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ajlszerver\hivatal\Dokumentumok\RENDELETEK\"/>
    </mc:Choice>
  </mc:AlternateContent>
  <xr:revisionPtr revIDLastSave="0" documentId="8_{9106F8C2-39EE-45AB-8D62-E141FA9E3693}" xr6:coauthVersionLast="32" xr6:coauthVersionMax="32" xr10:uidLastSave="{00000000-0000-0000-0000-000000000000}"/>
  <bookViews>
    <workbookView xWindow="0" yWindow="0" windowWidth="28800" windowHeight="12225" tabRatio="727" firstSheet="1" activeTab="1" xr2:uid="{00000000-000D-0000-FFFF-FFFF00000000}"/>
  </bookViews>
  <sheets>
    <sheet name="ÖSSZEFÜGGÉSEK" sheetId="75" state="hidden" r:id="rId1"/>
    <sheet name="1.sz.mell." sheetId="112" r:id="rId2"/>
    <sheet name="2.sz.mell." sheetId="1" r:id="rId3"/>
    <sheet name="3.sz.mell." sheetId="111" r:id="rId4"/>
    <sheet name="4.sz.mell" sheetId="108" r:id="rId5"/>
    <sheet name="ELLENŐRZÉS-1.sz.2.1.sz.2.2.sz." sheetId="76" state="hidden" r:id="rId6"/>
    <sheet name="5.sz.mell" sheetId="138" r:id="rId7"/>
    <sheet name="6.sz.mell" sheetId="134" r:id="rId8"/>
    <sheet name="7a.sz.mell" sheetId="63" r:id="rId9"/>
    <sheet name="7b.sz.mell" sheetId="64" r:id="rId10"/>
    <sheet name="8.sz.mell" sheetId="135" r:id="rId11"/>
    <sheet name="9.sz.mell" sheetId="136" r:id="rId12"/>
    <sheet name="5. sz. mell. " sheetId="71" state="hidden" r:id="rId13"/>
    <sheet name="6.1. sz. mell" sheetId="3" state="hidden" r:id="rId14"/>
    <sheet name="6.2. sz. mell" sheetId="113" state="hidden" r:id="rId15"/>
    <sheet name="6.3. sz. mell" sheetId="114" state="hidden" r:id="rId16"/>
    <sheet name="6.4. sz. mell" sheetId="115" state="hidden" r:id="rId17"/>
    <sheet name="7.1. sz. mell" sheetId="79" state="hidden" r:id="rId18"/>
    <sheet name="7.2. sz. mell" sheetId="116" state="hidden" r:id="rId19"/>
    <sheet name="7.3. sz. mell" sheetId="117" state="hidden" r:id="rId20"/>
    <sheet name="7.4. sz. mell" sheetId="118" state="hidden" r:id="rId21"/>
    <sheet name="8.1. sz. mell." sheetId="84" state="hidden" r:id="rId22"/>
    <sheet name="8.1.1. sz. mell." sheetId="119" state="hidden" r:id="rId23"/>
    <sheet name="8.1.2. sz. mell." sheetId="120" state="hidden" r:id="rId24"/>
    <sheet name="8.1.3. sz. mell." sheetId="121" state="hidden" r:id="rId25"/>
    <sheet name="8.2. sz. mell." sheetId="122" state="hidden" r:id="rId26"/>
    <sheet name="8.2.1. sz. mell." sheetId="123" state="hidden" r:id="rId27"/>
    <sheet name="8.2.2. sz. mell." sheetId="124" state="hidden" r:id="rId28"/>
    <sheet name="8.2.3. sz. mell." sheetId="125" state="hidden" r:id="rId29"/>
    <sheet name="8.3. sz. mell." sheetId="126" state="hidden" r:id="rId30"/>
    <sheet name="8.3.1. sz. mell." sheetId="127" state="hidden" r:id="rId31"/>
    <sheet name="8.3.2. sz. mell. " sheetId="128" state="hidden" r:id="rId32"/>
    <sheet name="8.3.3. sz. mell." sheetId="129" state="hidden" r:id="rId33"/>
    <sheet name="10.sz.mell" sheetId="137" r:id="rId34"/>
    <sheet name="1.tájékoztató" sheetId="95" state="hidden" r:id="rId35"/>
    <sheet name="2. tájékoztató tábla" sheetId="96" state="hidden" r:id="rId36"/>
    <sheet name="3. tájékoztató tábla" sheetId="97" state="hidden" r:id="rId37"/>
    <sheet name="4. tájékoztató tábla" sheetId="98" state="hidden" r:id="rId38"/>
    <sheet name="5. tájékoztató tábla" sheetId="99" state="hidden" r:id="rId39"/>
    <sheet name="6. tájékoztató tábla" sheetId="100" state="hidden" r:id="rId40"/>
    <sheet name="7.3. tájékoztató tábla" sheetId="103" state="hidden" r:id="rId41"/>
    <sheet name="7.4. tájékoztató tábla" sheetId="104" state="hidden" r:id="rId42"/>
    <sheet name="8. tájékoztató tábla" sheetId="105" state="hidden" r:id="rId43"/>
    <sheet name="10. Teljesített kiadások_COFOG" sheetId="94" state="hidden" r:id="rId44"/>
    <sheet name="11. Teljesített bevételek_COFOG" sheetId="132" state="hidden" r:id="rId45"/>
  </sheets>
  <definedNames>
    <definedName name="_ftn1" localSheetId="40">'7.3. tájékoztató tábla'!$A$27</definedName>
    <definedName name="_ftnref1" localSheetId="40">'7.3. tájékoztató tábla'!$A$18</definedName>
    <definedName name="_xlnm.Print_Titles" localSheetId="13">'6.1. sz. mell'!$1:$6</definedName>
    <definedName name="_xlnm.Print_Titles" localSheetId="14">'6.2. sz. mell'!$1:$6</definedName>
    <definedName name="_xlnm.Print_Titles" localSheetId="15">'6.3. sz. mell'!$1:$6</definedName>
    <definedName name="_xlnm.Print_Titles" localSheetId="16">'6.4. sz. mell'!$1:$6</definedName>
    <definedName name="_xlnm.Print_Titles" localSheetId="17">'7.1. sz. mell'!$1:$6</definedName>
    <definedName name="_xlnm.Print_Titles" localSheetId="18">'7.2. sz. mell'!$1:$6</definedName>
    <definedName name="_xlnm.Print_Titles" localSheetId="19">'7.3. sz. mell'!$1:$6</definedName>
    <definedName name="_xlnm.Print_Titles" localSheetId="20">'7.4. sz. mell'!$1:$6</definedName>
    <definedName name="_xlnm.Print_Titles" localSheetId="21">'8.1. sz. mell.'!$1:$6</definedName>
    <definedName name="_xlnm.Print_Titles" localSheetId="22">'8.1.1. sz. mell.'!$1:$6</definedName>
    <definedName name="_xlnm.Print_Titles" localSheetId="23">'8.1.2. sz. mell.'!$1:$6</definedName>
    <definedName name="_xlnm.Print_Titles" localSheetId="24">'8.1.3. sz. mell.'!$1:$6</definedName>
    <definedName name="_xlnm.Print_Titles" localSheetId="25">'8.2. sz. mell.'!$1:$6</definedName>
    <definedName name="_xlnm.Print_Titles" localSheetId="26">'8.2.1. sz. mell.'!$1:$6</definedName>
    <definedName name="_xlnm.Print_Titles" localSheetId="27">'8.2.2. sz. mell.'!$1:$6</definedName>
    <definedName name="_xlnm.Print_Titles" localSheetId="28">'8.2.3. sz. mell.'!$1:$6</definedName>
    <definedName name="_xlnm.Print_Titles" localSheetId="29">'8.3. sz. mell.'!$1:$6</definedName>
    <definedName name="_xlnm.Print_Titles" localSheetId="30">'8.3.1. sz. mell.'!$1:$6</definedName>
    <definedName name="_xlnm.Print_Titles" localSheetId="31">'8.3.2. sz. mell. '!$1:$6</definedName>
    <definedName name="_xlnm.Print_Titles" localSheetId="32">'8.3.3. sz. mell.'!$1:$6</definedName>
    <definedName name="_xlnm.Print_Area" localSheetId="1">'1.sz.mell.'!$A$1:$D$149</definedName>
    <definedName name="_xlnm.Print_Area" localSheetId="34">'1.tájékoztató'!$A$1:$E$145</definedName>
    <definedName name="_xlnm.Print_Area" localSheetId="2">'2.sz.mell.'!$A$1:$D$148</definedName>
    <definedName name="_xlnm.Print_Area" localSheetId="3">'3.sz.mell.'!$A$1:$D$148</definedName>
    <definedName name="_xlnm.Print_Area" localSheetId="4">'4.sz.mell'!$A$1:$D$148</definedName>
    <definedName name="_xlnm.Print_Area" localSheetId="7">'6.sz.mell'!$A$1:$C$64</definedName>
    <definedName name="_xlnm.Print_Area" localSheetId="8">'7a.sz.mell'!$A$1:$E$31</definedName>
    <definedName name="_xlnm.Print_Area" localSheetId="9">'7b.sz.mell'!$A$1:$E$27</definedName>
    <definedName name="_xlnm.Print_Area" localSheetId="10">'8.sz.mell'!$A$1:$C$50</definedName>
    <definedName name="_xlnm.Print_Area" localSheetId="11">'9.sz.mell'!$A$1:$C$20</definedName>
    <definedName name="OLE_LINK1" localSheetId="6">'5.sz.mell'!$A$2</definedName>
  </definedNames>
  <calcPr calcId="162913" calcMode="manual"/>
</workbook>
</file>

<file path=xl/calcChain.xml><?xml version="1.0" encoding="utf-8"?>
<calcChain xmlns="http://schemas.openxmlformats.org/spreadsheetml/2006/main">
  <c r="C48" i="134" l="1"/>
  <c r="B48" i="134"/>
  <c r="C64" i="134"/>
  <c r="B64" i="134"/>
  <c r="C112" i="112"/>
  <c r="D112" i="112"/>
  <c r="B20" i="136" l="1"/>
  <c r="C18" i="135"/>
  <c r="C11" i="135"/>
  <c r="B11" i="135"/>
  <c r="D31" i="138" l="1"/>
  <c r="E31" i="138"/>
  <c r="E24" i="138"/>
  <c r="D24" i="138"/>
  <c r="D19" i="138"/>
  <c r="E19" i="138"/>
  <c r="D9" i="138"/>
  <c r="E9" i="138"/>
  <c r="E37" i="138" l="1"/>
  <c r="D37" i="138"/>
  <c r="C6" i="112" l="1"/>
  <c r="C20" i="136"/>
  <c r="C27" i="135"/>
  <c r="B42" i="135"/>
  <c r="B27" i="135"/>
  <c r="B33" i="135"/>
  <c r="C39" i="134"/>
  <c r="B39" i="134"/>
  <c r="C37" i="134"/>
  <c r="B37" i="134"/>
  <c r="C10" i="112"/>
  <c r="D10" i="112"/>
  <c r="C11" i="112"/>
  <c r="D11" i="112"/>
  <c r="C12" i="112"/>
  <c r="D12" i="112"/>
  <c r="C13" i="112"/>
  <c r="D13" i="112"/>
  <c r="D15" i="112"/>
  <c r="C21" i="112"/>
  <c r="D21" i="112"/>
  <c r="D24" i="112"/>
  <c r="D26" i="112"/>
  <c r="C28" i="112"/>
  <c r="D28" i="112"/>
  <c r="B24" i="137" l="1"/>
  <c r="B20" i="137"/>
  <c r="B14" i="137"/>
  <c r="B25" i="137" l="1"/>
  <c r="C50" i="135"/>
  <c r="B50" i="135"/>
  <c r="C42" i="135"/>
  <c r="C33" i="135"/>
  <c r="B33" i="134"/>
  <c r="B40" i="134" s="1"/>
  <c r="C28" i="134"/>
  <c r="B28" i="134"/>
  <c r="B12" i="134"/>
  <c r="B10" i="134"/>
  <c r="C33" i="134"/>
  <c r="C40" i="134" s="1"/>
  <c r="C17" i="134"/>
  <c r="C12" i="134"/>
  <c r="C10" i="134"/>
  <c r="B18" i="134" l="1"/>
  <c r="C18" i="134"/>
  <c r="D142" i="112" l="1"/>
  <c r="C142" i="112"/>
  <c r="D141" i="112"/>
  <c r="C141" i="112"/>
  <c r="D140" i="112"/>
  <c r="C140" i="112"/>
  <c r="D139" i="112"/>
  <c r="C139" i="112"/>
  <c r="D127" i="112"/>
  <c r="C127" i="112"/>
  <c r="D126" i="112"/>
  <c r="C126" i="112"/>
  <c r="D124" i="112"/>
  <c r="C124" i="112"/>
  <c r="D123" i="112"/>
  <c r="C123" i="112"/>
  <c r="D122" i="112"/>
  <c r="C122" i="112"/>
  <c r="D121" i="112"/>
  <c r="C121" i="112"/>
  <c r="D120" i="112"/>
  <c r="C120" i="112"/>
  <c r="D119" i="112"/>
  <c r="C119" i="112"/>
  <c r="D118" i="112"/>
  <c r="C118" i="112"/>
  <c r="D117" i="112"/>
  <c r="C117" i="112"/>
  <c r="D116" i="112"/>
  <c r="C116" i="112"/>
  <c r="D115" i="112"/>
  <c r="C115" i="112"/>
  <c r="D114" i="112"/>
  <c r="C114" i="112"/>
  <c r="D113" i="112"/>
  <c r="C113" i="112"/>
  <c r="D110" i="112"/>
  <c r="C110" i="112"/>
  <c r="D109" i="112"/>
  <c r="C109" i="112"/>
  <c r="D108" i="112"/>
  <c r="C108" i="112"/>
  <c r="D107" i="112"/>
  <c r="C107" i="112"/>
  <c r="D106" i="112"/>
  <c r="C106" i="112"/>
  <c r="D105" i="112"/>
  <c r="C105" i="112"/>
  <c r="D104" i="112"/>
  <c r="C104" i="112"/>
  <c r="D103" i="112"/>
  <c r="C103" i="112"/>
  <c r="D102" i="112"/>
  <c r="C102" i="112"/>
  <c r="D101" i="112"/>
  <c r="C101" i="112"/>
  <c r="D100" i="112"/>
  <c r="C100" i="112"/>
  <c r="D99" i="112"/>
  <c r="C99" i="112"/>
  <c r="D98" i="112"/>
  <c r="C98" i="112"/>
  <c r="D97" i="112"/>
  <c r="C97" i="112"/>
  <c r="D96" i="112"/>
  <c r="C96" i="112"/>
  <c r="D80" i="112"/>
  <c r="C80" i="112"/>
  <c r="D79" i="112"/>
  <c r="C79" i="112"/>
  <c r="D78" i="112"/>
  <c r="C78" i="112"/>
  <c r="D76" i="112"/>
  <c r="C76" i="112"/>
  <c r="D75" i="112"/>
  <c r="C75" i="112"/>
  <c r="D63" i="112"/>
  <c r="C63" i="112"/>
  <c r="D62" i="112"/>
  <c r="C62" i="112"/>
  <c r="D61" i="112"/>
  <c r="C61" i="112"/>
  <c r="D60" i="112"/>
  <c r="C60" i="112"/>
  <c r="D58" i="112"/>
  <c r="C58" i="112"/>
  <c r="D57" i="112"/>
  <c r="C57" i="112"/>
  <c r="D56" i="112"/>
  <c r="C56" i="112"/>
  <c r="D55" i="112"/>
  <c r="C55" i="112"/>
  <c r="D53" i="112"/>
  <c r="C53" i="112"/>
  <c r="D52" i="112"/>
  <c r="C52" i="112"/>
  <c r="D51" i="112"/>
  <c r="C51" i="112"/>
  <c r="D50" i="112"/>
  <c r="C50" i="112"/>
  <c r="D49" i="112"/>
  <c r="C49" i="112"/>
  <c r="D47" i="112"/>
  <c r="C47" i="112"/>
  <c r="D46" i="112"/>
  <c r="C46" i="112"/>
  <c r="D45" i="112"/>
  <c r="C45" i="112"/>
  <c r="D44" i="112"/>
  <c r="C44" i="112"/>
  <c r="D43" i="112"/>
  <c r="C43" i="112"/>
  <c r="D42" i="112"/>
  <c r="C42" i="112"/>
  <c r="D41" i="112"/>
  <c r="C41" i="112"/>
  <c r="D40" i="112"/>
  <c r="C40" i="112"/>
  <c r="D39" i="112"/>
  <c r="C39" i="112"/>
  <c r="D38" i="112"/>
  <c r="C38" i="112"/>
  <c r="D36" i="112"/>
  <c r="C36" i="112"/>
  <c r="D35" i="112"/>
  <c r="C35" i="112"/>
  <c r="D34" i="112"/>
  <c r="C34" i="112"/>
  <c r="D33" i="112"/>
  <c r="C33" i="112"/>
  <c r="D32" i="112"/>
  <c r="C32" i="112"/>
  <c r="D29" i="112"/>
  <c r="C29" i="112"/>
  <c r="D27" i="112"/>
  <c r="C27" i="112"/>
  <c r="C26" i="112"/>
  <c r="D25" i="112"/>
  <c r="C25" i="112"/>
  <c r="C24" i="112"/>
  <c r="D22" i="112"/>
  <c r="C22" i="112"/>
  <c r="D20" i="112"/>
  <c r="C20" i="112"/>
  <c r="D19" i="112"/>
  <c r="C19" i="112"/>
  <c r="D18" i="112"/>
  <c r="C18" i="112"/>
  <c r="D17" i="112"/>
  <c r="C17" i="112"/>
  <c r="C15" i="112"/>
  <c r="D14" i="112"/>
  <c r="C14" i="112"/>
  <c r="D143" i="112"/>
  <c r="C143" i="112"/>
  <c r="D133" i="112"/>
  <c r="C133" i="112"/>
  <c r="D129" i="112"/>
  <c r="C129" i="112"/>
  <c r="D81" i="112"/>
  <c r="C81" i="112"/>
  <c r="D69" i="112"/>
  <c r="C69" i="112"/>
  <c r="D65" i="112"/>
  <c r="C65" i="112"/>
  <c r="C92" i="112"/>
  <c r="F1" i="105"/>
  <c r="D8" i="104"/>
  <c r="D14" i="104"/>
  <c r="A1" i="104"/>
  <c r="D18" i="103"/>
  <c r="D14" i="103"/>
  <c r="D9" i="103"/>
  <c r="A1" i="98"/>
  <c r="J1" i="98"/>
  <c r="I1" i="97"/>
  <c r="K1" i="96"/>
  <c r="D3" i="95"/>
  <c r="D88" i="95" s="1"/>
  <c r="M45" i="84"/>
  <c r="M46" i="84" s="1"/>
  <c r="E1" i="118"/>
  <c r="E1" i="117"/>
  <c r="E1" i="116"/>
  <c r="E134" i="115"/>
  <c r="D134" i="115"/>
  <c r="C134" i="115"/>
  <c r="E1" i="115"/>
  <c r="E134" i="114"/>
  <c r="D134" i="114"/>
  <c r="C134" i="114"/>
  <c r="E1" i="114"/>
  <c r="E1" i="113"/>
  <c r="E134" i="113"/>
  <c r="D134" i="113"/>
  <c r="C134" i="113"/>
  <c r="E134" i="3"/>
  <c r="D134" i="3"/>
  <c r="C134" i="3"/>
  <c r="N1" i="71"/>
  <c r="D6" i="64"/>
  <c r="A2" i="105"/>
  <c r="A1" i="103"/>
  <c r="H2" i="97"/>
  <c r="G3" i="97"/>
  <c r="F3" i="97"/>
  <c r="E2" i="97"/>
  <c r="I3" i="96"/>
  <c r="H3" i="96"/>
  <c r="G3" i="96"/>
  <c r="F3" i="96"/>
  <c r="E2" i="96"/>
  <c r="C3" i="95"/>
  <c r="C88" i="95" s="1"/>
  <c r="E91" i="95"/>
  <c r="E107" i="95"/>
  <c r="E121" i="95"/>
  <c r="E125" i="95"/>
  <c r="E129" i="95"/>
  <c r="E134" i="95"/>
  <c r="E139" i="95"/>
  <c r="D139" i="95"/>
  <c r="C139" i="95"/>
  <c r="D134" i="95"/>
  <c r="C134" i="95"/>
  <c r="C125" i="95"/>
  <c r="C129" i="95"/>
  <c r="D129" i="95"/>
  <c r="D125" i="95"/>
  <c r="D121" i="95"/>
  <c r="C121" i="95"/>
  <c r="D107" i="95"/>
  <c r="C107" i="95"/>
  <c r="D91" i="95"/>
  <c r="C91" i="95"/>
  <c r="E6" i="95"/>
  <c r="E13" i="95"/>
  <c r="E20" i="95"/>
  <c r="E27" i="95"/>
  <c r="E34" i="95"/>
  <c r="E45" i="95"/>
  <c r="E51" i="95"/>
  <c r="E56" i="95"/>
  <c r="E62" i="95"/>
  <c r="E66" i="95"/>
  <c r="E71" i="95"/>
  <c r="E74" i="95"/>
  <c r="E78" i="95"/>
  <c r="D78" i="95"/>
  <c r="C78" i="95"/>
  <c r="D74" i="95"/>
  <c r="C74" i="95"/>
  <c r="D71" i="95"/>
  <c r="C71" i="95"/>
  <c r="D66" i="95"/>
  <c r="C66" i="95"/>
  <c r="D62" i="95"/>
  <c r="C62" i="95"/>
  <c r="D56" i="95"/>
  <c r="C56" i="95"/>
  <c r="D51" i="95"/>
  <c r="C51" i="95"/>
  <c r="D45" i="95"/>
  <c r="C45" i="95"/>
  <c r="D34" i="95"/>
  <c r="C34" i="95"/>
  <c r="C28" i="95"/>
  <c r="C27" i="95" s="1"/>
  <c r="D27" i="95"/>
  <c r="D20" i="95"/>
  <c r="C20" i="95"/>
  <c r="D13" i="95"/>
  <c r="C13" i="95"/>
  <c r="D6" i="95"/>
  <c r="C6" i="95"/>
  <c r="E1" i="129"/>
  <c r="E1" i="128"/>
  <c r="E1" i="127"/>
  <c r="E1" i="126"/>
  <c r="E50" i="129"/>
  <c r="D50" i="129"/>
  <c r="C50" i="129"/>
  <c r="E44" i="129"/>
  <c r="D44" i="129"/>
  <c r="D55" i="129" s="1"/>
  <c r="C44" i="129"/>
  <c r="E36" i="129"/>
  <c r="D36" i="129"/>
  <c r="C36" i="129"/>
  <c r="E29" i="129"/>
  <c r="D29" i="129"/>
  <c r="C29" i="129"/>
  <c r="E25" i="129"/>
  <c r="D25" i="129"/>
  <c r="C25" i="129"/>
  <c r="C8" i="129"/>
  <c r="C35" i="129" s="1"/>
  <c r="C40" i="129" s="1"/>
  <c r="C19" i="129"/>
  <c r="E19" i="129"/>
  <c r="D19" i="129"/>
  <c r="E8" i="129"/>
  <c r="D8" i="129"/>
  <c r="D35" i="129" s="1"/>
  <c r="E50" i="128"/>
  <c r="D50" i="128"/>
  <c r="C50" i="128"/>
  <c r="E44" i="128"/>
  <c r="E55" i="128" s="1"/>
  <c r="D44" i="128"/>
  <c r="D55" i="128" s="1"/>
  <c r="C44" i="128"/>
  <c r="E36" i="128"/>
  <c r="D36" i="128"/>
  <c r="C36" i="128"/>
  <c r="E29" i="128"/>
  <c r="D29" i="128"/>
  <c r="C29" i="128"/>
  <c r="E25" i="128"/>
  <c r="E8" i="128"/>
  <c r="E19" i="128"/>
  <c r="D25" i="128"/>
  <c r="C25" i="128"/>
  <c r="D19" i="128"/>
  <c r="D8" i="128"/>
  <c r="C19" i="128"/>
  <c r="C8" i="128"/>
  <c r="E50" i="127"/>
  <c r="D50" i="127"/>
  <c r="C50" i="127"/>
  <c r="E44" i="127"/>
  <c r="D44" i="127"/>
  <c r="C44" i="127"/>
  <c r="C55" i="127" s="1"/>
  <c r="E36" i="127"/>
  <c r="D36" i="127"/>
  <c r="C36" i="127"/>
  <c r="E29" i="127"/>
  <c r="D29" i="127"/>
  <c r="C29" i="127"/>
  <c r="E25" i="127"/>
  <c r="D25" i="127"/>
  <c r="C25" i="127"/>
  <c r="C35" i="127" s="1"/>
  <c r="C40" i="127" s="1"/>
  <c r="C8" i="127"/>
  <c r="C19" i="127"/>
  <c r="E19" i="127"/>
  <c r="D19" i="127"/>
  <c r="E8" i="127"/>
  <c r="D8" i="127"/>
  <c r="E50" i="126"/>
  <c r="D50" i="126"/>
  <c r="C50" i="126"/>
  <c r="E44" i="126"/>
  <c r="D44" i="126"/>
  <c r="C44" i="126"/>
  <c r="E36" i="126"/>
  <c r="D36" i="126"/>
  <c r="C36" i="126"/>
  <c r="E29" i="126"/>
  <c r="D29" i="126"/>
  <c r="C29" i="126"/>
  <c r="E25" i="126"/>
  <c r="E8" i="126"/>
  <c r="E19" i="126"/>
  <c r="D25" i="126"/>
  <c r="C25" i="126"/>
  <c r="D19" i="126"/>
  <c r="D8" i="126"/>
  <c r="C19" i="126"/>
  <c r="C8" i="126"/>
  <c r="E1" i="125"/>
  <c r="E1" i="124"/>
  <c r="E1" i="123"/>
  <c r="E1" i="122"/>
  <c r="E50" i="125"/>
  <c r="D50" i="125"/>
  <c r="C50" i="125"/>
  <c r="E44" i="125"/>
  <c r="D44" i="125"/>
  <c r="D55" i="125" s="1"/>
  <c r="C44" i="125"/>
  <c r="C55" i="125" s="1"/>
  <c r="E36" i="125"/>
  <c r="D36" i="125"/>
  <c r="C36" i="125"/>
  <c r="E29" i="125"/>
  <c r="D29" i="125"/>
  <c r="C29" i="125"/>
  <c r="E25" i="125"/>
  <c r="D25" i="125"/>
  <c r="C25" i="125"/>
  <c r="C8" i="125"/>
  <c r="C19" i="125"/>
  <c r="E19" i="125"/>
  <c r="D19" i="125"/>
  <c r="E8" i="125"/>
  <c r="D8" i="125"/>
  <c r="D35" i="125" s="1"/>
  <c r="E50" i="124"/>
  <c r="D50" i="124"/>
  <c r="C50" i="124"/>
  <c r="E44" i="124"/>
  <c r="E55" i="124" s="1"/>
  <c r="D44" i="124"/>
  <c r="C44" i="124"/>
  <c r="E36" i="124"/>
  <c r="D36" i="124"/>
  <c r="C36" i="124"/>
  <c r="E29" i="124"/>
  <c r="D29" i="124"/>
  <c r="C29" i="124"/>
  <c r="E25" i="124"/>
  <c r="E8" i="124"/>
  <c r="E19" i="124"/>
  <c r="D25" i="124"/>
  <c r="C25" i="124"/>
  <c r="D19" i="124"/>
  <c r="C19" i="124"/>
  <c r="D8" i="124"/>
  <c r="C8" i="124"/>
  <c r="E50" i="123"/>
  <c r="D50" i="123"/>
  <c r="C50" i="123"/>
  <c r="E44" i="123"/>
  <c r="E55" i="123" s="1"/>
  <c r="D44" i="123"/>
  <c r="C44" i="123"/>
  <c r="C55" i="123" s="1"/>
  <c r="E36" i="123"/>
  <c r="D36" i="123"/>
  <c r="C36" i="123"/>
  <c r="E29" i="123"/>
  <c r="D29" i="123"/>
  <c r="C29" i="123"/>
  <c r="E25" i="123"/>
  <c r="D25" i="123"/>
  <c r="C25" i="123"/>
  <c r="C8" i="123"/>
  <c r="C19" i="123"/>
  <c r="E19" i="123"/>
  <c r="D19" i="123"/>
  <c r="E8" i="123"/>
  <c r="D8" i="123"/>
  <c r="E50" i="122"/>
  <c r="E55" i="122" s="1"/>
  <c r="D50" i="122"/>
  <c r="C50" i="122"/>
  <c r="E44" i="122"/>
  <c r="D44" i="122"/>
  <c r="D55" i="122" s="1"/>
  <c r="C44" i="122"/>
  <c r="C55" i="122" s="1"/>
  <c r="E36" i="122"/>
  <c r="D36" i="122"/>
  <c r="C36" i="122"/>
  <c r="E29" i="122"/>
  <c r="D29" i="122"/>
  <c r="C29" i="122"/>
  <c r="E25" i="122"/>
  <c r="E8" i="122"/>
  <c r="E19" i="122"/>
  <c r="D25" i="122"/>
  <c r="C25" i="122"/>
  <c r="D19" i="122"/>
  <c r="D8" i="122"/>
  <c r="C19" i="122"/>
  <c r="C8" i="122"/>
  <c r="E1" i="121"/>
  <c r="E1" i="120"/>
  <c r="E50" i="121"/>
  <c r="D50" i="121"/>
  <c r="C50" i="121"/>
  <c r="E44" i="121"/>
  <c r="D44" i="121"/>
  <c r="C44" i="121"/>
  <c r="E36" i="121"/>
  <c r="D36" i="121"/>
  <c r="C36" i="121"/>
  <c r="E29" i="121"/>
  <c r="D29" i="121"/>
  <c r="C29" i="121"/>
  <c r="E25" i="121"/>
  <c r="E8" i="121"/>
  <c r="E19" i="121"/>
  <c r="D25" i="121"/>
  <c r="C25" i="121"/>
  <c r="D19" i="121"/>
  <c r="D8" i="121"/>
  <c r="D35" i="121" s="1"/>
  <c r="D40" i="121" s="1"/>
  <c r="C19" i="121"/>
  <c r="C8" i="121"/>
  <c r="E50" i="120"/>
  <c r="D50" i="120"/>
  <c r="C50" i="120"/>
  <c r="E44" i="120"/>
  <c r="D44" i="120"/>
  <c r="C44" i="120"/>
  <c r="E36" i="120"/>
  <c r="D36" i="120"/>
  <c r="C36" i="120"/>
  <c r="E29" i="120"/>
  <c r="D29" i="120"/>
  <c r="C29" i="120"/>
  <c r="E25" i="120"/>
  <c r="D25" i="120"/>
  <c r="C25" i="120"/>
  <c r="C8" i="120"/>
  <c r="C19" i="120"/>
  <c r="E19" i="120"/>
  <c r="D19" i="120"/>
  <c r="E8" i="120"/>
  <c r="D8" i="120"/>
  <c r="E1" i="119"/>
  <c r="E50" i="119"/>
  <c r="D50" i="119"/>
  <c r="C50" i="119"/>
  <c r="E44" i="119"/>
  <c r="E55" i="119" s="1"/>
  <c r="D44" i="119"/>
  <c r="C44" i="119"/>
  <c r="E36" i="119"/>
  <c r="D36" i="119"/>
  <c r="C36" i="119"/>
  <c r="E29" i="119"/>
  <c r="D29" i="119"/>
  <c r="C29" i="119"/>
  <c r="E25" i="119"/>
  <c r="D25" i="119"/>
  <c r="C25" i="119"/>
  <c r="E19" i="119"/>
  <c r="D19" i="119"/>
  <c r="C19" i="119"/>
  <c r="E8" i="119"/>
  <c r="D8" i="119"/>
  <c r="C8" i="119"/>
  <c r="D44" i="84"/>
  <c r="E44" i="84"/>
  <c r="E55" i="84" s="1"/>
  <c r="D50" i="84"/>
  <c r="E50" i="84"/>
  <c r="C50" i="84"/>
  <c r="C44" i="84"/>
  <c r="D8" i="84"/>
  <c r="E8" i="84"/>
  <c r="D19" i="84"/>
  <c r="D35" i="84" s="1"/>
  <c r="D40" i="84" s="1"/>
  <c r="D25" i="84"/>
  <c r="D29" i="84"/>
  <c r="D36" i="84"/>
  <c r="E19" i="84"/>
  <c r="E25" i="84"/>
  <c r="E29" i="84"/>
  <c r="E36" i="84"/>
  <c r="C36" i="84"/>
  <c r="C29" i="84"/>
  <c r="C25" i="84"/>
  <c r="C19" i="84"/>
  <c r="C8" i="84"/>
  <c r="E1" i="84"/>
  <c r="E50" i="118"/>
  <c r="D50" i="118"/>
  <c r="C50" i="118"/>
  <c r="E44" i="118"/>
  <c r="E55" i="118" s="1"/>
  <c r="D44" i="118"/>
  <c r="D55" i="118" s="1"/>
  <c r="C44" i="118"/>
  <c r="E36" i="118"/>
  <c r="D36" i="118"/>
  <c r="C36" i="118"/>
  <c r="E29" i="118"/>
  <c r="D29" i="118"/>
  <c r="C29" i="118"/>
  <c r="E25" i="118"/>
  <c r="D25" i="118"/>
  <c r="C25" i="118"/>
  <c r="C8" i="118"/>
  <c r="C19" i="118"/>
  <c r="E19" i="118"/>
  <c r="D19" i="118"/>
  <c r="E8" i="118"/>
  <c r="D8" i="118"/>
  <c r="E50" i="117"/>
  <c r="D50" i="117"/>
  <c r="C50" i="117"/>
  <c r="E44" i="117"/>
  <c r="D44" i="117"/>
  <c r="C44" i="117"/>
  <c r="E36" i="117"/>
  <c r="D36" i="117"/>
  <c r="C36" i="117"/>
  <c r="E29" i="117"/>
  <c r="D29" i="117"/>
  <c r="C29" i="117"/>
  <c r="E25" i="117"/>
  <c r="E8" i="117"/>
  <c r="E19" i="117"/>
  <c r="D25" i="117"/>
  <c r="C25" i="117"/>
  <c r="D19" i="117"/>
  <c r="D8" i="117"/>
  <c r="C19" i="117"/>
  <c r="C8" i="117"/>
  <c r="E50" i="116"/>
  <c r="D50" i="116"/>
  <c r="C50" i="116"/>
  <c r="E44" i="116"/>
  <c r="E55" i="116"/>
  <c r="D44" i="116"/>
  <c r="D55" i="116" s="1"/>
  <c r="C44" i="116"/>
  <c r="C55" i="116" s="1"/>
  <c r="E36" i="116"/>
  <c r="D36" i="116"/>
  <c r="C36" i="116"/>
  <c r="E29" i="116"/>
  <c r="D29" i="116"/>
  <c r="C29" i="116"/>
  <c r="E25" i="116"/>
  <c r="D25" i="116"/>
  <c r="C25" i="116"/>
  <c r="C8" i="116"/>
  <c r="C19" i="116"/>
  <c r="E19" i="116"/>
  <c r="D19" i="116"/>
  <c r="E8" i="116"/>
  <c r="D8" i="116"/>
  <c r="D44" i="79"/>
  <c r="E44" i="79"/>
  <c r="D50" i="79"/>
  <c r="E50" i="79"/>
  <c r="C50" i="79"/>
  <c r="C44" i="79"/>
  <c r="D8" i="79"/>
  <c r="E8" i="79"/>
  <c r="D19" i="79"/>
  <c r="E19" i="79"/>
  <c r="D25" i="79"/>
  <c r="E25" i="79"/>
  <c r="D29" i="79"/>
  <c r="E29" i="79"/>
  <c r="D36" i="79"/>
  <c r="E36" i="79"/>
  <c r="C36" i="79"/>
  <c r="C29" i="79"/>
  <c r="C25" i="79"/>
  <c r="C19" i="79"/>
  <c r="C8" i="79"/>
  <c r="E1" i="79"/>
  <c r="E1" i="3"/>
  <c r="E140" i="115"/>
  <c r="D140" i="115"/>
  <c r="C140" i="115"/>
  <c r="E129" i="115"/>
  <c r="D129" i="115"/>
  <c r="C129" i="115"/>
  <c r="E125" i="115"/>
  <c r="D125" i="115"/>
  <c r="D91" i="115"/>
  <c r="D107" i="115"/>
  <c r="D121" i="115"/>
  <c r="C125" i="115"/>
  <c r="E121" i="115"/>
  <c r="C121" i="115"/>
  <c r="C91" i="115"/>
  <c r="C107" i="115"/>
  <c r="E107" i="115"/>
  <c r="E124" i="115" s="1"/>
  <c r="E91" i="115"/>
  <c r="E80" i="115"/>
  <c r="D80" i="115"/>
  <c r="C80" i="115"/>
  <c r="E76" i="115"/>
  <c r="D76" i="115"/>
  <c r="D64" i="115"/>
  <c r="D86" i="115" s="1"/>
  <c r="D68" i="115"/>
  <c r="D73" i="115"/>
  <c r="C76" i="115"/>
  <c r="E73" i="115"/>
  <c r="C73" i="115"/>
  <c r="E68" i="115"/>
  <c r="C68" i="115"/>
  <c r="E64" i="115"/>
  <c r="C64" i="115"/>
  <c r="C86" i="115" s="1"/>
  <c r="E58" i="115"/>
  <c r="D58" i="115"/>
  <c r="C58" i="115"/>
  <c r="E53" i="115"/>
  <c r="D53" i="115"/>
  <c r="C53" i="115"/>
  <c r="E47" i="115"/>
  <c r="D47" i="115"/>
  <c r="C47" i="115"/>
  <c r="E36" i="115"/>
  <c r="D36" i="115"/>
  <c r="C36" i="115"/>
  <c r="E30" i="115"/>
  <c r="E29" i="115" s="1"/>
  <c r="D30" i="115"/>
  <c r="D29" i="115" s="1"/>
  <c r="C30" i="115"/>
  <c r="C29" i="115" s="1"/>
  <c r="E22" i="115"/>
  <c r="D22" i="115"/>
  <c r="C22" i="115"/>
  <c r="E15" i="115"/>
  <c r="D15" i="115"/>
  <c r="C15" i="115"/>
  <c r="E8" i="115"/>
  <c r="D8" i="115"/>
  <c r="C8" i="115"/>
  <c r="E140" i="114"/>
  <c r="E125" i="114"/>
  <c r="E129" i="114"/>
  <c r="D140" i="114"/>
  <c r="D125" i="114"/>
  <c r="D129" i="114"/>
  <c r="C140" i="114"/>
  <c r="C129" i="114"/>
  <c r="C125" i="114"/>
  <c r="E121" i="114"/>
  <c r="E91" i="114"/>
  <c r="E124" i="114" s="1"/>
  <c r="E107" i="114"/>
  <c r="D121" i="114"/>
  <c r="D91" i="114"/>
  <c r="D107" i="114"/>
  <c r="C121" i="114"/>
  <c r="C107" i="114"/>
  <c r="C91" i="114"/>
  <c r="E80" i="114"/>
  <c r="D80" i="114"/>
  <c r="C80" i="114"/>
  <c r="E76" i="114"/>
  <c r="D76" i="114"/>
  <c r="D64" i="114"/>
  <c r="D68" i="114"/>
  <c r="D73" i="114"/>
  <c r="C76" i="114"/>
  <c r="E73" i="114"/>
  <c r="C73" i="114"/>
  <c r="E68" i="114"/>
  <c r="C68" i="114"/>
  <c r="E64" i="114"/>
  <c r="C64" i="114"/>
  <c r="E58" i="114"/>
  <c r="D58" i="114"/>
  <c r="C58" i="114"/>
  <c r="E53" i="114"/>
  <c r="D53" i="114"/>
  <c r="C53" i="114"/>
  <c r="E47" i="114"/>
  <c r="D47" i="114"/>
  <c r="C47" i="114"/>
  <c r="E36" i="114"/>
  <c r="D36" i="114"/>
  <c r="C36" i="114"/>
  <c r="E30" i="114"/>
  <c r="E29" i="114" s="1"/>
  <c r="D30" i="114"/>
  <c r="D29" i="114" s="1"/>
  <c r="C30" i="114"/>
  <c r="C29" i="114" s="1"/>
  <c r="C8" i="114"/>
  <c r="C15" i="114"/>
  <c r="C22" i="114"/>
  <c r="E22" i="114"/>
  <c r="D22" i="114"/>
  <c r="E15" i="114"/>
  <c r="D15" i="114"/>
  <c r="E8" i="114"/>
  <c r="D8" i="114"/>
  <c r="E140" i="113"/>
  <c r="D140" i="113"/>
  <c r="C140" i="113"/>
  <c r="E129" i="113"/>
  <c r="D129" i="113"/>
  <c r="C129" i="113"/>
  <c r="E125" i="113"/>
  <c r="D125" i="113"/>
  <c r="C125" i="113"/>
  <c r="E121" i="113"/>
  <c r="D121" i="113"/>
  <c r="C121" i="113"/>
  <c r="C91" i="113"/>
  <c r="C107" i="113"/>
  <c r="E107" i="113"/>
  <c r="D107" i="113"/>
  <c r="E91" i="113"/>
  <c r="D91" i="113"/>
  <c r="E80" i="113"/>
  <c r="D80" i="113"/>
  <c r="C80" i="113"/>
  <c r="E76" i="113"/>
  <c r="D76" i="113"/>
  <c r="D64" i="113"/>
  <c r="D68" i="113"/>
  <c r="D73" i="113"/>
  <c r="C76" i="113"/>
  <c r="E73" i="113"/>
  <c r="C73" i="113"/>
  <c r="E68" i="113"/>
  <c r="C68" i="113"/>
  <c r="E64" i="113"/>
  <c r="C64" i="113"/>
  <c r="E58" i="113"/>
  <c r="D58" i="113"/>
  <c r="C58" i="113"/>
  <c r="E53" i="113"/>
  <c r="D53" i="113"/>
  <c r="C53" i="113"/>
  <c r="E47" i="113"/>
  <c r="D47" i="113"/>
  <c r="C47" i="113"/>
  <c r="E36" i="113"/>
  <c r="D36" i="113"/>
  <c r="C36" i="113"/>
  <c r="E30" i="113"/>
  <c r="E29" i="113" s="1"/>
  <c r="D30" i="113"/>
  <c r="D29" i="113" s="1"/>
  <c r="D63" i="113" s="1"/>
  <c r="C30" i="113"/>
  <c r="C29" i="113" s="1"/>
  <c r="E22" i="113"/>
  <c r="D22" i="113"/>
  <c r="C22" i="113"/>
  <c r="E15" i="113"/>
  <c r="D15" i="113"/>
  <c r="C15" i="113"/>
  <c r="E8" i="113"/>
  <c r="D8" i="113"/>
  <c r="C8" i="113"/>
  <c r="D91" i="3"/>
  <c r="D107" i="3"/>
  <c r="D121" i="3"/>
  <c r="D125" i="3"/>
  <c r="D129" i="3"/>
  <c r="D140" i="3"/>
  <c r="E91" i="3"/>
  <c r="E107" i="3"/>
  <c r="E121" i="3"/>
  <c r="E125" i="3"/>
  <c r="E129" i="3"/>
  <c r="E140" i="3"/>
  <c r="C140" i="3"/>
  <c r="C129" i="3"/>
  <c r="C125" i="3"/>
  <c r="C121" i="3"/>
  <c r="C107" i="3"/>
  <c r="C91" i="3"/>
  <c r="D8" i="3"/>
  <c r="E8" i="3"/>
  <c r="E15" i="3"/>
  <c r="E22" i="3"/>
  <c r="E30" i="3"/>
  <c r="E29" i="3" s="1"/>
  <c r="E36" i="3"/>
  <c r="E47" i="3"/>
  <c r="E53" i="3"/>
  <c r="E58" i="3"/>
  <c r="E64" i="3"/>
  <c r="E68" i="3"/>
  <c r="E73" i="3"/>
  <c r="E76" i="3"/>
  <c r="E80" i="3"/>
  <c r="D15" i="3"/>
  <c r="D22" i="3"/>
  <c r="D30" i="3"/>
  <c r="D29" i="3" s="1"/>
  <c r="D36" i="3"/>
  <c r="D47" i="3"/>
  <c r="D53" i="3"/>
  <c r="D58" i="3"/>
  <c r="D64" i="3"/>
  <c r="D68" i="3"/>
  <c r="D73" i="3"/>
  <c r="D76" i="3"/>
  <c r="D80" i="3"/>
  <c r="C80" i="3"/>
  <c r="C76" i="3"/>
  <c r="C73" i="3"/>
  <c r="C68" i="3"/>
  <c r="C64" i="3"/>
  <c r="C58" i="3"/>
  <c r="C53" i="3"/>
  <c r="C47" i="3"/>
  <c r="C36" i="3"/>
  <c r="C30" i="3"/>
  <c r="C29" i="3" s="1"/>
  <c r="C22" i="3"/>
  <c r="C15" i="3"/>
  <c r="C8" i="3"/>
  <c r="A27" i="71"/>
  <c r="M6" i="71"/>
  <c r="H6" i="71"/>
  <c r="F6" i="71"/>
  <c r="K6" i="71" s="1"/>
  <c r="D6" i="71"/>
  <c r="J6" i="71" s="1"/>
  <c r="E6" i="64"/>
  <c r="A34" i="75"/>
  <c r="A34" i="76" s="1"/>
  <c r="A28" i="75"/>
  <c r="A28" i="76"/>
  <c r="A22" i="75"/>
  <c r="A22" i="76" s="1"/>
  <c r="A16" i="75"/>
  <c r="A16" i="76" s="1"/>
  <c r="A10" i="75"/>
  <c r="A10" i="76" s="1"/>
  <c r="A4" i="76"/>
  <c r="D31" i="76"/>
  <c r="D25" i="76"/>
  <c r="D142" i="111"/>
  <c r="C142" i="111"/>
  <c r="D137" i="111"/>
  <c r="C137" i="111"/>
  <c r="D132" i="111"/>
  <c r="C132" i="111"/>
  <c r="D128" i="111"/>
  <c r="C128" i="111"/>
  <c r="D124" i="111"/>
  <c r="C124" i="111"/>
  <c r="C110" i="111"/>
  <c r="C94" i="111"/>
  <c r="D94" i="111"/>
  <c r="D80" i="111"/>
  <c r="C80" i="111"/>
  <c r="D76" i="111"/>
  <c r="C76" i="111"/>
  <c r="D73" i="111"/>
  <c r="C73" i="111"/>
  <c r="D68" i="111"/>
  <c r="C68" i="111"/>
  <c r="D64" i="111"/>
  <c r="C64" i="111"/>
  <c r="D58" i="111"/>
  <c r="C58" i="111"/>
  <c r="D53" i="111"/>
  <c r="C53" i="111"/>
  <c r="D47" i="111"/>
  <c r="C47" i="111"/>
  <c r="D36" i="111"/>
  <c r="C36" i="111"/>
  <c r="D30" i="111"/>
  <c r="D29" i="111" s="1"/>
  <c r="C30" i="111"/>
  <c r="C29" i="111" s="1"/>
  <c r="D22" i="111"/>
  <c r="C22" i="111"/>
  <c r="D15" i="111"/>
  <c r="C15" i="111"/>
  <c r="D8" i="111"/>
  <c r="C8" i="111"/>
  <c r="D142" i="108"/>
  <c r="C142" i="108"/>
  <c r="D137" i="108"/>
  <c r="C137" i="108"/>
  <c r="D132" i="108"/>
  <c r="C132" i="108"/>
  <c r="D128" i="108"/>
  <c r="C128" i="108"/>
  <c r="D124" i="108"/>
  <c r="C124" i="108"/>
  <c r="D110" i="108"/>
  <c r="C110" i="108"/>
  <c r="D94" i="108"/>
  <c r="C94" i="108"/>
  <c r="D80" i="108"/>
  <c r="C80" i="108"/>
  <c r="D76" i="108"/>
  <c r="C76" i="108"/>
  <c r="D73" i="108"/>
  <c r="C73" i="108"/>
  <c r="D68" i="108"/>
  <c r="C68" i="108"/>
  <c r="C64" i="108"/>
  <c r="D64" i="108"/>
  <c r="D58" i="108"/>
  <c r="C58" i="108"/>
  <c r="D53" i="108"/>
  <c r="C53" i="108"/>
  <c r="D47" i="108"/>
  <c r="C47" i="108"/>
  <c r="D36" i="108"/>
  <c r="C36" i="108"/>
  <c r="D30" i="108"/>
  <c r="D29" i="108" s="1"/>
  <c r="D8" i="108"/>
  <c r="D15" i="108"/>
  <c r="D22" i="108"/>
  <c r="C30" i="108"/>
  <c r="C29" i="108" s="1"/>
  <c r="C22" i="108"/>
  <c r="C15" i="108"/>
  <c r="C8" i="108"/>
  <c r="D94" i="1"/>
  <c r="D110" i="1"/>
  <c r="D128" i="1"/>
  <c r="D132" i="1"/>
  <c r="D137" i="1"/>
  <c r="D142" i="1"/>
  <c r="C142" i="1"/>
  <c r="C137" i="1"/>
  <c r="C132" i="1"/>
  <c r="C128" i="1"/>
  <c r="C110" i="1"/>
  <c r="C94" i="1"/>
  <c r="D30" i="1"/>
  <c r="D29" i="1" s="1"/>
  <c r="C30" i="1"/>
  <c r="C29" i="1" s="1"/>
  <c r="D8" i="1"/>
  <c r="D15" i="1"/>
  <c r="D22" i="1"/>
  <c r="D36" i="1"/>
  <c r="D47" i="1"/>
  <c r="D53" i="1"/>
  <c r="D58" i="1"/>
  <c r="D64" i="1"/>
  <c r="D68" i="1"/>
  <c r="D73" i="1"/>
  <c r="D76" i="1"/>
  <c r="D80" i="1"/>
  <c r="C80" i="1"/>
  <c r="C76" i="1"/>
  <c r="C73" i="1"/>
  <c r="C68" i="1"/>
  <c r="C64" i="1"/>
  <c r="C58" i="1"/>
  <c r="C53" i="1"/>
  <c r="C47" i="1"/>
  <c r="C36" i="1"/>
  <c r="C22" i="1"/>
  <c r="C15" i="1"/>
  <c r="C8" i="1"/>
  <c r="D29" i="99"/>
  <c r="C29" i="99"/>
  <c r="E22" i="105"/>
  <c r="D22" i="105"/>
  <c r="E36" i="100"/>
  <c r="D36" i="100"/>
  <c r="G18" i="98"/>
  <c r="G14" i="98"/>
  <c r="G19" i="98" s="1"/>
  <c r="F18" i="98"/>
  <c r="E18" i="98"/>
  <c r="D18" i="98"/>
  <c r="C18" i="98"/>
  <c r="C14" i="98"/>
  <c r="H17" i="98"/>
  <c r="I17" i="98" s="1"/>
  <c r="H16" i="98"/>
  <c r="F14" i="98"/>
  <c r="F19" i="98" s="1"/>
  <c r="E14" i="98"/>
  <c r="D14" i="98"/>
  <c r="D19" i="98" s="1"/>
  <c r="H13" i="98"/>
  <c r="I13" i="98" s="1"/>
  <c r="H12" i="98"/>
  <c r="I12" i="98" s="1"/>
  <c r="H11" i="98"/>
  <c r="I11" i="98" s="1"/>
  <c r="H10" i="98"/>
  <c r="I10" i="98" s="1"/>
  <c r="H9" i="98"/>
  <c r="I9" i="98" s="1"/>
  <c r="H8" i="98"/>
  <c r="I8" i="98" s="1"/>
  <c r="H7" i="98"/>
  <c r="H12" i="97"/>
  <c r="G12" i="97"/>
  <c r="F12" i="97"/>
  <c r="E12" i="97"/>
  <c r="H5" i="97"/>
  <c r="G5" i="97"/>
  <c r="F5" i="97"/>
  <c r="E5" i="97"/>
  <c r="E19" i="97" s="1"/>
  <c r="J17" i="96"/>
  <c r="J16" i="96"/>
  <c r="I15" i="96"/>
  <c r="H15" i="96"/>
  <c r="G15" i="96"/>
  <c r="F15" i="96"/>
  <c r="E15" i="96"/>
  <c r="D15" i="96"/>
  <c r="J14" i="96"/>
  <c r="I13" i="96"/>
  <c r="H13" i="96"/>
  <c r="G13" i="96"/>
  <c r="F13" i="96"/>
  <c r="E13" i="96"/>
  <c r="D13" i="96"/>
  <c r="J12" i="96"/>
  <c r="I11" i="96"/>
  <c r="H11" i="96"/>
  <c r="G11" i="96"/>
  <c r="F11" i="96"/>
  <c r="E11" i="96"/>
  <c r="D11" i="96"/>
  <c r="J10" i="96"/>
  <c r="J9" i="96"/>
  <c r="I8" i="96"/>
  <c r="I5" i="96"/>
  <c r="H8" i="96"/>
  <c r="G8" i="96"/>
  <c r="F8" i="96"/>
  <c r="E8" i="96"/>
  <c r="D8" i="96"/>
  <c r="J7" i="96"/>
  <c r="J6" i="96"/>
  <c r="H5" i="96"/>
  <c r="G5" i="96"/>
  <c r="F5" i="96"/>
  <c r="E5" i="96"/>
  <c r="E18" i="96" s="1"/>
  <c r="D5" i="96"/>
  <c r="L32" i="71"/>
  <c r="M32" i="71"/>
  <c r="K32" i="71"/>
  <c r="C24" i="71"/>
  <c r="M24" i="71" s="1"/>
  <c r="M23" i="71"/>
  <c r="M22" i="71"/>
  <c r="M21" i="71"/>
  <c r="M20" i="71"/>
  <c r="M19" i="71"/>
  <c r="M18" i="71"/>
  <c r="L20" i="71"/>
  <c r="L21" i="71"/>
  <c r="L22" i="71"/>
  <c r="L23" i="71"/>
  <c r="L19" i="71"/>
  <c r="L24" i="71" s="1"/>
  <c r="L18" i="71"/>
  <c r="D24" i="71"/>
  <c r="E24" i="71"/>
  <c r="F24" i="71"/>
  <c r="G24" i="71"/>
  <c r="H24" i="71"/>
  <c r="I24" i="71"/>
  <c r="J24" i="71"/>
  <c r="K24" i="71"/>
  <c r="B24" i="71"/>
  <c r="M9" i="71"/>
  <c r="M10" i="71"/>
  <c r="M11" i="71"/>
  <c r="M12" i="71"/>
  <c r="M13" i="71"/>
  <c r="M14" i="71"/>
  <c r="L10" i="71"/>
  <c r="L11" i="71"/>
  <c r="L12" i="71"/>
  <c r="L13" i="71"/>
  <c r="L14" i="71"/>
  <c r="L9" i="71"/>
  <c r="L8" i="71"/>
  <c r="C15" i="71"/>
  <c r="M15" i="71" s="1"/>
  <c r="B15" i="71"/>
  <c r="D15" i="71"/>
  <c r="E15" i="71"/>
  <c r="F15" i="71"/>
  <c r="G15" i="71"/>
  <c r="H15" i="71"/>
  <c r="I15" i="71"/>
  <c r="J15" i="71"/>
  <c r="K15" i="71"/>
  <c r="E27" i="64"/>
  <c r="D27" i="64"/>
  <c r="B27" i="64"/>
  <c r="B31" i="63"/>
  <c r="D31" i="63"/>
  <c r="E31" i="63"/>
  <c r="I7" i="98"/>
  <c r="H14" i="98"/>
  <c r="D61" i="95"/>
  <c r="C84" i="95"/>
  <c r="D84" i="95"/>
  <c r="C124" i="95"/>
  <c r="D124" i="95"/>
  <c r="E144" i="95"/>
  <c r="M8" i="71"/>
  <c r="D35" i="79"/>
  <c r="D40" i="79" s="1"/>
  <c r="F18" i="96"/>
  <c r="E145" i="3"/>
  <c r="D38" i="104"/>
  <c r="C86" i="113"/>
  <c r="C86" i="114"/>
  <c r="E124" i="3"/>
  <c r="E146" i="3" s="1"/>
  <c r="E35" i="84"/>
  <c r="E40" i="84" s="1"/>
  <c r="E124" i="95"/>
  <c r="E145" i="95" s="1"/>
  <c r="E61" i="95"/>
  <c r="D37" i="76"/>
  <c r="C91" i="108"/>
  <c r="E35" i="117" l="1"/>
  <c r="E40" i="117" s="1"/>
  <c r="C55" i="84"/>
  <c r="D35" i="124"/>
  <c r="D40" i="124" s="1"/>
  <c r="D40" i="125"/>
  <c r="E35" i="126"/>
  <c r="E40" i="126" s="1"/>
  <c r="D40" i="129"/>
  <c r="C61" i="95"/>
  <c r="J11" i="96"/>
  <c r="C86" i="3"/>
  <c r="D86" i="3"/>
  <c r="E124" i="113"/>
  <c r="C145" i="113"/>
  <c r="D86" i="114"/>
  <c r="C124" i="114"/>
  <c r="D124" i="114"/>
  <c r="E145" i="114"/>
  <c r="E146" i="114" s="1"/>
  <c r="C55" i="79"/>
  <c r="E55" i="79"/>
  <c r="C55" i="118"/>
  <c r="D55" i="119"/>
  <c r="D55" i="121"/>
  <c r="D55" i="123"/>
  <c r="C55" i="124"/>
  <c r="D55" i="127"/>
  <c r="E55" i="127"/>
  <c r="C55" i="128"/>
  <c r="D124" i="113"/>
  <c r="C145" i="114"/>
  <c r="D145" i="114"/>
  <c r="D35" i="122"/>
  <c r="D40" i="122" s="1"/>
  <c r="E35" i="123"/>
  <c r="E40" i="123" s="1"/>
  <c r="D35" i="126"/>
  <c r="D40" i="126" s="1"/>
  <c r="E35" i="127"/>
  <c r="E40" i="127" s="1"/>
  <c r="D85" i="95"/>
  <c r="J13" i="96"/>
  <c r="D147" i="108"/>
  <c r="E86" i="3"/>
  <c r="C124" i="3"/>
  <c r="C124" i="115"/>
  <c r="E145" i="115"/>
  <c r="C145" i="115"/>
  <c r="E35" i="116"/>
  <c r="E40" i="116" s="1"/>
  <c r="D55" i="117"/>
  <c r="D35" i="120"/>
  <c r="D40" i="120" s="1"/>
  <c r="D55" i="126"/>
  <c r="C85" i="95"/>
  <c r="C35" i="117"/>
  <c r="C40" i="117" s="1"/>
  <c r="E55" i="129"/>
  <c r="C111" i="112"/>
  <c r="H18" i="96"/>
  <c r="I18" i="96"/>
  <c r="D18" i="96"/>
  <c r="H18" i="98"/>
  <c r="H19" i="98" s="1"/>
  <c r="D127" i="111"/>
  <c r="D148" i="111" s="1"/>
  <c r="D147" i="111"/>
  <c r="D86" i="113"/>
  <c r="E35" i="119"/>
  <c r="E40" i="119" s="1"/>
  <c r="C35" i="119"/>
  <c r="C40" i="119" s="1"/>
  <c r="D111" i="112"/>
  <c r="J15" i="96"/>
  <c r="D19" i="76"/>
  <c r="C145" i="3"/>
  <c r="C146" i="3" s="1"/>
  <c r="E63" i="113"/>
  <c r="C63" i="113"/>
  <c r="C87" i="113" s="1"/>
  <c r="D35" i="117"/>
  <c r="D40" i="117" s="1"/>
  <c r="E35" i="118"/>
  <c r="E40" i="118" s="1"/>
  <c r="C35" i="118"/>
  <c r="C40" i="118" s="1"/>
  <c r="C35" i="84"/>
  <c r="C40" i="84" s="1"/>
  <c r="E63" i="114"/>
  <c r="E86" i="114"/>
  <c r="C35" i="116"/>
  <c r="C40" i="116" s="1"/>
  <c r="C35" i="123"/>
  <c r="C40" i="123" s="1"/>
  <c r="C55" i="129"/>
  <c r="H19" i="97"/>
  <c r="L15" i="71"/>
  <c r="J8" i="96"/>
  <c r="E19" i="98"/>
  <c r="C86" i="108"/>
  <c r="D145" i="113"/>
  <c r="D146" i="113" s="1"/>
  <c r="C63" i="115"/>
  <c r="E86" i="115"/>
  <c r="C35" i="79"/>
  <c r="C40" i="79" s="1"/>
  <c r="C55" i="117"/>
  <c r="C55" i="119"/>
  <c r="C55" i="120"/>
  <c r="E55" i="121"/>
  <c r="C35" i="122"/>
  <c r="C40" i="122" s="1"/>
  <c r="E35" i="124"/>
  <c r="E40" i="124" s="1"/>
  <c r="E35" i="125"/>
  <c r="E40" i="125" s="1"/>
  <c r="C35" i="125"/>
  <c r="C40" i="125" s="1"/>
  <c r="E55" i="125"/>
  <c r="C35" i="126"/>
  <c r="C40" i="126" s="1"/>
  <c r="E55" i="126"/>
  <c r="D35" i="127"/>
  <c r="D40" i="127" s="1"/>
  <c r="E35" i="128"/>
  <c r="E40" i="128" s="1"/>
  <c r="D144" i="95"/>
  <c r="D145" i="95" s="1"/>
  <c r="D38" i="103"/>
  <c r="D87" i="113"/>
  <c r="J5" i="96"/>
  <c r="F19" i="97"/>
  <c r="C147" i="1"/>
  <c r="D63" i="3"/>
  <c r="D87" i="3" s="1"/>
  <c r="D124" i="3"/>
  <c r="E145" i="113"/>
  <c r="E146" i="113" s="1"/>
  <c r="D63" i="115"/>
  <c r="D87" i="115" s="1"/>
  <c r="D124" i="115"/>
  <c r="E35" i="79"/>
  <c r="E40" i="79" s="1"/>
  <c r="D55" i="79"/>
  <c r="D55" i="84"/>
  <c r="C35" i="120"/>
  <c r="C40" i="120" s="1"/>
  <c r="D55" i="120"/>
  <c r="E35" i="121"/>
  <c r="E40" i="121" s="1"/>
  <c r="C35" i="124"/>
  <c r="C40" i="124" s="1"/>
  <c r="C55" i="126"/>
  <c r="C35" i="128"/>
  <c r="C40" i="128" s="1"/>
  <c r="E84" i="95"/>
  <c r="E85" i="95" s="1"/>
  <c r="I16" i="98"/>
  <c r="I18" i="98" s="1"/>
  <c r="G18" i="96"/>
  <c r="G19" i="97"/>
  <c r="C19" i="98"/>
  <c r="C147" i="108"/>
  <c r="C147" i="111"/>
  <c r="D145" i="3"/>
  <c r="E86" i="113"/>
  <c r="E87" i="113" s="1"/>
  <c r="C124" i="113"/>
  <c r="C146" i="113" s="1"/>
  <c r="E63" i="115"/>
  <c r="E87" i="115" s="1"/>
  <c r="D145" i="115"/>
  <c r="D35" i="116"/>
  <c r="D40" i="116" s="1"/>
  <c r="E55" i="117"/>
  <c r="D35" i="118"/>
  <c r="D40" i="118" s="1"/>
  <c r="D35" i="119"/>
  <c r="D40" i="119" s="1"/>
  <c r="E35" i="120"/>
  <c r="E40" i="120" s="1"/>
  <c r="E55" i="120"/>
  <c r="C35" i="121"/>
  <c r="C40" i="121" s="1"/>
  <c r="C55" i="121"/>
  <c r="E35" i="122"/>
  <c r="E40" i="122" s="1"/>
  <c r="D35" i="123"/>
  <c r="D40" i="123" s="1"/>
  <c r="D55" i="124"/>
  <c r="D35" i="128"/>
  <c r="D40" i="128" s="1"/>
  <c r="E35" i="129"/>
  <c r="E40" i="129" s="1"/>
  <c r="C144" i="95"/>
  <c r="C145" i="95" s="1"/>
  <c r="D147" i="1"/>
  <c r="D86" i="1"/>
  <c r="C127" i="111"/>
  <c r="C148" i="111" s="1"/>
  <c r="C86" i="1"/>
  <c r="D127" i="108"/>
  <c r="D148" i="108" s="1"/>
  <c r="C127" i="108"/>
  <c r="C148" i="108" s="1"/>
  <c r="D86" i="108"/>
  <c r="C63" i="108"/>
  <c r="D63" i="108"/>
  <c r="D86" i="111"/>
  <c r="C86" i="111"/>
  <c r="C63" i="111"/>
  <c r="C127" i="1"/>
  <c r="D127" i="1"/>
  <c r="D31" i="112"/>
  <c r="C63" i="1"/>
  <c r="C31" i="112"/>
  <c r="C30" i="112" s="1"/>
  <c r="D63" i="1"/>
  <c r="E63" i="3"/>
  <c r="E87" i="3" s="1"/>
  <c r="C63" i="3"/>
  <c r="C87" i="3" s="1"/>
  <c r="E146" i="115"/>
  <c r="D63" i="114"/>
  <c r="D87" i="114" s="1"/>
  <c r="C63" i="114"/>
  <c r="C87" i="114" s="1"/>
  <c r="C87" i="115"/>
  <c r="I14" i="98"/>
  <c r="I19" i="98" s="1"/>
  <c r="D146" i="3"/>
  <c r="D146" i="115"/>
  <c r="C91" i="111"/>
  <c r="D63" i="111"/>
  <c r="C16" i="112"/>
  <c r="D23" i="112"/>
  <c r="C54" i="112"/>
  <c r="D54" i="112"/>
  <c r="C59" i="112"/>
  <c r="C74" i="112"/>
  <c r="C77" i="112"/>
  <c r="D77" i="112"/>
  <c r="D95" i="112"/>
  <c r="D138" i="112"/>
  <c r="D148" i="112" s="1"/>
  <c r="B31" i="76" s="1"/>
  <c r="E31" i="76" s="1"/>
  <c r="C125" i="112"/>
  <c r="C91" i="1"/>
  <c r="D9" i="112"/>
  <c r="C23" i="112"/>
  <c r="D30" i="112"/>
  <c r="D37" i="112"/>
  <c r="D48" i="112"/>
  <c r="D59" i="112"/>
  <c r="D74" i="112"/>
  <c r="D125" i="112"/>
  <c r="C138" i="112"/>
  <c r="C148" i="112" s="1"/>
  <c r="B25" i="76" s="1"/>
  <c r="E25" i="76" s="1"/>
  <c r="B37" i="76"/>
  <c r="E37" i="76" s="1"/>
  <c r="C9" i="112"/>
  <c r="D16" i="112"/>
  <c r="C37" i="112"/>
  <c r="C48" i="112"/>
  <c r="C95" i="112"/>
  <c r="D146" i="114" l="1"/>
  <c r="C146" i="114"/>
  <c r="D148" i="1"/>
  <c r="C146" i="115"/>
  <c r="D7" i="76"/>
  <c r="C128" i="112"/>
  <c r="C149" i="112" s="1"/>
  <c r="D128" i="112"/>
  <c r="D149" i="112" s="1"/>
  <c r="D13" i="76"/>
  <c r="D87" i="1"/>
  <c r="C148" i="1"/>
  <c r="C87" i="108"/>
  <c r="J18" i="96"/>
  <c r="E87" i="114"/>
  <c r="D87" i="108"/>
  <c r="D87" i="112"/>
  <c r="D87" i="111"/>
  <c r="C87" i="111"/>
  <c r="C87" i="1"/>
  <c r="B38" i="76"/>
  <c r="C87" i="112"/>
  <c r="D38" i="76"/>
  <c r="D30" i="76"/>
  <c r="B26" i="76"/>
  <c r="C64" i="112"/>
  <c r="D64" i="112"/>
  <c r="D26" i="76"/>
  <c r="D24" i="76"/>
  <c r="B19" i="76" l="1"/>
  <c r="E19" i="76" s="1"/>
  <c r="B7" i="76"/>
  <c r="E7" i="76" s="1"/>
  <c r="B13" i="76"/>
  <c r="E13" i="76" s="1"/>
  <c r="D36" i="76"/>
  <c r="D32" i="76"/>
  <c r="B24" i="76"/>
  <c r="E24" i="76" s="1"/>
  <c r="E38" i="76"/>
  <c r="B36" i="76"/>
  <c r="B32" i="76"/>
  <c r="B30" i="76"/>
  <c r="E30" i="76" s="1"/>
  <c r="D12" i="76"/>
  <c r="B6" i="76"/>
  <c r="C88" i="112"/>
  <c r="B8" i="76" s="1"/>
  <c r="B18" i="76"/>
  <c r="B20" i="76"/>
  <c r="D88" i="112"/>
  <c r="B14" i="76" s="1"/>
  <c r="B12" i="76"/>
  <c r="E26" i="76"/>
  <c r="D18" i="76"/>
  <c r="D6" i="76"/>
  <c r="E36" i="76" l="1"/>
  <c r="E32" i="76"/>
  <c r="E12" i="76"/>
  <c r="D20" i="76"/>
  <c r="E20" i="76" s="1"/>
  <c r="E6" i="76"/>
  <c r="D8" i="76"/>
  <c r="E8" i="76" s="1"/>
  <c r="E18" i="76"/>
  <c r="D14" i="76"/>
  <c r="E14" i="76" s="1"/>
</calcChain>
</file>

<file path=xl/sharedStrings.xml><?xml version="1.0" encoding="utf-8"?>
<sst xmlns="http://schemas.openxmlformats.org/spreadsheetml/2006/main" count="6721" uniqueCount="1606">
  <si>
    <t>Költségvetési rendelet űrlapjainak összefüggései:</t>
  </si>
  <si>
    <t>1. sz. melléklet Bevételek táblázat C. oszlop 9 sora =</t>
  </si>
  <si>
    <t>2.1. számú melléklet C. oszlop 13. sor + 2.2. számú melléklet C. oszlop 12. sor</t>
  </si>
  <si>
    <t>1. sz. melléklet Bevételek táblázat C. oszlop 16 sora =</t>
  </si>
  <si>
    <t>2.1. számú melléklet C. oszlop 22. sor + 2.2. számú melléklet C. oszlop 25. sor</t>
  </si>
  <si>
    <t>1. sz. melléklet Bevételek táblázat C. oszlop 17 sora =</t>
  </si>
  <si>
    <t>2.1. számú melléklet C. oszlop 23. sor + 2.2. számú melléklet C. oszlop 26. sor</t>
  </si>
  <si>
    <t>1. sz. melléklet Bevételek táblázat D. oszlop 9 sora =</t>
  </si>
  <si>
    <t>2.1. számú melléklet D. oszlop 13. sor + 2.2. számú melléklet D. oszlop 12. sor</t>
  </si>
  <si>
    <t>1. sz. melléklet Bevételek táblázat D. oszlop 16 sora =</t>
  </si>
  <si>
    <t>2.1. számú melléklet D. oszlop 22. sor + 2.2. számú melléklet D. oszlop 25. sor</t>
  </si>
  <si>
    <t>1. sz. melléklet Bevételek táblázat D. oszlop 17 sora =</t>
  </si>
  <si>
    <t>2.1. számú melléklet D. oszlop 23. sor + 2.2. számú melléklet D. oszlop 26. sor</t>
  </si>
  <si>
    <t>1. sz. melléklet Bevételek táblázat E. oszlop 9 sora =</t>
  </si>
  <si>
    <t>2.1. számú melléklet E. oszlop 13. sor + 2.2. számú melléklet E. oszlop 12. sor</t>
  </si>
  <si>
    <t>1. sz. melléklet Bevételek táblázat E. oszlop 16 sora =</t>
  </si>
  <si>
    <t>2.1. számú melléklet E. oszlop 22. sor + 2.2. számú melléklet E. oszlop 25. sor</t>
  </si>
  <si>
    <t>1. sz. melléklet Bevételek táblázat E. oszlop 17 sora =</t>
  </si>
  <si>
    <t>2.1. számú melléklet E. oszlop 23. sor + 2.2. számú melléklet E. oszlop 26. sor</t>
  </si>
  <si>
    <t>1. sz. melléklet Kiadások táblázat C. oszlop 4 sora =</t>
  </si>
  <si>
    <t>2.1. számú melléklet G. oszlop 13. sor + 2.2. számú melléklet G. oszlop 12. sor</t>
  </si>
  <si>
    <t>1. sz. melléklet Kiadások táblázat C. oszlop 9 sora =</t>
  </si>
  <si>
    <t>2.1. számú melléklet G. oszlop 22. sor + 2.2. számú melléklet G. oszlop 25. sor</t>
  </si>
  <si>
    <t>1. sz. melléklet Kiadások táblázat C. oszlop 10 sora =</t>
  </si>
  <si>
    <t>2.1. számú melléklet G. oszlop 23. sor + 2.2. számú melléklet G. oszlop 26. sor</t>
  </si>
  <si>
    <t>1. sz. melléklet Kiadások táblázat D. oszlop 4 sora =</t>
  </si>
  <si>
    <t>2.1. számú melléklet H. oszlop 13. sor + 2.2. számú melléklet H. oszlop 12. sor</t>
  </si>
  <si>
    <t>1. sz. melléklet Kiadások táblázat D. oszlop 9 sora =</t>
  </si>
  <si>
    <t>2.1. számú melléklet H. oszlop 22. sor + 2.2. számú melléklet H. oszlop 25. sor</t>
  </si>
  <si>
    <t>1. sz. melléklet Kiadások táblázat D. oszlop 10 sora =</t>
  </si>
  <si>
    <t>2.1. számú melléklet H. oszlop 23. sor + 2.2. számú melléklet H. oszlop 26. sor</t>
  </si>
  <si>
    <t>1. sz. melléklet Kiadások táblázat E. oszlop 4 sora =</t>
  </si>
  <si>
    <t>2.1. számú melléklet I. oszlop 13. sor + 2.2. számú melléklet I. oszlop 12. sor</t>
  </si>
  <si>
    <t>1. sz. melléklet Kiadások táblázat E. oszlop 9 sora =</t>
  </si>
  <si>
    <t>2.1. számú melléklet I. oszlop 22. sor + 2.2. számú melléklet I. oszlop 25. sor</t>
  </si>
  <si>
    <t>1. sz. melléklet Kiadások táblázat E. oszlop 10 sora =</t>
  </si>
  <si>
    <t>2.1. számú melléklet I. oszlop 23. sor + 2.2. számú melléklet I. oszlop 26. sor</t>
  </si>
  <si>
    <t>Megjegyzés:</t>
  </si>
  <si>
    <t>A 10. és 11. fül alatt található teljesített kiadások és bevételek is egy javasolt megoldás, ami COFOG és rovat szerint mutatja az Önkormányzat, költségvetési szerv kiadásait, bevételeit.</t>
  </si>
  <si>
    <t>B E V É T E L E K</t>
  </si>
  <si>
    <t>Ezer forintban</t>
  </si>
  <si>
    <t>Sor-
szám</t>
  </si>
  <si>
    <t>Bevételi jogcím</t>
  </si>
  <si>
    <t>Eredeti előirányzat</t>
  </si>
  <si>
    <t>Módosított előirányzat</t>
  </si>
  <si>
    <t>Teljesítés</t>
  </si>
  <si>
    <t>A</t>
  </si>
  <si>
    <t>B</t>
  </si>
  <si>
    <t>C</t>
  </si>
  <si>
    <t>D</t>
  </si>
  <si>
    <t>E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</si>
  <si>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</si>
  <si>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</si>
  <si>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</si>
  <si>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</si>
  <si>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</si>
  <si>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</si>
  <si>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</si>
  <si>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</si>
  <si>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</si>
  <si>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</si>
  <si>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</si>
  <si>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Elszámolásból származó bevételek</t>
  </si>
  <si>
    <t>1.6.</t>
  </si>
  <si>
    <t>Helyi önkormányzatok kiegészítő támogatásai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</si>
  <si>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</si>
  <si>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</si>
  <si>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</si>
  <si>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</si>
  <si>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</si>
  <si>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</si>
  <si>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</si>
  <si>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</si>
  <si>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</si>
  <si>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</si>
  <si>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</si>
  <si>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</si>
  <si>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</si>
  <si>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</si>
  <si>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</si>
  <si>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</si>
  <si>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</si>
  <si>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</si>
  <si>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</si>
  <si>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</si>
  <si>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</si>
  <si>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</si>
  <si>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</si>
  <si>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</si>
  <si>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</si>
  <si>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</si>
  <si>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</si>
  <si>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</si>
  <si>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</si>
  <si>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</si>
  <si>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</si>
  <si>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</si>
  <si>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</si>
  <si>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</si>
  <si>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</si>
  <si>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</si>
  <si>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</si>
  <si>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</si>
  <si>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</si>
  <si>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</si>
  <si>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</si>
  <si>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</si>
  <si>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</si>
  <si>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</si>
  <si>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</si>
  <si>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</si>
  <si>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</si>
  <si>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</si>
  <si>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</si>
  <si>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</si>
  <si>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</si>
  <si>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</si>
  <si>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</si>
  <si>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</si>
  <si>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</si>
  <si>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</si>
  <si>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</si>
  <si>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</si>
  <si>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</si>
  <si>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</si>
  <si>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</si>
  <si>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</si>
  <si>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</si>
  <si>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</si>
  <si>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</si>
  <si>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</si>
  <si>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</si>
  <si>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</si>
  <si>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</si>
  <si>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</si>
  <si>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</si>
  <si>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</si>
  <si>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</si>
  <si>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</si>
  <si>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</si>
  <si>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</si>
  <si>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</si>
  <si>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</si>
  <si>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</si>
  <si>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</si>
  <si>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</si>
  <si>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</si>
  <si>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</si>
  <si>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</si>
  <si>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</si>
  <si>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</si>
  <si>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</si>
  <si>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</si>
  <si>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</si>
  <si>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</si>
  <si>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</si>
  <si>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</si>
  <si>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</si>
  <si>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</si>
  <si>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</si>
  <si>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</si>
  <si>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</si>
  <si>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</si>
  <si>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</si>
  <si>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</si>
  <si>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</si>
  <si>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</si>
  <si>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</si>
  <si>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</si>
  <si>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</si>
  <si>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</si>
  <si>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</si>
  <si>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</si>
  <si>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</si>
  <si>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</si>
  <si>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</si>
  <si>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</si>
  <si>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</si>
  <si>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</si>
  <si>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</si>
  <si>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</si>
  <si>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</si>
  <si>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</si>
  <si>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</si>
  <si>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</si>
  <si>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</si>
  <si>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</si>
  <si>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</si>
  <si>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</si>
  <si>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</si>
  <si>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</si>
  <si>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</si>
  <si>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</si>
  <si>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</si>
  <si>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</si>
  <si>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</si>
  <si>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</si>
  <si>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</si>
  <si>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</si>
  <si>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</si>
  <si>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</si>
  <si>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</si>
  <si>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</si>
  <si>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</si>
  <si>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</si>
  <si>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</si>
  <si>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</si>
  <si>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</si>
  <si>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</si>
  <si>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</si>
  <si>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KÖLTSÉGVETÉSI ÉS FINANSZÍROZÁSI BEVÉTELEK ÖSSZESEN: (9+16)</t>
  </si>
  <si>
    <t>K I A D Á S O K</t>
  </si>
  <si>
    <t>2. sz. táblázat</t>
  </si>
  <si>
    <t>Kiadási jogcím</t>
  </si>
  <si>
    <t xml:space="preserve">   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</si>
  <si>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</si>
  <si>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</si>
  <si>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</si>
  <si>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</si>
  <si>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</si>
  <si>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</si>
  <si>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Elvonások és befizetések</t>
  </si>
  <si>
    <t>1.7.</t>
  </si>
  <si>
    <t xml:space="preserve">   - Garancia- és kezességvállalásból kifizetés ÁH-n belülre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</si>
  <si>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</si>
  <si>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</si>
  <si>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</si>
  <si>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</si>
  <si>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</si>
  <si>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</si>
  <si>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</si>
  <si>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</si>
  <si>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</si>
  <si>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</si>
  <si>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</si>
  <si>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</si>
  <si>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</si>
  <si>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</si>
  <si>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</si>
  <si>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</si>
  <si>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t xml:space="preserve">   Felhalmozási költségvetés kiadásai (2.1.+2.3.+2.5.)</t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</si>
  <si>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</si>
  <si>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</si>
  <si>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</si>
  <si>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</si>
  <si>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</si>
  <si>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</si>
  <si>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</si>
  <si>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</si>
  <si>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</si>
  <si>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</si>
  <si>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</si>
  <si>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</si>
  <si>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</si>
  <si>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</si>
  <si>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</si>
  <si>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</si>
  <si>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</si>
  <si>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</si>
  <si>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</si>
  <si>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Általános tartalék</t>
  </si>
  <si>
    <t>Céltartalék</t>
  </si>
  <si>
    <t>4.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</si>
  <si>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</si>
  <si>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</si>
  <si>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</si>
  <si>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</si>
  <si>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</si>
  <si>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</si>
  <si>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</si>
  <si>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</si>
  <si>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</si>
  <si>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</si>
  <si>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7.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</si>
  <si>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</si>
  <si>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</si>
  <si>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</si>
  <si>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</si>
  <si>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</si>
  <si>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</si>
  <si>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</si>
  <si>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</si>
  <si>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</si>
  <si>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</si>
  <si>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</si>
  <si>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10.</t>
  </si>
  <si>
    <t>KIADÁSOK ÖSSZESEN: (4+9)</t>
  </si>
  <si>
    <t>Működési célú központosított előirányzatok</t>
  </si>
  <si>
    <r>
      <t xml:space="preserve">   Működési költségvetés kiadásai </t>
    </r>
    <r>
      <rPr>
        <sz val="8"/>
        <rFont val="Times New Roman CE"/>
        <charset val="238"/>
      </rPr>
      <t>(1.1+…+1.5.)</t>
    </r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</si>
  <si>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</si>
  <si>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 xml:space="preserve"> Ezer forintban !</t>
  </si>
  <si>
    <t>Bevételek</t>
  </si>
  <si>
    <t>Kiadások</t>
  </si>
  <si>
    <t>Megnevezés</t>
  </si>
  <si>
    <t>F</t>
  </si>
  <si>
    <t>G</t>
  </si>
  <si>
    <t>H</t>
  </si>
  <si>
    <t>I</t>
  </si>
  <si>
    <t>Közhatalmi bevételek</t>
  </si>
  <si>
    <t>Működési célú átvett pénzeszközök</t>
  </si>
  <si>
    <t>Tartalékok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</si>
  <si>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</si>
  <si>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</si>
  <si>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</si>
  <si>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</si>
  <si>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</si>
  <si>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</si>
  <si>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</si>
  <si>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</si>
  <si>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</si>
  <si>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</si>
  <si>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</si>
  <si>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</si>
  <si>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</si>
  <si>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</si>
  <si>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</si>
  <si>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Költségvetési maradvány igénybevétele</t>
  </si>
  <si>
    <t>Pénzügyi lízing kiadásai</t>
  </si>
  <si>
    <t>26.</t>
  </si>
  <si>
    <t>27.</t>
  </si>
  <si>
    <t>28.</t>
  </si>
  <si>
    <t>ELTÉRÉS</t>
  </si>
  <si>
    <t>Beruházási (felhalmozási) kiadások előirányzata beruházásonként</t>
  </si>
  <si>
    <t>Beruházás  megnevezése</t>
  </si>
  <si>
    <t>Teljes költség</t>
  </si>
  <si>
    <t>Kivitelezés kezdési és befejezési éve</t>
  </si>
  <si>
    <t>ÖSSZESEN:</t>
  </si>
  <si>
    <t>Felújítási kiadások előirányzata felújításonként</t>
  </si>
  <si>
    <t>Felújítás  megnevezése</t>
  </si>
  <si>
    <r>
      <t>EU-s projekt neve, azonosítója:</t>
    </r>
    <r>
      <rPr>
        <sz val="12"/>
        <rFont val="Times New Roman"/>
        <family val="1"/>
        <charset val="238"/>
      </rPr>
      <t>*</t>
    </r>
  </si>
  <si>
    <t>Források</t>
  </si>
  <si>
    <t>Támogatási szerződés szerinti bevételek, kiadások</t>
  </si>
  <si>
    <t>Eredeti</t>
  </si>
  <si>
    <t>Módosított</t>
  </si>
  <si>
    <t>Évenkénti üteme</t>
  </si>
  <si>
    <t>Összes bevétel,
kiadás</t>
  </si>
  <si>
    <t>Összesen</t>
  </si>
  <si>
    <t>J</t>
  </si>
  <si>
    <t>K</t>
  </si>
  <si>
    <t>L=(J+K)</t>
  </si>
  <si>
    <t>M=(L/C)</t>
  </si>
  <si>
    <t>Saját erő</t>
  </si>
  <si>
    <t>- saját erőből központi támogatás</t>
  </si>
  <si>
    <t>EU-s forrás</t>
  </si>
  <si>
    <t>Társfinanszírozás</t>
  </si>
  <si>
    <t>Hitel</t>
  </si>
  <si>
    <t>Egyéb forrás</t>
  </si>
  <si>
    <t>Források összesen:</t>
  </si>
  <si>
    <t>Kiadások, költségek</t>
  </si>
  <si>
    <t>Személyi jellegű</t>
  </si>
  <si>
    <t>Beruházások, beszerzések</t>
  </si>
  <si>
    <t>Szolgáltatások igénybe vétele</t>
  </si>
  <si>
    <t>Adminisztratív költségek</t>
  </si>
  <si>
    <t>Kiadások összesen:</t>
  </si>
  <si>
    <t>* Amennyiben több projekt megvalósítása történi egy időben akkor azokat külön-külön, projektenként be kell mutatni!</t>
  </si>
  <si>
    <t>Támogatott neve</t>
  </si>
  <si>
    <t>Eredeti ei.</t>
  </si>
  <si>
    <t>Módosított ei.</t>
  </si>
  <si>
    <t>Összesen:</t>
  </si>
  <si>
    <t>Önkormányzat</t>
  </si>
  <si>
    <t>01</t>
  </si>
  <si>
    <t>Feladat
megnevezése</t>
  </si>
  <si>
    <t>Összes bevétel, kiadás</t>
  </si>
  <si>
    <t>Ezer forintban !</t>
  </si>
  <si>
    <t>Száma</t>
  </si>
  <si>
    <t>Előirányzat-csoport, kiemelt előirányzat megnevezése</t>
  </si>
  <si>
    <t>Felhalm. célú visszatérítendő tám., kölcsönök visszatér. ÁH-n kívülről</t>
  </si>
  <si>
    <t xml:space="preserve"> 10.</t>
  </si>
  <si>
    <t xml:space="preserve">    Rövid lejáratú  hitelek, kölcsönök felvétele</t>
  </si>
  <si>
    <t>BEVÉTELEK ÖSSZESEN: (9+16)</t>
  </si>
  <si>
    <t>Hitel-, kölcsöntörlesztés államháztartáson kívülre (5.1.+…+5.3.)</t>
  </si>
  <si>
    <t>Belföldi finanszírozás kiadásai (7.1. + … + 7.5.)</t>
  </si>
  <si>
    <t>Irányító szervi támogatás folyósítása (intézményfinanszírozás)</t>
  </si>
  <si>
    <t>7.5.</t>
  </si>
  <si>
    <t>Külföldi finanszírozás kiadásai (8.1. + … + 8.4.)</t>
  </si>
  <si>
    <t>Éves engedélyezett létszám előirányzat (fő)</t>
  </si>
  <si>
    <t>Közfoglalkoztatottak létszáma (fő)</t>
  </si>
  <si>
    <t xml:space="preserve">Kötelező feladatok </t>
  </si>
  <si>
    <t>02</t>
  </si>
  <si>
    <t>Éves engedélyezett létszám előirányzat  (fő)</t>
  </si>
  <si>
    <t xml:space="preserve">Önként vállalt feladatok </t>
  </si>
  <si>
    <t>03</t>
  </si>
  <si>
    <t>Államigazgatási feladatok</t>
  </si>
  <si>
    <t>04</t>
  </si>
  <si>
    <t>Költségvetési szerv megnevezése</t>
  </si>
  <si>
    <t>Polgármesteri /közös/ hivatal</t>
  </si>
  <si>
    <t>Feladat 
megnevezése</t>
  </si>
  <si>
    <t>Működési bevételek (1.1.+…+1.10.)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</si>
  <si>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</si>
  <si>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</si>
  <si>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</si>
  <si>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</si>
  <si>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</si>
  <si>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 xml:space="preserve"> - 2.3-ból EU-s támogatás</t>
  </si>
  <si>
    <t>Felhalmozási célú támogatások államháztartáson belülről (4.1.+4.2.)</t>
  </si>
  <si>
    <t>Egyéb felhalmozási célú támogatások bevételei államháztartáson belülről</t>
  </si>
  <si>
    <t>- 4.2-ből EU-s támogatás</t>
  </si>
  <si>
    <t>Felhalmozási bevételek (5.1.+…+5.3.)</t>
  </si>
  <si>
    <t>Felhalmozási célú átvett pénzeszközök</t>
  </si>
  <si>
    <t>KÖLTSÉGVETÉSI BEVÉTELEK ÖSSZESEN: (1.+…+7.)</t>
  </si>
  <si>
    <t>Finanszírozási bevételek (9.1.+…+9.3.)</t>
  </si>
  <si>
    <t>9.1.</t>
  </si>
  <si>
    <t>9.2.</t>
  </si>
  <si>
    <t>Vállalkozási maradvány igénybevétele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</si>
  <si>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</si>
  <si>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</si>
  <si>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</si>
  <si>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</si>
  <si>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</si>
  <si>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Egyéb fejlesztési célú kiadások</t>
  </si>
  <si>
    <t xml:space="preserve"> - 2.3-ból EU-s forrásból tám. megvalósuló programok, projektek kiadásai</t>
  </si>
  <si>
    <t>KIADÁSOK ÖSSZESEN: (1.+2.)</t>
  </si>
  <si>
    <t>Önként vállalt feladatok</t>
  </si>
  <si>
    <t>Költségvetési szerv I.</t>
  </si>
  <si>
    <t>Feladat megnevezése</t>
  </si>
  <si>
    <t xml:space="preserve"> - 2.3.-ból EU-s támogatás</t>
  </si>
  <si>
    <t>- 4.2.-ből EU-s támogatás</t>
  </si>
  <si>
    <t>Költségvetési bevételek összesen (1.+…+7.)</t>
  </si>
  <si>
    <t xml:space="preserve"> - 2.3.-ból EU-s forrásból tám. megvalósuló programok, projektek kiadásai</t>
  </si>
  <si>
    <t>Kötelező feladatok</t>
  </si>
  <si>
    <t xml:space="preserve">Államigazgatási feladatok </t>
  </si>
  <si>
    <t>Költségvetési szerv II.</t>
  </si>
  <si>
    <t>Költségvetési szerv III.</t>
  </si>
  <si>
    <t>05</t>
  </si>
  <si>
    <t>Államigazgataási feladatok</t>
  </si>
  <si>
    <t>Sor-szám</t>
  </si>
  <si>
    <t>Óvoda</t>
  </si>
  <si>
    <t>Közös Hivatal</t>
  </si>
  <si>
    <t>29.</t>
  </si>
  <si>
    <t>30.</t>
  </si>
  <si>
    <t>31.</t>
  </si>
  <si>
    <t>1. sz. táblázat</t>
  </si>
  <si>
    <t>Elszámolásból adódó bevételek</t>
  </si>
  <si>
    <t>Működési célú visszatérítendő támogatások kölcsönök visszatér. ÁH-n kívülről</t>
  </si>
  <si>
    <t>Felhalm. célú visszatérítendő támogatások kölcsönök visszatér. ÁH-n kívülről</t>
  </si>
  <si>
    <t>Hitel-, kölcsönfelvétel államháztartáson kívülről  (10.1.+…+10.3.)</t>
  </si>
  <si>
    <r>
      <t xml:space="preserve">Működési költségvetés kiadásai </t>
    </r>
    <r>
      <rPr>
        <sz val="8"/>
        <rFont val="Times New Roman CE"/>
        <charset val="238"/>
      </rPr>
      <t>(1.1+…+1.5.)</t>
    </r>
  </si>
  <si>
    <r>
      <t xml:space="preserve">Felhalmozási költségvetés kiadásai </t>
    </r>
    <r>
      <rPr>
        <sz val="8"/>
        <rFont val="Times New Roman CE"/>
        <charset val="238"/>
      </rPr>
      <t>(2.1.+2.3.+2.5.)</t>
    </r>
  </si>
  <si>
    <t>Hosszú lejáratú hitelek, kölcsönök törlesztése</t>
  </si>
  <si>
    <t>Likviditási célú hitelek, kölcsönök törlesztése pénzügyi vállalkozásnak</t>
  </si>
  <si>
    <t>Rövid lejáratú hitelek, kölcsönök törlesztése</t>
  </si>
  <si>
    <t>Forgatási célú belföldi értékpapírok vásárlása</t>
  </si>
  <si>
    <t>Forgatási célú belföldi értékpapírok beváltása</t>
  </si>
  <si>
    <t>Befektetési célú belföldi értékpapírok vásárlása</t>
  </si>
  <si>
    <t>Befektetési célú belföldi értékpapírok beváltása</t>
  </si>
  <si>
    <t xml:space="preserve">Pénzeszközök betétként elhelyezése </t>
  </si>
  <si>
    <t>Kötelezettség
jogcíme</t>
  </si>
  <si>
    <t>Kötelezettség- 
vállalás 
éve</t>
  </si>
  <si>
    <t>Összes vállalt kötelezettség</t>
  </si>
  <si>
    <t>Kötelezettségek a következő években</t>
  </si>
  <si>
    <t>Még fennálló kötelezettség</t>
  </si>
  <si>
    <t xml:space="preserve">B </t>
  </si>
  <si>
    <t>J=(F+…+I)</t>
  </si>
  <si>
    <t>Működési célú
hiteltörlesztés (tőke+kamat)</t>
  </si>
  <si>
    <t>............................</t>
  </si>
  <si>
    <t>Felhalmozási célú
hiteltörlesztés (tőke+kamat)</t>
  </si>
  <si>
    <t>Beruházás feladatonként</t>
  </si>
  <si>
    <t>Felújítás célonként</t>
  </si>
  <si>
    <t>Egyéb</t>
  </si>
  <si>
    <t>Összesen (1+4+7+9+11)</t>
  </si>
  <si>
    <t xml:space="preserve">Hitel, kölcsön </t>
  </si>
  <si>
    <t>Kölcsön-
nyújtás
éve</t>
  </si>
  <si>
    <t xml:space="preserve">Lejárat
éve </t>
  </si>
  <si>
    <t>Hitel, kölcsön állomány december 31-én</t>
  </si>
  <si>
    <t xml:space="preserve">Rövid lejáratú </t>
  </si>
  <si>
    <t>Hosszú lejáratú</t>
  </si>
  <si>
    <t>Összesen (1+8)</t>
  </si>
  <si>
    <t>Ezer forintban!</t>
  </si>
  <si>
    <t xml:space="preserve">Adósságállomány 
eszközök szerint </t>
  </si>
  <si>
    <t>Nem lejárt</t>
  </si>
  <si>
    <t>Lejárt</t>
  </si>
  <si>
    <t>Nem lejárt, lejárt összes tartozás</t>
  </si>
  <si>
    <t>1-90 nap közötti</t>
  </si>
  <si>
    <t>91-180 nap közötti</t>
  </si>
  <si>
    <t>181-360 nap közötti</t>
  </si>
  <si>
    <t>360 napon 
túli</t>
  </si>
  <si>
    <t>Összes lejárt tartozás</t>
  </si>
  <si>
    <t>H=(D+…+G)</t>
  </si>
  <si>
    <t>I=(C+H)</t>
  </si>
  <si>
    <t>I. Belföldi hitelezők</t>
  </si>
  <si>
    <t>Adóhatósággal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</si>
  <si>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</si>
  <si>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</si>
  <si>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</si>
  <si>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</si>
  <si>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Szállítói tartozás</t>
  </si>
  <si>
    <t>Egyéb adósság</t>
  </si>
  <si>
    <t>Belföldi összesen:</t>
  </si>
  <si>
    <t>II. Külföldi hitelezők</t>
  </si>
  <si>
    <t>Külföldi szállítók</t>
  </si>
  <si>
    <t>Külföldi összesen:</t>
  </si>
  <si>
    <t>Adósságállomány mindösszesen:</t>
  </si>
  <si>
    <t>Tervezett</t>
  </si>
  <si>
    <t>Tényleges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</si>
  <si>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</si>
  <si>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</si>
  <si>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</si>
  <si>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</si>
  <si>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</si>
  <si>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</si>
  <si>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</si>
  <si>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</si>
  <si>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</si>
  <si>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</si>
  <si>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</si>
  <si>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</si>
  <si>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Helyiségek hasznosítása utáni kedvezmény, menteség</t>
  </si>
  <si>
    <t>Eszközök hasznosítása utáni kedvezmény, menteség</t>
  </si>
  <si>
    <t>Egyéb kedvezmény</t>
  </si>
  <si>
    <t>Egyéb kölcsön elengedése</t>
  </si>
  <si>
    <t>A helyi adókból biztosított kedvezményeket, mentességeket, adónemenként kell feltüntetni.</t>
  </si>
  <si>
    <t>Támogatott szervezet neve</t>
  </si>
  <si>
    <t>Támogatás célja</t>
  </si>
  <si>
    <t>Tervezett 
(E Ft)</t>
  </si>
  <si>
    <t>Tényleges 
(E Ft)</t>
  </si>
  <si>
    <t>32.</t>
  </si>
  <si>
    <t>33.</t>
  </si>
  <si>
    <t>Sorszám</t>
  </si>
  <si>
    <t>Mennyiség
(db)</t>
  </si>
  <si>
    <t>Értéke
(E Ft)</t>
  </si>
  <si>
    <t>„0”-ra leírt eszközök</t>
  </si>
  <si>
    <t>Használatban lévő kisértékű immateriális javak</t>
  </si>
  <si>
    <t>Használatban lévő kisértékű tárgyi eszközök</t>
  </si>
  <si>
    <t>Készletek</t>
  </si>
  <si>
    <t>01 számlacsoportban nyilvántartott befektetett eszközök (6+…+9)</t>
  </si>
  <si>
    <t>Államháztartáson belüli vagyonkezelésbe adott eszközök</t>
  </si>
  <si>
    <t>Bérbe vett befektetett eszközök</t>
  </si>
  <si>
    <t>Letétbe, bizományba, üzemeltetésre átvett befektetett eszközök</t>
  </si>
  <si>
    <t> PPP konstrukcióban használt befektetett eszközök</t>
  </si>
  <si>
    <t> 02 számlacsoportban nyilvántartott készletek (11+…+13)</t>
  </si>
  <si>
    <t> Bérbe vett készletek</t>
  </si>
  <si>
    <t> Letétbe bizományba átvett készletek</t>
  </si>
  <si>
    <t> Intervenciós készletek</t>
  </si>
  <si>
    <t>Gyűjtemény, régészeti lelet* (15+…+17)</t>
  </si>
  <si>
    <t>Közgyűjtemény</t>
  </si>
  <si>
    <t> Saját gyűjteményben nyilvántartott kulturális javak</t>
  </si>
  <si>
    <t> Régészeti lelet</t>
  </si>
  <si>
    <t> Egyéb érték nélkül nyilvántartott eszközök</t>
  </si>
  <si>
    <t>Összesen (1+…+4)+5+10+14+(18+…+31):</t>
  </si>
  <si>
    <t>* Nvt. 1. § (2) bekezdés g) és h) pontja szerinti kulturális javak és régészeti eszközök</t>
  </si>
  <si>
    <t>Nyilvántartott függő követelések, kötelezettségek
(db)</t>
  </si>
  <si>
    <t>Támogatási célú előlegekkel kapcsolatos elszámolási követelések</t>
  </si>
  <si>
    <t>Egyéb függő követelések</t>
  </si>
  <si>
    <t>Biztos (jövőbeni) követelések</t>
  </si>
  <si>
    <t>Függő és biztos (jövőbeni) követelések (1+…+3)</t>
  </si>
  <si>
    <t>Kezességgel-, garanciavállalással kapcsolatos függő kötelezettségek</t>
  </si>
  <si>
    <t>Peres ügyekkel kapcsolatos függő kötelezettségek</t>
  </si>
  <si>
    <t>El nem ismert tartozások</t>
  </si>
  <si>
    <t>Támogatási célú előlegekkel kapcsolatos elszámolási kötelezettségek</t>
  </si>
  <si>
    <t>Egyéb függő kötelezettségek</t>
  </si>
  <si>
    <t>Függő kötelezettségek (5+…+9)</t>
  </si>
  <si>
    <t>Összesen (4+10)+(11+…+33):</t>
  </si>
  <si>
    <t>Gazdálkodó szervezet megnevezése</t>
  </si>
  <si>
    <t>Részesedés mértéke (%-ban)</t>
  </si>
  <si>
    <t>Részesedés összege (Ft-ban)</t>
  </si>
  <si>
    <t>Működésből származó kötelezettségek összege XII. 31-én
 (Ft-ban)</t>
  </si>
  <si>
    <t xml:space="preserve">       ÖSSZESEN:</t>
  </si>
  <si>
    <t>Rovat megnevezése</t>
  </si>
  <si>
    <t>Rovat-szám</t>
  </si>
  <si>
    <t>Kormányzati funkció száma és elnevezése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</si>
  <si>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</si>
  <si>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</si>
  <si>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</si>
  <si>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</si>
  <si>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</si>
  <si>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</si>
  <si>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</si>
  <si>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</si>
  <si>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</si>
  <si>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</si>
  <si>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06</t>
  </si>
  <si>
    <t>Jubileumi jutalom</t>
  </si>
  <si>
    <t>K1106</t>
  </si>
  <si>
    <t>07</t>
  </si>
  <si>
    <t>Béren kívüli juttatások</t>
  </si>
  <si>
    <t>K1107</t>
  </si>
  <si>
    <t>08</t>
  </si>
  <si>
    <t>Ruházati költségtérítés</t>
  </si>
  <si>
    <t>K1108</t>
  </si>
  <si>
    <t>09</t>
  </si>
  <si>
    <t>Közlekedési költségtérítés</t>
  </si>
  <si>
    <t>K1109</t>
  </si>
  <si>
    <t>10</t>
  </si>
  <si>
    <t>Egyéb költségtérítések</t>
  </si>
  <si>
    <t>K1110</t>
  </si>
  <si>
    <t>11</t>
  </si>
  <si>
    <t>Lakhatási támogatások</t>
  </si>
  <si>
    <t>K1111</t>
  </si>
  <si>
    <t>12</t>
  </si>
  <si>
    <t>Szociális támogatások</t>
  </si>
  <si>
    <t>K1112</t>
  </si>
  <si>
    <t>13</t>
  </si>
  <si>
    <t>Foglalkoztatottak egyéb személyi juttatásai(&gt;=14)</t>
  </si>
  <si>
    <t>K1113</t>
  </si>
  <si>
    <t>14</t>
  </si>
  <si>
    <t>ebből:biztosítási díjak</t>
  </si>
  <si>
    <t>15</t>
  </si>
  <si>
    <t>Foglalkoztatottak személyi juttatásai (=01+…+13)</t>
  </si>
  <si>
    <t>K11</t>
  </si>
  <si>
    <t>16</t>
  </si>
  <si>
    <t>Választott tisztségviselők juttatásai</t>
  </si>
  <si>
    <t>K121</t>
  </si>
  <si>
    <t>17</t>
  </si>
  <si>
    <t>Munkavégzésre irányuló egyéb jogviszonyban nem saját foglalkoztatottnak fizetett juttatások</t>
  </si>
  <si>
    <t>K122</t>
  </si>
  <si>
    <t>18</t>
  </si>
  <si>
    <t>Egyéb külső személyi juttatások</t>
  </si>
  <si>
    <t>K123</t>
  </si>
  <si>
    <t>19</t>
  </si>
  <si>
    <t>Külső személyi juttatások (=16+17+18)</t>
  </si>
  <si>
    <t>K12</t>
  </si>
  <si>
    <t>20</t>
  </si>
  <si>
    <t>Személyi juttatások (=15+19)</t>
  </si>
  <si>
    <t>K1</t>
  </si>
  <si>
    <t xml:space="preserve">Munkaadókat terhelő járulékok és szociális hozzájárulási adó (=22+…+28)                                                                          </t>
  </si>
  <si>
    <t>K2</t>
  </si>
  <si>
    <t>ebből: szociális hozzájárulási adó</t>
  </si>
  <si>
    <t>ebből: rehabilitációs hozzájárulás</t>
  </si>
  <si>
    <t>ebből: korkedvezmény-biztosítási járulék</t>
  </si>
  <si>
    <t>ebből: egészségügyi hozzájárulás</t>
  </si>
  <si>
    <t>ebből: táppénz hozzájárulás</t>
  </si>
  <si>
    <t>ebből: munkaadót a foglalkoztatottak részére történő kifizetésekkel kapcsolatban terhelő más járulék jellegű kötelezettségek</t>
  </si>
  <si>
    <t>ebből: munkáltatót terhelő személyi jövedelemadó</t>
  </si>
  <si>
    <t>29</t>
  </si>
  <si>
    <t>Szakmai anyagok beszerzése</t>
  </si>
  <si>
    <t>K311</t>
  </si>
  <si>
    <t>30</t>
  </si>
  <si>
    <t>Üzemeltetési anyagok beszerzése</t>
  </si>
  <si>
    <t>K312</t>
  </si>
  <si>
    <t>31</t>
  </si>
  <si>
    <t>Árubeszerzés</t>
  </si>
  <si>
    <t>K313</t>
  </si>
  <si>
    <t>32</t>
  </si>
  <si>
    <t>Készletbeszerzés (=29+30+31)</t>
  </si>
  <si>
    <t>K31</t>
  </si>
  <si>
    <t>33</t>
  </si>
  <si>
    <t>Informatikai szolgáltatások igénybevétele</t>
  </si>
  <si>
    <t>K321</t>
  </si>
  <si>
    <t>34</t>
  </si>
  <si>
    <t>Egyéb kommunikációs szolgáltatások</t>
  </si>
  <si>
    <t>K322</t>
  </si>
  <si>
    <t>35</t>
  </si>
  <si>
    <t>Kommunikációs szolgáltatások (=33+34)</t>
  </si>
  <si>
    <t>K32</t>
  </si>
  <si>
    <t>36</t>
  </si>
  <si>
    <t>Közüzemi díjak</t>
  </si>
  <si>
    <t>K331</t>
  </si>
  <si>
    <t>37</t>
  </si>
  <si>
    <t>Vásárolt élelmezés</t>
  </si>
  <si>
    <t>K332</t>
  </si>
  <si>
    <t>38</t>
  </si>
  <si>
    <t>Bérleti és lízing díjak (&gt;=39)</t>
  </si>
  <si>
    <t>K333</t>
  </si>
  <si>
    <t>39</t>
  </si>
  <si>
    <t>ebből: a közszféra és a magánszféra együttműködésén (PPP) alapuló szerződéses konstrukció</t>
  </si>
  <si>
    <t>40</t>
  </si>
  <si>
    <t>Karbantartási, kisjavítási szolgáltatások</t>
  </si>
  <si>
    <t>K334</t>
  </si>
  <si>
    <t>41</t>
  </si>
  <si>
    <t>Közvetített szolgáltatások  (&gt;=42)</t>
  </si>
  <si>
    <t>K335</t>
  </si>
  <si>
    <t>42</t>
  </si>
  <si>
    <t>ebből: államháztartáson belül</t>
  </si>
  <si>
    <t>43</t>
  </si>
  <si>
    <t xml:space="preserve">Szakmai tevékenységet segítő szolgáltatások </t>
  </si>
  <si>
    <t>K336</t>
  </si>
  <si>
    <t>44</t>
  </si>
  <si>
    <t xml:space="preserve">Egyéb szolgáltatások </t>
  </si>
  <si>
    <t>K337</t>
  </si>
  <si>
    <t>Szolgáltatási kiadások (=36+37+38+40+41+43+44)</t>
  </si>
  <si>
    <t>K33</t>
  </si>
  <si>
    <t>Kiküldetések kiadásai</t>
  </si>
  <si>
    <t>K341</t>
  </si>
  <si>
    <t>Reklám- és propagandakiadások</t>
  </si>
  <si>
    <t>K342</t>
  </si>
  <si>
    <t>Kiküldetések, reklám- és propagandakiadások (=46+47)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</si>
  <si>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</si>
  <si>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</si>
  <si>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</si>
  <si>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</si>
  <si>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</si>
  <si>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Kamatkiadások   (&gt;=52+53)</t>
  </si>
  <si>
    <t>K353</t>
  </si>
  <si>
    <t>ebből: fedezeti ügyletek kamatkiadásai</t>
  </si>
  <si>
    <t>Egyéb pénzügyi műveletek kiadásai  (&gt;=55+…+57)</t>
  </si>
  <si>
    <t>K354</t>
  </si>
  <si>
    <t>ebből: valuta, deviza eszközök realizált árfolyamvesztesége</t>
  </si>
  <si>
    <t>ebből: hitelviszonyt megtestesítő értékpapírok árfolyamkülönbözete</t>
  </si>
  <si>
    <t>ebből: deviza kötelezettségek realizált árfolyamvesztesége</t>
  </si>
  <si>
    <t>Egyéb dologi kiadások</t>
  </si>
  <si>
    <t>K355</t>
  </si>
  <si>
    <t>Különféle befizetések és egyéb dologi kiadások (=49+50+51+54+58)</t>
  </si>
  <si>
    <t>K35</t>
  </si>
  <si>
    <t>Dologi kiadások (=32+35+45+48+59)</t>
  </si>
  <si>
    <t>K3</t>
  </si>
  <si>
    <t>Társadalombiztosítási ellátások</t>
  </si>
  <si>
    <t>K41</t>
  </si>
  <si>
    <t>Családi támogatások (=63+…+73)</t>
  </si>
  <si>
    <t>K42</t>
  </si>
  <si>
    <t>ebből: családi pótlék</t>
  </si>
  <si>
    <t>ebből: anyasági támogatás</t>
  </si>
  <si>
    <t>ebből: gyermekgondozási segély</t>
  </si>
  <si>
    <t>ebből: gyermeknevelési támogatás</t>
  </si>
  <si>
    <t>ebből: gyermekek születésével kapcsolatos szabadság megtérítése</t>
  </si>
  <si>
    <t>ebből: életkezdési támogatás</t>
  </si>
  <si>
    <t>ebből: otthonteremtési támogatás</t>
  </si>
  <si>
    <t>ebből: gyermektartásdíj megelőlegezése</t>
  </si>
  <si>
    <t>ebből: GYES-en és GYED-en lévők hallgatói hitelének célzott támogatása</t>
  </si>
  <si>
    <t>ebből: óvodáztatási támogatás [Gyvt. 20/C. §]</t>
  </si>
  <si>
    <t xml:space="preserve">ebből:  az egyéb pénzbeli és természetbeni gyermekvédelmi támogatások </t>
  </si>
  <si>
    <t>Pénzbeli kárpótlások, kártérítések</t>
  </si>
  <si>
    <t>K43</t>
  </si>
  <si>
    <t>Betegséggel kapcsolatos (nem társadalombiztosítási) ellátások (=76+…+82)</t>
  </si>
  <si>
    <t>K44</t>
  </si>
  <si>
    <t>ebből: ápolási díj</t>
  </si>
  <si>
    <t>ebből: fogyatékossági támogatás és vakok személyi járadéka</t>
  </si>
  <si>
    <t>ebből: mozgáskorlátozottak szerzési és átalakítási támogatása</t>
  </si>
  <si>
    <t>ebből: megváltozott munkaképességűek illetve egészségkárosodottak kereset-kiegészítése</t>
  </si>
  <si>
    <t>ebből: kormányhivatalok által folyósított közgyógyellátás [Szoctv.50.§ (1)-(2) bek.]</t>
  </si>
  <si>
    <t>ebből: cukorbetegek támogatása</t>
  </si>
  <si>
    <t xml:space="preserve">ebből: helyi megállapítású közgyógyellátás [Szoctv.50.§ (3) bek.] </t>
  </si>
  <si>
    <t>Foglalkoztatással, munkanélküliséggel kapcsolatos ellátások (=84+…+92)</t>
  </si>
  <si>
    <t>K45</t>
  </si>
  <si>
    <t>ebből: a Nemzeti Foglalkoztatási Alalpból folyósított passzív, ellátási típusú támogatások, így különösen az álláskeresési járadék, a nyugdíj előtti álláskeresési segély, valamint az ellátások megállapításával kapcsolatos utiköltség-térítés</t>
  </si>
  <si>
    <t>ebből: korhatár előtti ellátás és a fegyveres testületek volt tagjai szolgálati járandósága</t>
  </si>
  <si>
    <t>ebből: munkáltatói befizetésből finanszírozott korengedményes nyugdíj</t>
  </si>
  <si>
    <t>ebből: átmeneti bányászjáradék</t>
  </si>
  <si>
    <t>ebből: szénjárandóság pénzbeli megváltása</t>
  </si>
  <si>
    <t>ebből: mecseki bányászatban munkát végzők bányászati kereset-kiegészítése</t>
  </si>
  <si>
    <t>ebből: mezőgazdasági járadék</t>
  </si>
  <si>
    <t>ebből: foglalkoztatást helyettesítő támogatás [Szoctv. 35. § (1) bek.]</t>
  </si>
  <si>
    <t xml:space="preserve">ebből: polgármesterek korhatár előtti ellátása </t>
  </si>
  <si>
    <t>Lakhatással kapcsolatos ellátások (=94+…+99)</t>
  </si>
  <si>
    <t>K46</t>
  </si>
  <si>
    <t>ebből: hozzájárulás a lakossági energiaköltségekhez</t>
  </si>
  <si>
    <t>ebből: lakbértámogatás</t>
  </si>
  <si>
    <t xml:space="preserve">ebből: lakásfenntartási támogatás [Szoctv. 38. § (1) bek. a) és b) pontok] </t>
  </si>
  <si>
    <t>ebből: adósságcsökkentési támogatás [Szoctv. 55/A. § 1. bek. b) pont]</t>
  </si>
  <si>
    <t>ebből: természetben nyújtott lakásfenntartási támogatás [Szoctv. 47.§ (1) bek. b) pont]</t>
  </si>
  <si>
    <t>ebből: adósságkezelési szolgáltatás keretében gáz-vagy áram fogyasztást mérő készülék biztosítása [Szoctv. 55/A. § (3) bek.]</t>
  </si>
  <si>
    <t>Intézményi ellátottak pénzbeli juttatásai (&gt;=101+102)</t>
  </si>
  <si>
    <t>K47</t>
  </si>
  <si>
    <t>ebből: állami gondozottak pénzbeli juttatásai</t>
  </si>
  <si>
    <t>ebből: oktatásban résztvevők pénzbeli juttatásai</t>
  </si>
  <si>
    <t>Egyéb nem intézményi ellátások (&gt;=104+…+126)</t>
  </si>
  <si>
    <t>K48</t>
  </si>
  <si>
    <t>ebből: házastársi pótlék</t>
  </si>
  <si>
    <t>ebből: Hadigondozottak Közalapítványát terhelő hadigondozotti ellátások</t>
  </si>
  <si>
    <t>ebből: tudományos fokozattal rendelkezők nyugdíjkiegészítése</t>
  </si>
  <si>
    <t>ebből:nemzeti gondozotti ellátások</t>
  </si>
  <si>
    <t>ebből: nemzeti helytállásért pótlék</t>
  </si>
  <si>
    <t>ebből: egyes nyugdíjjogi hátrányok enyhítése miatti (közszolgálati idő után járó) nyugdíj-kiegészítés</t>
  </si>
  <si>
    <t>ebből: egyes, tartós időtartamú szabadságelvonást elszenvedettek részére járó juttatás</t>
  </si>
  <si>
    <t>ebből: a Nemzet Színésze címet viselő színészek havi életjáradéka, művészeti nyugdíjsegélyek, balettművészeti életjáradék</t>
  </si>
  <si>
    <t>ebből: az elhunyt akadémikusok hozzátartozóinak folyósított özvegyi- és árvaellátás</t>
  </si>
  <si>
    <t>ebből: a Nemzet Sportolója címmel járó járadék, olimpiai járadék, idős sportolók szociális támogatása</t>
  </si>
  <si>
    <t>ebből: életjáradék termőföldért</t>
  </si>
  <si>
    <t>ebből: Bevándorlási és Állampolgársági Hivatal által folyósított ellátások</t>
  </si>
  <si>
    <t>ebből: szépkorúak jubileumi juttatása</t>
  </si>
  <si>
    <t>ebből: időskorúak járadéka [Szoctv. 32/B. § (1) bek.]</t>
  </si>
  <si>
    <t>ebből: rendszeres szociális segély [Szoctv. 37. § (1) bek. a) - d) pontok]</t>
  </si>
  <si>
    <t>ebből: átmeneti segély [Szoctv. 45.§]</t>
  </si>
  <si>
    <t>ebből: egyéb, az önkormányzat rendeletében megállapított juttatás</t>
  </si>
  <si>
    <t>ebből: természetben nyújtott rendszeres szociális segély [Szoctv. 47.§ (1) bek. a) pont]</t>
  </si>
  <si>
    <t>ebből: átmeneti segély [Szoctv. 47.§ (1) bek. c) pont]</t>
  </si>
  <si>
    <t>ebből: köztemetés [Szoctv. 48.§]</t>
  </si>
  <si>
    <t>ebből: rászorultságtól függõ normatív kedvezmények [Gyvt. 151. § (5) bek.]</t>
  </si>
  <si>
    <t>ebből: önkormányzat által saját hatáskörben (nem szociális és gyermekvédelmi előírások alapján) adott pénzügyi ellátás</t>
  </si>
  <si>
    <t>ebből: önkormányzat által saját hatáskörben (nem szociális és gyermekvédelmi előírások alapján) adott természetbeni ellátás</t>
  </si>
  <si>
    <t>Ellátottak pénzbeli juttatásai (=61+62+74+75+83+93+100+103)</t>
  </si>
  <si>
    <t>K4</t>
  </si>
  <si>
    <t>Nemzetközi kötelezettségek (&gt;=129)</t>
  </si>
  <si>
    <t>K501</t>
  </si>
  <si>
    <t>ebből: Európai Unió</t>
  </si>
  <si>
    <t>Elvonások és befizetések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</si>
  <si>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</si>
  <si>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</si>
  <si>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</si>
  <si>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 (=133+…+142)</t>
  </si>
  <si>
    <t>K504</t>
  </si>
  <si>
    <t>ebből: központi költségvetési szervek</t>
  </si>
  <si>
    <t>ebből: központi kezelésű előirányzatok</t>
  </si>
  <si>
    <t>ebből: fejezeti kezelésű előirányzatok EU-s programokra és azok hazai társfinanszírozása</t>
  </si>
  <si>
    <t>ebből: egyéb fejezeti kezelésű előirányzatok</t>
  </si>
  <si>
    <t>ebből: társadalombiztosítás pénzügyi alapjai</t>
  </si>
  <si>
    <t>ebből: elkülönített állami pénzalapok</t>
  </si>
  <si>
    <t>ebből: helyi önkormányzatok és költségvetési szerveik</t>
  </si>
  <si>
    <t>ebből: társulások és költségvetési szerveik</t>
  </si>
  <si>
    <t>ebből: nemzetiségi önkormányzatok és költségvetési szerveik</t>
  </si>
  <si>
    <t>ebből: térségi fejlesztési tanácsok és költségvetési szerveik</t>
  </si>
  <si>
    <t>Működési célú visszatérítendő támogatások, kölcsönök törlesztése államháztartáson belülre (=144+…+153)</t>
  </si>
  <si>
    <t>K505</t>
  </si>
  <si>
    <t>Egyéb működési célú támogatások államháztartáson belülre (=155+…+164)</t>
  </si>
  <si>
    <t>K506</t>
  </si>
  <si>
    <t>Működési célú garancia- és kezességvállalásból származó kifizetés államháztartáson kívülre (&gt;=166)</t>
  </si>
  <si>
    <t>K507</t>
  </si>
  <si>
    <t>ebből: állami vagy önkormányzati tulajdonban lévő gazdasági társaságok tartozásai miatti kifizetések</t>
  </si>
  <si>
    <t>Működési célú visszatérítendő támogatások, kölcsönök nyújtása államháztartáson kívülre (=168+…+178)</t>
  </si>
  <si>
    <t>K508</t>
  </si>
  <si>
    <t>ebből: egyházi jogi személyek</t>
  </si>
  <si>
    <t>ebből: nonprofit gazdasági társaságok</t>
  </si>
  <si>
    <t>ebből: egyéb civil szervezetek</t>
  </si>
  <si>
    <t>ebből: háztartások</t>
  </si>
  <si>
    <t>ebből: pénzügyi vállalkozások</t>
  </si>
  <si>
    <t>ebből: állami többségi tulajdonú nem pénzügyi vállalkozások</t>
  </si>
  <si>
    <t>ebből:önkormányzati többségi tulajdonú nem pénzügyi vállalkozások</t>
  </si>
  <si>
    <t>ebből: egyéb vállalkozások</t>
  </si>
  <si>
    <t xml:space="preserve">ebből: Európai Unió </t>
  </si>
  <si>
    <t>ebből: kormányok és nemzetközi szervezetek</t>
  </si>
  <si>
    <t>ebből: egyéb külföldiek</t>
  </si>
  <si>
    <t>Árkiegészítések, ártámogatások</t>
  </si>
  <si>
    <t>K509</t>
  </si>
  <si>
    <t>Kamattámogatások</t>
  </si>
  <si>
    <t>K510</t>
  </si>
  <si>
    <t>Egyéb működési célú támogatások államháztartáson kívülre (=182+…+192)</t>
  </si>
  <si>
    <t>K511</t>
  </si>
  <si>
    <t>K512</t>
  </si>
  <si>
    <t>Egyéb működési célú kiadások (=128+130+131+132+143+154+165+167+179+180+181+193)</t>
  </si>
  <si>
    <t>K5</t>
  </si>
  <si>
    <t>Immateriális javak beszerzése, létesítése</t>
  </si>
  <si>
    <t>K61</t>
  </si>
  <si>
    <t>Ingatlanok beszerzése, létesítése (&gt;=197)</t>
  </si>
  <si>
    <t>K62</t>
  </si>
  <si>
    <t>ebből: termőföld-vásárlás kiadásai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</si>
  <si>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</si>
  <si>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</si>
  <si>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</si>
  <si>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</si>
  <si>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</si>
  <si>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</si>
  <si>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</si>
  <si>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</si>
  <si>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</si>
  <si>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</si>
  <si>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Beruházások (=195+196+198+…+202)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</si>
  <si>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</si>
  <si>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</si>
  <si>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</si>
  <si>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</si>
  <si>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</si>
  <si>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</si>
  <si>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</si>
  <si>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</si>
  <si>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</si>
  <si>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Felújítások (=204+...+207)</t>
  </si>
  <si>
    <t>K7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</si>
  <si>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</si>
  <si>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</si>
  <si>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 (=211+…+220)</t>
  </si>
  <si>
    <t>K82</t>
  </si>
  <si>
    <t>Felhalmozási célú visszatérítendő támogatások, kölcsönök törlesztése államháztartáson belülre (=222+…+231)</t>
  </si>
  <si>
    <t>K83</t>
  </si>
  <si>
    <t>Egyéb felhalmozási célú támogatások államháztartáson belülre (=233+…+242)</t>
  </si>
  <si>
    <t>K84</t>
  </si>
  <si>
    <t>Felhalmozási célú garancia- és kezességvállalásból származó kifizetés államháztartáson kívülre (&gt;=244)</t>
  </si>
  <si>
    <t>K85</t>
  </si>
  <si>
    <t>Felhalmozási célú visszatérítendő támogatások, kölcsönök nyújtása államháztartáson kívülre (=246+…+256)</t>
  </si>
  <si>
    <t>K86</t>
  </si>
  <si>
    <t>Lakástámogatás</t>
  </si>
  <si>
    <t>K87</t>
  </si>
  <si>
    <t>Egyéb felhalmozási célú támogatások államháztartáson kívülre (=259+…+269)</t>
  </si>
  <si>
    <t>K88</t>
  </si>
  <si>
    <t>Egyéb felhalmozási célú kiadások (=209+210+221+232+243+245+257+258)</t>
  </si>
  <si>
    <t>K8</t>
  </si>
  <si>
    <t>Költségvetési kiadások (=20+21+60+127+194+203+208+270)</t>
  </si>
  <si>
    <t>K1-K8</t>
  </si>
  <si>
    <t>Hosszú lejáratú hitelek, kölcsönök törlesztése  (&gt;=273+274)</t>
  </si>
  <si>
    <t>K9111</t>
  </si>
  <si>
    <t>ebből: pénzügyi vállalkozás</t>
  </si>
  <si>
    <t>ebből: fedezeti ügyletek nettó kiadásai</t>
  </si>
  <si>
    <t>K9112</t>
  </si>
  <si>
    <t>Rövid lejáratú hitelek, kölcsönök törlesztése  (&gt;=277+278)</t>
  </si>
  <si>
    <t>K9113</t>
  </si>
  <si>
    <t>Hitel-, kölcsöntörlesztés államháztartáson kívülre (=272+275+276)</t>
  </si>
  <si>
    <t>K911</t>
  </si>
  <si>
    <t>Forgatási célú belföldi értékpapírok vásárlása (&gt;=281+282)</t>
  </si>
  <si>
    <t>K9121</t>
  </si>
  <si>
    <t>ebből: befektetési jegyek</t>
  </si>
  <si>
    <t>ebből: kárpótlási jegyek</t>
  </si>
  <si>
    <t>Forgatási célú belföldi értékpapírok beváltása (&gt;=284+285+286)</t>
  </si>
  <si>
    <t>K9122</t>
  </si>
  <si>
    <t>K9123</t>
  </si>
  <si>
    <t>Befektetési célú belföldi értékpapírok beváltása (&gt;=289)</t>
  </si>
  <si>
    <t>K9124</t>
  </si>
  <si>
    <t>Belföldi értékpapírok kiadásai (=280+283+287+288)</t>
  </si>
  <si>
    <t>K912</t>
  </si>
  <si>
    <t>K913</t>
  </si>
  <si>
    <t>K914</t>
  </si>
  <si>
    <t>Központi, irányító szervi támogatások folyósítása</t>
  </si>
  <si>
    <t>K915</t>
  </si>
  <si>
    <t>Pénzeszközök betétként elhelyezése</t>
  </si>
  <si>
    <t>K916</t>
  </si>
  <si>
    <t>K917</t>
  </si>
  <si>
    <t>Központi költségvetés sajátos finanszírozási kiadásai</t>
  </si>
  <si>
    <t>K918</t>
  </si>
  <si>
    <t>Belföldi finanszírozás kiadásai (=279+290+…+296)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</si>
  <si>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</si>
  <si>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</si>
  <si>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</si>
  <si>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</si>
  <si>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</si>
  <si>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 (&gt;=301)</t>
  </si>
  <si>
    <t>K923</t>
  </si>
  <si>
    <t>Külföldi hitelek, kölcsönök törlesztése (&gt;=303+…+306)</t>
  </si>
  <si>
    <t>K924</t>
  </si>
  <si>
    <t>ebből: nemzetközi fejlesztési szervezetek</t>
  </si>
  <si>
    <t>ebből: más kormányok</t>
  </si>
  <si>
    <t>ebből: külföldi pénzintézetek</t>
  </si>
  <si>
    <t>Külföldi finanszírozás kiadásai (=298+299+300+302)</t>
  </si>
  <si>
    <t>K92</t>
  </si>
  <si>
    <t>Adóssághoz nem kapcsolódó származékos ügyletek kiadásai</t>
  </si>
  <si>
    <t>K93</t>
  </si>
  <si>
    <t>Finanszírozási kiadások (=297+307+308)</t>
  </si>
  <si>
    <t>K9</t>
  </si>
  <si>
    <t>Kiadások összesen (=271+309)</t>
  </si>
  <si>
    <t>K1-K9</t>
  </si>
  <si>
    <t>Kapacitásmutató 1. [68/2013. (XII.29.)NGM r. 6. § (2) bek.]</t>
  </si>
  <si>
    <t>Kapacitásmutató 2. [68/2013. (XII.29.)NGM r. 6. § (2) bek.]</t>
  </si>
  <si>
    <t>Feladatmutató [68/2013. (XII.29.)NGM r. 6. § (1) bek.]</t>
  </si>
  <si>
    <t>Teljesítménymutató [68/2013. (XII.29.)NGM r. 6. § (1) bek.]</t>
  </si>
  <si>
    <t>B111</t>
  </si>
  <si>
    <t>Települési önkormányzatok egyes köznevelési feladatainak támogatása</t>
  </si>
  <si>
    <t>B112</t>
  </si>
  <si>
    <t>Települési önkormányzatok szociális gyermekjóléti ls gyermekétkeztetési feladatainak támogatása</t>
  </si>
  <si>
    <t>B113</t>
  </si>
  <si>
    <t>Települési önkormányzatok kulturális feladatainak támogatása</t>
  </si>
  <si>
    <t>B114</t>
  </si>
  <si>
    <t>B115</t>
  </si>
  <si>
    <t>B116</t>
  </si>
  <si>
    <t>Önkormányzatok működési támogatásai (=01+…+06)</t>
  </si>
  <si>
    <t>B11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</si>
  <si>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</si>
  <si>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</si>
  <si>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</si>
  <si>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 (=11+…+20)</t>
  </si>
  <si>
    <t>B14</t>
  </si>
  <si>
    <t>21</t>
  </si>
  <si>
    <t>Működési célú visszatérítendő támogatások, kölcsönök igénybevétele államháztartáson belülről (=22+…+31)</t>
  </si>
  <si>
    <t>B15</t>
  </si>
  <si>
    <t>22</t>
  </si>
  <si>
    <t>23</t>
  </si>
  <si>
    <t>24</t>
  </si>
  <si>
    <t>25</t>
  </si>
  <si>
    <t>26</t>
  </si>
  <si>
    <t>27</t>
  </si>
  <si>
    <t>28</t>
  </si>
  <si>
    <t>Egyéb működési célú támogatások bevételei államháztartáson belülről (=33+…+42)</t>
  </si>
  <si>
    <t>B16</t>
  </si>
  <si>
    <t>Működési célú támogatások államháztartáson belülről (=07+...+10+21+32)</t>
  </si>
  <si>
    <t>B1</t>
  </si>
  <si>
    <t>B21</t>
  </si>
  <si>
    <t>45</t>
  </si>
  <si>
    <t>Felhalmozási célú garancia- és kezességvállalásból származó megtérülések államháztartáson belülről</t>
  </si>
  <si>
    <t>B22</t>
  </si>
  <si>
    <t>46</t>
  </si>
  <si>
    <t>Felhalmozási célú visszatérítendő támogatások, kölcsönök visszatérülése államháztartáson belülről (=47+…+56)</t>
  </si>
  <si>
    <t>B23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</si>
  <si>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</si>
  <si>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</si>
  <si>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</si>
  <si>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</si>
  <si>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</si>
  <si>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</si>
  <si>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</si>
  <si>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</si>
  <si>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</si>
  <si>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</si>
  <si>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</si>
  <si>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Felhalmozási célú visszatérítendő támogatások, kölcsönök igénybevétele államháztartáson belülről (=58+…+67)</t>
  </si>
  <si>
    <t>B24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</si>
  <si>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</si>
  <si>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</si>
  <si>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</si>
  <si>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</si>
  <si>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</si>
  <si>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</si>
  <si>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</si>
  <si>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</si>
  <si>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</si>
  <si>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</si>
  <si>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</si>
  <si>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Egyéb felhalmozási célú támogatások bevételei államháztartáson belülről (=69+…+78)</t>
  </si>
  <si>
    <t>B25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</si>
  <si>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</si>
  <si>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</si>
  <si>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</si>
  <si>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</si>
  <si>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</si>
  <si>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</si>
  <si>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</si>
  <si>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</si>
  <si>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</si>
  <si>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</si>
  <si>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</si>
  <si>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Felhalmozási célú támogatások államháztartáson belülről (=44+45+46+57+68)</t>
  </si>
  <si>
    <t>B2</t>
  </si>
  <si>
    <t>80</t>
  </si>
  <si>
    <t>Magánszemélyek jövedelemadói (=81+82+83)</t>
  </si>
  <si>
    <t>B311</t>
  </si>
  <si>
    <t>81</t>
  </si>
  <si>
    <t>ebből: személyi jövedelemadó</t>
  </si>
  <si>
    <t>82</t>
  </si>
  <si>
    <t>ebből: magánszemély jogviszonyának megszűnéséhez kapcsolódó egyes jövedelmek különadója</t>
  </si>
  <si>
    <t>83</t>
  </si>
  <si>
    <t>ebből: termőföld bérbeadásából származó jövedelem utáni személyi jövedelemadó</t>
  </si>
  <si>
    <t>84</t>
  </si>
  <si>
    <t>Társaságok jövedelemadói (=85+…+92)</t>
  </si>
  <si>
    <t>B312</t>
  </si>
  <si>
    <t>85</t>
  </si>
  <si>
    <t>ebből: társasági adó</t>
  </si>
  <si>
    <t>86</t>
  </si>
  <si>
    <t>ebből: társas vállalkozások különadója</t>
  </si>
  <si>
    <t>87</t>
  </si>
  <si>
    <t>ebből: hitelintézetek és pénzügyi vállalkozások különadója</t>
  </si>
  <si>
    <t>88</t>
  </si>
  <si>
    <t>ebből: hiteintézeti járadék</t>
  </si>
  <si>
    <t>89</t>
  </si>
  <si>
    <t>ebből: pénzügyi szervezetek különadója</t>
  </si>
  <si>
    <t>90</t>
  </si>
  <si>
    <t>ebből: energiaellátók jövedelemadója</t>
  </si>
  <si>
    <t>91</t>
  </si>
  <si>
    <t>ebből: kisvállalati adó</t>
  </si>
  <si>
    <t>92</t>
  </si>
  <si>
    <t>ebből: kisadózó vállalkozások tételes adója</t>
  </si>
  <si>
    <t>93</t>
  </si>
  <si>
    <t>Jövedelemadók (=80+84)</t>
  </si>
  <si>
    <t>B31</t>
  </si>
  <si>
    <t>94</t>
  </si>
  <si>
    <t>Szociális hozzájárulási adó és járulékok (=95+…+103)</t>
  </si>
  <si>
    <t>B32</t>
  </si>
  <si>
    <t>95</t>
  </si>
  <si>
    <t>96</t>
  </si>
  <si>
    <t>ebből: nyugdíjjárulék, egészségbiztosítási járulék, ide értve a megállapodás alapján fizetők járulékait is</t>
  </si>
  <si>
    <t>97</t>
  </si>
  <si>
    <t>98</t>
  </si>
  <si>
    <t>ebből: egészségbiztosítási és munkaerőpiaci járulék</t>
  </si>
  <si>
    <t>99</t>
  </si>
  <si>
    <t>ebből: egészségügyi szolgáltatási járulék</t>
  </si>
  <si>
    <t>100</t>
  </si>
  <si>
    <t>ebből: egyszerűsített közteherviselési hozzájárulás</t>
  </si>
  <si>
    <t>101</t>
  </si>
  <si>
    <t>ebből: biztosítotti nyugdíjjárulék, egészségbiztosítási járulék</t>
  </si>
  <si>
    <t>102</t>
  </si>
  <si>
    <t>ebből: megállapodás alapján fizetők járulékai</t>
  </si>
  <si>
    <t>103</t>
  </si>
  <si>
    <t>ebből: munkáltatói táppénz hozzájárulás</t>
  </si>
  <si>
    <t>104</t>
  </si>
  <si>
    <t>Bérhez és foglalkoztatáshoz kapcsolódó adók (=105+…+108)</t>
  </si>
  <si>
    <t>B33</t>
  </si>
  <si>
    <t>105</t>
  </si>
  <si>
    <t xml:space="preserve">ebből: szakképzési hozzájárulás </t>
  </si>
  <si>
    <t>106</t>
  </si>
  <si>
    <t>107</t>
  </si>
  <si>
    <t>108</t>
  </si>
  <si>
    <t>ebből: egyszerűsített foglalkoztatás utáni közterhek</t>
  </si>
  <si>
    <t>109</t>
  </si>
  <si>
    <t>Vagyoni tipusú adók (=110+…+116)</t>
  </si>
  <si>
    <t>B34</t>
  </si>
  <si>
    <t>110</t>
  </si>
  <si>
    <t xml:space="preserve">ebből: építményadó </t>
  </si>
  <si>
    <t>111</t>
  </si>
  <si>
    <t xml:space="preserve">ebből: épület után fizetett idegenforgalmi adó </t>
  </si>
  <si>
    <t>112</t>
  </si>
  <si>
    <t>ebből: magánszemélyek kommunális adója</t>
  </si>
  <si>
    <t>113</t>
  </si>
  <si>
    <t>ebből: telekadó</t>
  </si>
  <si>
    <t>114</t>
  </si>
  <si>
    <t>ebből: cégautóadó</t>
  </si>
  <si>
    <t>115</t>
  </si>
  <si>
    <t>ebből: közművezetékek adója</t>
  </si>
  <si>
    <t>116</t>
  </si>
  <si>
    <t>ebből: öröklési és ajándékozási illeték</t>
  </si>
  <si>
    <t>117</t>
  </si>
  <si>
    <t>Értékesítési és forgalmi adók (=118+…+137)</t>
  </si>
  <si>
    <t>B351</t>
  </si>
  <si>
    <t>118</t>
  </si>
  <si>
    <t>ebből: általános forgalmi adó</t>
  </si>
  <si>
    <t>119</t>
  </si>
  <si>
    <t>ebből: távközlési ágazatot terhelő különadó</t>
  </si>
  <si>
    <t>120</t>
  </si>
  <si>
    <t>ebből: kiskereskedői ágazatot terhelő különadó</t>
  </si>
  <si>
    <t>121</t>
  </si>
  <si>
    <t>ebből: energia ágazatot terhelő különadó</t>
  </si>
  <si>
    <t>122</t>
  </si>
  <si>
    <t>ebből: bank- és biztosítási ágazatot terhelő különadó</t>
  </si>
  <si>
    <t>123</t>
  </si>
  <si>
    <t>ebből: visszterhes vagyonátruházási illeték</t>
  </si>
  <si>
    <t>124</t>
  </si>
  <si>
    <t>ebből: állandó jeleggel végzett iparűzési tevékenység után fizetett helyi iparűzési adó</t>
  </si>
  <si>
    <t>125</t>
  </si>
  <si>
    <t>ebből: ideiglenes jeleggel végzett tevékenység után fizetett helyi iparűzési adó</t>
  </si>
  <si>
    <t>126</t>
  </si>
  <si>
    <t>ebből: innovációs járulék</t>
  </si>
  <si>
    <t>127</t>
  </si>
  <si>
    <t>ebből: egyszerűsített vállalkozási adó</t>
  </si>
  <si>
    <t>128</t>
  </si>
  <si>
    <t>ebből: gyógyszer forgalmazási jogosultak befizetései [2006. évi XCVIII. tv. 36. § (1) bek.]</t>
  </si>
  <si>
    <t>129</t>
  </si>
  <si>
    <t>ebből: gyógyszer nagykereskedést végzők befizetései [2006. évi XCVIII. tv. 36. § (2) bek.]</t>
  </si>
  <si>
    <t>130</t>
  </si>
  <si>
    <t>ebből: gyógyszertárgyártók 10 % befizetési kötelezettsége</t>
  </si>
  <si>
    <t>131</t>
  </si>
  <si>
    <t>ebből: gyógyszer és gyógyászati segédeszköz ismertetés utáni befizetések [2006. évi XCVIII. tv. 36. § (4) bek.]</t>
  </si>
  <si>
    <t>132</t>
  </si>
  <si>
    <t>ebből:  gyógyszertámogatás többletének sávos kockázatviseléséből származó bevételek [2006. évi XCVIII. tv. 42. § ]</t>
  </si>
  <si>
    <t>133</t>
  </si>
  <si>
    <t>ebből: népegészségügyi termékadó</t>
  </si>
  <si>
    <t>134</t>
  </si>
  <si>
    <t>ebből: távközlési adó</t>
  </si>
  <si>
    <t>135</t>
  </si>
  <si>
    <t>ebből: pénzügyi tranzakciós illeték</t>
  </si>
  <si>
    <t>136</t>
  </si>
  <si>
    <t>ebből: biztosítási adó</t>
  </si>
  <si>
    <t>137</t>
  </si>
  <si>
    <t>ebből: reklámadó</t>
  </si>
  <si>
    <t>138</t>
  </si>
  <si>
    <t>Fogyasztási adók  (=139+140+141)</t>
  </si>
  <si>
    <t>B352</t>
  </si>
  <si>
    <t>139</t>
  </si>
  <si>
    <t>ebből: jövedéki adó</t>
  </si>
  <si>
    <t>140</t>
  </si>
  <si>
    <t>ebből: regisztrációs adó</t>
  </si>
  <si>
    <t>141</t>
  </si>
  <si>
    <t>ebből: energiaadó</t>
  </si>
  <si>
    <t>142</t>
  </si>
  <si>
    <t xml:space="preserve">Pénzügyi monopóliumok nyereségét terhelő adók </t>
  </si>
  <si>
    <t>B353</t>
  </si>
  <si>
    <t>143</t>
  </si>
  <si>
    <t>Gépjárműadók (=144+…+147)</t>
  </si>
  <si>
    <t>B354</t>
  </si>
  <si>
    <t>144</t>
  </si>
  <si>
    <t>ebből: belföldi gépjárművek adójának a központi költségvetést megillető része</t>
  </si>
  <si>
    <t>145</t>
  </si>
  <si>
    <t>ebből: belföldi gépjárművek adójának a helyi önkormányzatot megillető része</t>
  </si>
  <si>
    <t>146</t>
  </si>
  <si>
    <t>ebből: külföldi gépjárművek adója</t>
  </si>
  <si>
    <t>147</t>
  </si>
  <si>
    <t>ebből: gépjármű túlsúlydíj</t>
  </si>
  <si>
    <t>148</t>
  </si>
  <si>
    <t>Egyéb áruhasználati és szolgáltatási adók  (=149+…+164)</t>
  </si>
  <si>
    <t>B355</t>
  </si>
  <si>
    <t>149</t>
  </si>
  <si>
    <t>ebből: kulturális adó</t>
  </si>
  <si>
    <t>150</t>
  </si>
  <si>
    <t>ebből: baleseti adó</t>
  </si>
  <si>
    <t>151</t>
  </si>
  <si>
    <t>ebből: nukleáris létesítmények Központi Nukleáris Pénzügyi Alapba történő kötelező befizetései</t>
  </si>
  <si>
    <t>152</t>
  </si>
  <si>
    <t>ebből: környezetterhelési díj</t>
  </si>
  <si>
    <t>153</t>
  </si>
  <si>
    <t>ebből: környezetvédelmi termékdíj</t>
  </si>
  <si>
    <t>154</t>
  </si>
  <si>
    <t>ebből: bérfőzési szeszadó</t>
  </si>
  <si>
    <t>155</t>
  </si>
  <si>
    <t>ebből: szerencsejáték szervezési díj</t>
  </si>
  <si>
    <t>156</t>
  </si>
  <si>
    <t xml:space="preserve">ebből: tartózkodás után fizetett idegenforgalmi adó </t>
  </si>
  <si>
    <t>157</t>
  </si>
  <si>
    <t>ebből: talajterhelési díj</t>
  </si>
  <si>
    <t>158</t>
  </si>
  <si>
    <t>ebből: vizkészletjárulék</t>
  </si>
  <si>
    <t>159</t>
  </si>
  <si>
    <t>ebből: állami vadászjegyek díjai</t>
  </si>
  <si>
    <t>160</t>
  </si>
  <si>
    <t>ebből: erdővédelmi járulék</t>
  </si>
  <si>
    <t>161</t>
  </si>
  <si>
    <t>ebből: földvédelmi járulék</t>
  </si>
  <si>
    <t>162</t>
  </si>
  <si>
    <t>ebből: halászati haszonbérleti díj</t>
  </si>
  <si>
    <t>163</t>
  </si>
  <si>
    <t>ebből: hulladéklerakási járulék</t>
  </si>
  <si>
    <t>164</t>
  </si>
  <si>
    <t>ebből: korábbi évek megszünt adónemei áthúzódó fizetéseiből befolyt bevételek</t>
  </si>
  <si>
    <t>165</t>
  </si>
  <si>
    <t xml:space="preserve">Termékek és szolgáltatások adói (=117+138+142+143+148) </t>
  </si>
  <si>
    <t>B35</t>
  </si>
  <si>
    <t>166</t>
  </si>
  <si>
    <t>Egyéb közhatalmi bevételek (&gt;=167+…+178)</t>
  </si>
  <si>
    <t>B36</t>
  </si>
  <si>
    <t>167</t>
  </si>
  <si>
    <t>ebből: cégnyílvántartás bevételei</t>
  </si>
  <si>
    <t>168</t>
  </si>
  <si>
    <t>ebből: eljárási illetékek</t>
  </si>
  <si>
    <t>169</t>
  </si>
  <si>
    <t>ebből: igazgatási szolgáltatási díjak</t>
  </si>
  <si>
    <t>170</t>
  </si>
  <si>
    <t>ebből: felügyeleti díjak</t>
  </si>
  <si>
    <t>171</t>
  </si>
  <si>
    <t>ebből:ebrendészeti hozzájárulás</t>
  </si>
  <si>
    <t>172</t>
  </si>
  <si>
    <t>ebből: mezőgazdasági termelést érintő időjárási és más természeti kockázatok kezeléséről szóló törvény szerinti kárenyhítési hozzájárulás</t>
  </si>
  <si>
    <t>173</t>
  </si>
  <si>
    <t>ebből: környezetvédelmi bírság</t>
  </si>
  <si>
    <t>174</t>
  </si>
  <si>
    <t>ebből: természetvédelmi bírság</t>
  </si>
  <si>
    <t>175</t>
  </si>
  <si>
    <t>ebből: műemlékvédelmi bírság</t>
  </si>
  <si>
    <t>176</t>
  </si>
  <si>
    <t>ebből: építésügyi bírság</t>
  </si>
  <si>
    <t>177</t>
  </si>
  <si>
    <t>ebből: szabálysértési pénz- és helyszíni bírság és a közlekedési szabályszegések után kiszabott közigazgatási bírság helyi önkormányzatot megillető része</t>
  </si>
  <si>
    <t>178</t>
  </si>
  <si>
    <t>ebből: egyéb bírság</t>
  </si>
  <si>
    <t>179</t>
  </si>
  <si>
    <t>Közhatalmi bevételek (=93+94+104+109+165+166)</t>
  </si>
  <si>
    <t>B3</t>
  </si>
  <si>
    <t>180</t>
  </si>
  <si>
    <t>B401</t>
  </si>
  <si>
    <t>181</t>
  </si>
  <si>
    <t>Szolgáltatások ellenértéke (&gt;=182+183)</t>
  </si>
  <si>
    <t>B402</t>
  </si>
  <si>
    <t>182</t>
  </si>
  <si>
    <t>ebből:tárgyi eszközök bérbeadásából származó bevétel</t>
  </si>
  <si>
    <t>183</t>
  </si>
  <si>
    <t>ebből: utak használata ellenében beszedett használati díj, pótdíj, elektronikus útdíj</t>
  </si>
  <si>
    <t>184</t>
  </si>
  <si>
    <t>Közvetített szolgáltatások ellenértéke  (&gt;=185)</t>
  </si>
  <si>
    <t>B403</t>
  </si>
  <si>
    <t>185</t>
  </si>
  <si>
    <t>186</t>
  </si>
  <si>
    <t>Tulajdonosi bevételek (&gt;=187+…+192)</t>
  </si>
  <si>
    <t>B404</t>
  </si>
  <si>
    <t>187</t>
  </si>
  <si>
    <t>ebből: vadászati jog bérbeadásból származó bevétel</t>
  </si>
  <si>
    <t>188</t>
  </si>
  <si>
    <t>ebből: önkormányzati vagyon üzemeltetéséből, koncesszióból származó bevétel</t>
  </si>
  <si>
    <t>189</t>
  </si>
  <si>
    <t>ebből: önkormányzati vagyon vagyonkezelésbe adásából származó bevétel</t>
  </si>
  <si>
    <t>190</t>
  </si>
  <si>
    <t>ebből: állami többségi tulajdonú vállalkozástól kapott osztalék</t>
  </si>
  <si>
    <t>191</t>
  </si>
  <si>
    <t>ebből:  önkormányzati többségi tulajdonú vállalkozástól kapott osztalék</t>
  </si>
  <si>
    <t>192</t>
  </si>
  <si>
    <t>ebből: egyéb részesedések után kapott osztalék</t>
  </si>
  <si>
    <t>193</t>
  </si>
  <si>
    <t>B405</t>
  </si>
  <si>
    <t>194</t>
  </si>
  <si>
    <t>B406</t>
  </si>
  <si>
    <t>195</t>
  </si>
  <si>
    <t>B407</t>
  </si>
  <si>
    <t>196</t>
  </si>
  <si>
    <t>Kamatbevételek (&gt;=197+198+199)</t>
  </si>
  <si>
    <t>B408</t>
  </si>
  <si>
    <t>197</t>
  </si>
  <si>
    <t>198</t>
  </si>
  <si>
    <t>ebből: befektetési jegyek kamatbevételei</t>
  </si>
  <si>
    <t>199</t>
  </si>
  <si>
    <t>ebből: fedezeti ügyletek kamatbevételei</t>
  </si>
  <si>
    <t>200</t>
  </si>
  <si>
    <t>Egyéb pénzügyi műveletek bevételei (&gt;=201+…+204)</t>
  </si>
  <si>
    <t>B409</t>
  </si>
  <si>
    <t>201</t>
  </si>
  <si>
    <t>ebből: részesedések értékesítéséhez kapcsolódó realizált nyereség</t>
  </si>
  <si>
    <t>202</t>
  </si>
  <si>
    <t>ebből: hitelviszonyt megtestesítő értékpapírok értékesítési nyeresége</t>
  </si>
  <si>
    <t>203</t>
  </si>
  <si>
    <t>ebből: hitelviszonyt megtestesítő értékpapírok kibocsátási nyeresége</t>
  </si>
  <si>
    <t>204</t>
  </si>
  <si>
    <t>ebből: valuta és deviza eszközök realizált árfolyamnyeresége</t>
  </si>
  <si>
    <t>205</t>
  </si>
  <si>
    <t>Egyéb működési bevételek (&gt;=206+207+208)</t>
  </si>
  <si>
    <t>B410</t>
  </si>
  <si>
    <t>206</t>
  </si>
  <si>
    <t>ebből: biztosító által fizetett kártérítés</t>
  </si>
  <si>
    <t>207</t>
  </si>
  <si>
    <t>ebből: szerződésben vállalt kötelezettségek elmulasztásához kapcsolódó bevételek, káreseményekkel kapcsolatosan kapott bevételek, biztosítási bevételek, visszakapott óvadék (kaució), bánatpénz</t>
  </si>
  <si>
    <t>208</t>
  </si>
  <si>
    <t>ebből: költségek visszatérítései</t>
  </si>
  <si>
    <t>209</t>
  </si>
  <si>
    <t>Működési bevételek (=180+181+184+186+193+…+196+200+205)</t>
  </si>
  <si>
    <t>B4</t>
  </si>
  <si>
    <t>210</t>
  </si>
  <si>
    <t>Immateriális javak értékesítése (&gt;=211)</t>
  </si>
  <si>
    <t>B51</t>
  </si>
  <si>
    <t>211</t>
  </si>
  <si>
    <t>ebből: kiotói egységek és kibocsátási egységek eladásából befolyt eladási ár</t>
  </si>
  <si>
    <t>212</t>
  </si>
  <si>
    <t>Ingatlanok értékesítése (&gt;=213)</t>
  </si>
  <si>
    <t>B52</t>
  </si>
  <si>
    <t>213</t>
  </si>
  <si>
    <t>ebből: termőföld-eladás bevételei</t>
  </si>
  <si>
    <t>214</t>
  </si>
  <si>
    <t>B53</t>
  </si>
  <si>
    <t>215</t>
  </si>
  <si>
    <t>Részesedések értékesítése (&gt;=216)</t>
  </si>
  <si>
    <t>B54</t>
  </si>
  <si>
    <t>216</t>
  </si>
  <si>
    <t>ebből: privatizációból származó bevétel</t>
  </si>
  <si>
    <t>217</t>
  </si>
  <si>
    <t>B55</t>
  </si>
  <si>
    <t>218</t>
  </si>
  <si>
    <t>Felhalmozási bevételek (=210+212+214+215+217)</t>
  </si>
  <si>
    <t>B5</t>
  </si>
  <si>
    <t>219</t>
  </si>
  <si>
    <t>Működési célú garancia- és kezességvállalásból származó megtérülések államháztartáson kívülről</t>
  </si>
  <si>
    <t>B61</t>
  </si>
  <si>
    <t>220</t>
  </si>
  <si>
    <t>Működési célú visszatérítendő támogatások, kölcsönök visszatérülése államháztartáson kívülről (=221+…+231)</t>
  </si>
  <si>
    <t>B62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</si>
  <si>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</si>
  <si>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</si>
  <si>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</si>
  <si>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</si>
  <si>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</si>
  <si>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</si>
  <si>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</si>
  <si>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</si>
  <si>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</si>
  <si>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</si>
  <si>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</si>
  <si>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</si>
  <si>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Egyéb működési célú átvett pénzeszközök (=233+…+243)</t>
  </si>
  <si>
    <t>B63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</si>
  <si>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</si>
  <si>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</si>
  <si>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</si>
  <si>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</si>
  <si>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</si>
  <si>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</si>
  <si>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</si>
  <si>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</si>
  <si>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</si>
  <si>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</si>
  <si>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</si>
  <si>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</si>
  <si>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Működési célú átvett pénzeszközök (=219+220+232)</t>
  </si>
  <si>
    <t>B6</t>
  </si>
  <si>
    <t>245</t>
  </si>
  <si>
    <t>Felhalmozási célú garancia- és kezességvállalásból származó megtérülések államháztartáson kívülről</t>
  </si>
  <si>
    <t>B71</t>
  </si>
  <si>
    <t>246</t>
  </si>
  <si>
    <t>Felhalmozási célú visszatérítendő támogatások, kölcsönök visszatérülése államháztartáson kívülről (=247+…+257)</t>
  </si>
  <si>
    <t>B72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</si>
  <si>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</si>
  <si>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</si>
  <si>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</si>
  <si>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</si>
  <si>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</si>
  <si>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</si>
  <si>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</si>
  <si>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</si>
  <si>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</si>
  <si>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</si>
  <si>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</si>
  <si>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</si>
  <si>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Egyéb felhalmozási célú átvett pénzeszközök (=259+…+269)</t>
  </si>
  <si>
    <t>B73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</si>
  <si>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</si>
  <si>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</si>
  <si>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</si>
  <si>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</si>
  <si>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</si>
  <si>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</si>
  <si>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</si>
  <si>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</si>
  <si>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</si>
  <si>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</si>
  <si>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</si>
  <si>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</si>
  <si>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Felhalmozási célú átvett pénzeszközök (=245+246+258)</t>
  </si>
  <si>
    <t>B7</t>
  </si>
  <si>
    <t>271</t>
  </si>
  <si>
    <t>Költségvetési bevételek (=43+79+179+209+218+244+270)</t>
  </si>
  <si>
    <t>B1-B7</t>
  </si>
  <si>
    <t>Hosszú lejáratú hitelek, kölcsönök felvétele (&gt;=273)</t>
  </si>
  <si>
    <t>B8111</t>
  </si>
  <si>
    <t>Likviditási célú hitelek, kölcsönök felvétele pénzügyi vállalkozástól</t>
  </si>
  <si>
    <t>B8112</t>
  </si>
  <si>
    <t>Rövid lejáratú hitelek, kölcsönök felvétele (&gt;=276)</t>
  </si>
  <si>
    <t>B8113</t>
  </si>
  <si>
    <t>Hitel-, kölcsönfelvétel államháztartáson kívülről (=272+274+275)</t>
  </si>
  <si>
    <t>B811</t>
  </si>
  <si>
    <t>Forgatási célú belföldi értékpapírok beváltása, értékesítése (&gt;=279+280)</t>
  </si>
  <si>
    <t>B8121</t>
  </si>
  <si>
    <t>B8122</t>
  </si>
  <si>
    <t xml:space="preserve">Befektetési célú belföldi értékpapírok beváltása, értékesítése </t>
  </si>
  <si>
    <t>B8123</t>
  </si>
  <si>
    <t>B8124</t>
  </si>
  <si>
    <t>Belföldi értékpapírok bevételei (=278+281+282+283)</t>
  </si>
  <si>
    <t>B812</t>
  </si>
  <si>
    <t>B8131</t>
  </si>
  <si>
    <t>B8132</t>
  </si>
  <si>
    <t>Maradvány igénybevétele (=285+286)</t>
  </si>
  <si>
    <t>B813</t>
  </si>
  <si>
    <t>B814</t>
  </si>
  <si>
    <t>B815</t>
  </si>
  <si>
    <t>Központi, irányító szervi támogatás</t>
  </si>
  <si>
    <t>B816</t>
  </si>
  <si>
    <t>B817</t>
  </si>
  <si>
    <t>Központi költségvetés sajátos finanszírozási bevételei (&gt;=293)</t>
  </si>
  <si>
    <t>B818</t>
  </si>
  <si>
    <t>ebből: tulajdonosi kölcsönök visszatérülése</t>
  </si>
  <si>
    <t>Belföldi finanszírozás bevételei (=277+284+287+…+292)</t>
  </si>
  <si>
    <t>B81</t>
  </si>
  <si>
    <t>B821</t>
  </si>
  <si>
    <t>Befektetési célú külföldi értékpapírok beváltása, értékesítése</t>
  </si>
  <si>
    <t>B822</t>
  </si>
  <si>
    <t>B823</t>
  </si>
  <si>
    <t>Külföldi hitelek, kölcsönök felvétele (&gt;=299+300+301)</t>
  </si>
  <si>
    <t>B824</t>
  </si>
  <si>
    <t>Külföldi finanszírozás bevételei (=295+…+298)</t>
  </si>
  <si>
    <t>B82</t>
  </si>
  <si>
    <t>B83</t>
  </si>
  <si>
    <t>Finanszírozási bevételek (=294+302+303)</t>
  </si>
  <si>
    <t>B8</t>
  </si>
  <si>
    <t>Bevételek összesen (271+304)</t>
  </si>
  <si>
    <t>B1-B8</t>
  </si>
  <si>
    <t>Budajenő Község Önkormányzat</t>
  </si>
  <si>
    <t>Önkormányzat közhatalmi bevételei</t>
  </si>
  <si>
    <t>MEGNEVEZÉS</t>
  </si>
  <si>
    <t>Építményadó</t>
  </si>
  <si>
    <t>Telekadó</t>
  </si>
  <si>
    <t>Magánszemélyek kommunális adója</t>
  </si>
  <si>
    <t>Iparűzési adó</t>
  </si>
  <si>
    <t>Gépjárműadó  (önkorm. 40%-a)</t>
  </si>
  <si>
    <t>Gépjárműadók</t>
  </si>
  <si>
    <t>Pótlékok</t>
  </si>
  <si>
    <t>Talajterhelési díj</t>
  </si>
  <si>
    <t>Bírságok, díjak, pótlékok</t>
  </si>
  <si>
    <t>ÖSSZESEN</t>
  </si>
  <si>
    <t>Behajtási engedély, közterület használati díj</t>
  </si>
  <si>
    <t>Bérleti díjak   (Művelődési ház, tornaterem, bolt)</t>
  </si>
  <si>
    <t>Temető üzemeltetés</t>
  </si>
  <si>
    <t>Pincekaszálás</t>
  </si>
  <si>
    <t>Föld értékesítés, ingatlan értékesítés</t>
  </si>
  <si>
    <t>Egyéb bírság</t>
  </si>
  <si>
    <t>Egyéb közhatalmi bevétel</t>
  </si>
  <si>
    <t>Egyéb bevételek</t>
  </si>
  <si>
    <t>Német Nemzetiségi Önkormányzat</t>
  </si>
  <si>
    <t>Budajenői civil szervezetek támogatása össz</t>
  </si>
  <si>
    <t>Tiszta Formák Alapítvány</t>
  </si>
  <si>
    <t>Civil szervezetek támogatása összesen</t>
  </si>
  <si>
    <t>ZSÁMERT</t>
  </si>
  <si>
    <t xml:space="preserve">BÖT  </t>
  </si>
  <si>
    <t>HÍD</t>
  </si>
  <si>
    <t>Duna-Vértes Köze Reg.Hulladékgaz. Társulás</t>
  </si>
  <si>
    <t>Települési Önkormányzatok Országos Szövetsége (TÖOSZ)</t>
  </si>
  <si>
    <t>Társulások támogatása összesen</t>
  </si>
  <si>
    <t>Egyéb adott támogatások</t>
  </si>
  <si>
    <t>Egyéb támogatások összesen</t>
  </si>
  <si>
    <t>Szakfeladat megnevezése</t>
  </si>
  <si>
    <t>Köztemetés</t>
  </si>
  <si>
    <t>Települési támogatás</t>
  </si>
  <si>
    <t xml:space="preserve">       rendkívüli támogatás</t>
  </si>
  <si>
    <t xml:space="preserve">       lakhatási támogatás</t>
  </si>
  <si>
    <r>
      <t xml:space="preserve">      </t>
    </r>
    <r>
      <rPr>
        <i/>
        <sz val="11"/>
        <rFont val="Arial CE"/>
        <charset val="238"/>
      </rPr>
      <t xml:space="preserve"> gyógyszer támogatás</t>
    </r>
  </si>
  <si>
    <t xml:space="preserve">       temetési támogatás</t>
  </si>
  <si>
    <t xml:space="preserve">       gyermek iskoláztatási támogatás</t>
  </si>
  <si>
    <t>Karácsonyi ajándékutalványok</t>
  </si>
  <si>
    <t xml:space="preserve">1. sz. táblázat </t>
  </si>
  <si>
    <t>Polgármester</t>
  </si>
  <si>
    <t>Védőnő</t>
  </si>
  <si>
    <t>Város és községgazdálkodás</t>
  </si>
  <si>
    <t>Szabadidő-sport, kultúra</t>
  </si>
  <si>
    <t>Önkormányzat dolgozói összesen:</t>
  </si>
  <si>
    <t>Budajenő</t>
  </si>
  <si>
    <t>Tök</t>
  </si>
  <si>
    <t>Remeteszőlős</t>
  </si>
  <si>
    <t>Jegyző+ Aljegyző</t>
  </si>
  <si>
    <t>Közös Hivatal dolgozói összesen:</t>
  </si>
  <si>
    <t>óvodai nevelés</t>
  </si>
  <si>
    <t>Konyha</t>
  </si>
  <si>
    <t>Óvodai dolgozók létszáma összesen:</t>
  </si>
  <si>
    <t>MINDÖSSZESEN dolgozók létszáma:</t>
  </si>
  <si>
    <t>Bontás</t>
  </si>
  <si>
    <t>Szöveg</t>
  </si>
  <si>
    <t xml:space="preserve">Módosított </t>
  </si>
  <si>
    <t>A települési önkormányzatok működésének támogatása</t>
  </si>
  <si>
    <t xml:space="preserve">Óvodapedagógusok bértámogatása 1-8. hó, </t>
  </si>
  <si>
    <t xml:space="preserve">Óvodapedagógusok bértámogatása 9-12. hó, </t>
  </si>
  <si>
    <t xml:space="preserve">Óvodapedagógusok pótlólagos bértámogatása 9-12. hó, </t>
  </si>
  <si>
    <t xml:space="preserve">Óvodaped.nevelő munk.közvetlenül segítők bértám. 1-8. hó, </t>
  </si>
  <si>
    <t xml:space="preserve">Óvodaped.nevelő munk.közvetlenül segítők bértám. 9-12. hó, </t>
  </si>
  <si>
    <t xml:space="preserve">Óvodaműködtetési támogatás 1-8.hó, </t>
  </si>
  <si>
    <t xml:space="preserve">Óvodaműködtetési támogatás 9-12.hó, </t>
  </si>
  <si>
    <t xml:space="preserve">Önkormányzatok működési és felhalmozási </t>
  </si>
  <si>
    <t>célú költésvetési támogatásának megbontása</t>
  </si>
  <si>
    <t>2/I/1</t>
  </si>
  <si>
    <t>2/II/1/a1</t>
  </si>
  <si>
    <t>2/II/1/a2</t>
  </si>
  <si>
    <t>2/II/1/b</t>
  </si>
  <si>
    <t>2/II/1/c1</t>
  </si>
  <si>
    <t>2/II/1/c2</t>
  </si>
  <si>
    <t>2/II/2/a</t>
  </si>
  <si>
    <t>2/II/2/b</t>
  </si>
  <si>
    <t>2/III/5/a</t>
  </si>
  <si>
    <t>Gyermekétkeztetés, finansz.szemp.eli. szakm.dolg.bértám.</t>
  </si>
  <si>
    <t>2/III/5/b</t>
  </si>
  <si>
    <t>Gyermekétkeztetés üzemeltetési támogatás</t>
  </si>
  <si>
    <t>A rászoruló gyermekek intézményen kívüli szünidei étk.tám.</t>
  </si>
  <si>
    <t>2/IV/1/d</t>
  </si>
  <si>
    <t>Tel.önk.tám. a nyilvános könyvtári ellátási és a közműv.fela.</t>
  </si>
  <si>
    <t>115/EK/1/1</t>
  </si>
  <si>
    <t>115/EK/1/3</t>
  </si>
  <si>
    <t>A helyi önk.szoc.célú tűzifavásárláshoz kapcs.kieg.tám.</t>
  </si>
  <si>
    <t>OEP - Védőnői szolgálat támogatása</t>
  </si>
  <si>
    <t>Kiegészítő gyermekvéd.támogatás - Erzsébet utalvány</t>
  </si>
  <si>
    <t>Bethlen Gábor Alap</t>
  </si>
  <si>
    <t>Tök és Remeteszőlős - HÍD feladataira</t>
  </si>
  <si>
    <t>Kincstár - Közfoglalkoztatottak támogatása</t>
  </si>
  <si>
    <t>Gaildorf - Magtár</t>
  </si>
  <si>
    <t>Felhalmozási c.átvett pe. államháztartáson belül összesen:</t>
  </si>
  <si>
    <t>Felhalmozási bevételek összesen:</t>
  </si>
  <si>
    <t>Felhalmozási c.átvett pe. államháztartáson kívül összesen:</t>
  </si>
  <si>
    <t>Dombtető Lakóegyesület</t>
  </si>
  <si>
    <t>Telek értékesítés áfa bevétele</t>
  </si>
  <si>
    <t>Házzaságkötés,fénymásolás</t>
  </si>
  <si>
    <t>Befektetett pü.eszközök kamat bevétele</t>
  </si>
  <si>
    <t>Egyéb kamat bevételek</t>
  </si>
  <si>
    <t>Közvetített szolgáltatás  (KLIK,Mo-Med Eü.Szolg.,ítelepülésrend.tervek továbbszámlázása)</t>
  </si>
  <si>
    <t>Országos Mentőszolgálat Alapítvány Zsámbék Mentőállomás</t>
  </si>
  <si>
    <t>Tüzifa</t>
  </si>
  <si>
    <t>Kiegészítő gyermekvéd.tám - Erzsébet utalvány</t>
  </si>
  <si>
    <t>Iskola IT eszközök</t>
  </si>
  <si>
    <t>2016. évi eredeti előirányzat BEVÉTELEK</t>
  </si>
  <si>
    <t>AZ ÖNKORMÁNYZAT ÉS INTÉZMÉNYEI MŰKÖDÉSI ÉS FELHALMOZÁSI BEVÉTELEI ÉS KIADÁSAI
ÖSSSZESÍTŐ</t>
  </si>
  <si>
    <t>ÖNKORMÁNYZAT
ELEMI KÖLTSÉGVETÉSÉNEK TELJESÍTÉSE</t>
  </si>
  <si>
    <t>BUDAJENŐI KÖZÖS ÖNKORMÁNYZATI HIVTAL
ELEMI KÖLTSÉGVETÉSÉNEK TELJESÍTÉSE</t>
  </si>
  <si>
    <t>BUDAJENŐ ÓVODA ELEMI KÖLTSÉGVETÉSÉNEK TELJESÍTÉSE</t>
  </si>
  <si>
    <t>2017.évi</t>
  </si>
  <si>
    <t>2017.év</t>
  </si>
  <si>
    <t>2/I/5</t>
  </si>
  <si>
    <t>A 2016. évről áthúzódó bérkompenzáció támogatása</t>
  </si>
  <si>
    <t>Helyi öِnkormányzatok műköِdésének általános támogatása         B111</t>
  </si>
  <si>
    <t>2/EK/3</t>
  </si>
  <si>
    <t>2/II/4</t>
  </si>
  <si>
    <t>2/III/6</t>
  </si>
  <si>
    <t>2017. évi bérkompenzáció</t>
  </si>
  <si>
    <t>116/3/III/3/1</t>
  </si>
  <si>
    <t>2016. évi beszámoló 11/C űrlap miatti kiutalás</t>
  </si>
  <si>
    <t>Óvodában nevelő munkát segítők 2017. évi illetményéhez kapcsolódó kiegészítő támogatás</t>
  </si>
  <si>
    <t>Kiegészítő támogatás az óvodapedagógusok minősítéséből adódó többletkiadáshoz</t>
  </si>
  <si>
    <t>Települési önkormányzatok egyes köِznevelési feladatainak támogatása B112</t>
  </si>
  <si>
    <t>Települési ِönk.szociális gyermekjóَléti és gyermekétk. feladatainak tám. B113</t>
  </si>
  <si>
    <t>Települési önkormányzatok kulturális feladatainak támogatása B114</t>
  </si>
  <si>
    <t>Működési célú költségvetési támogatások és kiegészítő támogatások B115</t>
  </si>
  <si>
    <t>Elszámolásból származó bevételek B116</t>
  </si>
  <si>
    <t>M I N D Ö S S Z E S E N</t>
  </si>
  <si>
    <t>2017.évi                 eredeti előirányzat</t>
  </si>
  <si>
    <t>2017. évi módosított előirányzat</t>
  </si>
  <si>
    <t>Vagyoni ,értékesítési és forgalmi adok</t>
  </si>
  <si>
    <t>EMMI - Magtár 3.4.szint II.ütem</t>
  </si>
  <si>
    <t>NKA  - Magtár 2016.évi utófinanszírozás</t>
  </si>
  <si>
    <t>EMMI - KEHOP - iskola energetikai felújítás</t>
  </si>
  <si>
    <t>Viziközmű vagyon bérleti díj</t>
  </si>
  <si>
    <t>Járda építés (Kis köz 121 hrsz)</t>
  </si>
  <si>
    <t>Magtár 2.szint szálláshely kialakítása, kertépítés</t>
  </si>
  <si>
    <t>Kossuth L.u.10. bolt előtti parkoló</t>
  </si>
  <si>
    <t>Közvilágítás bővítés</t>
  </si>
  <si>
    <t>Iskola udvar tervezése</t>
  </si>
  <si>
    <t>Szüret u. ( Szőlőhegyi -Erdőkerülő u.közötti szakasz ) járdaterv II.rész</t>
  </si>
  <si>
    <t>Iskolakert tereprendezés,burkolatépítés,műfű</t>
  </si>
  <si>
    <t>KEHOP iskola eneregetikai felújítás</t>
  </si>
  <si>
    <t>HÉSZ módosítások</t>
  </si>
  <si>
    <t>Magtár székek,asztalok,konyhai felszerelés</t>
  </si>
  <si>
    <t>Iveco Daily</t>
  </si>
  <si>
    <t>Egyéb gép,berendezés,felszerelés ( védőnő,körzeti megb.,H.H.,gondnokság )</t>
  </si>
  <si>
    <t>Iskola részére ( mikrofon,porszívó )</t>
  </si>
  <si>
    <t>Útfelújítás (Ady Endre u.)</t>
  </si>
  <si>
    <t>Járda felújítás (Kossuth Lajos u.)</t>
  </si>
  <si>
    <t>Kátyúzás (Pátyi út)</t>
  </si>
  <si>
    <t>Mart aszfaltos útfelújítás(Sport u.,Akácfa u.)</t>
  </si>
  <si>
    <t>Közvilágítás felújítás</t>
  </si>
  <si>
    <t>Magtár 3. és 4. szint hasznosításához kapcsolódó feladatok</t>
  </si>
  <si>
    <t>Szőlőhegyi út - Kápolna út csomópont</t>
  </si>
  <si>
    <t>Szőlőhegyi út burkolat felújítás</t>
  </si>
  <si>
    <t>Harmat u. burkolat felújítás</t>
  </si>
  <si>
    <t>Viziközmű felújítás</t>
  </si>
  <si>
    <t>Átadott pénzeszközök</t>
  </si>
  <si>
    <t>Budajenő Általásnos Iskola</t>
  </si>
  <si>
    <t>Budajenő Közös Önkormányzati Hivatal</t>
  </si>
  <si>
    <t>Támogatás államháztartáson belülre</t>
  </si>
  <si>
    <t>Mária Úr Közhasznú Egyesület megállapodás</t>
  </si>
  <si>
    <t>Dombtető Lakóegyesület megállapodás</t>
  </si>
  <si>
    <t>Helyi civil szervezetek támogatása pályázat alapján</t>
  </si>
  <si>
    <t>Budajenői Római Katolikus Plébánia</t>
  </si>
  <si>
    <t>Pro budajenő Egyesület</t>
  </si>
  <si>
    <t>Budajenő Telk Székely Társulat</t>
  </si>
  <si>
    <t>Ringlein Egyesület</t>
  </si>
  <si>
    <t>Budajenő Sportegyesület</t>
  </si>
  <si>
    <t>Budajenő Kempo Klub</t>
  </si>
  <si>
    <t>Budajenő Polgárőrség</t>
  </si>
  <si>
    <t>Borka Hanna</t>
  </si>
  <si>
    <t>Peter Cherny Alapítvány</t>
  </si>
  <si>
    <t>Badalai Községi Tanács</t>
  </si>
  <si>
    <t>Szociális étkezés ( HID )</t>
  </si>
  <si>
    <t>Önkormányzat felhalmozási  bevételek</t>
  </si>
  <si>
    <t>Önkormányzat működési  bevételek</t>
  </si>
  <si>
    <t>Önkormányzat működési c.pénzeszköz átvétel áht-n kívülről</t>
  </si>
  <si>
    <t>Önkormányzat működési c.pénzeszköz átvétel áht-n belülről</t>
  </si>
  <si>
    <t>B Plusz P 2009 Kft</t>
  </si>
  <si>
    <t>Gaildorf - diákcsere</t>
  </si>
  <si>
    <t>Budavidék Zöldút túrán lakosság</t>
  </si>
  <si>
    <t>2017. évi létszám</t>
  </si>
  <si>
    <t>Létszám 2017          (fő)</t>
  </si>
  <si>
    <t>az 5/2018.(IV.27.) önkormányzati rendelet 2. sz. melléklete</t>
  </si>
  <si>
    <t>az 5/2018.(IV.27.) önkormányzati rendelet 1. sz. melléklete</t>
  </si>
  <si>
    <t>az 5/2018.(IV.27.) önkormányzati rendelet 3. sz. melléklete</t>
  </si>
  <si>
    <t>az 5/2018.(IV.27.) önkormányzati rendelet 4. sz. melléklete</t>
  </si>
  <si>
    <t>az 5/2018.(IV.27.) önkormányzati rendelet 5. sz. melléklete</t>
  </si>
  <si>
    <t>az 5/2018.(IV.27.) önkormányzati rendelet 6. sz. melléklete</t>
  </si>
  <si>
    <t>az 5/2018.(IV.27.) önkormányzati rendelet 7/a. sz. melléklete</t>
  </si>
  <si>
    <t>az 5/2018.(IV.27.) önkormányzati rendelet 7/b. sz. melléklete</t>
  </si>
  <si>
    <t>az 5/2018.(IV.27.) önkormányzati rendelet 8. sz. melléklete</t>
  </si>
  <si>
    <t>az 5/2018.(IV.27.) önkormányzati rendelet 9. sz. melléklete</t>
  </si>
  <si>
    <t>az 5/2018.(IV.27.) önkormányzati rendelet 10. sz. melléklete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</si>
</sst>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#,##0.0"/>
    <numFmt numFmtId="168" formatCode="#,###\ _F_t;\-#,###\ _F_t"/>
    <numFmt numFmtId="169" formatCode="0__"/>
  </numFmts>
  <fonts count="89" x14ac:knownFonts="1">
    <font>
      <sz val="10"/>
      <name val="Times New Roman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Times New Roman CE"/>
      <charset val="238"/>
    </font>
    <font>
      <sz val="11"/>
      <name val="Times New Roman CE"/>
      <family val="1"/>
      <charset val="238"/>
    </font>
    <font>
      <sz val="12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9"/>
      <name val="Times New Roman CE"/>
      <family val="1"/>
      <charset val="238"/>
    </font>
    <font>
      <i/>
      <sz val="10"/>
      <name val="Times New Roman CE"/>
      <family val="1"/>
      <charset val="238"/>
    </font>
    <font>
      <i/>
      <sz val="11"/>
      <name val="Times New Roman CE"/>
      <family val="1"/>
      <charset val="238"/>
    </font>
    <font>
      <sz val="12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Times New Roman CE"/>
      <family val="1"/>
      <charset val="238"/>
    </font>
    <font>
      <sz val="10"/>
      <name val="Times New Roman CE"/>
      <charset val="238"/>
    </font>
    <font>
      <i/>
      <sz val="10"/>
      <name val="Times New Roman CE"/>
      <charset val="238"/>
    </font>
    <font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b/>
      <sz val="12"/>
      <name val="Times New Roman CE"/>
      <charset val="238"/>
    </font>
    <font>
      <b/>
      <sz val="12"/>
      <color indexed="10"/>
      <name val="Times New Roman CE"/>
      <charset val="238"/>
    </font>
    <font>
      <b/>
      <sz val="9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sz val="9"/>
      <name val="Times New Roman CE"/>
      <charset val="238"/>
    </font>
    <font>
      <b/>
      <sz val="10"/>
      <name val="Times New Roman CE"/>
      <charset val="238"/>
    </font>
    <font>
      <i/>
      <sz val="8"/>
      <name val="Times New Roman CE"/>
      <charset val="238"/>
    </font>
    <font>
      <b/>
      <sz val="11"/>
      <name val="Times New Roman CE"/>
      <charset val="238"/>
    </font>
    <font>
      <b/>
      <i/>
      <sz val="9"/>
      <name val="Times New Roman CE"/>
      <charset val="238"/>
    </font>
    <font>
      <b/>
      <sz val="14"/>
      <name val="Times New Roman CE"/>
      <charset val="238"/>
    </font>
    <font>
      <sz val="9"/>
      <name val="Times New Roman CE"/>
      <charset val="238"/>
    </font>
    <font>
      <b/>
      <sz val="9"/>
      <color indexed="8"/>
      <name val="Times New Roman"/>
      <family val="1"/>
      <charset val="238"/>
    </font>
    <font>
      <sz val="9"/>
      <name val="Times New Roman"/>
      <family val="1"/>
      <charset val="238"/>
    </font>
    <font>
      <sz val="9"/>
      <color indexed="17"/>
      <name val="Times New Roman CE"/>
      <charset val="238"/>
    </font>
    <font>
      <sz val="10"/>
      <color indexed="17"/>
      <name val="Times New Roman CE"/>
      <charset val="238"/>
    </font>
    <font>
      <b/>
      <i/>
      <sz val="8"/>
      <name val="Times New Roman"/>
      <family val="1"/>
      <charset val="238"/>
    </font>
    <font>
      <sz val="12"/>
      <name val="Times New Roman"/>
      <family val="1"/>
      <charset val="238"/>
    </font>
    <font>
      <b/>
      <sz val="11"/>
      <name val="Times New Roman CE"/>
      <family val="1"/>
      <charset val="238"/>
    </font>
    <font>
      <b/>
      <i/>
      <sz val="10"/>
      <name val="Times New Roman CE"/>
      <charset val="238"/>
    </font>
    <font>
      <b/>
      <sz val="6"/>
      <name val="Times New Roman CE"/>
      <family val="1"/>
      <charset val="238"/>
    </font>
    <font>
      <b/>
      <sz val="12"/>
      <name val="Times New Roman"/>
      <family val="1"/>
      <charset val="238"/>
    </font>
    <font>
      <b/>
      <i/>
      <sz val="9"/>
      <name val="Times New Roman CE"/>
      <family val="1"/>
      <charset val="238"/>
    </font>
    <font>
      <b/>
      <sz val="12"/>
      <color indexed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8"/>
      <name val="Arial"/>
      <family val="2"/>
      <charset val="238"/>
    </font>
    <font>
      <b/>
      <i/>
      <sz val="4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3"/>
      <color indexed="8"/>
      <name val="Times New Roman"/>
      <family val="1"/>
      <charset val="238"/>
    </font>
    <font>
      <i/>
      <sz val="9"/>
      <name val="Times New Roman"/>
      <family val="1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charset val="238"/>
    </font>
    <font>
      <b/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sz val="8"/>
      <name val="Arial"/>
      <family val="2"/>
      <charset val="238"/>
    </font>
    <font>
      <b/>
      <i/>
      <sz val="10"/>
      <name val="Arial"/>
      <family val="2"/>
      <charset val="238"/>
    </font>
    <font>
      <b/>
      <sz val="9"/>
      <name val="Arial"/>
      <family val="2"/>
      <charset val="238"/>
    </font>
    <font>
      <sz val="8"/>
      <color indexed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2"/>
      <color indexed="10"/>
      <name val="Arial"/>
      <family val="2"/>
      <charset val="238"/>
    </font>
    <font>
      <b/>
      <sz val="11"/>
      <name val="Arial CE"/>
      <charset val="238"/>
    </font>
    <font>
      <b/>
      <i/>
      <sz val="11"/>
      <name val="Arial CE"/>
      <charset val="238"/>
    </font>
    <font>
      <i/>
      <sz val="11"/>
      <name val="Arial CE"/>
      <charset val="238"/>
    </font>
    <font>
      <sz val="11"/>
      <name val="Arial CE"/>
      <charset val="238"/>
    </font>
    <font>
      <b/>
      <sz val="10"/>
      <name val="Arial CE"/>
      <charset val="238"/>
    </font>
    <font>
      <sz val="10"/>
      <name val="Times New Roman"/>
      <family val="1"/>
      <charset val="238"/>
    </font>
    <font>
      <sz val="16"/>
      <name val="Arial CE"/>
      <charset val="238"/>
    </font>
    <font>
      <sz val="14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1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8"/>
      <color rgb="FF000000"/>
      <name val="Arial"/>
      <family val="2"/>
      <charset val="238"/>
    </font>
    <font>
      <b/>
      <i/>
      <sz val="9"/>
      <color rgb="FF000080"/>
      <name val="Times New Roman"/>
      <family val="1"/>
      <charset val="238"/>
    </font>
    <font>
      <b/>
      <i/>
      <sz val="11"/>
      <name val="Times New Roman CE"/>
      <charset val="238"/>
    </font>
    <font>
      <sz val="8"/>
      <color theme="1"/>
      <name val="Calibri"/>
      <family val="2"/>
      <charset val="238"/>
      <scheme val="minor"/>
    </font>
    <font>
      <sz val="11"/>
      <name val="Times New Roman CE"/>
      <charset val="238"/>
    </font>
    <font>
      <sz val="11"/>
      <name val="Times New Roman"/>
      <family val="1"/>
      <charset val="238"/>
    </font>
    <font>
      <b/>
      <i/>
      <sz val="20"/>
      <name val="Times New Roman"/>
      <family val="1"/>
      <charset val="238"/>
    </font>
    <font>
      <b/>
      <i/>
      <sz val="11"/>
      <name val="Times New Roman"/>
      <family val="1"/>
      <charset val="238"/>
    </font>
  </fonts>
  <fills count="13">
    <fill>
      <patternFill patternType="none"/>
    </fill>
    <fill>
      <patternFill patternType="gray125"/>
    </fill>
    <fill>
      <patternFill patternType="lightHorizontal"/>
    </fill>
    <fill>
      <patternFill patternType="gray125">
        <bgColor indexed="47"/>
      </patternFill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5"/>
        <bgColor indexed="64"/>
      </patternFill>
    </fill>
  </fills>
  <borders count="7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 diagonalUp="1" diagonalDown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4">
    <xf numFmtId="0" fontId="0" fillId="0" borderId="0"/>
    <xf numFmtId="43" fontId="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57" fillId="0" borderId="0"/>
    <xf numFmtId="0" fontId="57" fillId="0" borderId="0"/>
    <xf numFmtId="0" fontId="12" fillId="0" borderId="0"/>
    <xf numFmtId="0" fontId="16" fillId="0" borderId="0"/>
    <xf numFmtId="0" fontId="40" fillId="0" borderId="0"/>
    <xf numFmtId="9" fontId="3" fillId="0" borderId="0" applyFont="0" applyFill="0" applyBorder="0" applyAlignment="0" applyProtection="0"/>
    <xf numFmtId="0" fontId="2" fillId="0" borderId="0"/>
    <xf numFmtId="0" fontId="1" fillId="0" borderId="0"/>
  </cellStyleXfs>
  <cellXfs count="819">
    <xf numFmtId="0" fontId="0" fillId="0" borderId="0" xfId="0"/>
    <xf numFmtId="0" fontId="0" fillId="0" borderId="0" xfId="0" applyFill="1" applyAlignment="1">
      <alignment vertical="center" wrapText="1"/>
    </xf>
    <xf numFmtId="164" fontId="20" fillId="0" borderId="1" xfId="0" applyNumberFormat="1" applyFont="1" applyFill="1" applyBorder="1" applyAlignment="1" applyProtection="1">
      <alignment vertical="center" wrapText="1"/>
      <protection locked="0"/>
    </xf>
    <xf numFmtId="164" fontId="20" fillId="0" borderId="2" xfId="0" applyNumberFormat="1" applyFont="1" applyFill="1" applyBorder="1" applyAlignment="1" applyProtection="1">
      <alignment vertical="center" wrapText="1"/>
      <protection locked="0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6" fillId="0" borderId="0" xfId="0" applyNumberFormat="1" applyFont="1" applyFill="1" applyAlignment="1">
      <alignment horizontal="center" vertical="center" wrapText="1"/>
    </xf>
    <xf numFmtId="164" fontId="20" fillId="0" borderId="3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/>
    <xf numFmtId="0" fontId="0" fillId="0" borderId="0" xfId="0" applyFill="1" applyAlignment="1"/>
    <xf numFmtId="164" fontId="0" fillId="0" borderId="0" xfId="0" applyNumberFormat="1" applyFill="1" applyAlignment="1" applyProtection="1">
      <alignment vertical="center" wrapText="1"/>
    </xf>
    <xf numFmtId="1" fontId="20" fillId="0" borderId="1" xfId="0" applyNumberFormat="1" applyFont="1" applyFill="1" applyBorder="1" applyAlignment="1" applyProtection="1">
      <alignment vertical="center" wrapText="1"/>
      <protection locked="0"/>
    </xf>
    <xf numFmtId="164" fontId="20" fillId="0" borderId="5" xfId="0" applyNumberFormat="1" applyFont="1" applyFill="1" applyBorder="1" applyAlignment="1" applyProtection="1">
      <alignment horizontal="left" vertical="center" wrapText="1" indent="1"/>
      <protection locked="0"/>
    </xf>
    <xf numFmtId="1" fontId="20" fillId="0" borderId="2" xfId="0" applyNumberFormat="1" applyFont="1" applyFill="1" applyBorder="1" applyAlignment="1" applyProtection="1">
      <alignment vertical="center" wrapText="1"/>
      <protection locked="0"/>
    </xf>
    <xf numFmtId="164" fontId="19" fillId="0" borderId="6" xfId="0" applyNumberFormat="1" applyFont="1" applyFill="1" applyBorder="1" applyAlignment="1" applyProtection="1">
      <alignment vertical="center" wrapText="1"/>
    </xf>
    <xf numFmtId="164" fontId="6" fillId="0" borderId="0" xfId="0" applyNumberFormat="1" applyFont="1" applyFill="1" applyAlignment="1">
      <alignment vertical="center" wrapText="1"/>
    </xf>
    <xf numFmtId="164" fontId="18" fillId="0" borderId="3" xfId="0" applyNumberFormat="1" applyFont="1" applyFill="1" applyBorder="1" applyAlignment="1" applyProtection="1">
      <alignment horizontal="left" vertical="center" wrapText="1" indent="1"/>
      <protection locked="0"/>
    </xf>
    <xf numFmtId="164" fontId="18" fillId="0" borderId="5" xfId="0" applyNumberFormat="1" applyFont="1" applyFill="1" applyBorder="1" applyAlignment="1" applyProtection="1">
      <alignment horizontal="left" vertical="center" wrapText="1" indent="1"/>
      <protection locked="0"/>
    </xf>
    <xf numFmtId="164" fontId="11" fillId="0" borderId="0" xfId="0" applyNumberFormat="1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164" fontId="19" fillId="2" borderId="6" xfId="0" applyNumberFormat="1" applyFont="1" applyFill="1" applyBorder="1" applyAlignment="1" applyProtection="1">
      <alignment vertical="center" wrapText="1"/>
    </xf>
    <xf numFmtId="0" fontId="0" fillId="0" borderId="0" xfId="0" applyFill="1" applyProtection="1">
      <protection locked="0"/>
    </xf>
    <xf numFmtId="164" fontId="27" fillId="0" borderId="1" xfId="0" applyNumberFormat="1" applyFont="1" applyFill="1" applyBorder="1" applyAlignment="1" applyProtection="1">
      <alignment vertical="center"/>
      <protection locked="0"/>
    </xf>
    <xf numFmtId="164" fontId="27" fillId="0" borderId="2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/>
    <xf numFmtId="164" fontId="0" fillId="0" borderId="0" xfId="0" applyNumberFormat="1" applyFill="1" applyAlignment="1" applyProtection="1">
      <alignment horizontal="center" vertical="center" wrapText="1"/>
    </xf>
    <xf numFmtId="164" fontId="9" fillId="0" borderId="8" xfId="0" applyNumberFormat="1" applyFont="1" applyFill="1" applyBorder="1" applyAlignment="1" applyProtection="1">
      <alignment horizontal="center" vertical="center" wrapText="1"/>
    </xf>
    <xf numFmtId="164" fontId="9" fillId="0" borderId="6" xfId="0" applyNumberFormat="1" applyFont="1" applyFill="1" applyBorder="1" applyAlignment="1" applyProtection="1">
      <alignment horizontal="center" vertical="center" wrapText="1"/>
    </xf>
    <xf numFmtId="164" fontId="9" fillId="0" borderId="8" xfId="0" applyNumberFormat="1" applyFont="1" applyFill="1" applyBorder="1" applyAlignment="1" applyProtection="1">
      <alignment horizontal="left" vertical="center" wrapText="1"/>
    </xf>
    <xf numFmtId="0" fontId="27" fillId="0" borderId="1" xfId="0" applyFont="1" applyFill="1" applyBorder="1" applyAlignment="1" applyProtection="1">
      <alignment vertical="center" wrapText="1"/>
    </xf>
    <xf numFmtId="0" fontId="0" fillId="0" borderId="0" xfId="0" applyFill="1" applyAlignment="1" applyProtection="1">
      <alignment vertical="center" wrapText="1"/>
    </xf>
    <xf numFmtId="0" fontId="27" fillId="0" borderId="3" xfId="0" applyFont="1" applyFill="1" applyBorder="1" applyAlignment="1" applyProtection="1">
      <alignment horizontal="center" vertical="center"/>
    </xf>
    <xf numFmtId="164" fontId="26" fillId="0" borderId="9" xfId="0" applyNumberFormat="1" applyFont="1" applyFill="1" applyBorder="1" applyAlignment="1" applyProtection="1">
      <alignment vertical="center"/>
    </xf>
    <xf numFmtId="0" fontId="27" fillId="0" borderId="5" xfId="0" applyFont="1" applyFill="1" applyBorder="1" applyAlignment="1" applyProtection="1">
      <alignment horizontal="center" vertical="center"/>
    </xf>
    <xf numFmtId="0" fontId="27" fillId="0" borderId="2" xfId="0" applyFont="1" applyFill="1" applyBorder="1" applyAlignment="1" applyProtection="1">
      <alignment vertical="center" wrapText="1"/>
    </xf>
    <xf numFmtId="164" fontId="26" fillId="0" borderId="6" xfId="0" applyNumberFormat="1" applyFont="1" applyFill="1" applyBorder="1" applyAlignment="1" applyProtection="1">
      <alignment vertical="center"/>
    </xf>
    <xf numFmtId="164" fontId="26" fillId="0" borderId="7" xfId="0" applyNumberFormat="1" applyFont="1" applyFill="1" applyBorder="1" applyAlignment="1" applyProtection="1">
      <alignment vertical="center"/>
    </xf>
    <xf numFmtId="164" fontId="26" fillId="0" borderId="6" xfId="0" applyNumberFormat="1" applyFont="1" applyFill="1" applyBorder="1" applyAlignment="1" applyProtection="1">
      <alignment horizontal="right" vertical="center" wrapText="1" indent="1"/>
      <protection locked="0"/>
    </xf>
    <xf numFmtId="164" fontId="32" fillId="0" borderId="11" xfId="8" applyNumberFormat="1" applyFont="1" applyFill="1" applyBorder="1" applyAlignment="1" applyProtection="1">
      <alignment vertical="center"/>
    </xf>
    <xf numFmtId="164" fontId="32" fillId="0" borderId="11" xfId="8" applyNumberFormat="1" applyFont="1" applyFill="1" applyBorder="1" applyAlignment="1" applyProtection="1"/>
    <xf numFmtId="0" fontId="9" fillId="0" borderId="13" xfId="8" applyFont="1" applyFill="1" applyBorder="1" applyAlignment="1" applyProtection="1">
      <alignment horizontal="center" vertical="center" wrapText="1"/>
    </xf>
    <xf numFmtId="164" fontId="20" fillId="0" borderId="15" xfId="0" applyNumberFormat="1" applyFont="1" applyFill="1" applyBorder="1" applyAlignment="1" applyProtection="1">
      <alignment vertical="center" wrapText="1"/>
      <protection locked="0"/>
    </xf>
    <xf numFmtId="164" fontId="19" fillId="0" borderId="18" xfId="0" applyNumberFormat="1" applyFont="1" applyFill="1" applyBorder="1" applyAlignment="1">
      <alignment horizontal="center" vertical="center"/>
    </xf>
    <xf numFmtId="164" fontId="19" fillId="0" borderId="19" xfId="0" applyNumberFormat="1" applyFont="1" applyFill="1" applyBorder="1" applyAlignment="1">
      <alignment horizontal="center" vertical="center"/>
    </xf>
    <xf numFmtId="164" fontId="19" fillId="0" borderId="19" xfId="0" applyNumberFormat="1" applyFont="1" applyFill="1" applyBorder="1" applyAlignment="1">
      <alignment horizontal="center" vertical="center" wrapText="1"/>
    </xf>
    <xf numFmtId="49" fontId="27" fillId="0" borderId="20" xfId="0" applyNumberFormat="1" applyFont="1" applyFill="1" applyBorder="1" applyAlignment="1">
      <alignment horizontal="left" vertical="center"/>
    </xf>
    <xf numFmtId="3" fontId="27" fillId="0" borderId="21" xfId="0" applyNumberFormat="1" applyFont="1" applyFill="1" applyBorder="1" applyAlignment="1" applyProtection="1">
      <alignment horizontal="right" vertical="center"/>
      <protection locked="0"/>
    </xf>
    <xf numFmtId="164" fontId="26" fillId="0" borderId="22" xfId="0" applyNumberFormat="1" applyFont="1" applyFill="1" applyBorder="1" applyAlignment="1">
      <alignment horizontal="right" vertical="center" wrapText="1"/>
    </xf>
    <xf numFmtId="49" fontId="30" fillId="0" borderId="23" xfId="0" quotePrefix="1" applyNumberFormat="1" applyFont="1" applyFill="1" applyBorder="1" applyAlignment="1">
      <alignment horizontal="left" vertical="center" indent="1"/>
    </xf>
    <xf numFmtId="3" fontId="30" fillId="0" borderId="24" xfId="0" applyNumberFormat="1" applyFont="1" applyFill="1" applyBorder="1" applyAlignment="1" applyProtection="1">
      <alignment horizontal="right" vertical="center"/>
      <protection locked="0"/>
    </xf>
    <xf numFmtId="3" fontId="30" fillId="0" borderId="24" xfId="0" applyNumberFormat="1" applyFont="1" applyFill="1" applyBorder="1" applyAlignment="1" applyProtection="1">
      <alignment horizontal="right" vertical="center" wrapText="1"/>
      <protection locked="0"/>
    </xf>
    <xf numFmtId="164" fontId="26" fillId="0" borderId="24" xfId="0" applyNumberFormat="1" applyFont="1" applyFill="1" applyBorder="1" applyAlignment="1">
      <alignment horizontal="right" vertical="center" wrapText="1"/>
    </xf>
    <xf numFmtId="49" fontId="27" fillId="0" borderId="23" xfId="0" applyNumberFormat="1" applyFont="1" applyFill="1" applyBorder="1" applyAlignment="1">
      <alignment horizontal="left" vertical="center"/>
    </xf>
    <xf numFmtId="3" fontId="27" fillId="0" borderId="24" xfId="0" applyNumberFormat="1" applyFont="1" applyFill="1" applyBorder="1" applyAlignment="1" applyProtection="1">
      <alignment horizontal="right" vertical="center"/>
      <protection locked="0"/>
    </xf>
    <xf numFmtId="49" fontId="27" fillId="0" borderId="25" xfId="0" applyNumberFormat="1" applyFont="1" applyFill="1" applyBorder="1" applyAlignment="1" applyProtection="1">
      <alignment horizontal="left" vertical="center"/>
      <protection locked="0"/>
    </xf>
    <xf numFmtId="3" fontId="27" fillId="0" borderId="26" xfId="0" applyNumberFormat="1" applyFont="1" applyFill="1" applyBorder="1" applyAlignment="1" applyProtection="1">
      <alignment horizontal="right" vertical="center"/>
      <protection locked="0"/>
    </xf>
    <xf numFmtId="49" fontId="26" fillId="0" borderId="27" xfId="0" applyNumberFormat="1" applyFont="1" applyFill="1" applyBorder="1" applyAlignment="1" applyProtection="1">
      <alignment horizontal="left" vertical="center" indent="1"/>
      <protection locked="0"/>
    </xf>
    <xf numFmtId="164" fontId="26" fillId="0" borderId="17" xfId="0" applyNumberFormat="1" applyFont="1" applyFill="1" applyBorder="1" applyAlignment="1">
      <alignment vertical="center"/>
    </xf>
    <xf numFmtId="4" fontId="20" fillId="0" borderId="17" xfId="0" applyNumberFormat="1" applyFont="1" applyFill="1" applyBorder="1" applyAlignment="1" applyProtection="1">
      <alignment vertical="center" wrapText="1"/>
      <protection locked="0"/>
    </xf>
    <xf numFmtId="49" fontId="26" fillId="0" borderId="28" xfId="0" applyNumberFormat="1" applyFont="1" applyFill="1" applyBorder="1" applyAlignment="1" applyProtection="1">
      <alignment vertical="center"/>
      <protection locked="0"/>
    </xf>
    <xf numFmtId="49" fontId="26" fillId="0" borderId="28" xfId="0" applyNumberFormat="1" applyFont="1" applyFill="1" applyBorder="1" applyAlignment="1" applyProtection="1">
      <alignment horizontal="right" vertical="center"/>
      <protection locked="0"/>
    </xf>
    <xf numFmtId="3" fontId="20" fillId="0" borderId="28" xfId="0" applyNumberFormat="1" applyFont="1" applyFill="1" applyBorder="1" applyAlignment="1" applyProtection="1">
      <alignment horizontal="right" vertical="center" wrapText="1"/>
      <protection locked="0"/>
    </xf>
    <xf numFmtId="49" fontId="26" fillId="0" borderId="11" xfId="0" applyNumberFormat="1" applyFont="1" applyFill="1" applyBorder="1" applyAlignment="1" applyProtection="1">
      <alignment vertical="center"/>
      <protection locked="0"/>
    </xf>
    <xf numFmtId="49" fontId="26" fillId="0" borderId="11" xfId="0" applyNumberFormat="1" applyFont="1" applyFill="1" applyBorder="1" applyAlignment="1" applyProtection="1">
      <alignment horizontal="right" vertical="center"/>
      <protection locked="0"/>
    </xf>
    <xf numFmtId="3" fontId="20" fillId="0" borderId="11" xfId="0" applyNumberFormat="1" applyFont="1" applyFill="1" applyBorder="1" applyAlignment="1" applyProtection="1">
      <alignment horizontal="right" vertical="center" wrapText="1"/>
      <protection locked="0"/>
    </xf>
    <xf numFmtId="49" fontId="27" fillId="0" borderId="29" xfId="0" applyNumberFormat="1" applyFont="1" applyFill="1" applyBorder="1" applyAlignment="1">
      <alignment horizontal="left" vertical="center"/>
    </xf>
    <xf numFmtId="3" fontId="27" fillId="0" borderId="21" xfId="0" applyNumberFormat="1" applyFont="1" applyFill="1" applyBorder="1" applyAlignment="1" applyProtection="1">
      <alignment horizontal="right" vertical="center" wrapText="1"/>
      <protection locked="0"/>
    </xf>
    <xf numFmtId="164" fontId="19" fillId="0" borderId="21" xfId="0" applyNumberFormat="1" applyFont="1" applyFill="1" applyBorder="1" applyAlignment="1" applyProtection="1">
      <alignment horizontal="right" vertical="center" wrapText="1"/>
    </xf>
    <xf numFmtId="49" fontId="27" fillId="0" borderId="3" xfId="0" applyNumberFormat="1" applyFont="1" applyFill="1" applyBorder="1" applyAlignment="1">
      <alignment horizontal="left" vertical="center"/>
    </xf>
    <xf numFmtId="3" fontId="27" fillId="0" borderId="24" xfId="0" applyNumberFormat="1" applyFont="1" applyFill="1" applyBorder="1" applyAlignment="1" applyProtection="1">
      <alignment horizontal="right" vertical="center" wrapText="1"/>
      <protection locked="0"/>
    </xf>
    <xf numFmtId="164" fontId="26" fillId="0" borderId="24" xfId="0" applyNumberFormat="1" applyFont="1" applyFill="1" applyBorder="1" applyAlignment="1" applyProtection="1">
      <alignment horizontal="right" vertical="center" wrapText="1"/>
    </xf>
    <xf numFmtId="49" fontId="27" fillId="0" borderId="3" xfId="0" applyNumberFormat="1" applyFont="1" applyFill="1" applyBorder="1" applyAlignment="1" applyProtection="1">
      <alignment horizontal="left" vertical="center"/>
      <protection locked="0"/>
    </xf>
    <xf numFmtId="49" fontId="27" fillId="0" borderId="5" xfId="0" applyNumberFormat="1" applyFont="1" applyFill="1" applyBorder="1" applyAlignment="1" applyProtection="1">
      <alignment horizontal="left" vertical="center"/>
      <protection locked="0"/>
    </xf>
    <xf numFmtId="3" fontId="27" fillId="0" borderId="26" xfId="0" applyNumberFormat="1" applyFont="1" applyFill="1" applyBorder="1" applyAlignment="1" applyProtection="1">
      <alignment horizontal="right" vertical="center" wrapText="1"/>
      <protection locked="0"/>
    </xf>
    <xf numFmtId="167" fontId="19" fillId="0" borderId="17" xfId="0" applyNumberFormat="1" applyFont="1" applyFill="1" applyBorder="1" applyAlignment="1">
      <alignment horizontal="left" vertical="center" wrapText="1" indent="1"/>
    </xf>
    <xf numFmtId="167" fontId="39" fillId="0" borderId="0" xfId="0" applyNumberFormat="1" applyFont="1" applyFill="1" applyBorder="1" applyAlignment="1">
      <alignment horizontal="left" vertical="center" wrapText="1"/>
    </xf>
    <xf numFmtId="164" fontId="26" fillId="0" borderId="17" xfId="0" applyNumberFormat="1" applyFont="1" applyFill="1" applyBorder="1" applyAlignment="1">
      <alignment horizontal="center" vertical="center" wrapText="1"/>
    </xf>
    <xf numFmtId="3" fontId="27" fillId="0" borderId="22" xfId="0" applyNumberFormat="1" applyFont="1" applyFill="1" applyBorder="1" applyAlignment="1" applyProtection="1">
      <alignment horizontal="right" vertical="center" wrapText="1"/>
      <protection locked="0"/>
    </xf>
    <xf numFmtId="3" fontId="27" fillId="0" borderId="30" xfId="0" applyNumberFormat="1" applyFont="1" applyFill="1" applyBorder="1" applyAlignment="1" applyProtection="1">
      <alignment horizontal="right" vertical="center" wrapText="1"/>
      <protection locked="0"/>
    </xf>
    <xf numFmtId="3" fontId="27" fillId="0" borderId="31" xfId="0" applyNumberFormat="1" applyFont="1" applyFill="1" applyBorder="1" applyAlignment="1" applyProtection="1">
      <alignment horizontal="right" vertical="center" wrapText="1"/>
      <protection locked="0"/>
    </xf>
    <xf numFmtId="164" fontId="26" fillId="0" borderId="17" xfId="0" applyNumberFormat="1" applyFont="1" applyFill="1" applyBorder="1" applyAlignment="1">
      <alignment horizontal="right" vertical="center" wrapText="1"/>
    </xf>
    <xf numFmtId="4" fontId="19" fillId="0" borderId="22" xfId="0" applyNumberFormat="1" applyFont="1" applyFill="1" applyBorder="1" applyAlignment="1">
      <alignment horizontal="right" vertical="center" wrapText="1"/>
    </xf>
    <xf numFmtId="4" fontId="19" fillId="0" borderId="24" xfId="0" applyNumberFormat="1" applyFont="1" applyFill="1" applyBorder="1" applyAlignment="1">
      <alignment horizontal="right" vertical="center" wrapText="1"/>
    </xf>
    <xf numFmtId="4" fontId="19" fillId="0" borderId="31" xfId="0" applyNumberFormat="1" applyFont="1" applyFill="1" applyBorder="1" applyAlignment="1">
      <alignment horizontal="right" vertical="center" wrapText="1"/>
    </xf>
    <xf numFmtId="0" fontId="9" fillId="0" borderId="32" xfId="0" applyFont="1" applyFill="1" applyBorder="1" applyAlignment="1" applyProtection="1">
      <alignment horizontal="center" vertical="center" wrapText="1"/>
    </xf>
    <xf numFmtId="164" fontId="20" fillId="0" borderId="33" xfId="8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12" xfId="8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6" xfId="0" applyNumberFormat="1" applyFont="1" applyBorder="1" applyAlignment="1" applyProtection="1">
      <alignment horizontal="right" vertical="center" wrapText="1" indent="1"/>
    </xf>
    <xf numFmtId="164" fontId="2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6" xfId="0" applyNumberFormat="1" applyFont="1" applyFill="1" applyBorder="1" applyAlignment="1" applyProtection="1">
      <alignment horizontal="right" vertical="center" wrapText="1" indent="1"/>
    </xf>
    <xf numFmtId="0" fontId="19" fillId="0" borderId="35" xfId="0" applyFont="1" applyFill="1" applyBorder="1" applyAlignment="1" applyProtection="1">
      <alignment horizontal="center" vertical="center" wrapText="1"/>
    </xf>
    <xf numFmtId="3" fontId="6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0" fontId="19" fillId="0" borderId="36" xfId="0" applyFont="1" applyFill="1" applyBorder="1" applyAlignment="1" applyProtection="1">
      <alignment horizontal="center" vertical="center" wrapText="1"/>
    </xf>
    <xf numFmtId="3" fontId="6" fillId="0" borderId="6" xfId="0" applyNumberFormat="1" applyFont="1" applyFill="1" applyBorder="1" applyAlignment="1" applyProtection="1">
      <alignment horizontal="right" vertical="center" wrapText="1" indent="1"/>
      <protection locked="0"/>
    </xf>
    <xf numFmtId="3" fontId="6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0" xfId="0" applyNumberFormat="1" applyFill="1" applyAlignment="1" applyProtection="1">
      <alignment horizontal="center" vertical="center" wrapText="1"/>
      <protection locked="0"/>
    </xf>
    <xf numFmtId="164" fontId="0" fillId="0" borderId="0" xfId="0" applyNumberFormat="1" applyFill="1" applyAlignment="1" applyProtection="1">
      <alignment vertical="center" wrapText="1"/>
      <protection locked="0"/>
    </xf>
    <xf numFmtId="164" fontId="7" fillId="0" borderId="0" xfId="0" applyNumberFormat="1" applyFont="1" applyFill="1" applyAlignment="1" applyProtection="1">
      <alignment horizontal="right" vertical="center"/>
      <protection locked="0"/>
    </xf>
    <xf numFmtId="164" fontId="9" fillId="0" borderId="39" xfId="0" applyNumberFormat="1" applyFont="1" applyFill="1" applyBorder="1" applyAlignment="1" applyProtection="1">
      <alignment horizontal="centerContinuous" vertical="center"/>
    </xf>
    <xf numFmtId="164" fontId="9" fillId="0" borderId="40" xfId="0" applyNumberFormat="1" applyFont="1" applyFill="1" applyBorder="1" applyAlignment="1" applyProtection="1">
      <alignment horizontal="centerContinuous" vertical="center"/>
    </xf>
    <xf numFmtId="164" fontId="9" fillId="0" borderId="41" xfId="0" applyNumberFormat="1" applyFont="1" applyFill="1" applyBorder="1" applyAlignment="1" applyProtection="1">
      <alignment horizontal="centerContinuous" vertical="center"/>
    </xf>
    <xf numFmtId="164" fontId="41" fillId="0" borderId="0" xfId="0" applyNumberFormat="1" applyFont="1" applyFill="1" applyAlignment="1">
      <alignment vertical="center"/>
    </xf>
    <xf numFmtId="164" fontId="9" fillId="0" borderId="14" xfId="0" applyNumberFormat="1" applyFont="1" applyFill="1" applyBorder="1" applyAlignment="1" applyProtection="1">
      <alignment horizontal="center" vertical="center"/>
    </xf>
    <xf numFmtId="164" fontId="9" fillId="0" borderId="42" xfId="0" applyNumberFormat="1" applyFont="1" applyFill="1" applyBorder="1" applyAlignment="1" applyProtection="1">
      <alignment horizontal="center" vertical="center"/>
    </xf>
    <xf numFmtId="164" fontId="9" fillId="0" borderId="13" xfId="0" applyNumberFormat="1" applyFont="1" applyFill="1" applyBorder="1" applyAlignment="1" applyProtection="1">
      <alignment horizontal="center" vertical="center" wrapText="1"/>
    </xf>
    <xf numFmtId="164" fontId="41" fillId="0" borderId="0" xfId="0" applyNumberFormat="1" applyFont="1" applyFill="1" applyAlignment="1">
      <alignment horizontal="center" vertical="center"/>
    </xf>
    <xf numFmtId="164" fontId="19" fillId="0" borderId="6" xfId="0" applyNumberFormat="1" applyFont="1" applyFill="1" applyBorder="1" applyAlignment="1" applyProtection="1">
      <alignment horizontal="center" vertical="center" wrapText="1"/>
    </xf>
    <xf numFmtId="164" fontId="19" fillId="0" borderId="0" xfId="0" applyNumberFormat="1" applyFont="1" applyFill="1" applyAlignment="1">
      <alignment horizontal="center" vertical="center" wrapText="1"/>
    </xf>
    <xf numFmtId="164" fontId="19" fillId="0" borderId="43" xfId="0" applyNumberFormat="1" applyFont="1" applyFill="1" applyBorder="1" applyAlignment="1" applyProtection="1">
      <alignment horizontal="right" vertical="center" wrapText="1" indent="1"/>
    </xf>
    <xf numFmtId="164" fontId="26" fillId="0" borderId="33" xfId="0" applyNumberFormat="1" applyFont="1" applyFill="1" applyBorder="1" applyAlignment="1" applyProtection="1">
      <alignment horizontal="left" vertical="center" wrapText="1" indent="1"/>
    </xf>
    <xf numFmtId="1" fontId="29" fillId="2" borderId="33" xfId="0" applyNumberFormat="1" applyFont="1" applyFill="1" applyBorder="1" applyAlignment="1" applyProtection="1">
      <alignment horizontal="center" vertical="center" wrapText="1"/>
    </xf>
    <xf numFmtId="164" fontId="26" fillId="0" borderId="33" xfId="0" applyNumberFormat="1" applyFont="1" applyFill="1" applyBorder="1" applyAlignment="1" applyProtection="1">
      <alignment vertical="center" wrapText="1"/>
    </xf>
    <xf numFmtId="164" fontId="26" fillId="0" borderId="39" xfId="0" applyNumberFormat="1" applyFont="1" applyFill="1" applyBorder="1" applyAlignment="1" applyProtection="1">
      <alignment vertical="center" wrapText="1"/>
    </xf>
    <xf numFmtId="164" fontId="26" fillId="0" borderId="22" xfId="0" applyNumberFormat="1" applyFont="1" applyFill="1" applyBorder="1" applyAlignment="1" applyProtection="1">
      <alignment vertical="center" wrapText="1"/>
    </xf>
    <xf numFmtId="164" fontId="19" fillId="0" borderId="3" xfId="0" applyNumberFormat="1" applyFont="1" applyFill="1" applyBorder="1" applyAlignment="1" applyProtection="1">
      <alignment horizontal="right" vertical="center" wrapText="1" indent="1"/>
    </xf>
    <xf numFmtId="164" fontId="20" fillId="0" borderId="1" xfId="0" applyNumberFormat="1" applyFont="1" applyFill="1" applyBorder="1" applyAlignment="1" applyProtection="1">
      <alignment horizontal="left" vertical="center" wrapText="1" indent="1"/>
      <protection locked="0"/>
    </xf>
    <xf numFmtId="1" fontId="15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20" fillId="0" borderId="24" xfId="0" applyNumberFormat="1" applyFont="1" applyFill="1" applyBorder="1" applyAlignment="1" applyProtection="1">
      <alignment vertical="center" wrapText="1"/>
    </xf>
    <xf numFmtId="164" fontId="26" fillId="0" borderId="1" xfId="0" applyNumberFormat="1" applyFont="1" applyFill="1" applyBorder="1" applyAlignment="1" applyProtection="1">
      <alignment horizontal="left" vertical="center" wrapText="1" indent="1"/>
    </xf>
    <xf numFmtId="1" fontId="29" fillId="2" borderId="1" xfId="0" applyNumberFormat="1" applyFont="1" applyFill="1" applyBorder="1" applyAlignment="1" applyProtection="1">
      <alignment horizontal="center" vertical="center" wrapText="1"/>
    </xf>
    <xf numFmtId="164" fontId="26" fillId="0" borderId="1" xfId="0" applyNumberFormat="1" applyFont="1" applyFill="1" applyBorder="1" applyAlignment="1" applyProtection="1">
      <alignment vertical="center" wrapText="1"/>
    </xf>
    <xf numFmtId="164" fontId="26" fillId="0" borderId="15" xfId="0" applyNumberFormat="1" applyFont="1" applyFill="1" applyBorder="1" applyAlignment="1" applyProtection="1">
      <alignment vertical="center" wrapText="1"/>
    </xf>
    <xf numFmtId="164" fontId="26" fillId="0" borderId="24" xfId="0" applyNumberFormat="1" applyFont="1" applyFill="1" applyBorder="1" applyAlignment="1" applyProtection="1">
      <alignment vertical="center" wrapText="1"/>
    </xf>
    <xf numFmtId="164" fontId="19" fillId="0" borderId="1" xfId="0" applyNumberFormat="1" applyFont="1" applyFill="1" applyBorder="1" applyAlignment="1" applyProtection="1">
      <alignment horizontal="left" vertical="center" wrapText="1" indent="1"/>
    </xf>
    <xf numFmtId="164" fontId="19" fillId="0" borderId="4" xfId="0" applyNumberFormat="1" applyFont="1" applyFill="1" applyBorder="1" applyAlignment="1" applyProtection="1">
      <alignment horizontal="right" vertical="center" wrapText="1" indent="1"/>
    </xf>
    <xf numFmtId="164" fontId="26" fillId="0" borderId="10" xfId="0" applyNumberFormat="1" applyFont="1" applyFill="1" applyBorder="1" applyAlignment="1" applyProtection="1">
      <alignment horizontal="left" vertical="center" wrapText="1" indent="1"/>
    </xf>
    <xf numFmtId="1" fontId="29" fillId="2" borderId="2" xfId="0" applyNumberFormat="1" applyFont="1" applyFill="1" applyBorder="1" applyAlignment="1" applyProtection="1">
      <alignment horizontal="center" vertical="center" wrapText="1"/>
    </xf>
    <xf numFmtId="164" fontId="26" fillId="0" borderId="10" xfId="0" applyNumberFormat="1" applyFont="1" applyFill="1" applyBorder="1" applyAlignment="1" applyProtection="1">
      <alignment vertical="center" wrapText="1"/>
    </xf>
    <xf numFmtId="164" fontId="26" fillId="0" borderId="44" xfId="0" applyNumberFormat="1" applyFont="1" applyFill="1" applyBorder="1" applyAlignment="1" applyProtection="1">
      <alignment vertical="center" wrapText="1"/>
    </xf>
    <xf numFmtId="1" fontId="15" fillId="0" borderId="44" xfId="0" applyNumberFormat="1" applyFont="1" applyFill="1" applyBorder="1" applyAlignment="1" applyProtection="1">
      <alignment horizontal="center" vertical="center" wrapText="1"/>
      <protection locked="0"/>
    </xf>
    <xf numFmtId="164" fontId="20" fillId="0" borderId="10" xfId="0" applyNumberFormat="1" applyFont="1" applyFill="1" applyBorder="1" applyAlignment="1" applyProtection="1">
      <alignment vertical="center" wrapText="1"/>
      <protection locked="0"/>
    </xf>
    <xf numFmtId="164" fontId="20" fillId="0" borderId="44" xfId="0" applyNumberFormat="1" applyFont="1" applyFill="1" applyBorder="1" applyAlignment="1" applyProtection="1">
      <alignment vertical="center" wrapText="1"/>
      <protection locked="0"/>
    </xf>
    <xf numFmtId="164" fontId="19" fillId="0" borderId="8" xfId="0" applyNumberFormat="1" applyFont="1" applyFill="1" applyBorder="1" applyAlignment="1" applyProtection="1">
      <alignment horizontal="right" vertical="center" wrapText="1" indent="1"/>
    </xf>
    <xf numFmtId="164" fontId="19" fillId="0" borderId="6" xfId="0" applyNumberFormat="1" applyFont="1" applyFill="1" applyBorder="1" applyAlignment="1" applyProtection="1">
      <alignment horizontal="left" vertical="center" wrapText="1" indent="1"/>
    </xf>
    <xf numFmtId="1" fontId="20" fillId="2" borderId="45" xfId="0" applyNumberFormat="1" applyFont="1" applyFill="1" applyBorder="1" applyAlignment="1" applyProtection="1">
      <alignment vertical="center" wrapText="1"/>
    </xf>
    <xf numFmtId="164" fontId="26" fillId="0" borderId="6" xfId="0" applyNumberFormat="1" applyFont="1" applyFill="1" applyBorder="1" applyAlignment="1" applyProtection="1">
      <alignment vertical="center" wrapText="1"/>
    </xf>
    <xf numFmtId="164" fontId="26" fillId="0" borderId="45" xfId="0" applyNumberFormat="1" applyFont="1" applyFill="1" applyBorder="1" applyAlignment="1" applyProtection="1">
      <alignment vertical="center" wrapText="1"/>
    </xf>
    <xf numFmtId="164" fontId="26" fillId="0" borderId="17" xfId="0" applyNumberFormat="1" applyFont="1" applyFill="1" applyBorder="1" applyAlignment="1" applyProtection="1">
      <alignment vertical="center" wrapText="1"/>
    </xf>
    <xf numFmtId="164" fontId="11" fillId="0" borderId="0" xfId="0" applyNumberFormat="1" applyFont="1" applyFill="1" applyAlignment="1">
      <alignment horizontal="center" vertical="center" wrapText="1"/>
    </xf>
    <xf numFmtId="164" fontId="7" fillId="0" borderId="0" xfId="0" applyNumberFormat="1" applyFont="1" applyFill="1" applyAlignment="1">
      <alignment horizontal="right" vertical="center"/>
    </xf>
    <xf numFmtId="164" fontId="9" fillId="0" borderId="42" xfId="0" applyNumberFormat="1" applyFont="1" applyFill="1" applyBorder="1" applyAlignment="1">
      <alignment horizontal="center" vertical="center"/>
    </xf>
    <xf numFmtId="164" fontId="9" fillId="0" borderId="12" xfId="0" applyNumberFormat="1" applyFont="1" applyFill="1" applyBorder="1" applyAlignment="1">
      <alignment horizontal="center" vertical="center"/>
    </xf>
    <xf numFmtId="164" fontId="9" fillId="0" borderId="27" xfId="0" applyNumberFormat="1" applyFont="1" applyFill="1" applyBorder="1" applyAlignment="1">
      <alignment horizontal="center" vertical="center" wrapText="1"/>
    </xf>
    <xf numFmtId="164" fontId="9" fillId="0" borderId="45" xfId="0" applyNumberFormat="1" applyFont="1" applyFill="1" applyBorder="1" applyAlignment="1">
      <alignment horizontal="center" vertical="center" wrapText="1"/>
    </xf>
    <xf numFmtId="164" fontId="9" fillId="0" borderId="7" xfId="0" applyNumberFormat="1" applyFont="1" applyFill="1" applyBorder="1" applyAlignment="1">
      <alignment horizontal="center" vertical="center" wrapText="1"/>
    </xf>
    <xf numFmtId="164" fontId="41" fillId="0" borderId="0" xfId="0" applyNumberFormat="1" applyFont="1" applyFill="1" applyAlignment="1">
      <alignment horizontal="center" vertical="center" wrapText="1"/>
    </xf>
    <xf numFmtId="164" fontId="19" fillId="0" borderId="8" xfId="0" applyNumberFormat="1" applyFont="1" applyFill="1" applyBorder="1" applyAlignment="1">
      <alignment horizontal="right" vertical="center" wrapText="1" indent="1"/>
    </xf>
    <xf numFmtId="164" fontId="19" fillId="0" borderId="17" xfId="0" applyNumberFormat="1" applyFont="1" applyFill="1" applyBorder="1" applyAlignment="1">
      <alignment horizontal="left" vertical="center" wrapText="1" indent="1"/>
    </xf>
    <xf numFmtId="164" fontId="15" fillId="2" borderId="17" xfId="0" applyNumberFormat="1" applyFont="1" applyFill="1" applyBorder="1" applyAlignment="1">
      <alignment horizontal="left" vertical="center" wrapText="1" indent="2"/>
    </xf>
    <xf numFmtId="164" fontId="15" fillId="2" borderId="36" xfId="0" applyNumberFormat="1" applyFont="1" applyFill="1" applyBorder="1" applyAlignment="1">
      <alignment horizontal="left" vertical="center" wrapText="1" indent="2"/>
    </xf>
    <xf numFmtId="164" fontId="19" fillId="0" borderId="8" xfId="0" applyNumberFormat="1" applyFont="1" applyFill="1" applyBorder="1" applyAlignment="1">
      <alignment vertical="center" wrapText="1"/>
    </xf>
    <xf numFmtId="164" fontId="19" fillId="0" borderId="6" xfId="0" applyNumberFormat="1" applyFont="1" applyFill="1" applyBorder="1" applyAlignment="1">
      <alignment vertical="center" wrapText="1"/>
    </xf>
    <xf numFmtId="164" fontId="19" fillId="0" borderId="7" xfId="0" applyNumberFormat="1" applyFont="1" applyFill="1" applyBorder="1" applyAlignment="1">
      <alignment vertical="center" wrapText="1"/>
    </xf>
    <xf numFmtId="164" fontId="19" fillId="0" borderId="3" xfId="0" applyNumberFormat="1" applyFont="1" applyFill="1" applyBorder="1" applyAlignment="1">
      <alignment horizontal="right" vertical="center" wrapText="1" indent="1"/>
    </xf>
    <xf numFmtId="164" fontId="20" fillId="0" borderId="24" xfId="0" applyNumberFormat="1" applyFont="1" applyFill="1" applyBorder="1" applyAlignment="1" applyProtection="1">
      <alignment horizontal="left" vertical="center" wrapText="1" indent="1"/>
      <protection locked="0"/>
    </xf>
    <xf numFmtId="165" fontId="15" fillId="0" borderId="24" xfId="0" applyNumberFormat="1" applyFont="1" applyFill="1" applyBorder="1" applyAlignment="1" applyProtection="1">
      <alignment horizontal="right" vertical="center" wrapText="1" indent="2"/>
      <protection locked="0"/>
    </xf>
    <xf numFmtId="165" fontId="15" fillId="0" borderId="1" xfId="0" applyNumberFormat="1" applyFont="1" applyFill="1" applyBorder="1" applyAlignment="1" applyProtection="1">
      <alignment horizontal="right" vertical="center" wrapText="1" indent="2"/>
      <protection locked="0"/>
    </xf>
    <xf numFmtId="164" fontId="20" fillId="0" borderId="3" xfId="0" applyNumberFormat="1" applyFont="1" applyFill="1" applyBorder="1" applyAlignment="1" applyProtection="1">
      <alignment vertical="center" wrapText="1"/>
      <protection locked="0"/>
    </xf>
    <xf numFmtId="164" fontId="20" fillId="0" borderId="9" xfId="0" applyNumberFormat="1" applyFont="1" applyFill="1" applyBorder="1" applyAlignment="1" applyProtection="1">
      <alignment vertical="center" wrapText="1"/>
      <protection locked="0"/>
    </xf>
    <xf numFmtId="164" fontId="15" fillId="2" borderId="17" xfId="0" applyNumberFormat="1" applyFont="1" applyFill="1" applyBorder="1" applyAlignment="1">
      <alignment horizontal="right" vertical="center" wrapText="1" indent="2"/>
    </xf>
    <xf numFmtId="164" fontId="15" fillId="2" borderId="36" xfId="0" applyNumberFormat="1" applyFont="1" applyFill="1" applyBorder="1" applyAlignment="1">
      <alignment horizontal="right" vertical="center" wrapText="1" indent="2"/>
    </xf>
    <xf numFmtId="0" fontId="9" fillId="0" borderId="6" xfId="0" applyFont="1" applyFill="1" applyBorder="1" applyAlignment="1">
      <alignment horizontal="center" vertical="center" wrapText="1"/>
    </xf>
    <xf numFmtId="0" fontId="9" fillId="0" borderId="45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 applyProtection="1">
      <alignment vertical="center" wrapText="1"/>
      <protection locked="0"/>
    </xf>
    <xf numFmtId="164" fontId="27" fillId="0" borderId="15" xfId="0" applyNumberFormat="1" applyFont="1" applyFill="1" applyBorder="1" applyAlignment="1" applyProtection="1">
      <alignment vertical="center"/>
      <protection locked="0"/>
    </xf>
    <xf numFmtId="164" fontId="26" fillId="0" borderId="15" xfId="0" applyNumberFormat="1" applyFont="1" applyFill="1" applyBorder="1" applyAlignment="1" applyProtection="1">
      <alignment vertical="center"/>
    </xf>
    <xf numFmtId="164" fontId="27" fillId="0" borderId="16" xfId="0" applyNumberFormat="1" applyFont="1" applyFill="1" applyBorder="1" applyAlignment="1" applyProtection="1">
      <alignment vertical="center"/>
      <protection locked="0"/>
    </xf>
    <xf numFmtId="0" fontId="27" fillId="0" borderId="46" xfId="0" applyFont="1" applyFill="1" applyBorder="1" applyAlignment="1" applyProtection="1">
      <alignment horizontal="center" vertical="center"/>
    </xf>
    <xf numFmtId="0" fontId="27" fillId="0" borderId="12" xfId="0" applyFont="1" applyFill="1" applyBorder="1" applyAlignment="1" applyProtection="1">
      <alignment vertical="center" wrapText="1"/>
    </xf>
    <xf numFmtId="0" fontId="27" fillId="0" borderId="12" xfId="0" applyFont="1" applyFill="1" applyBorder="1" applyAlignment="1" applyProtection="1">
      <alignment vertical="center" wrapText="1"/>
      <protection locked="0"/>
    </xf>
    <xf numFmtId="164" fontId="27" fillId="0" borderId="12" xfId="0" applyNumberFormat="1" applyFont="1" applyFill="1" applyBorder="1" applyAlignment="1" applyProtection="1">
      <alignment vertical="center"/>
      <protection locked="0"/>
    </xf>
    <xf numFmtId="164" fontId="27" fillId="0" borderId="42" xfId="0" applyNumberFormat="1" applyFont="1" applyFill="1" applyBorder="1" applyAlignment="1" applyProtection="1">
      <alignment vertical="center"/>
      <protection locked="0"/>
    </xf>
    <xf numFmtId="164" fontId="26" fillId="0" borderId="45" xfId="0" applyNumberFormat="1" applyFont="1" applyFill="1" applyBorder="1" applyAlignment="1" applyProtection="1">
      <alignment vertical="center"/>
    </xf>
    <xf numFmtId="164" fontId="26" fillId="0" borderId="13" xfId="0" applyNumberFormat="1" applyFont="1" applyFill="1" applyBorder="1" applyAlignment="1" applyProtection="1">
      <alignment vertical="center"/>
    </xf>
    <xf numFmtId="164" fontId="28" fillId="0" borderId="6" xfId="0" applyNumberFormat="1" applyFont="1" applyFill="1" applyBorder="1" applyAlignment="1" applyProtection="1">
      <alignment vertical="center"/>
    </xf>
    <xf numFmtId="0" fontId="9" fillId="0" borderId="8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43" fillId="0" borderId="8" xfId="0" applyFont="1" applyFill="1" applyBorder="1" applyAlignment="1">
      <alignment horizontal="center" vertical="center" wrapText="1"/>
    </xf>
    <xf numFmtId="0" fontId="43" fillId="0" borderId="6" xfId="0" applyFont="1" applyFill="1" applyBorder="1" applyAlignment="1">
      <alignment horizontal="center" vertical="center" wrapText="1"/>
    </xf>
    <xf numFmtId="0" fontId="43" fillId="0" borderId="7" xfId="0" applyFont="1" applyFill="1" applyBorder="1" applyAlignment="1">
      <alignment horizontal="center" vertical="center" wrapText="1"/>
    </xf>
    <xf numFmtId="0" fontId="27" fillId="0" borderId="29" xfId="0" applyFont="1" applyFill="1" applyBorder="1" applyAlignment="1" applyProtection="1">
      <alignment horizontal="right" vertical="center" wrapText="1" indent="1"/>
    </xf>
    <xf numFmtId="0" fontId="24" fillId="0" borderId="47" xfId="0" applyFont="1" applyFill="1" applyBorder="1" applyAlignment="1" applyProtection="1">
      <alignment horizontal="left" vertical="center" wrapText="1" indent="1"/>
      <protection locked="0"/>
    </xf>
    <xf numFmtId="164" fontId="27" fillId="0" borderId="34" xfId="0" applyNumberFormat="1" applyFont="1" applyFill="1" applyBorder="1" applyAlignment="1" applyProtection="1">
      <alignment horizontal="right" vertical="center" wrapText="1" indent="2"/>
      <protection locked="0"/>
    </xf>
    <xf numFmtId="164" fontId="27" fillId="0" borderId="48" xfId="0" applyNumberFormat="1" applyFont="1" applyFill="1" applyBorder="1" applyAlignment="1" applyProtection="1">
      <alignment horizontal="right" vertical="center" wrapText="1" indent="2"/>
      <protection locked="0"/>
    </xf>
    <xf numFmtId="0" fontId="27" fillId="0" borderId="3" xfId="0" applyFont="1" applyFill="1" applyBorder="1" applyAlignment="1" applyProtection="1">
      <alignment horizontal="right" vertical="center" wrapText="1" indent="1"/>
    </xf>
    <xf numFmtId="0" fontId="24" fillId="0" borderId="49" xfId="0" applyFont="1" applyFill="1" applyBorder="1" applyAlignment="1" applyProtection="1">
      <alignment horizontal="left" vertical="center" wrapText="1" indent="1"/>
      <protection locked="0"/>
    </xf>
    <xf numFmtId="164" fontId="27" fillId="0" borderId="1" xfId="0" applyNumberFormat="1" applyFont="1" applyFill="1" applyBorder="1" applyAlignment="1" applyProtection="1">
      <alignment horizontal="right" vertical="center" wrapText="1" indent="2"/>
      <protection locked="0"/>
    </xf>
    <xf numFmtId="164" fontId="27" fillId="0" borderId="9" xfId="0" applyNumberFormat="1" applyFont="1" applyFill="1" applyBorder="1" applyAlignment="1" applyProtection="1">
      <alignment horizontal="right" vertical="center" wrapText="1" indent="2"/>
      <protection locked="0"/>
    </xf>
    <xf numFmtId="0" fontId="27" fillId="0" borderId="3" xfId="0" applyFont="1" applyFill="1" applyBorder="1" applyAlignment="1">
      <alignment horizontal="right" vertical="center" wrapText="1" indent="1"/>
    </xf>
    <xf numFmtId="0" fontId="24" fillId="0" borderId="49" xfId="0" applyFont="1" applyFill="1" applyBorder="1" applyAlignment="1" applyProtection="1">
      <alignment horizontal="left" vertical="center" wrapText="1" indent="8"/>
      <protection locked="0"/>
    </xf>
    <xf numFmtId="0" fontId="27" fillId="0" borderId="46" xfId="0" applyFont="1" applyFill="1" applyBorder="1" applyAlignment="1">
      <alignment horizontal="right" vertical="center" wrapText="1" indent="1"/>
    </xf>
    <xf numFmtId="164" fontId="27" fillId="0" borderId="12" xfId="0" applyNumberFormat="1" applyFont="1" applyFill="1" applyBorder="1" applyAlignment="1" applyProtection="1">
      <alignment horizontal="right" vertical="center" wrapText="1" indent="2"/>
      <protection locked="0"/>
    </xf>
    <xf numFmtId="164" fontId="27" fillId="0" borderId="13" xfId="0" applyNumberFormat="1" applyFont="1" applyFill="1" applyBorder="1" applyAlignment="1" applyProtection="1">
      <alignment horizontal="right" vertical="center" wrapText="1" indent="2"/>
      <protection locked="0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42" fillId="0" borderId="0" xfId="0" applyFont="1" applyFill="1" applyAlignment="1">
      <alignment horizontal="right"/>
    </xf>
    <xf numFmtId="0" fontId="28" fillId="0" borderId="50" xfId="0" applyFont="1" applyFill="1" applyBorder="1" applyAlignment="1">
      <alignment horizontal="center" vertical="center" wrapText="1"/>
    </xf>
    <xf numFmtId="0" fontId="28" fillId="0" borderId="51" xfId="0" applyFont="1" applyFill="1" applyBorder="1" applyAlignment="1">
      <alignment horizontal="center" vertical="center"/>
    </xf>
    <xf numFmtId="0" fontId="28" fillId="0" borderId="32" xfId="0" applyFont="1" applyFill="1" applyBorder="1" applyAlignment="1">
      <alignment horizontal="center" vertical="center" wrapText="1"/>
    </xf>
    <xf numFmtId="0" fontId="28" fillId="0" borderId="52" xfId="0" applyFont="1" applyFill="1" applyBorder="1" applyAlignment="1">
      <alignment horizontal="center" vertical="center" wrapText="1"/>
    </xf>
    <xf numFmtId="0" fontId="27" fillId="0" borderId="43" xfId="0" applyFont="1" applyFill="1" applyBorder="1" applyAlignment="1">
      <alignment horizontal="right" vertical="center" indent="1"/>
    </xf>
    <xf numFmtId="0" fontId="27" fillId="0" borderId="33" xfId="0" applyFont="1" applyFill="1" applyBorder="1" applyAlignment="1" applyProtection="1">
      <alignment horizontal="left" vertical="center" indent="1"/>
      <protection locked="0"/>
    </xf>
    <xf numFmtId="3" fontId="27" fillId="0" borderId="39" xfId="0" applyNumberFormat="1" applyFont="1" applyFill="1" applyBorder="1" applyAlignment="1" applyProtection="1">
      <alignment horizontal="right" vertical="center"/>
      <protection locked="0"/>
    </xf>
    <xf numFmtId="3" fontId="27" fillId="0" borderId="53" xfId="0" applyNumberFormat="1" applyFont="1" applyFill="1" applyBorder="1" applyAlignment="1" applyProtection="1">
      <alignment horizontal="right" vertical="center"/>
      <protection locked="0"/>
    </xf>
    <xf numFmtId="0" fontId="27" fillId="0" borderId="3" xfId="0" applyFont="1" applyFill="1" applyBorder="1" applyAlignment="1">
      <alignment horizontal="right" vertical="center" indent="1"/>
    </xf>
    <xf numFmtId="0" fontId="27" fillId="0" borderId="1" xfId="0" applyFont="1" applyFill="1" applyBorder="1" applyAlignment="1" applyProtection="1">
      <alignment horizontal="left" vertical="center" indent="1"/>
      <protection locked="0"/>
    </xf>
    <xf numFmtId="3" fontId="27" fillId="0" borderId="15" xfId="0" applyNumberFormat="1" applyFont="1" applyFill="1" applyBorder="1" applyAlignment="1" applyProtection="1">
      <alignment horizontal="right" vertical="center"/>
      <protection locked="0"/>
    </xf>
    <xf numFmtId="3" fontId="27" fillId="0" borderId="9" xfId="0" applyNumberFormat="1" applyFont="1" applyFill="1" applyBorder="1" applyAlignment="1" applyProtection="1">
      <alignment horizontal="right" vertical="center"/>
      <protection locked="0"/>
    </xf>
    <xf numFmtId="0" fontId="27" fillId="0" borderId="5" xfId="0" applyFont="1" applyFill="1" applyBorder="1" applyAlignment="1">
      <alignment horizontal="right" vertical="center" indent="1"/>
    </xf>
    <xf numFmtId="0" fontId="27" fillId="0" borderId="2" xfId="0" applyFont="1" applyFill="1" applyBorder="1" applyAlignment="1" applyProtection="1">
      <alignment horizontal="left" vertical="center" indent="1"/>
      <protection locked="0"/>
    </xf>
    <xf numFmtId="3" fontId="27" fillId="0" borderId="16" xfId="0" applyNumberFormat="1" applyFont="1" applyFill="1" applyBorder="1" applyAlignment="1" applyProtection="1">
      <alignment horizontal="right" vertical="center"/>
      <protection locked="0"/>
    </xf>
    <xf numFmtId="3" fontId="27" fillId="0" borderId="54" xfId="0" applyNumberFormat="1" applyFont="1" applyFill="1" applyBorder="1" applyAlignment="1" applyProtection="1">
      <alignment horizontal="right" vertical="center"/>
      <protection locked="0"/>
    </xf>
    <xf numFmtId="0" fontId="0" fillId="0" borderId="6" xfId="0" applyFill="1" applyBorder="1" applyAlignment="1">
      <alignment vertical="center"/>
    </xf>
    <xf numFmtId="164" fontId="26" fillId="0" borderId="6" xfId="0" applyNumberFormat="1" applyFont="1" applyFill="1" applyBorder="1" applyAlignment="1">
      <alignment vertical="center" wrapText="1"/>
    </xf>
    <xf numFmtId="164" fontId="26" fillId="0" borderId="7" xfId="0" applyNumberFormat="1" applyFont="1" applyFill="1" applyBorder="1" applyAlignment="1">
      <alignment vertical="center" wrapText="1"/>
    </xf>
    <xf numFmtId="0" fontId="40" fillId="0" borderId="0" xfId="10" applyFill="1"/>
    <xf numFmtId="0" fontId="24" fillId="0" borderId="0" xfId="10" applyFont="1" applyFill="1"/>
    <xf numFmtId="0" fontId="40" fillId="0" borderId="0" xfId="10" applyFont="1" applyFill="1"/>
    <xf numFmtId="0" fontId="40" fillId="0" borderId="0" xfId="10" applyFont="1" applyFill="1" applyAlignment="1"/>
    <xf numFmtId="0" fontId="23" fillId="0" borderId="8" xfId="10" applyFont="1" applyFill="1" applyBorder="1" applyAlignment="1">
      <alignment horizontal="center" vertical="center"/>
    </xf>
    <xf numFmtId="0" fontId="23" fillId="0" borderId="6" xfId="10" applyFont="1" applyFill="1" applyBorder="1" applyAlignment="1">
      <alignment horizontal="center" vertical="center" wrapText="1"/>
    </xf>
    <xf numFmtId="0" fontId="23" fillId="0" borderId="7" xfId="10" applyFont="1" applyFill="1" applyBorder="1" applyAlignment="1">
      <alignment horizontal="center" vertical="center" wrapText="1"/>
    </xf>
    <xf numFmtId="0" fontId="24" fillId="0" borderId="29" xfId="10" applyFont="1" applyFill="1" applyBorder="1" applyAlignment="1" applyProtection="1">
      <alignment horizontal="left" indent="1"/>
      <protection locked="0"/>
    </xf>
    <xf numFmtId="0" fontId="24" fillId="0" borderId="34" xfId="10" applyFont="1" applyFill="1" applyBorder="1" applyAlignment="1">
      <alignment horizontal="right" indent="1"/>
    </xf>
    <xf numFmtId="3" fontId="24" fillId="0" borderId="34" xfId="10" applyNumberFormat="1" applyFont="1" applyFill="1" applyBorder="1" applyProtection="1">
      <protection locked="0"/>
    </xf>
    <xf numFmtId="3" fontId="24" fillId="0" borderId="48" xfId="10" applyNumberFormat="1" applyFont="1" applyFill="1" applyBorder="1" applyProtection="1">
      <protection locked="0"/>
    </xf>
    <xf numFmtId="0" fontId="24" fillId="0" borderId="3" xfId="10" applyFont="1" applyFill="1" applyBorder="1" applyAlignment="1" applyProtection="1">
      <alignment horizontal="left" indent="1"/>
      <protection locked="0"/>
    </xf>
    <xf numFmtId="0" fontId="24" fillId="0" borderId="1" xfId="10" applyFont="1" applyFill="1" applyBorder="1" applyAlignment="1">
      <alignment horizontal="right" indent="1"/>
    </xf>
    <xf numFmtId="3" fontId="24" fillId="0" borderId="1" xfId="10" applyNumberFormat="1" applyFont="1" applyFill="1" applyBorder="1" applyProtection="1">
      <protection locked="0"/>
    </xf>
    <xf numFmtId="3" fontId="24" fillId="0" borderId="9" xfId="10" applyNumberFormat="1" applyFont="1" applyFill="1" applyBorder="1" applyProtection="1">
      <protection locked="0"/>
    </xf>
    <xf numFmtId="0" fontId="24" fillId="0" borderId="3" xfId="10" applyFont="1" applyFill="1" applyBorder="1" applyProtection="1">
      <protection locked="0"/>
    </xf>
    <xf numFmtId="0" fontId="24" fillId="0" borderId="5" xfId="10" applyFont="1" applyFill="1" applyBorder="1" applyProtection="1">
      <protection locked="0"/>
    </xf>
    <xf numFmtId="0" fontId="24" fillId="0" borderId="2" xfId="10" applyFont="1" applyFill="1" applyBorder="1" applyAlignment="1">
      <alignment horizontal="right" indent="1"/>
    </xf>
    <xf numFmtId="3" fontId="24" fillId="0" borderId="2" xfId="10" applyNumberFormat="1" applyFont="1" applyFill="1" applyBorder="1" applyProtection="1">
      <protection locked="0"/>
    </xf>
    <xf numFmtId="3" fontId="24" fillId="0" borderId="54" xfId="10" applyNumberFormat="1" applyFont="1" applyFill="1" applyBorder="1" applyProtection="1">
      <protection locked="0"/>
    </xf>
    <xf numFmtId="3" fontId="24" fillId="0" borderId="55" xfId="10" applyNumberFormat="1" applyFont="1" applyFill="1" applyBorder="1"/>
    <xf numFmtId="0" fontId="46" fillId="0" borderId="0" xfId="10" applyFont="1" applyFill="1"/>
    <xf numFmtId="0" fontId="47" fillId="0" borderId="8" xfId="10" applyFont="1" applyFill="1" applyBorder="1" applyAlignment="1">
      <alignment horizontal="center" vertical="center"/>
    </xf>
    <xf numFmtId="0" fontId="47" fillId="0" borderId="6" xfId="10" applyFont="1" applyFill="1" applyBorder="1" applyAlignment="1">
      <alignment horizontal="center" vertical="center" wrapText="1"/>
    </xf>
    <xf numFmtId="0" fontId="47" fillId="0" borderId="7" xfId="10" applyFont="1" applyFill="1" applyBorder="1" applyAlignment="1">
      <alignment horizontal="center" vertical="center" wrapText="1"/>
    </xf>
    <xf numFmtId="0" fontId="24" fillId="0" borderId="46" xfId="10" applyFont="1" applyFill="1" applyBorder="1" applyAlignment="1" applyProtection="1">
      <alignment horizontal="left" indent="1"/>
      <protection locked="0"/>
    </xf>
    <xf numFmtId="0" fontId="24" fillId="0" borderId="12" xfId="10" applyFont="1" applyFill="1" applyBorder="1" applyAlignment="1">
      <alignment horizontal="right" indent="1"/>
    </xf>
    <xf numFmtId="3" fontId="24" fillId="0" borderId="12" xfId="10" applyNumberFormat="1" applyFont="1" applyFill="1" applyBorder="1" applyProtection="1">
      <protection locked="0"/>
    </xf>
    <xf numFmtId="3" fontId="24" fillId="0" borderId="13" xfId="10" applyNumberFormat="1" applyFont="1" applyFill="1" applyBorder="1" applyProtection="1">
      <protection locked="0"/>
    </xf>
    <xf numFmtId="0" fontId="46" fillId="0" borderId="0" xfId="0" applyFont="1" applyFill="1"/>
    <xf numFmtId="0" fontId="26" fillId="0" borderId="8" xfId="0" applyFont="1" applyFill="1" applyBorder="1" applyAlignment="1">
      <alignment horizontal="right" vertical="center" wrapText="1" indent="1"/>
    </xf>
    <xf numFmtId="0" fontId="26" fillId="0" borderId="6" xfId="0" applyFont="1" applyFill="1" applyBorder="1" applyAlignment="1">
      <alignment vertical="center" wrapText="1"/>
    </xf>
    <xf numFmtId="164" fontId="26" fillId="0" borderId="6" xfId="0" applyNumberFormat="1" applyFont="1" applyFill="1" applyBorder="1" applyAlignment="1">
      <alignment horizontal="right" vertical="center" wrapText="1" indent="2"/>
    </xf>
    <xf numFmtId="164" fontId="26" fillId="0" borderId="7" xfId="0" applyNumberFormat="1" applyFont="1" applyFill="1" applyBorder="1" applyAlignment="1">
      <alignment horizontal="right" vertical="center" wrapText="1" indent="2"/>
    </xf>
    <xf numFmtId="0" fontId="0" fillId="0" borderId="0" xfId="0" applyProtection="1"/>
    <xf numFmtId="0" fontId="49" fillId="0" borderId="0" xfId="0" applyFont="1" applyAlignment="1" applyProtection="1">
      <alignment horizontal="right"/>
    </xf>
    <xf numFmtId="0" fontId="50" fillId="0" borderId="0" xfId="0" applyFont="1" applyAlignment="1" applyProtection="1">
      <alignment horizontal="center"/>
    </xf>
    <xf numFmtId="0" fontId="51" fillId="0" borderId="8" xfId="0" applyFont="1" applyBorder="1" applyAlignment="1" applyProtection="1">
      <alignment horizontal="center" vertical="center" wrapText="1"/>
    </xf>
    <xf numFmtId="0" fontId="50" fillId="0" borderId="6" xfId="0" applyFont="1" applyBorder="1" applyAlignment="1" applyProtection="1">
      <alignment horizontal="center" vertical="center" wrapText="1"/>
    </xf>
    <xf numFmtId="0" fontId="50" fillId="0" borderId="7" xfId="0" applyFont="1" applyBorder="1" applyAlignment="1" applyProtection="1">
      <alignment horizontal="center" vertical="center" wrapText="1"/>
    </xf>
    <xf numFmtId="0" fontId="50" fillId="0" borderId="29" xfId="0" applyFont="1" applyBorder="1" applyAlignment="1" applyProtection="1">
      <alignment horizontal="center" vertical="top" wrapText="1"/>
    </xf>
    <xf numFmtId="0" fontId="50" fillId="0" borderId="3" xfId="0" applyFont="1" applyBorder="1" applyAlignment="1" applyProtection="1">
      <alignment horizontal="center" vertical="top" wrapText="1"/>
    </xf>
    <xf numFmtId="0" fontId="50" fillId="0" borderId="5" xfId="0" applyFont="1" applyBorder="1" applyAlignment="1" applyProtection="1">
      <alignment horizontal="center" vertical="top" wrapText="1"/>
    </xf>
    <xf numFmtId="0" fontId="50" fillId="3" borderId="6" xfId="0" applyFont="1" applyFill="1" applyBorder="1" applyAlignment="1" applyProtection="1">
      <alignment horizontal="center" vertical="top" wrapText="1"/>
    </xf>
    <xf numFmtId="0" fontId="52" fillId="0" borderId="34" xfId="0" applyFont="1" applyBorder="1" applyAlignment="1" applyProtection="1">
      <alignment horizontal="left" vertical="top" wrapText="1"/>
      <protection locked="0"/>
    </xf>
    <xf numFmtId="0" fontId="52" fillId="0" borderId="1" xfId="0" applyFont="1" applyBorder="1" applyAlignment="1" applyProtection="1">
      <alignment horizontal="left" vertical="top" wrapText="1"/>
      <protection locked="0"/>
    </xf>
    <xf numFmtId="0" fontId="52" fillId="0" borderId="2" xfId="0" applyFont="1" applyBorder="1" applyAlignment="1" applyProtection="1">
      <alignment horizontal="left" vertical="top" wrapText="1"/>
      <protection locked="0"/>
    </xf>
    <xf numFmtId="9" fontId="52" fillId="0" borderId="34" xfId="11" applyFont="1" applyBorder="1" applyAlignment="1" applyProtection="1">
      <alignment horizontal="center" vertical="center" wrapText="1"/>
      <protection locked="0"/>
    </xf>
    <xf numFmtId="9" fontId="52" fillId="0" borderId="1" xfId="11" applyFont="1" applyBorder="1" applyAlignment="1" applyProtection="1">
      <alignment horizontal="center" vertical="center" wrapText="1"/>
      <protection locked="0"/>
    </xf>
    <xf numFmtId="9" fontId="52" fillId="0" borderId="2" xfId="11" applyFont="1" applyBorder="1" applyAlignment="1" applyProtection="1">
      <alignment horizontal="center" vertical="center" wrapText="1"/>
      <protection locked="0"/>
    </xf>
    <xf numFmtId="166" fontId="52" fillId="0" borderId="34" xfId="1" applyNumberFormat="1" applyFont="1" applyBorder="1" applyAlignment="1" applyProtection="1">
      <alignment horizontal="center" vertical="center" wrapText="1"/>
      <protection locked="0"/>
    </xf>
    <xf numFmtId="166" fontId="52" fillId="0" borderId="1" xfId="1" applyNumberFormat="1" applyFont="1" applyBorder="1" applyAlignment="1" applyProtection="1">
      <alignment horizontal="center" vertical="center" wrapText="1"/>
      <protection locked="0"/>
    </xf>
    <xf numFmtId="166" fontId="52" fillId="0" borderId="2" xfId="1" applyNumberFormat="1" applyFont="1" applyBorder="1" applyAlignment="1" applyProtection="1">
      <alignment horizontal="center" vertical="center" wrapText="1"/>
      <protection locked="0"/>
    </xf>
    <xf numFmtId="166" fontId="52" fillId="0" borderId="6" xfId="1" applyNumberFormat="1" applyFont="1" applyBorder="1" applyAlignment="1" applyProtection="1">
      <alignment horizontal="center" vertical="center" wrapText="1"/>
    </xf>
    <xf numFmtId="166" fontId="52" fillId="0" borderId="48" xfId="1" applyNumberFormat="1" applyFont="1" applyBorder="1" applyAlignment="1" applyProtection="1">
      <alignment horizontal="center" vertical="top" wrapText="1"/>
      <protection locked="0"/>
    </xf>
    <xf numFmtId="166" fontId="52" fillId="0" borderId="9" xfId="1" applyNumberFormat="1" applyFont="1" applyBorder="1" applyAlignment="1" applyProtection="1">
      <alignment horizontal="center" vertical="top" wrapText="1"/>
      <protection locked="0"/>
    </xf>
    <xf numFmtId="166" fontId="52" fillId="0" borderId="54" xfId="1" applyNumberFormat="1" applyFont="1" applyBorder="1" applyAlignment="1" applyProtection="1">
      <alignment horizontal="center" vertical="top" wrapText="1"/>
      <protection locked="0"/>
    </xf>
    <xf numFmtId="166" fontId="52" fillId="0" borderId="7" xfId="1" applyNumberFormat="1" applyFont="1" applyBorder="1" applyAlignment="1" applyProtection="1">
      <alignment horizontal="center" vertical="top" wrapText="1"/>
    </xf>
    <xf numFmtId="1" fontId="20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20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Alignment="1" applyProtection="1">
      <alignment vertical="center" wrapText="1"/>
    </xf>
    <xf numFmtId="0" fontId="23" fillId="0" borderId="0" xfId="0" applyFont="1" applyBorder="1" applyAlignment="1" applyProtection="1">
      <alignment horizontal="left" vertical="center" wrapText="1" indent="1"/>
    </xf>
    <xf numFmtId="164" fontId="28" fillId="0" borderId="0" xfId="8" applyNumberFormat="1" applyFont="1" applyFill="1" applyBorder="1" applyAlignment="1" applyProtection="1">
      <alignment horizontal="right" vertical="center" wrapText="1" indent="1"/>
    </xf>
    <xf numFmtId="0" fontId="25" fillId="0" borderId="6" xfId="0" applyFont="1" applyBorder="1" applyAlignment="1" applyProtection="1">
      <alignment vertical="center" wrapText="1"/>
    </xf>
    <xf numFmtId="164" fontId="20" fillId="0" borderId="56" xfId="8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2" xfId="0" applyFont="1" applyBorder="1" applyAlignment="1" applyProtection="1">
      <alignment vertical="center" wrapText="1"/>
    </xf>
    <xf numFmtId="0" fontId="25" fillId="0" borderId="57" xfId="0" applyFont="1" applyBorder="1" applyAlignment="1" applyProtection="1">
      <alignment vertical="center" wrapText="1"/>
    </xf>
    <xf numFmtId="164" fontId="23" fillId="0" borderId="6" xfId="0" quotePrefix="1" applyNumberFormat="1" applyFont="1" applyBorder="1" applyAlignment="1" applyProtection="1">
      <alignment horizontal="right" vertical="center" wrapText="1" indent="1"/>
    </xf>
    <xf numFmtId="164" fontId="23" fillId="0" borderId="35" xfId="0" quotePrefix="1" applyNumberFormat="1" applyFont="1" applyBorder="1" applyAlignment="1" applyProtection="1">
      <alignment horizontal="right" vertical="center" wrapText="1" indent="1"/>
    </xf>
    <xf numFmtId="164" fontId="25" fillId="0" borderId="35" xfId="0" applyNumberFormat="1" applyFont="1" applyBorder="1" applyAlignment="1" applyProtection="1">
      <alignment horizontal="right" vertical="center" wrapText="1" indent="1"/>
    </xf>
    <xf numFmtId="164" fontId="20" fillId="0" borderId="41" xfId="8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58" xfId="8" applyNumberFormat="1" applyFont="1" applyFill="1" applyBorder="1" applyAlignment="1" applyProtection="1">
      <alignment horizontal="right" vertical="center" wrapText="1" indent="1"/>
    </xf>
    <xf numFmtId="0" fontId="20" fillId="0" borderId="10" xfId="8" applyFont="1" applyFill="1" applyBorder="1" applyAlignment="1" applyProtection="1">
      <alignment horizontal="left" vertical="center" wrapText="1" indent="1"/>
    </xf>
    <xf numFmtId="0" fontId="20" fillId="0" borderId="1" xfId="8" applyFont="1" applyFill="1" applyBorder="1" applyAlignment="1" applyProtection="1">
      <alignment horizontal="left" vertical="center" wrapText="1" indent="1"/>
    </xf>
    <xf numFmtId="0" fontId="20" fillId="0" borderId="34" xfId="8" applyFont="1" applyFill="1" applyBorder="1" applyAlignment="1" applyProtection="1">
      <alignment horizontal="left" vertical="center" wrapText="1" indent="1"/>
    </xf>
    <xf numFmtId="0" fontId="20" fillId="0" borderId="33" xfId="8" applyFont="1" applyFill="1" applyBorder="1" applyAlignment="1" applyProtection="1">
      <alignment horizontal="left" vertical="center" wrapText="1" indent="1"/>
    </xf>
    <xf numFmtId="0" fontId="20" fillId="0" borderId="49" xfId="8" applyFont="1" applyFill="1" applyBorder="1" applyAlignment="1" applyProtection="1">
      <alignment horizontal="left" vertical="center" wrapText="1" indent="1"/>
    </xf>
    <xf numFmtId="0" fontId="20" fillId="0" borderId="2" xfId="8" applyFont="1" applyFill="1" applyBorder="1" applyAlignment="1" applyProtection="1">
      <alignment horizontal="left" vertical="center" wrapText="1" indent="1"/>
    </xf>
    <xf numFmtId="49" fontId="20" fillId="0" borderId="4" xfId="8" applyNumberFormat="1" applyFont="1" applyFill="1" applyBorder="1" applyAlignment="1" applyProtection="1">
      <alignment horizontal="left" vertical="center" wrapText="1" indent="1"/>
    </xf>
    <xf numFmtId="49" fontId="20" fillId="0" borderId="3" xfId="8" applyNumberFormat="1" applyFont="1" applyFill="1" applyBorder="1" applyAlignment="1" applyProtection="1">
      <alignment horizontal="left" vertical="center" wrapText="1" indent="1"/>
    </xf>
    <xf numFmtId="49" fontId="20" fillId="0" borderId="29" xfId="8" applyNumberFormat="1" applyFont="1" applyFill="1" applyBorder="1" applyAlignment="1" applyProtection="1">
      <alignment horizontal="left" vertical="center" wrapText="1" indent="1"/>
    </xf>
    <xf numFmtId="49" fontId="20" fillId="0" borderId="5" xfId="8" applyNumberFormat="1" applyFont="1" applyFill="1" applyBorder="1" applyAlignment="1" applyProtection="1">
      <alignment horizontal="left" vertical="center" wrapText="1" indent="1"/>
    </xf>
    <xf numFmtId="49" fontId="20" fillId="0" borderId="43" xfId="8" applyNumberFormat="1" applyFont="1" applyFill="1" applyBorder="1" applyAlignment="1" applyProtection="1">
      <alignment horizontal="left" vertical="center" wrapText="1" indent="1"/>
    </xf>
    <xf numFmtId="49" fontId="20" fillId="0" borderId="46" xfId="8" applyNumberFormat="1" applyFont="1" applyFill="1" applyBorder="1" applyAlignment="1" applyProtection="1">
      <alignment horizontal="left" vertical="center" wrapText="1" indent="1"/>
    </xf>
    <xf numFmtId="0" fontId="20" fillId="0" borderId="0" xfId="8" applyFont="1" applyFill="1" applyBorder="1" applyAlignment="1" applyProtection="1">
      <alignment horizontal="left" vertical="center" wrapText="1" indent="1"/>
    </xf>
    <xf numFmtId="0" fontId="19" fillId="0" borderId="8" xfId="8" applyFont="1" applyFill="1" applyBorder="1" applyAlignment="1" applyProtection="1">
      <alignment horizontal="left" vertical="center" wrapText="1" indent="1"/>
    </xf>
    <xf numFmtId="0" fontId="19" fillId="0" borderId="6" xfId="8" applyFont="1" applyFill="1" applyBorder="1" applyAlignment="1" applyProtection="1">
      <alignment horizontal="left" vertical="center" wrapText="1" indent="1"/>
    </xf>
    <xf numFmtId="0" fontId="19" fillId="0" borderId="50" xfId="8" applyFont="1" applyFill="1" applyBorder="1" applyAlignment="1" applyProtection="1">
      <alignment horizontal="left" vertical="center" wrapText="1" indent="1"/>
    </xf>
    <xf numFmtId="0" fontId="19" fillId="0" borderId="6" xfId="8" applyFont="1" applyFill="1" applyBorder="1" applyAlignment="1" applyProtection="1">
      <alignment vertical="center" wrapText="1"/>
    </xf>
    <xf numFmtId="0" fontId="19" fillId="0" borderId="51" xfId="8" applyFont="1" applyFill="1" applyBorder="1" applyAlignment="1" applyProtection="1">
      <alignment vertical="center" wrapText="1"/>
    </xf>
    <xf numFmtId="0" fontId="19" fillId="0" borderId="8" xfId="8" applyFont="1" applyFill="1" applyBorder="1" applyAlignment="1" applyProtection="1">
      <alignment horizontal="center" vertical="center" wrapText="1"/>
    </xf>
    <xf numFmtId="0" fontId="19" fillId="0" borderId="6" xfId="8" applyFont="1" applyFill="1" applyBorder="1" applyAlignment="1" applyProtection="1">
      <alignment horizontal="center" vertical="center" wrapText="1"/>
    </xf>
    <xf numFmtId="0" fontId="19" fillId="0" borderId="7" xfId="8" applyFont="1" applyFill="1" applyBorder="1" applyAlignment="1" applyProtection="1">
      <alignment horizontal="center" vertical="center" wrapText="1"/>
    </xf>
    <xf numFmtId="0" fontId="26" fillId="0" borderId="6" xfId="8" applyFont="1" applyFill="1" applyBorder="1" applyAlignment="1" applyProtection="1">
      <alignment horizontal="left" vertical="center" wrapText="1" indent="1"/>
    </xf>
    <xf numFmtId="0" fontId="7" fillId="0" borderId="11" xfId="0" applyFont="1" applyFill="1" applyBorder="1" applyAlignment="1" applyProtection="1">
      <alignment horizontal="right"/>
    </xf>
    <xf numFmtId="0" fontId="20" fillId="0" borderId="1" xfId="8" applyFont="1" applyFill="1" applyBorder="1" applyAlignment="1" applyProtection="1">
      <alignment horizontal="left" indent="6"/>
    </xf>
    <xf numFmtId="0" fontId="20" fillId="0" borderId="1" xfId="8" applyFont="1" applyFill="1" applyBorder="1" applyAlignment="1" applyProtection="1">
      <alignment horizontal="left" vertical="center" wrapText="1" indent="6"/>
    </xf>
    <xf numFmtId="0" fontId="20" fillId="0" borderId="2" xfId="8" applyFont="1" applyFill="1" applyBorder="1" applyAlignment="1" applyProtection="1">
      <alignment horizontal="left" vertical="center" wrapText="1" indent="6"/>
    </xf>
    <xf numFmtId="0" fontId="20" fillId="0" borderId="12" xfId="8" applyFont="1" applyFill="1" applyBorder="1" applyAlignment="1" applyProtection="1">
      <alignment horizontal="left" vertical="center" wrapText="1" indent="6"/>
    </xf>
    <xf numFmtId="164" fontId="19" fillId="0" borderId="35" xfId="8" applyNumberFormat="1" applyFont="1" applyFill="1" applyBorder="1" applyAlignment="1" applyProtection="1">
      <alignment horizontal="right" vertical="center" wrapText="1" indent="1"/>
    </xf>
    <xf numFmtId="164" fontId="20" fillId="0" borderId="37" xfId="8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59" xfId="8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60" xfId="8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37" xfId="8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60" xfId="8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59" xfId="8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6" xfId="0" applyFont="1" applyBorder="1" applyAlignment="1" applyProtection="1">
      <alignment horizontal="left" vertical="center" wrapText="1" indent="1"/>
    </xf>
    <xf numFmtId="0" fontId="24" fillId="0" borderId="1" xfId="0" applyFont="1" applyBorder="1" applyAlignment="1" applyProtection="1">
      <alignment horizontal="left" vertical="center" wrapText="1" indent="1"/>
    </xf>
    <xf numFmtId="0" fontId="24" fillId="0" borderId="2" xfId="0" applyFont="1" applyBorder="1" applyAlignment="1" applyProtection="1">
      <alignment horizontal="left" vertical="center" wrapText="1" indent="1"/>
    </xf>
    <xf numFmtId="0" fontId="25" fillId="0" borderId="61" xfId="0" applyFont="1" applyBorder="1" applyAlignment="1" applyProtection="1">
      <alignment horizontal="left" vertical="center" wrapText="1" indent="1"/>
    </xf>
    <xf numFmtId="164" fontId="19" fillId="0" borderId="7" xfId="8" applyNumberFormat="1" applyFont="1" applyFill="1" applyBorder="1" applyAlignment="1" applyProtection="1">
      <alignment horizontal="right" vertical="center" wrapText="1" indent="1"/>
    </xf>
    <xf numFmtId="0" fontId="7" fillId="0" borderId="11" xfId="0" applyFont="1" applyFill="1" applyBorder="1" applyAlignment="1" applyProtection="1">
      <alignment horizontal="right" vertical="center"/>
    </xf>
    <xf numFmtId="0" fontId="23" fillId="0" borderId="57" xfId="0" applyFont="1" applyBorder="1" applyAlignment="1" applyProtection="1">
      <alignment horizontal="left" vertical="center" wrapText="1" indent="1"/>
    </xf>
    <xf numFmtId="0" fontId="12" fillId="0" borderId="0" xfId="8" applyFont="1" applyFill="1" applyProtection="1"/>
    <xf numFmtId="0" fontId="12" fillId="0" borderId="0" xfId="8" applyFont="1" applyFill="1" applyAlignment="1" applyProtection="1">
      <alignment horizontal="right" vertical="center" indent="1"/>
    </xf>
    <xf numFmtId="164" fontId="19" fillId="0" borderId="51" xfId="8" applyNumberFormat="1" applyFont="1" applyFill="1" applyBorder="1" applyAlignment="1" applyProtection="1">
      <alignment horizontal="right" vertical="center" wrapText="1" indent="1"/>
    </xf>
    <xf numFmtId="164" fontId="19" fillId="0" borderId="6" xfId="8" applyNumberFormat="1" applyFont="1" applyFill="1" applyBorder="1" applyAlignment="1" applyProtection="1">
      <alignment horizontal="right" vertical="center" wrapText="1" indent="1"/>
    </xf>
    <xf numFmtId="164" fontId="20" fillId="0" borderId="1" xfId="8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34" xfId="8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2" xfId="8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1" xfId="8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2" xfId="8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6" xfId="8" applyNumberFormat="1" applyFont="1" applyFill="1" applyBorder="1" applyAlignment="1" applyProtection="1">
      <alignment horizontal="right" vertical="center" wrapText="1" indent="1"/>
    </xf>
    <xf numFmtId="0" fontId="20" fillId="0" borderId="34" xfId="8" applyFont="1" applyFill="1" applyBorder="1" applyAlignment="1" applyProtection="1">
      <alignment horizontal="left" vertical="center" wrapText="1" indent="6"/>
    </xf>
    <xf numFmtId="0" fontId="12" fillId="0" borderId="0" xfId="8" applyFill="1" applyProtection="1"/>
    <xf numFmtId="0" fontId="20" fillId="0" borderId="0" xfId="8" applyFont="1" applyFill="1" applyProtection="1"/>
    <xf numFmtId="0" fontId="15" fillId="0" borderId="0" xfId="8" applyFont="1" applyFill="1" applyProtection="1"/>
    <xf numFmtId="0" fontId="24" fillId="0" borderId="34" xfId="0" applyFont="1" applyBorder="1" applyAlignment="1" applyProtection="1">
      <alignment horizontal="left" wrapText="1" indent="1"/>
    </xf>
    <xf numFmtId="0" fontId="24" fillId="0" borderId="1" xfId="0" applyFont="1" applyBorder="1" applyAlignment="1" applyProtection="1">
      <alignment horizontal="left" wrapText="1" indent="1"/>
    </xf>
    <xf numFmtId="0" fontId="24" fillId="0" borderId="2" xfId="0" applyFont="1" applyBorder="1" applyAlignment="1" applyProtection="1">
      <alignment horizontal="left" wrapText="1" indent="1"/>
    </xf>
    <xf numFmtId="0" fontId="24" fillId="0" borderId="29" xfId="0" applyFont="1" applyBorder="1" applyAlignment="1" applyProtection="1">
      <alignment wrapText="1"/>
    </xf>
    <xf numFmtId="0" fontId="24" fillId="0" borderId="3" xfId="0" applyFont="1" applyBorder="1" applyAlignment="1" applyProtection="1">
      <alignment wrapText="1"/>
    </xf>
    <xf numFmtId="0" fontId="12" fillId="0" borderId="0" xfId="8" applyFill="1" applyAlignment="1" applyProtection="1"/>
    <xf numFmtId="0" fontId="22" fillId="0" borderId="0" xfId="8" applyFont="1" applyFill="1" applyProtection="1"/>
    <xf numFmtId="0" fontId="21" fillId="0" borderId="0" xfId="8" applyFont="1" applyFill="1" applyProtection="1"/>
    <xf numFmtId="164" fontId="26" fillId="0" borderId="35" xfId="8" applyNumberFormat="1" applyFont="1" applyFill="1" applyBorder="1" applyAlignment="1" applyProtection="1">
      <alignment horizontal="right" vertical="center" wrapText="1" indent="1"/>
    </xf>
    <xf numFmtId="164" fontId="20" fillId="0" borderId="59" xfId="8" applyNumberFormat="1" applyFont="1" applyFill="1" applyBorder="1" applyAlignment="1" applyProtection="1">
      <alignment horizontal="right" vertical="center" wrapText="1" indent="1"/>
    </xf>
    <xf numFmtId="164" fontId="20" fillId="0" borderId="34" xfId="8" applyNumberFormat="1" applyFont="1" applyFill="1" applyBorder="1" applyAlignment="1" applyProtection="1">
      <alignment horizontal="right" vertical="center" wrapText="1" indent="1"/>
    </xf>
    <xf numFmtId="0" fontId="19" fillId="0" borderId="35" xfId="8" applyFont="1" applyFill="1" applyBorder="1" applyAlignment="1" applyProtection="1">
      <alignment horizontal="center" vertical="center" wrapText="1"/>
    </xf>
    <xf numFmtId="164" fontId="27" fillId="0" borderId="34" xfId="8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8" xfId="0" applyFont="1" applyBorder="1" applyAlignment="1" applyProtection="1">
      <alignment vertical="center" wrapText="1"/>
    </xf>
    <xf numFmtId="0" fontId="24" fillId="0" borderId="5" xfId="0" applyFont="1" applyBorder="1" applyAlignment="1" applyProtection="1">
      <alignment vertical="center" wrapText="1"/>
    </xf>
    <xf numFmtId="0" fontId="25" fillId="0" borderId="61" xfId="0" applyFont="1" applyBorder="1" applyAlignment="1" applyProtection="1">
      <alignment vertical="center" wrapText="1"/>
    </xf>
    <xf numFmtId="164" fontId="19" fillId="0" borderId="6" xfId="8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35" xfId="8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0" xfId="8" applyFill="1" applyAlignment="1" applyProtection="1">
      <alignment horizontal="left" vertical="center" indent="1"/>
    </xf>
    <xf numFmtId="164" fontId="27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6" xfId="0" applyNumberFormat="1" applyFont="1" applyFill="1" applyBorder="1" applyAlignment="1" applyProtection="1">
      <alignment horizontal="right" vertical="center" wrapText="1" indent="1"/>
    </xf>
    <xf numFmtId="164" fontId="27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61" xfId="0" applyNumberFormat="1" applyFont="1" applyFill="1" applyBorder="1" applyAlignment="1" applyProtection="1">
      <alignment horizontal="center" vertical="center" wrapText="1"/>
    </xf>
    <xf numFmtId="164" fontId="19" fillId="0" borderId="57" xfId="0" applyNumberFormat="1" applyFont="1" applyFill="1" applyBorder="1" applyAlignment="1" applyProtection="1">
      <alignment horizontal="center" vertical="center" wrapText="1"/>
    </xf>
    <xf numFmtId="164" fontId="27" fillId="0" borderId="48" xfId="0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9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Protection="1"/>
    <xf numFmtId="0" fontId="21" fillId="0" borderId="0" xfId="0" applyFont="1" applyFill="1" applyProtection="1"/>
    <xf numFmtId="164" fontId="26" fillId="0" borderId="7" xfId="0" applyNumberFormat="1" applyFont="1" applyFill="1" applyBorder="1" applyAlignment="1" applyProtection="1">
      <alignment horizontal="right" vertical="center" wrapText="1" indent="1"/>
    </xf>
    <xf numFmtId="0" fontId="33" fillId="0" borderId="0" xfId="0" applyFont="1" applyProtection="1"/>
    <xf numFmtId="0" fontId="34" fillId="0" borderId="0" xfId="0" applyFont="1" applyFill="1" applyProtection="1"/>
    <xf numFmtId="0" fontId="37" fillId="0" borderId="0" xfId="0" applyFont="1" applyFill="1" applyProtection="1"/>
    <xf numFmtId="0" fontId="38" fillId="0" borderId="0" xfId="0" applyFont="1" applyProtection="1"/>
    <xf numFmtId="0" fontId="31" fillId="0" borderId="0" xfId="0" applyFont="1" applyProtection="1"/>
    <xf numFmtId="0" fontId="21" fillId="0" borderId="0" xfId="0" applyFont="1" applyProtection="1"/>
    <xf numFmtId="0" fontId="22" fillId="0" borderId="0" xfId="0" applyFont="1" applyAlignment="1" applyProtection="1">
      <alignment horizontal="center"/>
    </xf>
    <xf numFmtId="3" fontId="34" fillId="0" borderId="0" xfId="0" applyNumberFormat="1" applyFont="1" applyFill="1" applyAlignment="1" applyProtection="1">
      <alignment horizontal="right" indent="1"/>
    </xf>
    <xf numFmtId="0" fontId="34" fillId="0" borderId="0" xfId="0" applyFont="1" applyFill="1" applyAlignment="1" applyProtection="1">
      <alignment horizontal="right" indent="1"/>
    </xf>
    <xf numFmtId="3" fontId="28" fillId="0" borderId="0" xfId="0" applyNumberFormat="1" applyFont="1" applyFill="1" applyAlignment="1" applyProtection="1">
      <alignment horizontal="right" indent="1"/>
    </xf>
    <xf numFmtId="0" fontId="31" fillId="0" borderId="0" xfId="0" applyFont="1" applyFill="1" applyProtection="1"/>
    <xf numFmtId="49" fontId="9" fillId="0" borderId="65" xfId="0" applyNumberFormat="1" applyFont="1" applyFill="1" applyBorder="1" applyAlignment="1" applyProtection="1">
      <alignment horizontal="right" vertical="center" indent="1"/>
    </xf>
    <xf numFmtId="16" fontId="0" fillId="0" borderId="0" xfId="0" applyNumberFormat="1" applyFill="1" applyAlignment="1" applyProtection="1">
      <alignment vertical="center" wrapText="1"/>
    </xf>
    <xf numFmtId="0" fontId="19" fillId="0" borderId="8" xfId="0" applyFont="1" applyFill="1" applyBorder="1" applyAlignment="1" applyProtection="1">
      <alignment horizontal="center" vertical="center" wrapText="1"/>
    </xf>
    <xf numFmtId="0" fontId="19" fillId="0" borderId="6" xfId="0" applyFont="1" applyFill="1" applyBorder="1" applyAlignment="1" applyProtection="1">
      <alignment horizontal="center" vertical="center" wrapText="1"/>
    </xf>
    <xf numFmtId="164" fontId="5" fillId="0" borderId="0" xfId="0" applyNumberFormat="1" applyFont="1" applyFill="1" applyAlignment="1" applyProtection="1">
      <alignment horizontal="left" vertical="center" wrapText="1"/>
    </xf>
    <xf numFmtId="164" fontId="5" fillId="0" borderId="0" xfId="0" applyNumberFormat="1" applyFont="1" applyFill="1" applyAlignment="1" applyProtection="1">
      <alignment vertical="center" wrapText="1"/>
    </xf>
    <xf numFmtId="164" fontId="18" fillId="0" borderId="0" xfId="0" applyNumberFormat="1" applyFont="1" applyFill="1" applyAlignment="1" applyProtection="1">
      <alignment vertical="center" wrapText="1"/>
    </xf>
    <xf numFmtId="0" fontId="9" fillId="0" borderId="0" xfId="0" applyFont="1" applyFill="1" applyAlignment="1" applyProtection="1">
      <alignment vertical="center"/>
    </xf>
    <xf numFmtId="0" fontId="7" fillId="0" borderId="0" xfId="0" applyFont="1" applyFill="1" applyAlignment="1" applyProtection="1">
      <alignment horizontal="right"/>
    </xf>
    <xf numFmtId="0" fontId="9" fillId="0" borderId="52" xfId="0" applyFont="1" applyFill="1" applyBorder="1" applyAlignment="1" applyProtection="1">
      <alignment horizontal="center" vertical="center" wrapText="1"/>
    </xf>
    <xf numFmtId="0" fontId="20" fillId="0" borderId="0" xfId="0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horizontal="left" vertical="center" wrapText="1" indent="1"/>
    </xf>
    <xf numFmtId="0" fontId="20" fillId="0" borderId="0" xfId="0" applyFont="1" applyFill="1" applyAlignment="1" applyProtection="1">
      <alignment horizontal="left" vertical="center" wrapText="1"/>
    </xf>
    <xf numFmtId="0" fontId="20" fillId="0" borderId="0" xfId="0" applyFont="1" applyFill="1" applyAlignment="1" applyProtection="1">
      <alignment vertical="center" wrapText="1"/>
    </xf>
    <xf numFmtId="0" fontId="6" fillId="0" borderId="8" xfId="0" applyFont="1" applyFill="1" applyBorder="1" applyAlignment="1" applyProtection="1">
      <alignment horizontal="left" vertical="center"/>
    </xf>
    <xf numFmtId="0" fontId="6" fillId="0" borderId="36" xfId="0" applyFont="1" applyFill="1" applyBorder="1" applyAlignment="1" applyProtection="1">
      <alignment vertical="center" wrapText="1"/>
    </xf>
    <xf numFmtId="0" fontId="36" fillId="0" borderId="0" xfId="0" applyFont="1" applyAlignment="1" applyProtection="1">
      <alignment horizontal="right" vertical="top"/>
      <protection locked="0"/>
    </xf>
    <xf numFmtId="164" fontId="19" fillId="0" borderId="52" xfId="8" applyNumberFormat="1" applyFont="1" applyFill="1" applyBorder="1" applyAlignment="1" applyProtection="1">
      <alignment horizontal="right" vertical="center" wrapText="1" indent="1"/>
    </xf>
    <xf numFmtId="164" fontId="20" fillId="0" borderId="53" xfId="8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9" xfId="8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48" xfId="8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54" xfId="8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7" xfId="8" applyNumberFormat="1" applyFont="1" applyFill="1" applyBorder="1" applyAlignment="1" applyProtection="1">
      <alignment horizontal="right" vertical="center" wrapText="1" indent="1"/>
    </xf>
    <xf numFmtId="164" fontId="20" fillId="0" borderId="13" xfId="8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7" xfId="0" applyNumberFormat="1" applyFont="1" applyBorder="1" applyAlignment="1" applyProtection="1">
      <alignment horizontal="right" vertical="center" wrapText="1" indent="1"/>
    </xf>
    <xf numFmtId="0" fontId="9" fillId="0" borderId="53" xfId="0" quotePrefix="1" applyFont="1" applyFill="1" applyBorder="1" applyAlignment="1" applyProtection="1">
      <alignment horizontal="right" vertical="center" indent="1"/>
    </xf>
    <xf numFmtId="164" fontId="19" fillId="0" borderId="0" xfId="0" applyNumberFormat="1" applyFont="1" applyFill="1" applyBorder="1" applyAlignment="1" applyProtection="1">
      <alignment horizontal="right" vertical="center" wrapText="1" indent="1"/>
    </xf>
    <xf numFmtId="0" fontId="20" fillId="0" borderId="0" xfId="0" applyFont="1" applyFill="1" applyAlignment="1" applyProtection="1">
      <alignment horizontal="right" vertical="center" wrapText="1" indent="1"/>
    </xf>
    <xf numFmtId="0" fontId="11" fillId="0" borderId="0" xfId="0" applyFont="1" applyFill="1" applyAlignment="1" applyProtection="1">
      <alignment vertical="center" wrapText="1"/>
    </xf>
    <xf numFmtId="0" fontId="16" fillId="0" borderId="0" xfId="0" applyFont="1" applyFill="1" applyAlignment="1" applyProtection="1">
      <alignment horizontal="left" vertical="center" wrapText="1"/>
    </xf>
    <xf numFmtId="0" fontId="16" fillId="0" borderId="0" xfId="0" applyFont="1" applyFill="1" applyAlignment="1" applyProtection="1">
      <alignment vertical="center" wrapText="1"/>
    </xf>
    <xf numFmtId="0" fontId="16" fillId="0" borderId="0" xfId="0" applyFont="1" applyFill="1" applyAlignment="1" applyProtection="1">
      <alignment horizontal="right" vertical="center" wrapText="1" indent="1"/>
    </xf>
    <xf numFmtId="0" fontId="9" fillId="0" borderId="20" xfId="0" applyFont="1" applyFill="1" applyBorder="1" applyAlignment="1" applyProtection="1">
      <alignment horizontal="center" vertical="center" wrapText="1"/>
    </xf>
    <xf numFmtId="0" fontId="19" fillId="0" borderId="50" xfId="8" applyFont="1" applyFill="1" applyBorder="1" applyAlignment="1" applyProtection="1">
      <alignment horizontal="center" vertical="center" wrapText="1"/>
    </xf>
    <xf numFmtId="0" fontId="24" fillId="0" borderId="2" xfId="0" applyFont="1" applyBorder="1" applyAlignment="1" applyProtection="1">
      <alignment wrapText="1"/>
    </xf>
    <xf numFmtId="0" fontId="25" fillId="0" borderId="6" xfId="0" applyFont="1" applyBorder="1" applyAlignment="1" applyProtection="1">
      <alignment wrapText="1"/>
    </xf>
    <xf numFmtId="0" fontId="25" fillId="0" borderId="57" xfId="0" applyFont="1" applyBorder="1" applyAlignment="1" applyProtection="1">
      <alignment wrapText="1"/>
    </xf>
    <xf numFmtId="164" fontId="23" fillId="0" borderId="7" xfId="0" quotePrefix="1" applyNumberFormat="1" applyFont="1" applyBorder="1" applyAlignment="1" applyProtection="1">
      <alignment horizontal="right" vertical="center" wrapText="1" indent="1"/>
    </xf>
    <xf numFmtId="49" fontId="20" fillId="0" borderId="29" xfId="8" applyNumberFormat="1" applyFont="1" applyFill="1" applyBorder="1" applyAlignment="1" applyProtection="1">
      <alignment horizontal="center" vertical="center" wrapText="1"/>
    </xf>
    <xf numFmtId="49" fontId="20" fillId="0" borderId="3" xfId="8" applyNumberFormat="1" applyFont="1" applyFill="1" applyBorder="1" applyAlignment="1" applyProtection="1">
      <alignment horizontal="center" vertical="center" wrapText="1"/>
    </xf>
    <xf numFmtId="49" fontId="20" fillId="0" borderId="5" xfId="8" applyNumberFormat="1" applyFont="1" applyFill="1" applyBorder="1" applyAlignment="1" applyProtection="1">
      <alignment horizontal="center" vertical="center" wrapText="1"/>
    </xf>
    <xf numFmtId="0" fontId="25" fillId="0" borderId="8" xfId="0" applyFont="1" applyBorder="1" applyAlignment="1" applyProtection="1">
      <alignment horizontal="center" wrapText="1"/>
    </xf>
    <xf numFmtId="0" fontId="24" fillId="0" borderId="29" xfId="0" applyFont="1" applyBorder="1" applyAlignment="1" applyProtection="1">
      <alignment horizontal="center" wrapText="1"/>
    </xf>
    <xf numFmtId="0" fontId="24" fillId="0" borderId="3" xfId="0" applyFont="1" applyBorder="1" applyAlignment="1" applyProtection="1">
      <alignment horizontal="center" wrapText="1"/>
    </xf>
    <xf numFmtId="0" fontId="24" fillId="0" borderId="5" xfId="0" applyFont="1" applyBorder="1" applyAlignment="1" applyProtection="1">
      <alignment horizontal="center" wrapText="1"/>
    </xf>
    <xf numFmtId="0" fontId="25" fillId="0" borderId="61" xfId="0" applyFont="1" applyBorder="1" applyAlignment="1" applyProtection="1">
      <alignment horizontal="center" wrapText="1"/>
    </xf>
    <xf numFmtId="49" fontId="20" fillId="0" borderId="43" xfId="8" applyNumberFormat="1" applyFont="1" applyFill="1" applyBorder="1" applyAlignment="1" applyProtection="1">
      <alignment horizontal="center" vertical="center" wrapText="1"/>
    </xf>
    <xf numFmtId="49" fontId="20" fillId="0" borderId="4" xfId="8" applyNumberFormat="1" applyFont="1" applyFill="1" applyBorder="1" applyAlignment="1" applyProtection="1">
      <alignment horizontal="center" vertical="center" wrapText="1"/>
    </xf>
    <xf numFmtId="49" fontId="20" fillId="0" borderId="46" xfId="8" applyNumberFormat="1" applyFont="1" applyFill="1" applyBorder="1" applyAlignment="1" applyProtection="1">
      <alignment horizontal="center" vertical="center" wrapText="1"/>
    </xf>
    <xf numFmtId="0" fontId="25" fillId="0" borderId="61" xfId="0" applyFont="1" applyBorder="1" applyAlignment="1" applyProtection="1">
      <alignment horizontal="center" vertical="center" wrapText="1"/>
    </xf>
    <xf numFmtId="0" fontId="9" fillId="0" borderId="66" xfId="0" applyFont="1" applyFill="1" applyBorder="1" applyAlignment="1" applyProtection="1">
      <alignment horizontal="center" vertical="center" wrapText="1"/>
    </xf>
    <xf numFmtId="0" fontId="36" fillId="0" borderId="0" xfId="0" applyFont="1" applyAlignment="1" applyProtection="1">
      <alignment horizontal="right" vertical="top"/>
    </xf>
    <xf numFmtId="0" fontId="8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vertical="center"/>
    </xf>
    <xf numFmtId="0" fontId="8" fillId="0" borderId="0" xfId="0" applyFont="1" applyFill="1" applyAlignment="1" applyProtection="1">
      <alignment horizontal="center" vertical="center" wrapText="1"/>
    </xf>
    <xf numFmtId="0" fontId="4" fillId="0" borderId="0" xfId="0" applyFont="1" applyFill="1" applyAlignment="1" applyProtection="1">
      <alignment vertical="center" wrapText="1"/>
    </xf>
    <xf numFmtId="164" fontId="20" fillId="0" borderId="60" xfId="0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56" xfId="0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67" xfId="0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59" xfId="0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67" xfId="0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41" xfId="0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3" fontId="6" fillId="0" borderId="7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57" xfId="8" applyFont="1" applyFill="1" applyBorder="1" applyAlignment="1" applyProtection="1">
      <alignment horizontal="left" vertical="center" wrapText="1" indent="1"/>
    </xf>
    <xf numFmtId="0" fontId="26" fillId="0" borderId="8" xfId="0" applyFont="1" applyFill="1" applyBorder="1" applyAlignment="1" applyProtection="1">
      <alignment horizontal="center" vertical="center" wrapText="1"/>
    </xf>
    <xf numFmtId="0" fontId="26" fillId="0" borderId="6" xfId="0" applyFont="1" applyFill="1" applyBorder="1" applyAlignment="1" applyProtection="1">
      <alignment horizontal="left" vertical="center" wrapText="1" indent="1"/>
    </xf>
    <xf numFmtId="0" fontId="25" fillId="0" borderId="8" xfId="0" applyFont="1" applyBorder="1" applyAlignment="1" applyProtection="1">
      <alignment horizontal="center" vertical="center" wrapText="1"/>
    </xf>
    <xf numFmtId="0" fontId="35" fillId="0" borderId="36" xfId="0" applyFont="1" applyBorder="1" applyAlignment="1" applyProtection="1">
      <alignment horizontal="left" wrapText="1" indent="1"/>
    </xf>
    <xf numFmtId="0" fontId="9" fillId="0" borderId="6" xfId="0" applyFont="1" applyFill="1" applyBorder="1" applyAlignment="1" applyProtection="1">
      <alignment horizontal="left" vertical="center" wrapText="1" indent="1"/>
    </xf>
    <xf numFmtId="0" fontId="0" fillId="0" borderId="0" xfId="0" applyFill="1" applyAlignment="1" applyProtection="1">
      <alignment horizontal="left" vertical="center" wrapText="1"/>
    </xf>
    <xf numFmtId="164" fontId="26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35" xfId="0" applyNumberFormat="1" applyFont="1" applyFill="1" applyBorder="1" applyAlignment="1" applyProtection="1">
      <alignment horizontal="right" vertical="center" wrapText="1" indent="1"/>
    </xf>
    <xf numFmtId="164" fontId="19" fillId="0" borderId="35" xfId="0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Alignment="1" applyProtection="1">
      <alignment horizontal="right" vertical="center" wrapText="1" indent="1"/>
    </xf>
    <xf numFmtId="49" fontId="9" fillId="0" borderId="53" xfId="0" applyNumberFormat="1" applyFont="1" applyFill="1" applyBorder="1" applyAlignment="1" applyProtection="1">
      <alignment horizontal="right" vertical="center"/>
    </xf>
    <xf numFmtId="49" fontId="9" fillId="0" borderId="65" xfId="0" applyNumberFormat="1" applyFont="1" applyFill="1" applyBorder="1" applyAlignment="1" applyProtection="1">
      <alignment horizontal="right" vertical="center"/>
    </xf>
    <xf numFmtId="49" fontId="27" fillId="0" borderId="43" xfId="0" applyNumberFormat="1" applyFont="1" applyFill="1" applyBorder="1" applyAlignment="1" applyProtection="1">
      <alignment horizontal="center" vertical="center" wrapText="1"/>
    </xf>
    <xf numFmtId="49" fontId="27" fillId="0" borderId="3" xfId="0" applyNumberFormat="1" applyFont="1" applyFill="1" applyBorder="1" applyAlignment="1" applyProtection="1">
      <alignment horizontal="center" vertical="center" wrapText="1"/>
    </xf>
    <xf numFmtId="49" fontId="27" fillId="0" borderId="29" xfId="0" applyNumberFormat="1" applyFont="1" applyFill="1" applyBorder="1" applyAlignment="1" applyProtection="1">
      <alignment horizontal="center" vertical="center" wrapText="1"/>
    </xf>
    <xf numFmtId="0" fontId="27" fillId="0" borderId="34" xfId="8" applyFont="1" applyFill="1" applyBorder="1" applyAlignment="1" applyProtection="1">
      <alignment horizontal="left" vertical="center" wrapText="1" indent="1"/>
    </xf>
    <xf numFmtId="0" fontId="27" fillId="0" borderId="1" xfId="8" applyFont="1" applyFill="1" applyBorder="1" applyAlignment="1" applyProtection="1">
      <alignment horizontal="left" vertical="center" wrapText="1" indent="1"/>
    </xf>
    <xf numFmtId="0" fontId="27" fillId="0" borderId="57" xfId="8" quotePrefix="1" applyFont="1" applyFill="1" applyBorder="1" applyAlignment="1" applyProtection="1">
      <alignment horizontal="left" vertical="center" wrapText="1" indent="1"/>
    </xf>
    <xf numFmtId="164" fontId="27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0" fontId="19" fillId="0" borderId="8" xfId="0" applyFont="1" applyFill="1" applyBorder="1" applyAlignment="1">
      <alignment horizontal="center" vertical="center" wrapText="1"/>
    </xf>
    <xf numFmtId="0" fontId="26" fillId="0" borderId="6" xfId="8" applyFont="1" applyFill="1" applyBorder="1" applyAlignment="1" applyProtection="1">
      <alignment horizontal="left" vertical="center" wrapText="1"/>
    </xf>
    <xf numFmtId="164" fontId="27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27" xfId="0" applyNumberFormat="1" applyFont="1" applyFill="1" applyBorder="1" applyAlignment="1" applyProtection="1">
      <alignment horizontal="center" vertical="center" wrapText="1"/>
    </xf>
    <xf numFmtId="164" fontId="19" fillId="0" borderId="45" xfId="0" applyNumberFormat="1" applyFont="1" applyFill="1" applyBorder="1" applyAlignment="1" applyProtection="1">
      <alignment horizontal="center" vertical="center" wrapText="1"/>
    </xf>
    <xf numFmtId="164" fontId="19" fillId="0" borderId="63" xfId="0" applyNumberFormat="1" applyFont="1" applyFill="1" applyBorder="1" applyAlignment="1" applyProtection="1">
      <alignment horizontal="center" vertical="center" wrapText="1"/>
    </xf>
    <xf numFmtId="0" fontId="24" fillId="0" borderId="29" xfId="0" applyFont="1" applyBorder="1" applyAlignment="1" applyProtection="1">
      <alignment vertical="center" wrapText="1"/>
    </xf>
    <xf numFmtId="0" fontId="24" fillId="0" borderId="3" xfId="0" applyFont="1" applyBorder="1" applyAlignment="1" applyProtection="1">
      <alignment vertical="center" wrapText="1"/>
    </xf>
    <xf numFmtId="164" fontId="20" fillId="4" borderId="1" xfId="8" applyNumberFormat="1" applyFont="1" applyFill="1" applyBorder="1" applyAlignment="1" applyProtection="1">
      <alignment horizontal="right" vertical="center" wrapText="1" indent="1"/>
      <protection locked="0"/>
    </xf>
    <xf numFmtId="164" fontId="20" fillId="4" borderId="2" xfId="8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36" xfId="0" applyNumberFormat="1" applyFont="1" applyFill="1" applyBorder="1" applyAlignment="1" applyProtection="1">
      <alignment horizontal="right" vertical="center" wrapText="1" indent="1"/>
    </xf>
    <xf numFmtId="164" fontId="20" fillId="0" borderId="68" xfId="0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49" xfId="0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69" xfId="0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69" xfId="0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70" xfId="0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36" xfId="0" applyNumberFormat="1" applyFont="1" applyFill="1" applyBorder="1" applyAlignment="1" applyProtection="1">
      <alignment horizontal="right" vertical="center" wrapText="1" indent="1"/>
    </xf>
    <xf numFmtId="0" fontId="19" fillId="0" borderId="6" xfId="8" applyFont="1" applyFill="1" applyBorder="1" applyAlignment="1" applyProtection="1">
      <alignment horizontal="left" vertical="center" wrapText="1"/>
    </xf>
    <xf numFmtId="0" fontId="24" fillId="0" borderId="34" xfId="0" applyFont="1" applyBorder="1" applyAlignment="1" applyProtection="1">
      <alignment horizontal="left" vertical="center" wrapText="1"/>
    </xf>
    <xf numFmtId="0" fontId="24" fillId="0" borderId="1" xfId="0" applyFont="1" applyBorder="1" applyAlignment="1" applyProtection="1">
      <alignment horizontal="left" vertical="center" wrapText="1"/>
    </xf>
    <xf numFmtId="0" fontId="24" fillId="0" borderId="2" xfId="0" applyFont="1" applyBorder="1" applyAlignment="1" applyProtection="1">
      <alignment horizontal="left" vertical="center" wrapText="1"/>
    </xf>
    <xf numFmtId="0" fontId="25" fillId="0" borderId="6" xfId="0" applyFont="1" applyBorder="1" applyAlignment="1" applyProtection="1">
      <alignment horizontal="left" vertical="center" wrapText="1"/>
    </xf>
    <xf numFmtId="0" fontId="20" fillId="0" borderId="33" xfId="8" applyFont="1" applyFill="1" applyBorder="1" applyAlignment="1" applyProtection="1">
      <alignment horizontal="left" vertical="center" wrapText="1"/>
    </xf>
    <xf numFmtId="0" fontId="20" fillId="0" borderId="1" xfId="8" applyFont="1" applyFill="1" applyBorder="1" applyAlignment="1" applyProtection="1">
      <alignment horizontal="left" vertical="center" wrapText="1"/>
    </xf>
    <xf numFmtId="0" fontId="20" fillId="0" borderId="49" xfId="8" applyFont="1" applyFill="1" applyBorder="1" applyAlignment="1" applyProtection="1">
      <alignment horizontal="left" vertical="center" wrapText="1"/>
    </xf>
    <xf numFmtId="0" fontId="20" fillId="0" borderId="0" xfId="8" applyFont="1" applyFill="1" applyBorder="1" applyAlignment="1" applyProtection="1">
      <alignment horizontal="left" vertical="center" wrapText="1"/>
    </xf>
    <xf numFmtId="0" fontId="20" fillId="0" borderId="1" xfId="8" applyFont="1" applyFill="1" applyBorder="1" applyAlignment="1" applyProtection="1">
      <alignment horizontal="left" vertical="center"/>
    </xf>
    <xf numFmtId="0" fontId="20" fillId="0" borderId="2" xfId="8" applyFont="1" applyFill="1" applyBorder="1" applyAlignment="1" applyProtection="1">
      <alignment horizontal="left" vertical="center" wrapText="1"/>
    </xf>
    <xf numFmtId="0" fontId="20" fillId="0" borderId="12" xfId="8" applyFont="1" applyFill="1" applyBorder="1" applyAlignment="1" applyProtection="1">
      <alignment horizontal="left" vertical="center" wrapText="1"/>
    </xf>
    <xf numFmtId="0" fontId="20" fillId="0" borderId="34" xfId="8" applyFont="1" applyFill="1" applyBorder="1" applyAlignment="1" applyProtection="1">
      <alignment horizontal="left" vertical="center" wrapText="1"/>
    </xf>
    <xf numFmtId="0" fontId="20" fillId="0" borderId="10" xfId="8" applyFont="1" applyFill="1" applyBorder="1" applyAlignment="1" applyProtection="1">
      <alignment horizontal="left" vertical="center" wrapText="1"/>
    </xf>
    <xf numFmtId="0" fontId="23" fillId="0" borderId="57" xfId="0" applyFont="1" applyBorder="1" applyAlignment="1" applyProtection="1">
      <alignment horizontal="left" vertical="center" wrapText="1"/>
    </xf>
    <xf numFmtId="0" fontId="17" fillId="0" borderId="0" xfId="0" applyNumberFormat="1" applyFont="1" applyFill="1" applyAlignment="1" applyProtection="1">
      <alignment textRotation="180" wrapText="1"/>
      <protection locked="0"/>
    </xf>
    <xf numFmtId="0" fontId="54" fillId="0" borderId="0" xfId="0" applyFont="1" applyAlignment="1" applyProtection="1">
      <alignment horizontal="right" vertical="top"/>
    </xf>
    <xf numFmtId="0" fontId="54" fillId="0" borderId="0" xfId="0" applyFont="1" applyAlignment="1" applyProtection="1">
      <alignment horizontal="right" vertical="top"/>
      <protection locked="0"/>
    </xf>
    <xf numFmtId="0" fontId="23" fillId="0" borderId="50" xfId="10" applyFont="1" applyFill="1" applyBorder="1" applyAlignment="1">
      <alignment horizontal="center" vertical="center"/>
    </xf>
    <xf numFmtId="0" fontId="23" fillId="0" borderId="51" xfId="10" applyFont="1" applyFill="1" applyBorder="1" applyAlignment="1">
      <alignment horizontal="center" vertical="center" wrapText="1"/>
    </xf>
    <xf numFmtId="0" fontId="23" fillId="0" borderId="52" xfId="10" applyFont="1" applyFill="1" applyBorder="1" applyAlignment="1">
      <alignment horizontal="center" vertical="center" wrapText="1"/>
    </xf>
    <xf numFmtId="0" fontId="24" fillId="0" borderId="29" xfId="10" applyFont="1" applyFill="1" applyBorder="1" applyProtection="1">
      <protection locked="0"/>
    </xf>
    <xf numFmtId="0" fontId="25" fillId="0" borderId="8" xfId="10" applyFont="1" applyFill="1" applyBorder="1" applyProtection="1">
      <protection locked="0"/>
    </xf>
    <xf numFmtId="0" fontId="24" fillId="0" borderId="6" xfId="10" applyFont="1" applyFill="1" applyBorder="1" applyAlignment="1">
      <alignment horizontal="right" indent="1"/>
    </xf>
    <xf numFmtId="3" fontId="24" fillId="0" borderId="6" xfId="10" applyNumberFormat="1" applyFont="1" applyFill="1" applyBorder="1" applyProtection="1">
      <protection locked="0"/>
    </xf>
    <xf numFmtId="168" fontId="19" fillId="0" borderId="7" xfId="9" applyNumberFormat="1" applyFont="1" applyFill="1" applyBorder="1" applyAlignment="1" applyProtection="1">
      <alignment vertical="center"/>
    </xf>
    <xf numFmtId="0" fontId="54" fillId="0" borderId="0" xfId="10" applyFont="1" applyFill="1"/>
    <xf numFmtId="0" fontId="47" fillId="0" borderId="50" xfId="10" applyFont="1" applyFill="1" applyBorder="1" applyAlignment="1">
      <alignment horizontal="center" vertical="center"/>
    </xf>
    <xf numFmtId="0" fontId="47" fillId="0" borderId="51" xfId="10" applyFont="1" applyFill="1" applyBorder="1" applyAlignment="1">
      <alignment horizontal="center" vertical="center" wrapText="1"/>
    </xf>
    <xf numFmtId="0" fontId="47" fillId="0" borderId="52" xfId="10" applyFont="1" applyFill="1" applyBorder="1" applyAlignment="1">
      <alignment horizontal="center" vertical="center" wrapText="1"/>
    </xf>
    <xf numFmtId="0" fontId="24" fillId="0" borderId="5" xfId="10" applyFont="1" applyFill="1" applyBorder="1" applyAlignment="1" applyProtection="1">
      <alignment horizontal="left" indent="1"/>
      <protection locked="0"/>
    </xf>
    <xf numFmtId="0" fontId="25" fillId="0" borderId="45" xfId="10" applyNumberFormat="1" applyFont="1" applyFill="1" applyBorder="1"/>
    <xf numFmtId="0" fontId="28" fillId="8" borderId="0" xfId="0" applyFont="1" applyFill="1" applyProtection="1"/>
    <xf numFmtId="0" fontId="29" fillId="8" borderId="0" xfId="0" applyFont="1" applyFill="1" applyProtection="1"/>
    <xf numFmtId="0" fontId="0" fillId="8" borderId="0" xfId="0" applyFill="1" applyProtection="1"/>
    <xf numFmtId="0" fontId="3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vertical="center" wrapText="1"/>
    </xf>
    <xf numFmtId="0" fontId="3" fillId="0" borderId="0" xfId="0" applyFont="1" applyFill="1" applyAlignment="1" applyProtection="1">
      <alignment horizontal="right" vertical="center" wrapText="1" indent="1"/>
    </xf>
    <xf numFmtId="0" fontId="9" fillId="0" borderId="12" xfId="8" applyFont="1" applyFill="1" applyBorder="1" applyAlignment="1" applyProtection="1">
      <alignment horizontal="center" vertical="center" wrapText="1"/>
    </xf>
    <xf numFmtId="164" fontId="19" fillId="0" borderId="17" xfId="0" applyNumberFormat="1" applyFont="1" applyFill="1" applyBorder="1" applyAlignment="1">
      <alignment horizontal="center" vertical="center"/>
    </xf>
    <xf numFmtId="164" fontId="9" fillId="0" borderId="17" xfId="0" applyNumberFormat="1" applyFont="1" applyFill="1" applyBorder="1" applyAlignment="1">
      <alignment horizontal="center" vertical="center" wrapText="1"/>
    </xf>
    <xf numFmtId="164" fontId="19" fillId="0" borderId="17" xfId="0" applyNumberFormat="1" applyFont="1" applyFill="1" applyBorder="1" applyAlignment="1">
      <alignment horizontal="center" vertical="center" wrapText="1"/>
    </xf>
    <xf numFmtId="0" fontId="9" fillId="0" borderId="27" xfId="0" applyFont="1" applyFill="1" applyBorder="1" applyAlignment="1" applyProtection="1">
      <alignment horizontal="center" vertical="center" wrapText="1"/>
    </xf>
    <xf numFmtId="0" fontId="9" fillId="0" borderId="51" xfId="0" applyFont="1" applyFill="1" applyBorder="1" applyAlignment="1" applyProtection="1">
      <alignment horizontal="center" vertical="center" wrapText="1"/>
    </xf>
    <xf numFmtId="0" fontId="45" fillId="0" borderId="51" xfId="9" applyFont="1" applyFill="1" applyBorder="1" applyAlignment="1" applyProtection="1">
      <alignment horizontal="center" vertical="center" textRotation="90"/>
    </xf>
    <xf numFmtId="3" fontId="40" fillId="0" borderId="0" xfId="10" applyNumberFormat="1" applyFont="1" applyFill="1" applyAlignment="1">
      <alignment horizontal="center"/>
    </xf>
    <xf numFmtId="0" fontId="55" fillId="0" borderId="1" xfId="0" applyFont="1" applyFill="1" applyBorder="1" applyAlignment="1">
      <alignment vertical="center" wrapText="1"/>
    </xf>
    <xf numFmtId="0" fontId="61" fillId="0" borderId="0" xfId="0" applyFont="1"/>
    <xf numFmtId="0" fontId="0" fillId="0" borderId="0" xfId="0" applyAlignment="1"/>
    <xf numFmtId="0" fontId="62" fillId="0" borderId="1" xfId="0" applyFont="1" applyFill="1" applyBorder="1" applyAlignment="1">
      <alignment horizontal="left"/>
    </xf>
    <xf numFmtId="0" fontId="61" fillId="0" borderId="1" xfId="0" applyFont="1" applyBorder="1"/>
    <xf numFmtId="0" fontId="48" fillId="0" borderId="2" xfId="0" applyFont="1" applyBorder="1" applyAlignment="1">
      <alignment vertical="center"/>
    </xf>
    <xf numFmtId="0" fontId="19" fillId="0" borderId="1" xfId="8" applyFont="1" applyFill="1" applyBorder="1" applyAlignment="1" applyProtection="1">
      <alignment horizontal="center" vertical="center" wrapText="1"/>
    </xf>
    <xf numFmtId="3" fontId="61" fillId="0" borderId="1" xfId="0" applyNumberFormat="1" applyFont="1" applyFill="1" applyBorder="1"/>
    <xf numFmtId="3" fontId="61" fillId="0" borderId="1" xfId="0" applyNumberFormat="1" applyFont="1" applyFill="1" applyBorder="1" applyAlignment="1">
      <alignment horizontal="right"/>
    </xf>
    <xf numFmtId="0" fontId="63" fillId="0" borderId="0" xfId="0" applyFont="1" applyFill="1" applyBorder="1"/>
    <xf numFmtId="3" fontId="61" fillId="0" borderId="1" xfId="0" applyNumberFormat="1" applyFont="1" applyBorder="1"/>
    <xf numFmtId="0" fontId="61" fillId="7" borderId="0" xfId="0" applyFont="1" applyFill="1"/>
    <xf numFmtId="0" fontId="61" fillId="0" borderId="0" xfId="0" applyFont="1" applyFill="1"/>
    <xf numFmtId="0" fontId="62" fillId="0" borderId="1" xfId="0" applyFont="1" applyFill="1" applyBorder="1"/>
    <xf numFmtId="0" fontId="61" fillId="0" borderId="1" xfId="0" applyFont="1" applyFill="1" applyBorder="1"/>
    <xf numFmtId="0" fontId="48" fillId="0" borderId="1" xfId="0" applyFont="1" applyFill="1" applyBorder="1" applyAlignment="1">
      <alignment vertical="center"/>
    </xf>
    <xf numFmtId="0" fontId="48" fillId="0" borderId="0" xfId="0" applyFont="1"/>
    <xf numFmtId="0" fontId="48" fillId="0" borderId="1" xfId="0" applyFont="1" applyFill="1" applyBorder="1"/>
    <xf numFmtId="3" fontId="48" fillId="0" borderId="1" xfId="0" applyNumberFormat="1" applyFont="1" applyFill="1" applyBorder="1"/>
    <xf numFmtId="0" fontId="48" fillId="0" borderId="2" xfId="0" applyFont="1" applyFill="1" applyBorder="1" applyAlignment="1">
      <alignment vertical="center"/>
    </xf>
    <xf numFmtId="0" fontId="48" fillId="0" borderId="0" xfId="0" applyFont="1" applyFill="1" applyBorder="1" applyAlignment="1">
      <alignment vertical="center"/>
    </xf>
    <xf numFmtId="3" fontId="48" fillId="0" borderId="0" xfId="0" applyNumberFormat="1" applyFont="1" applyFill="1" applyBorder="1" applyAlignment="1">
      <alignment vertical="center"/>
    </xf>
    <xf numFmtId="0" fontId="61" fillId="0" borderId="1" xfId="8" applyFont="1" applyFill="1" applyBorder="1" applyAlignment="1" applyProtection="1">
      <alignment vertical="center" wrapText="1"/>
    </xf>
    <xf numFmtId="0" fontId="27" fillId="0" borderId="1" xfId="8" applyFont="1" applyFill="1" applyBorder="1" applyAlignment="1" applyProtection="1">
      <alignment vertical="center" wrapText="1"/>
    </xf>
    <xf numFmtId="0" fontId="48" fillId="0" borderId="2" xfId="0" applyFont="1" applyBorder="1" applyAlignment="1">
      <alignment horizontal="center" vertical="center" wrapText="1"/>
    </xf>
    <xf numFmtId="3" fontId="61" fillId="0" borderId="1" xfId="8" applyNumberFormat="1" applyFont="1" applyFill="1" applyBorder="1" applyAlignment="1" applyProtection="1">
      <alignment vertical="center" wrapText="1"/>
    </xf>
    <xf numFmtId="3" fontId="27" fillId="0" borderId="1" xfId="8" applyNumberFormat="1" applyFont="1" applyFill="1" applyBorder="1" applyAlignment="1" applyProtection="1">
      <alignment vertical="center" wrapText="1"/>
    </xf>
    <xf numFmtId="0" fontId="64" fillId="0" borderId="0" xfId="0" applyFont="1" applyFill="1"/>
    <xf numFmtId="14" fontId="48" fillId="0" borderId="0" xfId="0" applyNumberFormat="1" applyFont="1" applyFill="1" applyAlignment="1">
      <alignment horizontal="left"/>
    </xf>
    <xf numFmtId="0" fontId="48" fillId="0" borderId="0" xfId="0" applyFont="1" applyFill="1" applyAlignment="1">
      <alignment horizontal="right"/>
    </xf>
    <xf numFmtId="0" fontId="66" fillId="0" borderId="0" xfId="0" applyFont="1" applyFill="1" applyBorder="1" applyAlignment="1">
      <alignment horizontal="left"/>
    </xf>
    <xf numFmtId="0" fontId="67" fillId="0" borderId="74" xfId="0" applyFont="1" applyFill="1" applyBorder="1" applyAlignment="1">
      <alignment horizontal="right"/>
    </xf>
    <xf numFmtId="0" fontId="68" fillId="0" borderId="2" xfId="0" applyFont="1" applyFill="1" applyBorder="1" applyAlignment="1">
      <alignment vertical="center"/>
    </xf>
    <xf numFmtId="0" fontId="68" fillId="9" borderId="1" xfId="0" applyFont="1" applyFill="1" applyBorder="1" applyAlignment="1">
      <alignment vertical="center"/>
    </xf>
    <xf numFmtId="0" fontId="69" fillId="0" borderId="0" xfId="0" applyFont="1" applyFill="1"/>
    <xf numFmtId="0" fontId="68" fillId="0" borderId="0" xfId="0" applyFont="1" applyFill="1" applyBorder="1" applyAlignment="1">
      <alignment vertical="center"/>
    </xf>
    <xf numFmtId="0" fontId="67" fillId="0" borderId="0" xfId="0" applyFont="1" applyFill="1" applyBorder="1" applyAlignment="1">
      <alignment vertical="center"/>
    </xf>
    <xf numFmtId="0" fontId="57" fillId="0" borderId="1" xfId="0" applyFont="1" applyFill="1" applyBorder="1"/>
    <xf numFmtId="0" fontId="0" fillId="0" borderId="74" xfId="0" applyBorder="1" applyAlignment="1">
      <alignment horizontal="right"/>
    </xf>
    <xf numFmtId="3" fontId="33" fillId="0" borderId="1" xfId="0" applyNumberFormat="1" applyFont="1" applyBorder="1" applyAlignment="1">
      <alignment vertical="center"/>
    </xf>
    <xf numFmtId="0" fontId="70" fillId="0" borderId="75" xfId="0" applyFont="1" applyBorder="1" applyAlignment="1">
      <alignment horizontal="left" vertical="center"/>
    </xf>
    <xf numFmtId="3" fontId="29" fillId="0" borderId="1" xfId="0" applyNumberFormat="1" applyFont="1" applyBorder="1" applyAlignment="1">
      <alignment horizontal="right" vertical="center"/>
    </xf>
    <xf numFmtId="0" fontId="71" fillId="0" borderId="75" xfId="0" applyFont="1" applyBorder="1" applyAlignment="1">
      <alignment horizontal="left" vertical="center"/>
    </xf>
    <xf numFmtId="0" fontId="72" fillId="0" borderId="75" xfId="0" applyFont="1" applyBorder="1" applyAlignment="1">
      <alignment horizontal="left" vertical="center"/>
    </xf>
    <xf numFmtId="3" fontId="17" fillId="0" borderId="1" xfId="0" applyNumberFormat="1" applyFont="1" applyBorder="1" applyAlignment="1">
      <alignment horizontal="right" vertical="center"/>
    </xf>
    <xf numFmtId="0" fontId="73" fillId="0" borderId="75" xfId="0" applyFont="1" applyBorder="1" applyAlignment="1">
      <alignment horizontal="left" vertical="center"/>
    </xf>
    <xf numFmtId="0" fontId="70" fillId="8" borderId="75" xfId="0" applyFont="1" applyFill="1" applyBorder="1" applyAlignment="1">
      <alignment horizontal="left" vertical="center"/>
    </xf>
    <xf numFmtId="3" fontId="74" fillId="8" borderId="1" xfId="0" applyNumberFormat="1" applyFont="1" applyFill="1" applyBorder="1" applyAlignment="1">
      <alignment horizontal="right" vertical="center"/>
    </xf>
    <xf numFmtId="3" fontId="0" fillId="0" borderId="1" xfId="0" applyNumberFormat="1" applyFont="1" applyBorder="1" applyAlignment="1">
      <alignment horizontal="right" vertical="center"/>
    </xf>
    <xf numFmtId="0" fontId="23" fillId="0" borderId="0" xfId="0" applyFont="1" applyAlignment="1"/>
    <xf numFmtId="0" fontId="75" fillId="0" borderId="0" xfId="0" applyFont="1" applyProtection="1"/>
    <xf numFmtId="0" fontId="77" fillId="0" borderId="0" xfId="0" applyFont="1" applyAlignment="1" applyProtection="1">
      <alignment horizontal="center"/>
    </xf>
    <xf numFmtId="0" fontId="47" fillId="0" borderId="1" xfId="0" applyFont="1" applyFill="1" applyBorder="1" applyAlignment="1" applyProtection="1">
      <alignment horizontal="center" vertical="center"/>
    </xf>
    <xf numFmtId="0" fontId="47" fillId="0" borderId="1" xfId="0" applyFont="1" applyFill="1" applyBorder="1" applyAlignment="1" applyProtection="1">
      <alignment horizontal="center" vertical="center" wrapText="1"/>
    </xf>
    <xf numFmtId="0" fontId="75" fillId="0" borderId="1" xfId="0" applyFont="1" applyFill="1" applyBorder="1" applyAlignment="1" applyProtection="1">
      <alignment horizontal="left" vertical="center"/>
    </xf>
    <xf numFmtId="0" fontId="75" fillId="0" borderId="1" xfId="0" applyFont="1" applyFill="1" applyBorder="1" applyAlignment="1" applyProtection="1">
      <alignment horizontal="center" vertical="center"/>
      <protection locked="0"/>
    </xf>
    <xf numFmtId="0" fontId="75" fillId="0" borderId="1" xfId="0" applyFont="1" applyBorder="1" applyAlignment="1" applyProtection="1">
      <alignment vertical="center"/>
    </xf>
    <xf numFmtId="0" fontId="75" fillId="0" borderId="1" xfId="0" applyFont="1" applyBorder="1" applyAlignment="1" applyProtection="1">
      <alignment horizontal="center" vertical="center"/>
      <protection locked="0"/>
    </xf>
    <xf numFmtId="0" fontId="47" fillId="11" borderId="1" xfId="0" applyFont="1" applyFill="1" applyBorder="1" applyAlignment="1" applyProtection="1">
      <alignment horizontal="left" vertical="center"/>
    </xf>
    <xf numFmtId="0" fontId="47" fillId="11" borderId="1" xfId="0" applyFont="1" applyFill="1" applyBorder="1" applyAlignment="1" applyProtection="1">
      <alignment horizontal="center" vertical="center"/>
    </xf>
    <xf numFmtId="0" fontId="75" fillId="0" borderId="1" xfId="0" applyFont="1" applyFill="1" applyBorder="1" applyAlignment="1" applyProtection="1">
      <alignment vertical="center"/>
    </xf>
    <xf numFmtId="0" fontId="36" fillId="0" borderId="1" xfId="0" applyFont="1" applyFill="1" applyBorder="1" applyAlignment="1" applyProtection="1">
      <alignment vertical="center"/>
    </xf>
    <xf numFmtId="0" fontId="36" fillId="0" borderId="1" xfId="0" applyFont="1" applyFill="1" applyBorder="1" applyAlignment="1" applyProtection="1">
      <alignment horizontal="center" vertical="center"/>
      <protection locked="0"/>
    </xf>
    <xf numFmtId="0" fontId="47" fillId="11" borderId="1" xfId="0" applyFont="1" applyFill="1" applyBorder="1" applyAlignment="1" applyProtection="1">
      <alignment vertical="center"/>
    </xf>
    <xf numFmtId="0" fontId="23" fillId="11" borderId="1" xfId="0" applyFont="1" applyFill="1" applyBorder="1" applyAlignment="1" applyProtection="1">
      <alignment horizontal="center" vertical="center"/>
    </xf>
    <xf numFmtId="0" fontId="47" fillId="12" borderId="1" xfId="0" applyFont="1" applyFill="1" applyBorder="1" applyAlignment="1" applyProtection="1">
      <alignment vertical="center"/>
    </xf>
    <xf numFmtId="0" fontId="47" fillId="12" borderId="1" xfId="0" applyFont="1" applyFill="1" applyBorder="1" applyAlignment="1" applyProtection="1">
      <alignment horizontal="center" vertical="center"/>
    </xf>
    <xf numFmtId="0" fontId="0" fillId="0" borderId="0" xfId="0" applyAlignment="1" applyProtection="1"/>
    <xf numFmtId="0" fontId="76" fillId="0" borderId="0" xfId="0" applyFont="1" applyAlignment="1" applyProtection="1"/>
    <xf numFmtId="0" fontId="2" fillId="0" borderId="0" xfId="12"/>
    <xf numFmtId="0" fontId="80" fillId="0" borderId="0" xfId="12" applyFont="1" applyAlignment="1">
      <alignment vertical="center"/>
    </xf>
    <xf numFmtId="0" fontId="81" fillId="0" borderId="0" xfId="12" applyFont="1" applyAlignment="1">
      <alignment vertical="center"/>
    </xf>
    <xf numFmtId="3" fontId="81" fillId="0" borderId="0" xfId="12" applyNumberFormat="1" applyFont="1" applyAlignment="1">
      <alignment vertical="center"/>
    </xf>
    <xf numFmtId="0" fontId="82" fillId="0" borderId="0" xfId="12" applyFont="1" applyAlignment="1">
      <alignment vertical="center"/>
    </xf>
    <xf numFmtId="164" fontId="83" fillId="0" borderId="0" xfId="0" applyNumberFormat="1" applyFont="1" applyFill="1" applyAlignment="1">
      <alignment horizontal="center" vertical="center" wrapText="1"/>
    </xf>
    <xf numFmtId="0" fontId="79" fillId="0" borderId="0" xfId="0" applyFont="1" applyAlignment="1">
      <alignment vertical="center"/>
    </xf>
    <xf numFmtId="0" fontId="80" fillId="0" borderId="0" xfId="0" applyFont="1" applyAlignment="1">
      <alignment vertical="center"/>
    </xf>
    <xf numFmtId="3" fontId="80" fillId="0" borderId="0" xfId="0" applyNumberFormat="1" applyFont="1" applyAlignment="1">
      <alignment vertical="center"/>
    </xf>
    <xf numFmtId="0" fontId="81" fillId="0" borderId="0" xfId="0" applyFont="1" applyAlignment="1">
      <alignment vertical="center"/>
    </xf>
    <xf numFmtId="3" fontId="81" fillId="0" borderId="0" xfId="0" applyNumberFormat="1" applyFont="1" applyAlignment="1">
      <alignment vertical="center"/>
    </xf>
    <xf numFmtId="0" fontId="79" fillId="0" borderId="0" xfId="0" applyFont="1" applyAlignment="1">
      <alignment horizontal="left" vertical="center"/>
    </xf>
    <xf numFmtId="0" fontId="61" fillId="0" borderId="1" xfId="0" applyFont="1" applyFill="1" applyBorder="1" applyAlignment="1">
      <alignment vertical="center"/>
    </xf>
    <xf numFmtId="3" fontId="48" fillId="0" borderId="2" xfId="0" applyNumberFormat="1" applyFont="1" applyBorder="1" applyAlignment="1">
      <alignment horizontal="right" vertical="center" wrapText="1"/>
    </xf>
    <xf numFmtId="3" fontId="19" fillId="0" borderId="1" xfId="8" applyNumberFormat="1" applyFont="1" applyFill="1" applyBorder="1" applyAlignment="1" applyProtection="1">
      <alignment horizontal="right" vertical="center" wrapText="1"/>
    </xf>
    <xf numFmtId="0" fontId="57" fillId="0" borderId="1" xfId="0" applyFont="1" applyFill="1" applyBorder="1" applyAlignment="1">
      <alignment vertical="center"/>
    </xf>
    <xf numFmtId="3" fontId="57" fillId="0" borderId="1" xfId="0" applyNumberFormat="1" applyFont="1" applyFill="1" applyBorder="1"/>
    <xf numFmtId="0" fontId="59" fillId="9" borderId="1" xfId="0" applyFont="1" applyFill="1" applyBorder="1" applyAlignment="1">
      <alignment vertical="center"/>
    </xf>
    <xf numFmtId="3" fontId="57" fillId="9" borderId="1" xfId="0" applyNumberFormat="1" applyFont="1" applyFill="1" applyBorder="1" applyAlignment="1">
      <alignment vertical="center"/>
    </xf>
    <xf numFmtId="0" fontId="61" fillId="0" borderId="1" xfId="0" applyFont="1" applyFill="1" applyBorder="1" applyAlignment="1">
      <alignment vertical="center" wrapText="1"/>
    </xf>
    <xf numFmtId="0" fontId="48" fillId="9" borderId="1" xfId="0" applyFont="1" applyFill="1" applyBorder="1" applyAlignment="1">
      <alignment vertical="center"/>
    </xf>
    <xf numFmtId="3" fontId="64" fillId="0" borderId="0" xfId="0" applyNumberFormat="1" applyFont="1" applyFill="1"/>
    <xf numFmtId="3" fontId="6" fillId="0" borderId="1" xfId="8" applyNumberFormat="1" applyFont="1" applyFill="1" applyBorder="1" applyAlignment="1" applyProtection="1">
      <alignment horizontal="right" vertical="center" wrapText="1"/>
    </xf>
    <xf numFmtId="0" fontId="84" fillId="0" borderId="1" xfId="13" applyFont="1" applyBorder="1" applyAlignment="1">
      <alignment horizontal="left"/>
    </xf>
    <xf numFmtId="0" fontId="65" fillId="0" borderId="0" xfId="0" applyFont="1" applyFill="1" applyAlignment="1">
      <alignment horizontal="center"/>
    </xf>
    <xf numFmtId="3" fontId="0" fillId="0" borderId="0" xfId="0" applyNumberFormat="1"/>
    <xf numFmtId="3" fontId="80" fillId="0" borderId="0" xfId="12" applyNumberFormat="1" applyFont="1" applyAlignment="1">
      <alignment vertical="center"/>
    </xf>
    <xf numFmtId="0" fontId="88" fillId="0" borderId="0" xfId="0" applyFont="1" applyAlignment="1">
      <alignment vertical="center"/>
    </xf>
    <xf numFmtId="0" fontId="88" fillId="0" borderId="0" xfId="0" applyFont="1" applyAlignment="1">
      <alignment horizontal="right" vertical="center"/>
    </xf>
    <xf numFmtId="0" fontId="54" fillId="0" borderId="0" xfId="0" applyFont="1" applyAlignment="1">
      <alignment vertical="center"/>
    </xf>
    <xf numFmtId="3" fontId="61" fillId="0" borderId="1" xfId="0" applyNumberFormat="1" applyFont="1" applyFill="1" applyBorder="1" applyAlignment="1">
      <alignment vertical="center"/>
    </xf>
    <xf numFmtId="164" fontId="40" fillId="0" borderId="1" xfId="0" applyNumberFormat="1" applyFont="1" applyFill="1" applyBorder="1" applyAlignment="1" applyProtection="1">
      <alignment horizontal="left" vertical="center" wrapText="1"/>
      <protection locked="0"/>
    </xf>
    <xf numFmtId="0" fontId="40" fillId="0" borderId="1" xfId="0" applyFont="1" applyBorder="1" applyProtection="1">
      <protection locked="0"/>
    </xf>
    <xf numFmtId="0" fontId="19" fillId="0" borderId="2" xfId="8" applyFont="1" applyFill="1" applyBorder="1" applyAlignment="1" applyProtection="1">
      <alignment horizontal="center" vertical="center" wrapText="1"/>
    </xf>
    <xf numFmtId="164" fontId="40" fillId="0" borderId="1" xfId="0" applyNumberFormat="1" applyFont="1" applyFill="1" applyBorder="1" applyAlignment="1" applyProtection="1">
      <alignment vertical="center" wrapText="1"/>
      <protection locked="0"/>
    </xf>
    <xf numFmtId="164" fontId="20" fillId="0" borderId="33" xfId="0" applyNumberFormat="1" applyFont="1" applyFill="1" applyBorder="1" applyAlignment="1" applyProtection="1">
      <alignment vertical="center" wrapText="1"/>
      <protection locked="0"/>
    </xf>
    <xf numFmtId="1" fontId="20" fillId="0" borderId="33" xfId="0" applyNumberFormat="1" applyFont="1" applyFill="1" applyBorder="1" applyAlignment="1" applyProtection="1">
      <alignment vertical="center" wrapText="1"/>
      <protection locked="0"/>
    </xf>
    <xf numFmtId="0" fontId="67" fillId="0" borderId="0" xfId="0" applyFont="1" applyFill="1" applyBorder="1" applyAlignment="1">
      <alignment horizontal="right"/>
    </xf>
    <xf numFmtId="0" fontId="40" fillId="0" borderId="1" xfId="0" applyFont="1" applyFill="1" applyBorder="1" applyAlignment="1">
      <alignment horizontal="left" vertical="center"/>
    </xf>
    <xf numFmtId="0" fontId="44" fillId="9" borderId="1" xfId="0" applyFont="1" applyFill="1" applyBorder="1" applyAlignment="1">
      <alignment vertical="center"/>
    </xf>
    <xf numFmtId="0" fontId="40" fillId="0" borderId="1" xfId="0" applyFont="1" applyFill="1" applyBorder="1" applyAlignment="1">
      <alignment vertical="center"/>
    </xf>
    <xf numFmtId="3" fontId="48" fillId="0" borderId="1" xfId="0" applyNumberFormat="1" applyFont="1" applyFill="1" applyBorder="1" applyAlignment="1"/>
    <xf numFmtId="3" fontId="61" fillId="0" borderId="0" xfId="0" applyNumberFormat="1" applyFont="1"/>
    <xf numFmtId="0" fontId="48" fillId="0" borderId="0" xfId="0" applyFont="1" applyFill="1" applyBorder="1"/>
    <xf numFmtId="3" fontId="48" fillId="0" borderId="0" xfId="0" applyNumberFormat="1" applyFont="1" applyFill="1" applyBorder="1"/>
    <xf numFmtId="164" fontId="4" fillId="0" borderId="1" xfId="0" applyNumberFormat="1" applyFont="1" applyFill="1" applyBorder="1" applyAlignment="1" applyProtection="1">
      <alignment vertical="center" wrapText="1"/>
      <protection locked="0"/>
    </xf>
    <xf numFmtId="164" fontId="86" fillId="0" borderId="1" xfId="0" applyNumberFormat="1" applyFont="1" applyFill="1" applyBorder="1" applyAlignment="1" applyProtection="1">
      <alignment vertical="center" wrapText="1"/>
      <protection locked="0"/>
    </xf>
    <xf numFmtId="164" fontId="86" fillId="0" borderId="1" xfId="0" applyNumberFormat="1" applyFont="1" applyFill="1" applyBorder="1" applyAlignment="1" applyProtection="1">
      <alignment horizontal="right" vertical="center" wrapText="1"/>
      <protection locked="0"/>
    </xf>
    <xf numFmtId="164" fontId="4" fillId="0" borderId="2" xfId="0" applyNumberFormat="1" applyFont="1" applyFill="1" applyBorder="1" applyAlignment="1" applyProtection="1">
      <alignment vertical="center" wrapText="1"/>
      <protection locked="0"/>
    </xf>
    <xf numFmtId="164" fontId="41" fillId="0" borderId="6" xfId="0" applyNumberFormat="1" applyFont="1" applyFill="1" applyBorder="1" applyAlignment="1" applyProtection="1">
      <alignment vertical="center" wrapText="1"/>
    </xf>
    <xf numFmtId="0" fontId="48" fillId="0" borderId="51" xfId="0" applyFont="1" applyBorder="1" applyAlignment="1">
      <alignment horizontal="center" vertical="center" wrapText="1"/>
    </xf>
    <xf numFmtId="0" fontId="19" fillId="0" borderId="51" xfId="8" applyFont="1" applyFill="1" applyBorder="1" applyAlignment="1" applyProtection="1">
      <alignment horizontal="center" vertical="center" wrapText="1"/>
    </xf>
    <xf numFmtId="164" fontId="40" fillId="0" borderId="3" xfId="0" applyNumberFormat="1" applyFont="1" applyFill="1" applyBorder="1" applyAlignment="1" applyProtection="1">
      <alignment horizontal="left" vertical="center" wrapText="1"/>
      <protection locked="0"/>
    </xf>
    <xf numFmtId="0" fontId="40" fillId="0" borderId="3" xfId="0" applyFont="1" applyBorder="1" applyProtection="1">
      <protection locked="0"/>
    </xf>
    <xf numFmtId="164" fontId="15" fillId="0" borderId="33" xfId="0" applyNumberFormat="1" applyFont="1" applyFill="1" applyBorder="1" applyAlignment="1" applyProtection="1">
      <alignment vertical="center" wrapText="1"/>
      <protection locked="0"/>
    </xf>
    <xf numFmtId="164" fontId="75" fillId="0" borderId="33" xfId="0" applyNumberFormat="1" applyFont="1" applyFill="1" applyBorder="1" applyAlignment="1" applyProtection="1">
      <alignment horizontal="right" vertical="center" wrapText="1"/>
      <protection locked="0"/>
    </xf>
    <xf numFmtId="164" fontId="15" fillId="0" borderId="1" xfId="0" applyNumberFormat="1" applyFont="1" applyFill="1" applyBorder="1" applyAlignment="1" applyProtection="1">
      <alignment vertical="center" wrapText="1"/>
      <protection locked="0"/>
    </xf>
    <xf numFmtId="164" fontId="75" fillId="0" borderId="1" xfId="0" applyNumberFormat="1" applyFont="1" applyFill="1" applyBorder="1" applyAlignment="1" applyProtection="1">
      <alignment horizontal="right" vertical="center" wrapText="1"/>
      <protection locked="0"/>
    </xf>
    <xf numFmtId="164" fontId="15" fillId="0" borderId="2" xfId="0" applyNumberFormat="1" applyFont="1" applyFill="1" applyBorder="1" applyAlignment="1" applyProtection="1">
      <alignment vertical="center" wrapText="1"/>
      <protection locked="0"/>
    </xf>
    <xf numFmtId="164" fontId="6" fillId="0" borderId="6" xfId="0" applyNumberFormat="1" applyFont="1" applyFill="1" applyBorder="1" applyAlignment="1" applyProtection="1">
      <alignment vertical="center" wrapText="1"/>
    </xf>
    <xf numFmtId="164" fontId="8" fillId="0" borderId="0" xfId="8" applyNumberFormat="1" applyFont="1" applyFill="1" applyBorder="1" applyAlignment="1" applyProtection="1">
      <alignment horizontal="center" vertical="center"/>
    </xf>
    <xf numFmtId="0" fontId="9" fillId="0" borderId="43" xfId="8" applyFont="1" applyFill="1" applyBorder="1" applyAlignment="1" applyProtection="1">
      <alignment horizontal="center" vertical="center" wrapText="1"/>
    </xf>
    <xf numFmtId="0" fontId="9" fillId="0" borderId="46" xfId="8" applyFont="1" applyFill="1" applyBorder="1" applyAlignment="1" applyProtection="1">
      <alignment horizontal="center" vertical="center" wrapText="1"/>
    </xf>
    <xf numFmtId="0" fontId="9" fillId="0" borderId="33" xfId="8" applyFont="1" applyFill="1" applyBorder="1" applyAlignment="1" applyProtection="1">
      <alignment horizontal="center" vertical="center" wrapText="1"/>
    </xf>
    <xf numFmtId="0" fontId="9" fillId="0" borderId="12" xfId="8" applyFont="1" applyFill="1" applyBorder="1" applyAlignment="1" applyProtection="1">
      <alignment horizontal="center" vertical="center" wrapText="1"/>
    </xf>
    <xf numFmtId="164" fontId="28" fillId="0" borderId="33" xfId="8" applyNumberFormat="1" applyFont="1" applyFill="1" applyBorder="1" applyAlignment="1" applyProtection="1">
      <alignment horizontal="center" vertical="center"/>
    </xf>
    <xf numFmtId="0" fontId="31" fillId="0" borderId="0" xfId="8" applyFont="1" applyFill="1" applyAlignment="1" applyProtection="1">
      <alignment horizontal="center" vertical="center" wrapText="1"/>
    </xf>
    <xf numFmtId="0" fontId="31" fillId="0" borderId="0" xfId="8" applyFont="1" applyFill="1" applyAlignment="1" applyProtection="1">
      <alignment horizontal="center" vertical="center"/>
    </xf>
    <xf numFmtId="0" fontId="85" fillId="0" borderId="0" xfId="8" applyFont="1" applyFill="1" applyAlignment="1" applyProtection="1">
      <alignment horizontal="right" vertical="top"/>
    </xf>
    <xf numFmtId="0" fontId="31" fillId="0" borderId="0" xfId="8" applyFont="1" applyFill="1" applyAlignment="1" applyProtection="1">
      <alignment horizontal="center" vertical="top" wrapText="1"/>
    </xf>
    <xf numFmtId="0" fontId="85" fillId="0" borderId="0" xfId="8" applyFont="1" applyFill="1" applyAlignment="1" applyProtection="1">
      <alignment horizontal="center" vertical="top"/>
    </xf>
    <xf numFmtId="0" fontId="87" fillId="0" borderId="0" xfId="0" applyFont="1" applyAlignment="1">
      <alignment horizontal="center" vertical="center"/>
    </xf>
    <xf numFmtId="0" fontId="29" fillId="0" borderId="0" xfId="0" applyFont="1" applyAlignment="1">
      <alignment horizontal="right"/>
    </xf>
    <xf numFmtId="0" fontId="85" fillId="0" borderId="0" xfId="0" applyFont="1" applyAlignment="1">
      <alignment horizontal="right" vertical="center"/>
    </xf>
    <xf numFmtId="0" fontId="81" fillId="0" borderId="0" xfId="0" applyFont="1" applyAlignment="1">
      <alignment horizontal="left" vertical="center"/>
    </xf>
    <xf numFmtId="0" fontId="17" fillId="0" borderId="0" xfId="0" applyFont="1" applyAlignment="1">
      <alignment horizontal="left"/>
    </xf>
    <xf numFmtId="0" fontId="86" fillId="0" borderId="0" xfId="0" applyFont="1" applyAlignment="1">
      <alignment horizontal="right" vertical="top"/>
    </xf>
    <xf numFmtId="0" fontId="36" fillId="0" borderId="0" xfId="0" applyFont="1" applyAlignment="1">
      <alignment horizontal="right" vertical="top"/>
    </xf>
    <xf numFmtId="0" fontId="68" fillId="0" borderId="0" xfId="0" applyFont="1" applyAlignment="1">
      <alignment horizontal="center" vertical="center"/>
    </xf>
    <xf numFmtId="0" fontId="36" fillId="0" borderId="0" xfId="0" applyFont="1" applyAlignment="1">
      <alignment horizontal="right"/>
    </xf>
    <xf numFmtId="164" fontId="21" fillId="0" borderId="0" xfId="0" applyNumberFormat="1" applyFont="1" applyFill="1" applyAlignment="1">
      <alignment horizontal="center" vertical="center" wrapText="1"/>
    </xf>
    <xf numFmtId="0" fontId="17" fillId="0" borderId="0" xfId="0" applyNumberFormat="1" applyFont="1" applyFill="1" applyAlignment="1" applyProtection="1">
      <alignment horizontal="center" textRotation="180" wrapText="1"/>
      <protection locked="0"/>
    </xf>
    <xf numFmtId="0" fontId="65" fillId="0" borderId="0" xfId="0" applyFont="1" applyFill="1" applyAlignment="1">
      <alignment horizontal="center"/>
    </xf>
    <xf numFmtId="164" fontId="17" fillId="0" borderId="0" xfId="0" applyNumberFormat="1" applyFont="1" applyFill="1" applyAlignment="1">
      <alignment horizontal="center" textRotation="180" wrapText="1"/>
    </xf>
    <xf numFmtId="164" fontId="29" fillId="0" borderId="27" xfId="0" applyNumberFormat="1" applyFont="1" applyFill="1" applyBorder="1" applyAlignment="1">
      <alignment horizontal="left" vertical="center" wrapText="1" indent="2"/>
    </xf>
    <xf numFmtId="164" fontId="29" fillId="0" borderId="72" xfId="0" applyNumberFormat="1" applyFont="1" applyFill="1" applyBorder="1" applyAlignment="1">
      <alignment horizontal="left" vertical="center" wrapText="1" indent="2"/>
    </xf>
    <xf numFmtId="164" fontId="19" fillId="0" borderId="17" xfId="0" applyNumberFormat="1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textRotation="180"/>
    </xf>
    <xf numFmtId="164" fontId="0" fillId="0" borderId="20" xfId="0" applyNumberFormat="1" applyFill="1" applyBorder="1" applyAlignment="1" applyProtection="1">
      <alignment horizontal="left" vertical="center" wrapText="1"/>
      <protection locked="0"/>
    </xf>
    <xf numFmtId="164" fontId="0" fillId="0" borderId="40" xfId="0" applyNumberFormat="1" applyFill="1" applyBorder="1" applyAlignment="1" applyProtection="1">
      <alignment horizontal="left" vertical="center" wrapText="1"/>
      <protection locked="0"/>
    </xf>
    <xf numFmtId="164" fontId="0" fillId="0" borderId="66" xfId="0" applyNumberFormat="1" applyFill="1" applyBorder="1" applyAlignment="1" applyProtection="1">
      <alignment horizontal="left" vertical="center" wrapText="1"/>
      <protection locked="0"/>
    </xf>
    <xf numFmtId="164" fontId="0" fillId="0" borderId="71" xfId="0" applyNumberFormat="1" applyFill="1" applyBorder="1" applyAlignment="1" applyProtection="1">
      <alignment horizontal="left" vertical="center" wrapText="1"/>
      <protection locked="0"/>
    </xf>
    <xf numFmtId="164" fontId="9" fillId="0" borderId="21" xfId="0" applyNumberFormat="1" applyFont="1" applyFill="1" applyBorder="1" applyAlignment="1">
      <alignment horizontal="center" vertical="center" wrapText="1"/>
    </xf>
    <xf numFmtId="164" fontId="9" fillId="0" borderId="63" xfId="0" applyNumberFormat="1" applyFont="1" applyFill="1" applyBorder="1" applyAlignment="1">
      <alignment horizontal="center" vertical="center" wrapText="1"/>
    </xf>
    <xf numFmtId="164" fontId="29" fillId="0" borderId="27" xfId="0" applyNumberFormat="1" applyFont="1" applyFill="1" applyBorder="1" applyAlignment="1">
      <alignment horizontal="center" vertical="center" wrapText="1"/>
    </xf>
    <xf numFmtId="164" fontId="29" fillId="0" borderId="72" xfId="0" applyNumberFormat="1" applyFont="1" applyFill="1" applyBorder="1" applyAlignment="1">
      <alignment horizontal="center" vertical="center" wrapText="1"/>
    </xf>
    <xf numFmtId="164" fontId="9" fillId="0" borderId="17" xfId="0" applyNumberFormat="1" applyFont="1" applyFill="1" applyBorder="1" applyAlignment="1">
      <alignment horizontal="center" vertical="center" wrapText="1"/>
    </xf>
    <xf numFmtId="164" fontId="9" fillId="0" borderId="73" xfId="0" applyNumberFormat="1" applyFont="1" applyFill="1" applyBorder="1" applyAlignment="1">
      <alignment horizontal="center" vertical="center"/>
    </xf>
    <xf numFmtId="164" fontId="9" fillId="0" borderId="62" xfId="0" applyNumberFormat="1" applyFont="1" applyFill="1" applyBorder="1" applyAlignment="1">
      <alignment horizontal="center" vertical="center"/>
    </xf>
    <xf numFmtId="164" fontId="9" fillId="0" borderId="18" xfId="0" applyNumberFormat="1" applyFont="1" applyFill="1" applyBorder="1" applyAlignment="1">
      <alignment horizontal="center" vertical="center"/>
    </xf>
    <xf numFmtId="167" fontId="8" fillId="0" borderId="0" xfId="0" applyNumberFormat="1" applyFont="1" applyFill="1" applyBorder="1" applyAlignment="1">
      <alignment horizontal="center" vertical="center" wrapText="1"/>
    </xf>
    <xf numFmtId="164" fontId="19" fillId="0" borderId="17" xfId="0" applyNumberFormat="1" applyFont="1" applyFill="1" applyBorder="1" applyAlignment="1">
      <alignment horizontal="center" vertical="center" wrapText="1"/>
    </xf>
    <xf numFmtId="164" fontId="7" fillId="0" borderId="11" xfId="0" applyNumberFormat="1" applyFont="1" applyFill="1" applyBorder="1" applyAlignment="1">
      <alignment horizontal="right" vertical="center"/>
    </xf>
    <xf numFmtId="164" fontId="21" fillId="0" borderId="0" xfId="0" applyNumberFormat="1" applyFont="1" applyFill="1" applyAlignment="1">
      <alignment horizontal="left" vertical="center" wrapText="1"/>
    </xf>
    <xf numFmtId="164" fontId="0" fillId="0" borderId="0" xfId="0" applyNumberFormat="1" applyFill="1" applyAlignment="1" applyProtection="1">
      <alignment horizontal="left" vertical="center" wrapText="1"/>
      <protection locked="0"/>
    </xf>
    <xf numFmtId="167" fontId="39" fillId="0" borderId="28" xfId="0" applyNumberFormat="1" applyFont="1" applyFill="1" applyBorder="1" applyAlignment="1">
      <alignment horizontal="left" vertical="center" wrapText="1"/>
    </xf>
    <xf numFmtId="164" fontId="28" fillId="0" borderId="17" xfId="0" applyNumberFormat="1" applyFont="1" applyFill="1" applyBorder="1" applyAlignment="1">
      <alignment horizontal="center" vertical="center" wrapText="1"/>
    </xf>
    <xf numFmtId="0" fontId="9" fillId="0" borderId="27" xfId="0" applyFont="1" applyFill="1" applyBorder="1" applyAlignment="1" applyProtection="1">
      <alignment horizontal="center" vertical="center" wrapText="1"/>
    </xf>
    <xf numFmtId="0" fontId="9" fillId="0" borderId="72" xfId="0" applyFont="1" applyFill="1" applyBorder="1" applyAlignment="1" applyProtection="1">
      <alignment horizontal="center" vertical="center" wrapText="1"/>
    </xf>
    <xf numFmtId="0" fontId="9" fillId="0" borderId="35" xfId="0" applyFont="1" applyFill="1" applyBorder="1" applyAlignment="1" applyProtection="1">
      <alignment horizontal="center" vertical="center" wrapText="1"/>
    </xf>
    <xf numFmtId="0" fontId="9" fillId="0" borderId="39" xfId="0" applyFont="1" applyFill="1" applyBorder="1" applyAlignment="1" applyProtection="1">
      <alignment horizontal="center" vertical="center"/>
      <protection locked="0"/>
    </xf>
    <xf numFmtId="0" fontId="9" fillId="0" borderId="40" xfId="0" applyFont="1" applyFill="1" applyBorder="1" applyAlignment="1" applyProtection="1">
      <alignment horizontal="center" vertical="center"/>
      <protection locked="0"/>
    </xf>
    <xf numFmtId="0" fontId="9" fillId="0" borderId="41" xfId="0" applyFont="1" applyFill="1" applyBorder="1" applyAlignment="1" applyProtection="1">
      <alignment horizontal="center" vertical="center"/>
      <protection locked="0"/>
    </xf>
    <xf numFmtId="0" fontId="9" fillId="0" borderId="42" xfId="0" applyFont="1" applyFill="1" applyBorder="1" applyAlignment="1" applyProtection="1">
      <alignment horizontal="center" vertical="center"/>
    </xf>
    <xf numFmtId="0" fontId="9" fillId="0" borderId="71" xfId="0" applyFont="1" applyFill="1" applyBorder="1" applyAlignment="1" applyProtection="1">
      <alignment horizontal="center" vertical="center"/>
    </xf>
    <xf numFmtId="0" fontId="9" fillId="0" borderId="56" xfId="0" applyFont="1" applyFill="1" applyBorder="1" applyAlignment="1" applyProtection="1">
      <alignment horizontal="center" vertical="center"/>
    </xf>
    <xf numFmtId="0" fontId="9" fillId="0" borderId="71" xfId="0" quotePrefix="1" applyFont="1" applyFill="1" applyBorder="1" applyAlignment="1" applyProtection="1">
      <alignment horizontal="center" vertical="center"/>
    </xf>
    <xf numFmtId="0" fontId="9" fillId="0" borderId="56" xfId="0" quotePrefix="1" applyFont="1" applyFill="1" applyBorder="1" applyAlignment="1" applyProtection="1">
      <alignment horizontal="center" vertical="center"/>
    </xf>
    <xf numFmtId="0" fontId="47" fillId="10" borderId="15" xfId="0" applyFont="1" applyFill="1" applyBorder="1" applyAlignment="1" applyProtection="1">
      <alignment horizontal="center" vertical="center"/>
    </xf>
    <xf numFmtId="0" fontId="0" fillId="0" borderId="49" xfId="0" applyBorder="1" applyAlignment="1" applyProtection="1">
      <alignment horizontal="center" vertical="center"/>
    </xf>
    <xf numFmtId="0" fontId="75" fillId="0" borderId="0" xfId="0" applyFont="1" applyAlignment="1" applyProtection="1">
      <alignment horizontal="right"/>
    </xf>
    <xf numFmtId="0" fontId="78" fillId="0" borderId="0" xfId="0" applyFont="1" applyAlignment="1" applyProtection="1">
      <alignment horizontal="center"/>
    </xf>
    <xf numFmtId="164" fontId="28" fillId="0" borderId="53" xfId="8" applyNumberFormat="1" applyFont="1" applyFill="1" applyBorder="1" applyAlignment="1" applyProtection="1">
      <alignment horizontal="center" vertical="center"/>
    </xf>
    <xf numFmtId="0" fontId="9" fillId="0" borderId="51" xfId="8" applyFont="1" applyFill="1" applyBorder="1" applyAlignment="1" applyProtection="1">
      <alignment horizontal="center" vertical="center" wrapText="1"/>
    </xf>
    <xf numFmtId="0" fontId="9" fillId="0" borderId="57" xfId="8" applyFont="1" applyFill="1" applyBorder="1" applyAlignment="1" applyProtection="1">
      <alignment horizontal="center" vertical="center" wrapText="1"/>
    </xf>
    <xf numFmtId="164" fontId="9" fillId="0" borderId="50" xfId="0" applyNumberFormat="1" applyFont="1" applyFill="1" applyBorder="1" applyAlignment="1" applyProtection="1">
      <alignment horizontal="center" vertical="center" wrapText="1"/>
    </xf>
    <xf numFmtId="164" fontId="9" fillId="0" borderId="61" xfId="0" applyNumberFormat="1" applyFont="1" applyFill="1" applyBorder="1" applyAlignment="1" applyProtection="1">
      <alignment horizontal="center" vertical="center" wrapText="1"/>
    </xf>
    <xf numFmtId="164" fontId="9" fillId="0" borderId="51" xfId="0" applyNumberFormat="1" applyFont="1" applyFill="1" applyBorder="1" applyAlignment="1" applyProtection="1">
      <alignment horizontal="center" vertical="center" wrapText="1"/>
    </xf>
    <xf numFmtId="164" fontId="9" fillId="0" borderId="57" xfId="0" applyNumberFormat="1" applyFont="1" applyFill="1" applyBorder="1" applyAlignment="1" applyProtection="1">
      <alignment horizontal="center" vertical="center"/>
    </xf>
    <xf numFmtId="164" fontId="9" fillId="0" borderId="57" xfId="0" applyNumberFormat="1" applyFont="1" applyFill="1" applyBorder="1" applyAlignment="1" applyProtection="1">
      <alignment horizontal="center" vertical="center" wrapText="1"/>
    </xf>
    <xf numFmtId="164" fontId="9" fillId="0" borderId="21" xfId="0" applyNumberFormat="1" applyFont="1" applyFill="1" applyBorder="1" applyAlignment="1" applyProtection="1">
      <alignment horizontal="center" vertical="center" wrapText="1"/>
    </xf>
    <xf numFmtId="164" fontId="9" fillId="0" borderId="19" xfId="0" applyNumberFormat="1" applyFont="1" applyFill="1" applyBorder="1" applyAlignment="1" applyProtection="1">
      <alignment horizontal="center" vertical="center" wrapText="1"/>
    </xf>
    <xf numFmtId="164" fontId="11" fillId="0" borderId="0" xfId="0" applyNumberFormat="1" applyFont="1" applyFill="1" applyAlignment="1">
      <alignment horizontal="center" textRotation="180" wrapText="1"/>
    </xf>
    <xf numFmtId="164" fontId="9" fillId="0" borderId="58" xfId="0" applyNumberFormat="1" applyFont="1" applyFill="1" applyBorder="1" applyAlignment="1">
      <alignment horizontal="center" vertical="center" wrapText="1"/>
    </xf>
    <xf numFmtId="164" fontId="9" fillId="0" borderId="65" xfId="0" applyNumberFormat="1" applyFont="1" applyFill="1" applyBorder="1" applyAlignment="1">
      <alignment horizontal="center" vertical="center" wrapText="1"/>
    </xf>
    <xf numFmtId="164" fontId="9" fillId="0" borderId="19" xfId="0" applyNumberFormat="1" applyFont="1" applyFill="1" applyBorder="1" applyAlignment="1">
      <alignment horizontal="center" vertical="center" wrapText="1"/>
    </xf>
    <xf numFmtId="164" fontId="9" fillId="0" borderId="21" xfId="0" applyNumberFormat="1" applyFont="1" applyFill="1" applyBorder="1" applyAlignment="1">
      <alignment horizontal="center" vertical="center"/>
    </xf>
    <xf numFmtId="164" fontId="9" fillId="0" borderId="19" xfId="0" applyNumberFormat="1" applyFont="1" applyFill="1" applyBorder="1" applyAlignment="1">
      <alignment horizontal="center" vertical="center"/>
    </xf>
    <xf numFmtId="164" fontId="9" fillId="0" borderId="73" xfId="0" applyNumberFormat="1" applyFont="1" applyFill="1" applyBorder="1" applyAlignment="1">
      <alignment horizontal="center" vertical="center" wrapText="1"/>
    </xf>
    <xf numFmtId="164" fontId="9" fillId="0" borderId="18" xfId="0" applyNumberFormat="1" applyFont="1" applyFill="1" applyBorder="1" applyAlignment="1">
      <alignment horizontal="center" vertical="center" wrapText="1"/>
    </xf>
    <xf numFmtId="164" fontId="9" fillId="0" borderId="39" xfId="0" applyNumberFormat="1" applyFont="1" applyFill="1" applyBorder="1" applyAlignment="1">
      <alignment horizontal="center" vertical="center" wrapText="1"/>
    </xf>
    <xf numFmtId="164" fontId="9" fillId="0" borderId="68" xfId="0" applyNumberFormat="1" applyFont="1" applyFill="1" applyBorder="1" applyAlignment="1">
      <alignment horizontal="center" vertical="center" wrapText="1"/>
    </xf>
    <xf numFmtId="0" fontId="29" fillId="0" borderId="27" xfId="0" applyFont="1" applyFill="1" applyBorder="1" applyAlignment="1" applyProtection="1">
      <alignment horizontal="left" vertical="center"/>
    </xf>
    <xf numFmtId="0" fontId="29" fillId="0" borderId="36" xfId="0" applyFont="1" applyFill="1" applyBorder="1" applyAlignment="1" applyProtection="1">
      <alignment horizontal="left" vertical="center"/>
    </xf>
    <xf numFmtId="0" fontId="21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horizontal="center" vertical="center"/>
    </xf>
    <xf numFmtId="0" fontId="42" fillId="0" borderId="11" xfId="0" applyFont="1" applyFill="1" applyBorder="1" applyAlignment="1">
      <alignment horizontal="right"/>
    </xf>
    <xf numFmtId="0" fontId="9" fillId="0" borderId="73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51" xfId="0" applyFont="1" applyFill="1" applyBorder="1" applyAlignment="1">
      <alignment horizontal="center" vertical="center" wrapText="1"/>
    </xf>
    <xf numFmtId="0" fontId="9" fillId="0" borderId="57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28" fillId="0" borderId="45" xfId="0" applyFont="1" applyFill="1" applyBorder="1" applyAlignment="1">
      <alignment horizontal="center"/>
    </xf>
    <xf numFmtId="0" fontId="28" fillId="0" borderId="72" xfId="0" applyFont="1" applyFill="1" applyBorder="1" applyAlignment="1">
      <alignment horizontal="center"/>
    </xf>
    <xf numFmtId="0" fontId="9" fillId="0" borderId="52" xfId="0" applyFont="1" applyFill="1" applyBorder="1" applyAlignment="1">
      <alignment horizontal="center" vertical="center" wrapText="1"/>
    </xf>
    <xf numFmtId="0" fontId="9" fillId="0" borderId="64" xfId="0" applyFont="1" applyFill="1" applyBorder="1" applyAlignment="1">
      <alignment horizontal="center" vertical="center" wrapText="1"/>
    </xf>
    <xf numFmtId="0" fontId="9" fillId="0" borderId="73" xfId="0" applyFont="1" applyFill="1" applyBorder="1" applyAlignment="1">
      <alignment horizontal="left" vertical="center" wrapText="1"/>
    </xf>
    <xf numFmtId="0" fontId="9" fillId="0" borderId="28" xfId="0" applyFont="1" applyFill="1" applyBorder="1" applyAlignment="1">
      <alignment horizontal="left" vertical="center" wrapText="1"/>
    </xf>
    <xf numFmtId="0" fontId="9" fillId="0" borderId="58" xfId="0" applyFont="1" applyFill="1" applyBorder="1" applyAlignment="1">
      <alignment horizontal="left" vertical="center" wrapText="1"/>
    </xf>
    <xf numFmtId="0" fontId="26" fillId="0" borderId="27" xfId="0" applyFont="1" applyFill="1" applyBorder="1" applyAlignment="1" applyProtection="1">
      <alignment horizontal="left" vertical="center"/>
    </xf>
    <xf numFmtId="0" fontId="26" fillId="0" borderId="36" xfId="0" applyFont="1" applyFill="1" applyBorder="1" applyAlignment="1" applyProtection="1">
      <alignment horizontal="left" vertical="center"/>
    </xf>
    <xf numFmtId="0" fontId="9" fillId="0" borderId="73" xfId="0" applyFont="1" applyFill="1" applyBorder="1" applyAlignment="1" applyProtection="1">
      <alignment horizontal="left" vertical="center" wrapText="1"/>
    </xf>
    <xf numFmtId="0" fontId="9" fillId="0" borderId="28" xfId="0" applyFont="1" applyFill="1" applyBorder="1" applyAlignment="1" applyProtection="1">
      <alignment horizontal="left" vertical="center" wrapText="1"/>
    </xf>
    <xf numFmtId="0" fontId="9" fillId="0" borderId="58" xfId="0" applyFont="1" applyFill="1" applyBorder="1" applyAlignment="1" applyProtection="1">
      <alignment horizontal="left" vertical="center" wrapText="1"/>
    </xf>
    <xf numFmtId="0" fontId="27" fillId="0" borderId="28" xfId="0" applyFont="1" applyFill="1" applyBorder="1" applyAlignment="1">
      <alignment horizontal="justify" vertical="center" wrapText="1"/>
    </xf>
    <xf numFmtId="0" fontId="28" fillId="0" borderId="27" xfId="0" applyFont="1" applyFill="1" applyBorder="1" applyAlignment="1">
      <alignment horizontal="left" vertical="center" indent="2"/>
    </xf>
    <xf numFmtId="0" fontId="28" fillId="0" borderId="36" xfId="0" applyFont="1" applyFill="1" applyBorder="1" applyAlignment="1">
      <alignment horizontal="left" vertical="center" indent="2"/>
    </xf>
    <xf numFmtId="0" fontId="44" fillId="0" borderId="0" xfId="10" applyFont="1" applyFill="1" applyAlignment="1">
      <alignment horizontal="center" vertical="center" wrapText="1"/>
    </xf>
    <xf numFmtId="0" fontId="44" fillId="0" borderId="0" xfId="10" applyFont="1" applyFill="1" applyAlignment="1">
      <alignment horizontal="center" vertical="center"/>
    </xf>
    <xf numFmtId="0" fontId="23" fillId="0" borderId="27" xfId="10" applyFont="1" applyFill="1" applyBorder="1" applyAlignment="1">
      <alignment horizontal="left"/>
    </xf>
    <xf numFmtId="0" fontId="23" fillId="0" borderId="36" xfId="10" applyFont="1" applyFill="1" applyBorder="1" applyAlignment="1">
      <alignment horizontal="left"/>
    </xf>
    <xf numFmtId="3" fontId="40" fillId="0" borderId="0" xfId="10" applyNumberFormat="1" applyFont="1" applyFill="1" applyAlignment="1">
      <alignment horizontal="center"/>
    </xf>
    <xf numFmtId="0" fontId="44" fillId="0" borderId="0" xfId="10" applyFont="1" applyFill="1" applyAlignment="1">
      <alignment horizontal="center" wrapText="1"/>
    </xf>
    <xf numFmtId="0" fontId="44" fillId="0" borderId="0" xfId="10" applyFont="1" applyFill="1" applyAlignment="1">
      <alignment horizontal="center"/>
    </xf>
    <xf numFmtId="0" fontId="23" fillId="0" borderId="27" xfId="10" applyFont="1" applyFill="1" applyBorder="1" applyAlignment="1">
      <alignment horizontal="left" indent="1"/>
    </xf>
    <xf numFmtId="0" fontId="23" fillId="0" borderId="36" xfId="10" applyFont="1" applyFill="1" applyBorder="1" applyAlignment="1">
      <alignment horizontal="left" indent="1"/>
    </xf>
    <xf numFmtId="0" fontId="53" fillId="0" borderId="0" xfId="0" applyFont="1" applyAlignment="1" applyProtection="1">
      <alignment horizontal="center" vertical="center" wrapText="1"/>
      <protection locked="0"/>
    </xf>
    <xf numFmtId="0" fontId="50" fillId="0" borderId="8" xfId="0" applyFont="1" applyBorder="1" applyAlignment="1" applyProtection="1">
      <alignment wrapText="1"/>
    </xf>
    <xf numFmtId="0" fontId="50" fillId="0" borderId="6" xfId="0" applyFont="1" applyBorder="1" applyAlignment="1" applyProtection="1">
      <alignment wrapText="1"/>
    </xf>
    <xf numFmtId="0" fontId="17" fillId="0" borderId="0" xfId="0" applyFont="1" applyAlignment="1" applyProtection="1">
      <alignment horizontal="center" textRotation="180"/>
    </xf>
    <xf numFmtId="0" fontId="55" fillId="0" borderId="1" xfId="0" applyFont="1" applyFill="1" applyBorder="1" applyAlignment="1">
      <alignment horizontal="center" vertical="center" wrapText="1"/>
    </xf>
    <xf numFmtId="0" fontId="55" fillId="0" borderId="1" xfId="0" applyFont="1" applyFill="1" applyBorder="1" applyAlignment="1">
      <alignment horizontal="center" vertical="center"/>
    </xf>
    <xf numFmtId="0" fontId="56" fillId="0" borderId="1" xfId="0" quotePrefix="1" applyFont="1" applyFill="1" applyBorder="1" applyAlignment="1">
      <alignment horizontal="center" vertical="center"/>
    </xf>
    <xf numFmtId="0" fontId="56" fillId="0" borderId="1" xfId="0" applyFont="1" applyFill="1" applyBorder="1" applyAlignment="1">
      <alignment horizontal="left" vertical="center" wrapText="1"/>
    </xf>
    <xf numFmtId="0" fontId="56" fillId="0" borderId="1" xfId="0" applyFont="1" applyFill="1" applyBorder="1" applyAlignment="1">
      <alignment horizontal="left" vertical="center"/>
    </xf>
    <xf numFmtId="0" fontId="56" fillId="0" borderId="1" xfId="0" applyFont="1" applyFill="1" applyBorder="1" applyAlignment="1">
      <alignment horizontal="center" vertical="center"/>
    </xf>
    <xf numFmtId="3" fontId="57" fillId="5" borderId="1" xfId="7" applyNumberFormat="1" applyFont="1" applyFill="1" applyBorder="1" applyAlignment="1">
      <alignment horizontal="center" vertical="center" wrapText="1"/>
    </xf>
    <xf numFmtId="0" fontId="58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5" fillId="0" borderId="1" xfId="0" quotePrefix="1" applyFont="1" applyFill="1" applyBorder="1" applyAlignment="1">
      <alignment horizontal="center" vertical="center"/>
    </xf>
    <xf numFmtId="0" fontId="55" fillId="0" borderId="1" xfId="0" applyFont="1" applyFill="1" applyBorder="1" applyAlignment="1">
      <alignment horizontal="left" vertical="center" wrapText="1"/>
    </xf>
    <xf numFmtId="0" fontId="55" fillId="0" borderId="1" xfId="0" applyFont="1" applyFill="1" applyBorder="1" applyAlignment="1">
      <alignment horizontal="left" vertical="center"/>
    </xf>
    <xf numFmtId="169" fontId="56" fillId="0" borderId="1" xfId="0" applyNumberFormat="1" applyFont="1" applyFill="1" applyBorder="1" applyAlignment="1">
      <alignment horizontal="left" vertical="center" wrapText="1"/>
    </xf>
    <xf numFmtId="0" fontId="56" fillId="7" borderId="1" xfId="0" applyFont="1" applyFill="1" applyBorder="1" applyAlignment="1">
      <alignment horizontal="left" vertical="center" wrapText="1"/>
    </xf>
    <xf numFmtId="0" fontId="57" fillId="0" borderId="1" xfId="0" applyFont="1" applyFill="1" applyBorder="1" applyAlignment="1">
      <alignment vertical="center" wrapText="1"/>
    </xf>
    <xf numFmtId="0" fontId="57" fillId="0" borderId="1" xfId="0" applyFont="1" applyFill="1" applyBorder="1" applyAlignment="1">
      <alignment horizontal="left" vertical="center"/>
    </xf>
    <xf numFmtId="0" fontId="57" fillId="0" borderId="1" xfId="0" applyFont="1" applyFill="1" applyBorder="1" applyAlignment="1">
      <alignment horizontal="left" vertical="center" wrapText="1"/>
    </xf>
    <xf numFmtId="0" fontId="57" fillId="7" borderId="1" xfId="0" applyFont="1" applyFill="1" applyBorder="1" applyAlignment="1">
      <alignment horizontal="left" vertical="center" wrapText="1"/>
    </xf>
    <xf numFmtId="0" fontId="59" fillId="0" borderId="1" xfId="0" applyFont="1" applyFill="1" applyBorder="1" applyAlignment="1">
      <alignment vertical="center" wrapText="1"/>
    </xf>
    <xf numFmtId="0" fontId="56" fillId="0" borderId="1" xfId="0" applyFont="1" applyFill="1" applyBorder="1" applyAlignment="1">
      <alignment vertical="center" wrapText="1"/>
    </xf>
    <xf numFmtId="0" fontId="56" fillId="6" borderId="1" xfId="6" applyFont="1" applyFill="1" applyBorder="1" applyAlignment="1">
      <alignment horizontal="center" vertical="center" wrapText="1"/>
    </xf>
    <xf numFmtId="0" fontId="55" fillId="0" borderId="1" xfId="0" applyFont="1" applyFill="1" applyBorder="1" applyAlignment="1">
      <alignment vertical="center" wrapText="1"/>
    </xf>
    <xf numFmtId="0" fontId="56" fillId="0" borderId="1" xfId="0" applyFont="1" applyFill="1" applyBorder="1" applyAlignment="1">
      <alignment vertical="center"/>
    </xf>
    <xf numFmtId="0" fontId="55" fillId="0" borderId="1" xfId="0" applyFont="1" applyFill="1" applyBorder="1" applyAlignment="1">
      <alignment vertical="center"/>
    </xf>
    <xf numFmtId="0" fontId="55" fillId="0" borderId="15" xfId="0" applyFont="1" applyFill="1" applyBorder="1" applyAlignment="1">
      <alignment vertical="center" wrapText="1"/>
    </xf>
    <xf numFmtId="0" fontId="0" fillId="0" borderId="49" xfId="0" applyBorder="1" applyAlignment="1">
      <alignment vertical="center" wrapText="1"/>
    </xf>
    <xf numFmtId="0" fontId="60" fillId="0" borderId="1" xfId="0" applyFont="1" applyBorder="1" applyAlignment="1">
      <alignment horizontal="center" vertical="center" wrapText="1"/>
    </xf>
    <xf numFmtId="0" fontId="56" fillId="0" borderId="15" xfId="0" quotePrefix="1" applyFont="1" applyFill="1" applyBorder="1" applyAlignment="1">
      <alignment horizontal="center" vertical="center"/>
    </xf>
    <xf numFmtId="0" fontId="56" fillId="0" borderId="49" xfId="0" quotePrefix="1" applyFont="1" applyFill="1" applyBorder="1" applyAlignment="1">
      <alignment horizontal="center" vertical="center"/>
    </xf>
    <xf numFmtId="0" fontId="55" fillId="0" borderId="15" xfId="0" quotePrefix="1" applyFont="1" applyFill="1" applyBorder="1" applyAlignment="1">
      <alignment horizontal="center" vertical="center"/>
    </xf>
    <xf numFmtId="0" fontId="55" fillId="0" borderId="49" xfId="0" quotePrefix="1" applyFont="1" applyFill="1" applyBorder="1" applyAlignment="1">
      <alignment horizontal="center" vertical="center"/>
    </xf>
  </cellXfs>
  <cellStyles count="14">
    <cellStyle name="Ezres" xfId="1" builtinId="3"/>
    <cellStyle name="Ezres 2" xfId="2" xr:uid="{00000000-0005-0000-0000-000001000000}"/>
    <cellStyle name="Ezres 3" xfId="3" xr:uid="{00000000-0005-0000-0000-000002000000}"/>
    <cellStyle name="Hiperhivatkozás" xfId="4" xr:uid="{00000000-0005-0000-0000-000003000000}"/>
    <cellStyle name="Már látott hiperhivatkozás" xfId="5" xr:uid="{00000000-0005-0000-0000-000004000000}"/>
    <cellStyle name="Normál" xfId="0" builtinId="0"/>
    <cellStyle name="Normál 2" xfId="12" xr:uid="{00000000-0005-0000-0000-000006000000}"/>
    <cellStyle name="Normál 3" xfId="13" xr:uid="{00000000-0005-0000-0000-000007000000}"/>
    <cellStyle name="Normál_12_urlap_Mérleg_MJEL 01R_ABCDEF_2014re_nov19" xfId="6" xr:uid="{00000000-0005-0000-0000-000008000000}"/>
    <cellStyle name="Normál_12dmelléklet" xfId="7" xr:uid="{00000000-0005-0000-0000-000009000000}"/>
    <cellStyle name="Normál_KVRENMUNKA" xfId="8" xr:uid="{00000000-0005-0000-0000-00000A000000}"/>
    <cellStyle name="Normál_VAGYONK" xfId="9" xr:uid="{00000000-0005-0000-0000-00000B000000}"/>
    <cellStyle name="Normál_VAGYONKIM" xfId="10" xr:uid="{00000000-0005-0000-0000-00000C000000}"/>
    <cellStyle name="Százalék" xfId="11" builtinId="5"/>
  </cellStyles>
  <dxfs count="1">
    <dxf>
      <font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theme" Target="theme/theme1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H41"/>
  <sheetViews>
    <sheetView zoomScaleNormal="100" workbookViewId="0">
      <selection activeCell="A10" sqref="A10"/>
    </sheetView>
  </sheetViews>
  <sheetFormatPr defaultRowHeight="12.75" x14ac:dyDescent="0.2"/>
  <cols>
    <col min="1" max="1" width="46.33203125" style="255" customWidth="1"/>
    <col min="2" max="2" width="66.1640625" style="255" customWidth="1"/>
    <col min="3" max="16384" width="9.33203125" style="255"/>
  </cols>
  <sheetData>
    <row r="1" spans="1:2" ht="18.75" x14ac:dyDescent="0.3">
      <c r="A1" s="379" t="s">
        <v>0</v>
      </c>
    </row>
    <row r="3" spans="1:2" x14ac:dyDescent="0.2">
      <c r="A3" s="380"/>
      <c r="B3" s="380"/>
    </row>
    <row r="4" spans="1:2" ht="15.75" x14ac:dyDescent="0.25">
      <c r="A4" s="377" t="s">
        <v>1514</v>
      </c>
      <c r="B4" s="381"/>
    </row>
    <row r="5" spans="1:2" s="382" customFormat="1" x14ac:dyDescent="0.2">
      <c r="A5" s="380"/>
      <c r="B5" s="380"/>
    </row>
    <row r="6" spans="1:2" x14ac:dyDescent="0.2">
      <c r="A6" s="380" t="s">
        <v>1</v>
      </c>
      <c r="B6" s="380" t="s">
        <v>2</v>
      </c>
    </row>
    <row r="7" spans="1:2" x14ac:dyDescent="0.2">
      <c r="A7" s="380" t="s">
        <v>3</v>
      </c>
      <c r="B7" s="380" t="s">
        <v>4</v>
      </c>
    </row>
    <row r="8" spans="1:2" x14ac:dyDescent="0.2">
      <c r="A8" s="380" t="s">
        <v>5</v>
      </c>
      <c r="B8" s="380" t="s">
        <v>6</v>
      </c>
    </row>
    <row r="9" spans="1:2" x14ac:dyDescent="0.2">
      <c r="A9" s="380"/>
      <c r="B9" s="380"/>
    </row>
    <row r="10" spans="1:2" ht="15.75" x14ac:dyDescent="0.25">
      <c r="A10" s="377" t="str">
        <f>+CONCATENATE(LEFT(A4,4),". évi módosított előirányzat BEVÉTELEK")</f>
        <v>2016. évi módosított előirányzat BEVÉTELEK</v>
      </c>
      <c r="B10" s="381"/>
    </row>
    <row r="11" spans="1:2" x14ac:dyDescent="0.2">
      <c r="A11" s="380"/>
      <c r="B11" s="380"/>
    </row>
    <row r="12" spans="1:2" s="382" customFormat="1" x14ac:dyDescent="0.2">
      <c r="A12" s="380" t="s">
        <v>7</v>
      </c>
      <c r="B12" s="380" t="s">
        <v>8</v>
      </c>
    </row>
    <row r="13" spans="1:2" x14ac:dyDescent="0.2">
      <c r="A13" s="380" t="s">
        <v>9</v>
      </c>
      <c r="B13" s="380" t="s">
        <v>10</v>
      </c>
    </row>
    <row r="14" spans="1:2" x14ac:dyDescent="0.2">
      <c r="A14" s="380" t="s">
        <v>11</v>
      </c>
      <c r="B14" s="380" t="s">
        <v>12</v>
      </c>
    </row>
    <row r="15" spans="1:2" x14ac:dyDescent="0.2">
      <c r="A15" s="380"/>
      <c r="B15" s="380"/>
    </row>
    <row r="16" spans="1:2" ht="14.25" x14ac:dyDescent="0.2">
      <c r="A16" s="383" t="str">
        <f>+CONCATENATE(LEFT(A4,4),". évi teljesítés BEVÉTELEK")</f>
        <v>2016. évi teljesítés BEVÉTELEK</v>
      </c>
      <c r="B16" s="381"/>
    </row>
    <row r="17" spans="1:2" x14ac:dyDescent="0.2">
      <c r="A17" s="380"/>
      <c r="B17" s="380"/>
    </row>
    <row r="18" spans="1:2" x14ac:dyDescent="0.2">
      <c r="A18" s="380" t="s">
        <v>13</v>
      </c>
      <c r="B18" s="380" t="s">
        <v>14</v>
      </c>
    </row>
    <row r="19" spans="1:2" x14ac:dyDescent="0.2">
      <c r="A19" s="380" t="s">
        <v>15</v>
      </c>
      <c r="B19" s="380" t="s">
        <v>16</v>
      </c>
    </row>
    <row r="20" spans="1:2" x14ac:dyDescent="0.2">
      <c r="A20" s="380" t="s">
        <v>17</v>
      </c>
      <c r="B20" s="380" t="s">
        <v>18</v>
      </c>
    </row>
    <row r="21" spans="1:2" x14ac:dyDescent="0.2">
      <c r="A21" s="380"/>
      <c r="B21" s="380"/>
    </row>
    <row r="22" spans="1:2" ht="15.75" x14ac:dyDescent="0.25">
      <c r="A22" s="377" t="str">
        <f>+CONCATENATE(LEFT(A4,4),". évi eredeti előirányzat KIADÁSOK")</f>
        <v>2016. évi eredeti előirányzat KIADÁSOK</v>
      </c>
      <c r="B22" s="381"/>
    </row>
    <row r="23" spans="1:2" x14ac:dyDescent="0.2">
      <c r="A23" s="380"/>
      <c r="B23" s="380"/>
    </row>
    <row r="24" spans="1:2" x14ac:dyDescent="0.2">
      <c r="A24" s="380" t="s">
        <v>19</v>
      </c>
      <c r="B24" s="380" t="s">
        <v>20</v>
      </c>
    </row>
    <row r="25" spans="1:2" x14ac:dyDescent="0.2">
      <c r="A25" s="380" t="s">
        <v>21</v>
      </c>
      <c r="B25" s="380" t="s">
        <v>22</v>
      </c>
    </row>
    <row r="26" spans="1:2" x14ac:dyDescent="0.2">
      <c r="A26" s="380" t="s">
        <v>23</v>
      </c>
      <c r="B26" s="380" t="s">
        <v>24</v>
      </c>
    </row>
    <row r="27" spans="1:2" x14ac:dyDescent="0.2">
      <c r="A27" s="380"/>
      <c r="B27" s="380"/>
    </row>
    <row r="28" spans="1:2" ht="15.75" x14ac:dyDescent="0.25">
      <c r="A28" s="377" t="str">
        <f>+CONCATENATE(LEFT(A4,4),". évi módosított előirányzat KIADÁSOK")</f>
        <v>2016. évi módosított előirányzat KIADÁSOK</v>
      </c>
      <c r="B28" s="381"/>
    </row>
    <row r="29" spans="1:2" x14ac:dyDescent="0.2">
      <c r="A29" s="380"/>
      <c r="B29" s="380"/>
    </row>
    <row r="30" spans="1:2" x14ac:dyDescent="0.2">
      <c r="A30" s="380" t="s">
        <v>25</v>
      </c>
      <c r="B30" s="380" t="s">
        <v>26</v>
      </c>
    </row>
    <row r="31" spans="1:2" x14ac:dyDescent="0.2">
      <c r="A31" s="380" t="s">
        <v>27</v>
      </c>
      <c r="B31" s="380" t="s">
        <v>28</v>
      </c>
    </row>
    <row r="32" spans="1:2" x14ac:dyDescent="0.2">
      <c r="A32" s="380" t="s">
        <v>29</v>
      </c>
      <c r="B32" s="380" t="s">
        <v>30</v>
      </c>
    </row>
    <row r="33" spans="1:8" x14ac:dyDescent="0.2">
      <c r="A33" s="380"/>
      <c r="B33" s="380"/>
    </row>
    <row r="34" spans="1:8" ht="15.75" x14ac:dyDescent="0.25">
      <c r="A34" s="384" t="str">
        <f>+CONCATENATE(LEFT(A4,4),". évi teljesítés KIADÁSOK")</f>
        <v>2016. évi teljesítés KIADÁSOK</v>
      </c>
      <c r="B34" s="381"/>
    </row>
    <row r="35" spans="1:8" x14ac:dyDescent="0.2">
      <c r="A35" s="380"/>
      <c r="B35" s="380"/>
    </row>
    <row r="36" spans="1:8" x14ac:dyDescent="0.2">
      <c r="A36" s="380" t="s">
        <v>31</v>
      </c>
      <c r="B36" s="380" t="s">
        <v>32</v>
      </c>
    </row>
    <row r="37" spans="1:8" x14ac:dyDescent="0.2">
      <c r="A37" s="380" t="s">
        <v>33</v>
      </c>
      <c r="B37" s="380" t="s">
        <v>34</v>
      </c>
    </row>
    <row r="38" spans="1:8" x14ac:dyDescent="0.2">
      <c r="A38" s="380" t="s">
        <v>35</v>
      </c>
      <c r="B38" s="380" t="s">
        <v>36</v>
      </c>
    </row>
    <row r="40" spans="1:8" x14ac:dyDescent="0.2">
      <c r="A40" s="524" t="s">
        <v>37</v>
      </c>
      <c r="B40" s="525"/>
      <c r="C40" s="525"/>
      <c r="D40" s="525"/>
      <c r="E40" s="525"/>
      <c r="F40" s="525"/>
      <c r="G40" s="526"/>
      <c r="H40" s="526"/>
    </row>
    <row r="41" spans="1:8" x14ac:dyDescent="0.2">
      <c r="A41" s="524" t="s">
        <v>38</v>
      </c>
      <c r="B41" s="525"/>
      <c r="C41" s="525"/>
      <c r="D41" s="525"/>
      <c r="E41" s="525"/>
      <c r="F41" s="525"/>
      <c r="G41" s="526"/>
      <c r="H41" s="526"/>
    </row>
  </sheetData>
  <phoneticPr fontId="27" type="noConversion"/>
  <pageMargins left="1.0629921259842521" right="1.0236220472440944" top="0.78740157480314965" bottom="0.78740157480314965" header="0.70866141732283472" footer="0.70866141732283472"/>
  <pageSetup paperSize="9" scale="77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92D050"/>
    <pageSetUpPr fitToPage="1"/>
  </sheetPr>
  <dimension ref="A1:F27"/>
  <sheetViews>
    <sheetView showGridLines="0" view="pageBreakPreview" zoomScaleNormal="100" zoomScaleSheetLayoutView="100" workbookViewId="0">
      <selection activeCell="A2" sqref="A2:E2"/>
    </sheetView>
  </sheetViews>
  <sheetFormatPr defaultRowHeight="12.75" x14ac:dyDescent="0.2"/>
  <cols>
    <col min="1" max="1" width="48.1640625" style="5" customWidth="1"/>
    <col min="2" max="5" width="15.83203125" style="4" customWidth="1"/>
    <col min="6" max="6" width="4.1640625" style="4" customWidth="1"/>
    <col min="7" max="7" width="13.83203125" style="4" customWidth="1"/>
    <col min="8" max="16384" width="9.33203125" style="4"/>
  </cols>
  <sheetData>
    <row r="1" spans="1:6" s="565" customFormat="1" ht="12.75" customHeight="1" x14ac:dyDescent="0.2">
      <c r="A1" s="686" t="s">
        <v>1602</v>
      </c>
      <c r="B1" s="686"/>
      <c r="C1" s="686"/>
      <c r="D1" s="686"/>
      <c r="E1" s="686"/>
    </row>
    <row r="2" spans="1:6" s="565" customFormat="1" ht="30.75" customHeight="1" x14ac:dyDescent="0.25">
      <c r="A2" s="689" t="s">
        <v>1407</v>
      </c>
      <c r="B2" s="689"/>
      <c r="C2" s="689"/>
      <c r="D2" s="689"/>
      <c r="E2" s="689"/>
    </row>
    <row r="3" spans="1:6" s="565" customFormat="1" x14ac:dyDescent="0.2">
      <c r="B3" s="587"/>
      <c r="C3" s="587"/>
      <c r="D3" s="540"/>
      <c r="E3" s="540"/>
    </row>
    <row r="4" spans="1:6" ht="24.75" customHeight="1" x14ac:dyDescent="0.2">
      <c r="A4" s="687" t="s">
        <v>327</v>
      </c>
      <c r="B4" s="687"/>
      <c r="C4" s="687"/>
      <c r="D4" s="687"/>
      <c r="E4" s="687"/>
      <c r="F4" s="690"/>
    </row>
    <row r="5" spans="1:6" ht="23.25" customHeight="1" thickBot="1" x14ac:dyDescent="0.25">
      <c r="A5" s="25"/>
      <c r="B5" s="10"/>
      <c r="C5" s="10"/>
      <c r="D5" s="10"/>
      <c r="E5" s="10"/>
      <c r="F5" s="690"/>
    </row>
    <row r="6" spans="1:6" s="6" customFormat="1" ht="48.75" customHeight="1" thickBot="1" x14ac:dyDescent="0.25">
      <c r="A6" s="26" t="s">
        <v>328</v>
      </c>
      <c r="B6" s="27" t="s">
        <v>324</v>
      </c>
      <c r="C6" s="27" t="s">
        <v>325</v>
      </c>
      <c r="D6" s="27" t="str">
        <f>+'7a.sz.mell'!D7</f>
        <v>2017.évi                 eredeti előirányzat</v>
      </c>
      <c r="E6" s="27" t="str">
        <f>+'7a.sz.mell'!E7</f>
        <v>2017. évi módosított előirányzat</v>
      </c>
      <c r="F6" s="690"/>
    </row>
    <row r="7" spans="1:6" s="10" customFormat="1" ht="15" customHeight="1" thickBot="1" x14ac:dyDescent="0.25">
      <c r="A7" s="372" t="s">
        <v>46</v>
      </c>
      <c r="B7" s="373" t="s">
        <v>47</v>
      </c>
      <c r="C7" s="373" t="s">
        <v>48</v>
      </c>
      <c r="D7" s="373" t="s">
        <v>49</v>
      </c>
      <c r="E7" s="373" t="s">
        <v>50</v>
      </c>
      <c r="F7" s="690"/>
    </row>
    <row r="8" spans="1:6" ht="15.95" customHeight="1" x14ac:dyDescent="0.2">
      <c r="A8" s="641" t="s">
        <v>1558</v>
      </c>
      <c r="B8" s="642"/>
      <c r="C8" s="643"/>
      <c r="D8" s="661">
        <v>25000000</v>
      </c>
      <c r="E8" s="662">
        <v>24221756</v>
      </c>
      <c r="F8" s="690"/>
    </row>
    <row r="9" spans="1:6" ht="15.95" customHeight="1" x14ac:dyDescent="0.2">
      <c r="A9" s="641" t="s">
        <v>1559</v>
      </c>
      <c r="B9" s="2"/>
      <c r="C9" s="11"/>
      <c r="D9" s="663">
        <v>6438000</v>
      </c>
      <c r="E9" s="664">
        <v>6364987</v>
      </c>
      <c r="F9" s="690"/>
    </row>
    <row r="10" spans="1:6" ht="15.95" customHeight="1" x14ac:dyDescent="0.2">
      <c r="A10" s="641" t="s">
        <v>1560</v>
      </c>
      <c r="B10" s="2"/>
      <c r="C10" s="11"/>
      <c r="D10" s="663">
        <v>1000000</v>
      </c>
      <c r="E10" s="664"/>
      <c r="F10" s="690"/>
    </row>
    <row r="11" spans="1:6" ht="15.95" customHeight="1" x14ac:dyDescent="0.2">
      <c r="A11" s="641" t="s">
        <v>1561</v>
      </c>
      <c r="B11" s="2"/>
      <c r="C11" s="11"/>
      <c r="D11" s="663">
        <v>6000000</v>
      </c>
      <c r="E11" s="664">
        <v>11684000</v>
      </c>
      <c r="F11" s="690"/>
    </row>
    <row r="12" spans="1:6" ht="15.95" customHeight="1" x14ac:dyDescent="0.25">
      <c r="A12" s="639" t="s">
        <v>1562</v>
      </c>
      <c r="B12" s="2"/>
      <c r="C12" s="11"/>
      <c r="D12" s="663"/>
      <c r="E12" s="664">
        <v>448592</v>
      </c>
      <c r="F12" s="690"/>
    </row>
    <row r="13" spans="1:6" ht="15.95" customHeight="1" x14ac:dyDescent="0.2">
      <c r="A13" s="638" t="s">
        <v>1563</v>
      </c>
      <c r="B13" s="2"/>
      <c r="C13" s="11"/>
      <c r="D13" s="663"/>
      <c r="E13" s="664">
        <v>40552073</v>
      </c>
      <c r="F13" s="690"/>
    </row>
    <row r="14" spans="1:6" ht="15.95" customHeight="1" x14ac:dyDescent="0.25">
      <c r="A14" s="639" t="s">
        <v>1564</v>
      </c>
      <c r="B14" s="2"/>
      <c r="C14" s="11"/>
      <c r="D14" s="663"/>
      <c r="E14" s="664">
        <v>1083563</v>
      </c>
      <c r="F14" s="690"/>
    </row>
    <row r="15" spans="1:6" ht="15.95" customHeight="1" x14ac:dyDescent="0.25">
      <c r="A15" s="639" t="s">
        <v>1565</v>
      </c>
      <c r="B15" s="2"/>
      <c r="C15" s="11"/>
      <c r="D15" s="663"/>
      <c r="E15" s="664">
        <v>4984750</v>
      </c>
      <c r="F15" s="690"/>
    </row>
    <row r="16" spans="1:6" ht="15.95" customHeight="1" x14ac:dyDescent="0.25">
      <c r="A16" s="639" t="s">
        <v>1566</v>
      </c>
      <c r="B16" s="2"/>
      <c r="C16" s="279"/>
      <c r="D16" s="663"/>
      <c r="E16" s="663">
        <v>1854609</v>
      </c>
      <c r="F16" s="690"/>
    </row>
    <row r="17" spans="1:6" ht="15.95" customHeight="1" x14ac:dyDescent="0.25">
      <c r="A17" s="639" t="s">
        <v>1567</v>
      </c>
      <c r="B17" s="2"/>
      <c r="C17" s="279"/>
      <c r="D17" s="663"/>
      <c r="E17" s="663">
        <v>7046090</v>
      </c>
      <c r="F17" s="690"/>
    </row>
    <row r="18" spans="1:6" ht="15.95" customHeight="1" x14ac:dyDescent="0.2">
      <c r="A18" s="16"/>
      <c r="B18" s="2"/>
      <c r="C18" s="279"/>
      <c r="D18" s="663"/>
      <c r="E18" s="663"/>
      <c r="F18" s="690"/>
    </row>
    <row r="19" spans="1:6" ht="15.95" customHeight="1" x14ac:dyDescent="0.2">
      <c r="A19" s="16"/>
      <c r="B19" s="2"/>
      <c r="C19" s="279"/>
      <c r="D19" s="663"/>
      <c r="E19" s="663"/>
      <c r="F19" s="690"/>
    </row>
    <row r="20" spans="1:6" ht="15.95" customHeight="1" x14ac:dyDescent="0.2">
      <c r="A20" s="16"/>
      <c r="B20" s="2"/>
      <c r="C20" s="279"/>
      <c r="D20" s="663"/>
      <c r="E20" s="663"/>
      <c r="F20" s="690"/>
    </row>
    <row r="21" spans="1:6" ht="15.95" customHeight="1" x14ac:dyDescent="0.2">
      <c r="A21" s="16"/>
      <c r="B21" s="2"/>
      <c r="C21" s="279"/>
      <c r="D21" s="663"/>
      <c r="E21" s="663"/>
      <c r="F21" s="690"/>
    </row>
    <row r="22" spans="1:6" ht="15.95" customHeight="1" x14ac:dyDescent="0.2">
      <c r="A22" s="16"/>
      <c r="B22" s="2"/>
      <c r="C22" s="279"/>
      <c r="D22" s="663"/>
      <c r="E22" s="663"/>
      <c r="F22" s="690"/>
    </row>
    <row r="23" spans="1:6" ht="15.95" customHeight="1" x14ac:dyDescent="0.2">
      <c r="A23" s="16"/>
      <c r="B23" s="2"/>
      <c r="C23" s="279"/>
      <c r="D23" s="663"/>
      <c r="E23" s="663"/>
      <c r="F23" s="690"/>
    </row>
    <row r="24" spans="1:6" ht="15.95" customHeight="1" x14ac:dyDescent="0.2">
      <c r="A24" s="16"/>
      <c r="B24" s="2"/>
      <c r="C24" s="279"/>
      <c r="D24" s="663"/>
      <c r="E24" s="663"/>
      <c r="F24" s="690"/>
    </row>
    <row r="25" spans="1:6" ht="15.95" customHeight="1" x14ac:dyDescent="0.2">
      <c r="A25" s="16"/>
      <c r="B25" s="2"/>
      <c r="C25" s="279"/>
      <c r="D25" s="663"/>
      <c r="E25" s="663"/>
      <c r="F25" s="690"/>
    </row>
    <row r="26" spans="1:6" ht="15.95" customHeight="1" thickBot="1" x14ac:dyDescent="0.25">
      <c r="A26" s="17"/>
      <c r="B26" s="3"/>
      <c r="C26" s="280"/>
      <c r="D26" s="665"/>
      <c r="E26" s="665"/>
      <c r="F26" s="690"/>
    </row>
    <row r="27" spans="1:6" s="15" customFormat="1" ht="18" customHeight="1" thickBot="1" x14ac:dyDescent="0.25">
      <c r="A27" s="28" t="s">
        <v>326</v>
      </c>
      <c r="B27" s="14">
        <f>SUM(B8:B26)</f>
        <v>0</v>
      </c>
      <c r="C27" s="20"/>
      <c r="D27" s="666">
        <f>SUM(D8:D26)</f>
        <v>38438000</v>
      </c>
      <c r="E27" s="666">
        <f>SUM(E8:E26)</f>
        <v>98240420</v>
      </c>
      <c r="F27" s="690"/>
    </row>
  </sheetData>
  <mergeCells count="4">
    <mergeCell ref="A1:E1"/>
    <mergeCell ref="A4:E4"/>
    <mergeCell ref="F4:F27"/>
    <mergeCell ref="A2:E2"/>
  </mergeCells>
  <phoneticPr fontId="0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92" orientation="landscape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92D050"/>
  </sheetPr>
  <dimension ref="A1:D56"/>
  <sheetViews>
    <sheetView showGridLines="0" view="pageBreakPreview" zoomScale="60" zoomScaleNormal="100" workbookViewId="0">
      <selection activeCell="A2" sqref="A2"/>
    </sheetView>
  </sheetViews>
  <sheetFormatPr defaultRowHeight="11.25" x14ac:dyDescent="0.2"/>
  <cols>
    <col min="1" max="1" width="60.6640625" style="565" customWidth="1"/>
    <col min="2" max="2" width="17.6640625" style="565" customWidth="1"/>
    <col min="3" max="3" width="16" style="565" customWidth="1"/>
    <col min="4" max="16384" width="9.33203125" style="565"/>
  </cols>
  <sheetData>
    <row r="1" spans="1:4" ht="12.75" x14ac:dyDescent="0.2">
      <c r="A1" s="686" t="s">
        <v>1603</v>
      </c>
      <c r="B1" s="686"/>
      <c r="C1" s="686"/>
      <c r="D1" s="540"/>
    </row>
    <row r="2" spans="1:4" x14ac:dyDescent="0.2">
      <c r="A2" s="566"/>
      <c r="B2" s="567"/>
    </row>
    <row r="3" spans="1:4" ht="18" x14ac:dyDescent="0.25">
      <c r="A3" s="689" t="s">
        <v>1407</v>
      </c>
      <c r="B3" s="689"/>
      <c r="C3" s="689"/>
    </row>
    <row r="4" spans="1:4" ht="18" x14ac:dyDescent="0.25">
      <c r="A4" s="631"/>
      <c r="B4" s="631"/>
      <c r="C4" s="631"/>
    </row>
    <row r="5" spans="1:4" ht="18" x14ac:dyDescent="0.25">
      <c r="A5" s="689" t="s">
        <v>1568</v>
      </c>
      <c r="B5" s="689"/>
      <c r="C5" s="689"/>
    </row>
    <row r="6" spans="1:4" ht="18" x14ac:dyDescent="0.25">
      <c r="A6" s="631"/>
      <c r="B6" s="631"/>
      <c r="C6" s="631"/>
    </row>
    <row r="7" spans="1:4" ht="18" x14ac:dyDescent="0.25">
      <c r="A7" s="568"/>
      <c r="B7" s="644"/>
    </row>
    <row r="8" spans="1:4" ht="33.75" x14ac:dyDescent="0.2">
      <c r="A8" s="570" t="s">
        <v>293</v>
      </c>
      <c r="B8" s="562" t="s">
        <v>1538</v>
      </c>
      <c r="C8" s="640" t="s">
        <v>1539</v>
      </c>
    </row>
    <row r="9" spans="1:4" ht="15" customHeight="1" x14ac:dyDescent="0.2">
      <c r="A9" s="645" t="s">
        <v>1569</v>
      </c>
      <c r="B9" s="623">
        <v>600000</v>
      </c>
      <c r="C9" s="623">
        <v>600000</v>
      </c>
    </row>
    <row r="10" spans="1:4" ht="15" customHeight="1" x14ac:dyDescent="0.2">
      <c r="A10" s="645" t="s">
        <v>1570</v>
      </c>
      <c r="B10" s="623">
        <v>8198000</v>
      </c>
      <c r="C10" s="623">
        <v>8198000</v>
      </c>
    </row>
    <row r="11" spans="1:4" ht="15" customHeight="1" x14ac:dyDescent="0.2">
      <c r="A11" s="646" t="s">
        <v>1571</v>
      </c>
      <c r="B11" s="623">
        <f>SUM(B9:B10)</f>
        <v>8798000</v>
      </c>
      <c r="C11" s="623">
        <f t="shared" ref="C11" si="0">SUM(C9:C10)</f>
        <v>8798000</v>
      </c>
    </row>
    <row r="12" spans="1:4" ht="18" x14ac:dyDescent="0.25">
      <c r="A12" s="568"/>
      <c r="B12" s="644"/>
    </row>
    <row r="13" spans="1:4" ht="18" x14ac:dyDescent="0.25">
      <c r="A13" s="568"/>
      <c r="B13" s="644"/>
    </row>
    <row r="14" spans="1:4" ht="18" x14ac:dyDescent="0.25">
      <c r="A14" s="568"/>
      <c r="B14" s="644"/>
    </row>
    <row r="15" spans="1:4" ht="33.75" x14ac:dyDescent="0.2">
      <c r="A15" s="570" t="s">
        <v>293</v>
      </c>
      <c r="B15" s="562" t="s">
        <v>1538</v>
      </c>
      <c r="C15" s="640" t="s">
        <v>1539</v>
      </c>
    </row>
    <row r="16" spans="1:4" ht="15" customHeight="1" x14ac:dyDescent="0.2">
      <c r="A16" s="647" t="s">
        <v>1572</v>
      </c>
      <c r="B16" s="623">
        <v>30000</v>
      </c>
      <c r="C16" s="623"/>
    </row>
    <row r="17" spans="1:3" ht="15" customHeight="1" x14ac:dyDescent="0.2">
      <c r="A17" s="647" t="s">
        <v>1573</v>
      </c>
      <c r="B17" s="623">
        <v>3500000</v>
      </c>
      <c r="C17" s="623">
        <v>3500000</v>
      </c>
    </row>
    <row r="18" spans="1:3" ht="15" customHeight="1" x14ac:dyDescent="0.2">
      <c r="A18" s="647" t="s">
        <v>1574</v>
      </c>
      <c r="B18" s="623">
        <v>4500000</v>
      </c>
      <c r="C18" s="623">
        <f>4787000+243000</f>
        <v>5030000</v>
      </c>
    </row>
    <row r="19" spans="1:3" ht="15" customHeight="1" x14ac:dyDescent="0.2">
      <c r="A19" s="647" t="s">
        <v>1575</v>
      </c>
      <c r="B19" s="623"/>
      <c r="C19" s="623"/>
    </row>
    <row r="20" spans="1:3" ht="15" customHeight="1" x14ac:dyDescent="0.2">
      <c r="A20" s="647" t="s">
        <v>1576</v>
      </c>
      <c r="B20" s="623"/>
      <c r="C20" s="623"/>
    </row>
    <row r="21" spans="1:3" ht="15" customHeight="1" x14ac:dyDescent="0.2">
      <c r="A21" s="647" t="s">
        <v>1577</v>
      </c>
      <c r="B21" s="623"/>
      <c r="C21" s="623"/>
    </row>
    <row r="22" spans="1:3" ht="15" customHeight="1" x14ac:dyDescent="0.2">
      <c r="A22" s="647" t="s">
        <v>1578</v>
      </c>
      <c r="B22" s="623"/>
      <c r="C22" s="623"/>
    </row>
    <row r="23" spans="1:3" ht="15" customHeight="1" x14ac:dyDescent="0.2">
      <c r="A23" s="647" t="s">
        <v>1579</v>
      </c>
      <c r="B23" s="623"/>
      <c r="C23" s="623"/>
    </row>
    <row r="24" spans="1:3" ht="15" customHeight="1" x14ac:dyDescent="0.2">
      <c r="A24" s="647" t="s">
        <v>1580</v>
      </c>
      <c r="B24" s="623"/>
      <c r="C24" s="623"/>
    </row>
    <row r="25" spans="1:3" ht="15" customHeight="1" x14ac:dyDescent="0.2">
      <c r="A25" s="647" t="s">
        <v>1581</v>
      </c>
      <c r="B25" s="623"/>
      <c r="C25" s="623"/>
    </row>
    <row r="26" spans="1:3" ht="15" customHeight="1" x14ac:dyDescent="0.2">
      <c r="A26" s="647" t="s">
        <v>1582</v>
      </c>
      <c r="B26" s="623"/>
      <c r="C26" s="623"/>
    </row>
    <row r="27" spans="1:3" ht="15" customHeight="1" x14ac:dyDescent="0.2">
      <c r="A27" s="624" t="s">
        <v>1429</v>
      </c>
      <c r="B27" s="625">
        <f>SUM(B16:B26)</f>
        <v>8030000</v>
      </c>
      <c r="C27" s="625">
        <f>SUM(C16:C26)</f>
        <v>8530000</v>
      </c>
    </row>
    <row r="28" spans="1:3" ht="15" x14ac:dyDescent="0.2">
      <c r="A28" s="572"/>
      <c r="B28" s="572"/>
      <c r="C28" s="572"/>
    </row>
    <row r="29" spans="1:3" ht="33.75" x14ac:dyDescent="0.2">
      <c r="A29" s="570" t="s">
        <v>293</v>
      </c>
      <c r="B29" s="562" t="s">
        <v>1538</v>
      </c>
      <c r="C29" s="640" t="s">
        <v>1539</v>
      </c>
    </row>
    <row r="30" spans="1:3" ht="15" customHeight="1" x14ac:dyDescent="0.2">
      <c r="A30" s="622" t="s">
        <v>1430</v>
      </c>
      <c r="B30" s="623">
        <v>20000000</v>
      </c>
      <c r="C30" s="623">
        <v>20000000</v>
      </c>
    </row>
    <row r="31" spans="1:3" ht="15" customHeight="1" x14ac:dyDescent="0.2">
      <c r="A31" s="622" t="s">
        <v>1583</v>
      </c>
      <c r="B31" s="623"/>
      <c r="C31" s="623"/>
    </row>
    <row r="32" spans="1:3" ht="15" customHeight="1" x14ac:dyDescent="0.2">
      <c r="A32" s="575" t="s">
        <v>1510</v>
      </c>
      <c r="B32" s="623"/>
      <c r="C32" s="623"/>
    </row>
    <row r="33" spans="1:3" ht="15" customHeight="1" x14ac:dyDescent="0.2">
      <c r="A33" s="624" t="s">
        <v>1431</v>
      </c>
      <c r="B33" s="625">
        <f>SUM(B30)</f>
        <v>20000000</v>
      </c>
      <c r="C33" s="625">
        <f>SUM(C30)</f>
        <v>20000000</v>
      </c>
    </row>
    <row r="34" spans="1:3" ht="15" x14ac:dyDescent="0.2">
      <c r="A34" s="572"/>
      <c r="B34" s="572"/>
      <c r="C34" s="572"/>
    </row>
    <row r="35" spans="1:3" ht="33.75" x14ac:dyDescent="0.2">
      <c r="A35" s="570" t="s">
        <v>293</v>
      </c>
      <c r="B35" s="562" t="s">
        <v>1538</v>
      </c>
      <c r="C35" s="640" t="s">
        <v>1539</v>
      </c>
    </row>
    <row r="36" spans="1:3" ht="15" customHeight="1" x14ac:dyDescent="0.2">
      <c r="A36" s="619" t="s">
        <v>1432</v>
      </c>
      <c r="B36" s="623">
        <v>59000</v>
      </c>
      <c r="C36" s="623">
        <v>59000</v>
      </c>
    </row>
    <row r="37" spans="1:3" ht="15" customHeight="1" x14ac:dyDescent="0.2">
      <c r="A37" s="619" t="s">
        <v>1433</v>
      </c>
      <c r="B37" s="623">
        <v>2563000</v>
      </c>
      <c r="C37" s="623">
        <v>2563000</v>
      </c>
    </row>
    <row r="38" spans="1:3" ht="15" customHeight="1" x14ac:dyDescent="0.2">
      <c r="A38" s="619" t="s">
        <v>1434</v>
      </c>
      <c r="B38" s="623">
        <v>7727000</v>
      </c>
      <c r="C38" s="623">
        <v>7727000</v>
      </c>
    </row>
    <row r="39" spans="1:3" ht="15" customHeight="1" x14ac:dyDescent="0.2">
      <c r="A39" s="619" t="s">
        <v>1435</v>
      </c>
      <c r="B39" s="623">
        <v>123000</v>
      </c>
      <c r="C39" s="623">
        <v>123000</v>
      </c>
    </row>
    <row r="40" spans="1:3" ht="15" customHeight="1" x14ac:dyDescent="0.2">
      <c r="A40" s="626" t="s">
        <v>1436</v>
      </c>
      <c r="B40" s="623">
        <v>40000</v>
      </c>
      <c r="C40" s="623">
        <v>40000</v>
      </c>
    </row>
    <row r="41" spans="1:3" ht="15" customHeight="1" x14ac:dyDescent="0.2">
      <c r="A41" s="619"/>
      <c r="B41" s="623"/>
      <c r="C41" s="623"/>
    </row>
    <row r="42" spans="1:3" ht="15" customHeight="1" x14ac:dyDescent="0.2">
      <c r="A42" s="627" t="s">
        <v>1437</v>
      </c>
      <c r="B42" s="625">
        <f>SUM(B36:B41)</f>
        <v>10512000</v>
      </c>
      <c r="C42" s="625">
        <f>SUM(C36:C41)</f>
        <v>10512000</v>
      </c>
    </row>
    <row r="43" spans="1:3" ht="15.75" x14ac:dyDescent="0.2">
      <c r="A43" s="573"/>
      <c r="B43" s="574"/>
      <c r="C43" s="574"/>
    </row>
    <row r="44" spans="1:3" ht="15.75" x14ac:dyDescent="0.2">
      <c r="A44" s="573"/>
      <c r="B44" s="574"/>
      <c r="C44" s="574"/>
    </row>
    <row r="45" spans="1:3" ht="15.75" x14ac:dyDescent="0.2">
      <c r="A45" s="573"/>
      <c r="B45" s="574"/>
      <c r="C45" s="574"/>
    </row>
    <row r="46" spans="1:3" ht="18" x14ac:dyDescent="0.25">
      <c r="A46" s="568" t="s">
        <v>1438</v>
      </c>
      <c r="B46" s="569"/>
    </row>
    <row r="47" spans="1:3" ht="33.75" x14ac:dyDescent="0.2">
      <c r="A47" s="570" t="s">
        <v>293</v>
      </c>
      <c r="B47" s="562" t="s">
        <v>1538</v>
      </c>
      <c r="C47" s="640" t="s">
        <v>1539</v>
      </c>
    </row>
    <row r="48" spans="1:3" ht="15" customHeight="1" x14ac:dyDescent="0.2">
      <c r="A48" s="575" t="s">
        <v>1584</v>
      </c>
      <c r="B48" s="623"/>
      <c r="C48" s="623"/>
    </row>
    <row r="49" spans="1:3" ht="15" customHeight="1" x14ac:dyDescent="0.2">
      <c r="A49" s="575"/>
      <c r="B49" s="623"/>
      <c r="C49" s="623"/>
    </row>
    <row r="50" spans="1:3" ht="15" customHeight="1" x14ac:dyDescent="0.2">
      <c r="A50" s="571" t="s">
        <v>1439</v>
      </c>
      <c r="B50" s="625">
        <f>SUM(B47:B49)</f>
        <v>0</v>
      </c>
      <c r="C50" s="625">
        <f>SUM(C47:C49)</f>
        <v>0</v>
      </c>
    </row>
    <row r="53" spans="1:3" x14ac:dyDescent="0.2">
      <c r="B53" s="628"/>
      <c r="C53" s="628"/>
    </row>
    <row r="56" spans="1:3" x14ac:dyDescent="0.2">
      <c r="C56" s="628"/>
    </row>
  </sheetData>
  <mergeCells count="3">
    <mergeCell ref="A3:C3"/>
    <mergeCell ref="A1:C1"/>
    <mergeCell ref="A5:C5"/>
  </mergeCells>
  <pageMargins left="0.7" right="0.7" top="0.75" bottom="0.75" header="0.3" footer="0.3"/>
  <pageSetup paperSize="9" scale="82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92D050"/>
  </sheetPr>
  <dimension ref="A1:C20"/>
  <sheetViews>
    <sheetView showGridLines="0" view="pageBreakPreview" zoomScale="60" zoomScaleNormal="100" workbookViewId="0">
      <selection activeCell="A2" sqref="A2"/>
    </sheetView>
  </sheetViews>
  <sheetFormatPr defaultRowHeight="12.75" x14ac:dyDescent="0.2"/>
  <cols>
    <col min="1" max="1" width="58.6640625" customWidth="1"/>
    <col min="2" max="2" width="15.5" customWidth="1"/>
    <col min="3" max="3" width="16" customWidth="1"/>
  </cols>
  <sheetData>
    <row r="1" spans="1:3" x14ac:dyDescent="0.2">
      <c r="A1" s="686" t="s">
        <v>1604</v>
      </c>
      <c r="B1" s="686"/>
      <c r="C1" s="686"/>
    </row>
    <row r="2" spans="1:3" x14ac:dyDescent="0.2">
      <c r="A2" s="566"/>
      <c r="B2" s="567"/>
    </row>
    <row r="3" spans="1:3" x14ac:dyDescent="0.2">
      <c r="A3" s="565"/>
      <c r="B3" s="565"/>
    </row>
    <row r="4" spans="1:3" ht="18" x14ac:dyDescent="0.25">
      <c r="A4" s="689" t="s">
        <v>1407</v>
      </c>
      <c r="B4" s="689"/>
      <c r="C4" s="689"/>
    </row>
    <row r="7" spans="1:3" x14ac:dyDescent="0.2">
      <c r="B7" s="576"/>
    </row>
    <row r="8" spans="1:3" ht="49.5" customHeight="1" x14ac:dyDescent="0.2">
      <c r="A8" s="577" t="s">
        <v>1440</v>
      </c>
      <c r="B8" s="562" t="s">
        <v>1538</v>
      </c>
      <c r="C8" s="640" t="s">
        <v>1539</v>
      </c>
    </row>
    <row r="9" spans="1:3" ht="15" customHeight="1" x14ac:dyDescent="0.2">
      <c r="A9" s="578" t="s">
        <v>1512</v>
      </c>
      <c r="B9" s="562"/>
      <c r="C9" s="629">
        <v>63000</v>
      </c>
    </row>
    <row r="10" spans="1:3" ht="15" customHeight="1" x14ac:dyDescent="0.2">
      <c r="A10" s="578" t="s">
        <v>1441</v>
      </c>
      <c r="B10" s="579">
        <v>120000</v>
      </c>
      <c r="C10" s="579">
        <v>120000</v>
      </c>
    </row>
    <row r="11" spans="1:3" ht="15" customHeight="1" x14ac:dyDescent="0.2">
      <c r="A11" s="578" t="s">
        <v>1585</v>
      </c>
      <c r="B11" s="579">
        <v>402000</v>
      </c>
      <c r="C11" s="579">
        <v>402000</v>
      </c>
    </row>
    <row r="12" spans="1:3" ht="14.25" x14ac:dyDescent="0.2">
      <c r="A12" s="580" t="s">
        <v>1442</v>
      </c>
      <c r="B12" s="579">
        <v>1250000</v>
      </c>
      <c r="C12" s="579">
        <v>1250000</v>
      </c>
    </row>
    <row r="13" spans="1:3" ht="14.25" x14ac:dyDescent="0.2">
      <c r="A13" s="581" t="s">
        <v>1443</v>
      </c>
      <c r="B13" s="586"/>
      <c r="C13" s="582"/>
    </row>
    <row r="14" spans="1:3" ht="14.25" x14ac:dyDescent="0.2">
      <c r="A14" s="581" t="s">
        <v>1444</v>
      </c>
      <c r="B14" s="586"/>
      <c r="C14" s="582"/>
    </row>
    <row r="15" spans="1:3" ht="14.25" x14ac:dyDescent="0.2">
      <c r="A15" s="583" t="s">
        <v>1445</v>
      </c>
      <c r="B15" s="586"/>
      <c r="C15" s="582"/>
    </row>
    <row r="16" spans="1:3" ht="14.25" x14ac:dyDescent="0.2">
      <c r="A16" s="581" t="s">
        <v>1446</v>
      </c>
      <c r="B16" s="586"/>
      <c r="C16" s="582"/>
    </row>
    <row r="17" spans="1:3" ht="14.25" x14ac:dyDescent="0.2">
      <c r="A17" s="581" t="s">
        <v>1447</v>
      </c>
      <c r="B17" s="586"/>
      <c r="C17" s="582"/>
    </row>
    <row r="18" spans="1:3" ht="15" x14ac:dyDescent="0.2">
      <c r="A18" s="578" t="s">
        <v>1448</v>
      </c>
      <c r="B18" s="579">
        <v>500000</v>
      </c>
      <c r="C18" s="579">
        <v>500000</v>
      </c>
    </row>
    <row r="19" spans="1:3" ht="15" x14ac:dyDescent="0.2">
      <c r="A19" s="578" t="s">
        <v>1511</v>
      </c>
      <c r="B19" s="579">
        <v>420000</v>
      </c>
      <c r="C19" s="579">
        <v>420000</v>
      </c>
    </row>
    <row r="20" spans="1:3" ht="15" x14ac:dyDescent="0.2">
      <c r="A20" s="584" t="s">
        <v>358</v>
      </c>
      <c r="B20" s="585">
        <f>SUM(B10:B19)</f>
        <v>2692000</v>
      </c>
      <c r="C20" s="585">
        <f>SUM(C9:C19)</f>
        <v>2755000</v>
      </c>
    </row>
  </sheetData>
  <mergeCells count="2">
    <mergeCell ref="A4:C4"/>
    <mergeCell ref="A1:C1"/>
  </mergeCells>
  <pageMargins left="0.7" right="0.7" top="0.75" bottom="0.75" header="0.3" footer="0.3"/>
  <pageSetup paperSize="9" scale="84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92D050"/>
  </sheetPr>
  <dimension ref="A1:N48"/>
  <sheetViews>
    <sheetView zoomScale="130" zoomScaleNormal="130" zoomScaleSheetLayoutView="100" workbookViewId="0">
      <selection activeCell="A21" sqref="A21"/>
    </sheetView>
  </sheetViews>
  <sheetFormatPr defaultRowHeight="12.75" x14ac:dyDescent="0.2"/>
  <cols>
    <col min="1" max="1" width="28.5" style="8" customWidth="1"/>
    <col min="2" max="13" width="10" style="8" customWidth="1"/>
    <col min="14" max="14" width="4" style="8" customWidth="1"/>
    <col min="15" max="16384" width="9.33203125" style="8"/>
  </cols>
  <sheetData>
    <row r="1" spans="1:14" ht="15.75" customHeight="1" x14ac:dyDescent="0.2">
      <c r="A1" s="710" t="s">
        <v>329</v>
      </c>
      <c r="B1" s="710"/>
      <c r="C1" s="710"/>
      <c r="D1" s="711"/>
      <c r="E1" s="711"/>
      <c r="F1" s="711"/>
      <c r="G1" s="711"/>
      <c r="H1" s="711"/>
      <c r="I1" s="711"/>
      <c r="J1" s="711"/>
      <c r="K1" s="711"/>
      <c r="L1" s="711"/>
      <c r="M1" s="711"/>
      <c r="N1" s="694" t="str">
        <f>+CONCATENATE("5. melléklet a ……/",LEFT(ÖSSZEFÜGGÉSEK!A4,4)+1,". (……) önkormányzati rendelethez    ")</f>
        <v xml:space="preserve">5. melléklet a ……/2017. (……) önkormányzati rendelethez    </v>
      </c>
    </row>
    <row r="2" spans="1:14" ht="15.75" thickBot="1" x14ac:dyDescent="0.2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709" t="s">
        <v>290</v>
      </c>
      <c r="M2" s="709"/>
      <c r="N2" s="694"/>
    </row>
    <row r="3" spans="1:14" ht="13.5" thickBot="1" x14ac:dyDescent="0.25">
      <c r="A3" s="704" t="s">
        <v>330</v>
      </c>
      <c r="B3" s="713" t="s">
        <v>331</v>
      </c>
      <c r="C3" s="713"/>
      <c r="D3" s="713"/>
      <c r="E3" s="713"/>
      <c r="F3" s="713"/>
      <c r="G3" s="713"/>
      <c r="H3" s="713"/>
      <c r="I3" s="713"/>
      <c r="J3" s="699" t="s">
        <v>45</v>
      </c>
      <c r="K3" s="699"/>
      <c r="L3" s="699"/>
      <c r="M3" s="699"/>
      <c r="N3" s="694"/>
    </row>
    <row r="4" spans="1:14" ht="15" customHeight="1" thickBot="1" x14ac:dyDescent="0.25">
      <c r="A4" s="705"/>
      <c r="B4" s="693" t="s">
        <v>332</v>
      </c>
      <c r="C4" s="708" t="s">
        <v>333</v>
      </c>
      <c r="D4" s="703" t="s">
        <v>334</v>
      </c>
      <c r="E4" s="703"/>
      <c r="F4" s="703"/>
      <c r="G4" s="703"/>
      <c r="H4" s="703"/>
      <c r="I4" s="703"/>
      <c r="J4" s="700"/>
      <c r="K4" s="700"/>
      <c r="L4" s="700"/>
      <c r="M4" s="700"/>
      <c r="N4" s="694"/>
    </row>
    <row r="5" spans="1:14" ht="21.75" thickBot="1" x14ac:dyDescent="0.25">
      <c r="A5" s="705"/>
      <c r="B5" s="693"/>
      <c r="C5" s="708"/>
      <c r="D5" s="533" t="s">
        <v>332</v>
      </c>
      <c r="E5" s="533" t="s">
        <v>333</v>
      </c>
      <c r="F5" s="533" t="s">
        <v>332</v>
      </c>
      <c r="G5" s="533" t="s">
        <v>333</v>
      </c>
      <c r="H5" s="533" t="s">
        <v>332</v>
      </c>
      <c r="I5" s="533" t="s">
        <v>333</v>
      </c>
      <c r="J5" s="700"/>
      <c r="K5" s="700"/>
      <c r="L5" s="700"/>
      <c r="M5" s="700"/>
      <c r="N5" s="694"/>
    </row>
    <row r="6" spans="1:14" ht="32.25" thickBot="1" x14ac:dyDescent="0.25">
      <c r="A6" s="706"/>
      <c r="B6" s="708" t="s">
        <v>335</v>
      </c>
      <c r="C6" s="708"/>
      <c r="D6" s="708" t="str">
        <f>+CONCATENATE(LEFT(ÖSSZEFÜGGÉSEK!A4,4),". előtt")</f>
        <v>2016. előtt</v>
      </c>
      <c r="E6" s="708"/>
      <c r="F6" s="708" t="str">
        <f>+CONCATENATE(LEFT(ÖSSZEFÜGGÉSEK!A4,4),". évi")</f>
        <v>2016. évi</v>
      </c>
      <c r="G6" s="708"/>
      <c r="H6" s="693" t="str">
        <f>+CONCATENATE(LEFT(ÖSSZEFÜGGÉSEK!A4,4),". után")</f>
        <v>2016. után</v>
      </c>
      <c r="I6" s="693"/>
      <c r="J6" s="531" t="str">
        <f>+D6</f>
        <v>2016. előtt</v>
      </c>
      <c r="K6" s="533" t="str">
        <f>+F6</f>
        <v>2016. évi</v>
      </c>
      <c r="L6" s="531" t="s">
        <v>336</v>
      </c>
      <c r="M6" s="533" t="str">
        <f>+CONCATENATE("Teljesítés %-a ",LEFT(ÖSSZEFÜGGÉSEK!A4,4),". XII. 31-ig")</f>
        <v>Teljesítés %-a 2016. XII. 31-ig</v>
      </c>
      <c r="N6" s="694"/>
    </row>
    <row r="7" spans="1:14" ht="13.5" thickBot="1" x14ac:dyDescent="0.25">
      <c r="A7" s="42" t="s">
        <v>46</v>
      </c>
      <c r="B7" s="531" t="s">
        <v>47</v>
      </c>
      <c r="C7" s="531" t="s">
        <v>48</v>
      </c>
      <c r="D7" s="43" t="s">
        <v>49</v>
      </c>
      <c r="E7" s="533" t="s">
        <v>50</v>
      </c>
      <c r="F7" s="533" t="s">
        <v>294</v>
      </c>
      <c r="G7" s="533" t="s">
        <v>295</v>
      </c>
      <c r="H7" s="531" t="s">
        <v>296</v>
      </c>
      <c r="I7" s="43" t="s">
        <v>297</v>
      </c>
      <c r="J7" s="43" t="s">
        <v>337</v>
      </c>
      <c r="K7" s="43" t="s">
        <v>338</v>
      </c>
      <c r="L7" s="43" t="s">
        <v>339</v>
      </c>
      <c r="M7" s="44" t="s">
        <v>340</v>
      </c>
      <c r="N7" s="694"/>
    </row>
    <row r="8" spans="1:14" x14ac:dyDescent="0.2">
      <c r="A8" s="45" t="s">
        <v>341</v>
      </c>
      <c r="B8" s="46"/>
      <c r="C8" s="66"/>
      <c r="D8" s="66"/>
      <c r="E8" s="77"/>
      <c r="F8" s="66"/>
      <c r="G8" s="66"/>
      <c r="H8" s="66"/>
      <c r="I8" s="66"/>
      <c r="J8" s="66"/>
      <c r="K8" s="66"/>
      <c r="L8" s="47">
        <f t="shared" ref="L8:L14" si="0">+J8+K8</f>
        <v>0</v>
      </c>
      <c r="M8" s="81" t="str">
        <f>IF((C8&lt;&gt;0),ROUND((L8/C8)*100,1),"")</f>
        <v/>
      </c>
      <c r="N8" s="694"/>
    </row>
    <row r="9" spans="1:14" x14ac:dyDescent="0.2">
      <c r="A9" s="48" t="s">
        <v>342</v>
      </c>
      <c r="B9" s="49"/>
      <c r="C9" s="50"/>
      <c r="D9" s="50"/>
      <c r="E9" s="50"/>
      <c r="F9" s="50"/>
      <c r="G9" s="50"/>
      <c r="H9" s="50"/>
      <c r="I9" s="50"/>
      <c r="J9" s="50"/>
      <c r="K9" s="50"/>
      <c r="L9" s="51">
        <f t="shared" si="0"/>
        <v>0</v>
      </c>
      <c r="M9" s="82" t="str">
        <f t="shared" ref="M9:M14" si="1">IF((C9&lt;&gt;0),ROUND((L9/C9)*100,1),"")</f>
        <v/>
      </c>
      <c r="N9" s="694"/>
    </row>
    <row r="10" spans="1:14" x14ac:dyDescent="0.2">
      <c r="A10" s="52" t="s">
        <v>343</v>
      </c>
      <c r="B10" s="53"/>
      <c r="C10" s="69"/>
      <c r="D10" s="69"/>
      <c r="E10" s="69"/>
      <c r="F10" s="69"/>
      <c r="G10" s="69"/>
      <c r="H10" s="69"/>
      <c r="I10" s="69"/>
      <c r="J10" s="69"/>
      <c r="K10" s="69"/>
      <c r="L10" s="51">
        <f t="shared" si="0"/>
        <v>0</v>
      </c>
      <c r="M10" s="82" t="str">
        <f t="shared" si="1"/>
        <v/>
      </c>
      <c r="N10" s="694"/>
    </row>
    <row r="11" spans="1:14" x14ac:dyDescent="0.2">
      <c r="A11" s="52" t="s">
        <v>344</v>
      </c>
      <c r="B11" s="53"/>
      <c r="C11" s="69"/>
      <c r="D11" s="69"/>
      <c r="E11" s="69"/>
      <c r="F11" s="69"/>
      <c r="G11" s="69"/>
      <c r="H11" s="69"/>
      <c r="I11" s="69"/>
      <c r="J11" s="69"/>
      <c r="K11" s="69"/>
      <c r="L11" s="51">
        <f t="shared" si="0"/>
        <v>0</v>
      </c>
      <c r="M11" s="82" t="str">
        <f t="shared" si="1"/>
        <v/>
      </c>
      <c r="N11" s="694"/>
    </row>
    <row r="12" spans="1:14" x14ac:dyDescent="0.2">
      <c r="A12" s="52" t="s">
        <v>345</v>
      </c>
      <c r="B12" s="53"/>
      <c r="C12" s="69"/>
      <c r="D12" s="69"/>
      <c r="E12" s="69"/>
      <c r="F12" s="69"/>
      <c r="G12" s="69"/>
      <c r="H12" s="69"/>
      <c r="I12" s="69"/>
      <c r="J12" s="69"/>
      <c r="K12" s="69"/>
      <c r="L12" s="51">
        <f t="shared" si="0"/>
        <v>0</v>
      </c>
      <c r="M12" s="82" t="str">
        <f t="shared" si="1"/>
        <v/>
      </c>
      <c r="N12" s="694"/>
    </row>
    <row r="13" spans="1:14" x14ac:dyDescent="0.2">
      <c r="A13" s="52" t="s">
        <v>346</v>
      </c>
      <c r="B13" s="53"/>
      <c r="C13" s="69"/>
      <c r="D13" s="69"/>
      <c r="E13" s="69"/>
      <c r="F13" s="69"/>
      <c r="G13" s="69"/>
      <c r="H13" s="69"/>
      <c r="I13" s="69"/>
      <c r="J13" s="69"/>
      <c r="K13" s="69"/>
      <c r="L13" s="51">
        <f t="shared" si="0"/>
        <v>0</v>
      </c>
      <c r="M13" s="82" t="str">
        <f t="shared" si="1"/>
        <v/>
      </c>
      <c r="N13" s="694"/>
    </row>
    <row r="14" spans="1:14" ht="15" customHeight="1" thickBot="1" x14ac:dyDescent="0.25">
      <c r="A14" s="54"/>
      <c r="B14" s="55"/>
      <c r="C14" s="73"/>
      <c r="D14" s="73"/>
      <c r="E14" s="73"/>
      <c r="F14" s="73"/>
      <c r="G14" s="73"/>
      <c r="H14" s="73"/>
      <c r="I14" s="73"/>
      <c r="J14" s="73"/>
      <c r="K14" s="73"/>
      <c r="L14" s="51">
        <f t="shared" si="0"/>
        <v>0</v>
      </c>
      <c r="M14" s="83" t="str">
        <f t="shared" si="1"/>
        <v/>
      </c>
      <c r="N14" s="694"/>
    </row>
    <row r="15" spans="1:14" ht="13.5" thickBot="1" x14ac:dyDescent="0.25">
      <c r="A15" s="56" t="s">
        <v>347</v>
      </c>
      <c r="B15" s="57">
        <f>B8+SUM(B10:B14)</f>
        <v>0</v>
      </c>
      <c r="C15" s="57">
        <f t="shared" ref="C15:L15" si="2">C8+SUM(C10:C14)</f>
        <v>0</v>
      </c>
      <c r="D15" s="57">
        <f t="shared" si="2"/>
        <v>0</v>
      </c>
      <c r="E15" s="57">
        <f t="shared" si="2"/>
        <v>0</v>
      </c>
      <c r="F15" s="57">
        <f t="shared" si="2"/>
        <v>0</v>
      </c>
      <c r="G15" s="57">
        <f t="shared" si="2"/>
        <v>0</v>
      </c>
      <c r="H15" s="57">
        <f t="shared" si="2"/>
        <v>0</v>
      </c>
      <c r="I15" s="57">
        <f t="shared" si="2"/>
        <v>0</v>
      </c>
      <c r="J15" s="57">
        <f t="shared" si="2"/>
        <v>0</v>
      </c>
      <c r="K15" s="57">
        <f t="shared" si="2"/>
        <v>0</v>
      </c>
      <c r="L15" s="57">
        <f t="shared" si="2"/>
        <v>0</v>
      </c>
      <c r="M15" s="58" t="str">
        <f>IF((C15&lt;&gt;0),ROUND((L15/C15)*100,1),"")</f>
        <v/>
      </c>
      <c r="N15" s="694"/>
    </row>
    <row r="16" spans="1:14" x14ac:dyDescent="0.2">
      <c r="A16" s="59"/>
      <c r="B16" s="60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94"/>
    </row>
    <row r="17" spans="1:14" ht="13.5" thickBot="1" x14ac:dyDescent="0.25">
      <c r="A17" s="62" t="s">
        <v>348</v>
      </c>
      <c r="B17" s="63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94"/>
    </row>
    <row r="18" spans="1:14" x14ac:dyDescent="0.2">
      <c r="A18" s="65" t="s">
        <v>349</v>
      </c>
      <c r="B18" s="46"/>
      <c r="C18" s="66"/>
      <c r="D18" s="66"/>
      <c r="E18" s="77"/>
      <c r="F18" s="66"/>
      <c r="G18" s="66"/>
      <c r="H18" s="66"/>
      <c r="I18" s="66"/>
      <c r="J18" s="66"/>
      <c r="K18" s="66"/>
      <c r="L18" s="67">
        <f t="shared" ref="L18:L23" si="3">+J18+K18</f>
        <v>0</v>
      </c>
      <c r="M18" s="81" t="str">
        <f t="shared" ref="M18:M24" si="4">IF((C18&lt;&gt;0),ROUND((L18/C18)*100,1),"")</f>
        <v/>
      </c>
      <c r="N18" s="694"/>
    </row>
    <row r="19" spans="1:14" x14ac:dyDescent="0.2">
      <c r="A19" s="68" t="s">
        <v>350</v>
      </c>
      <c r="B19" s="49"/>
      <c r="C19" s="69"/>
      <c r="D19" s="69"/>
      <c r="E19" s="69"/>
      <c r="F19" s="69"/>
      <c r="G19" s="69"/>
      <c r="H19" s="69"/>
      <c r="I19" s="69"/>
      <c r="J19" s="69"/>
      <c r="K19" s="69"/>
      <c r="L19" s="70">
        <f t="shared" si="3"/>
        <v>0</v>
      </c>
      <c r="M19" s="82" t="str">
        <f t="shared" si="4"/>
        <v/>
      </c>
      <c r="N19" s="694"/>
    </row>
    <row r="20" spans="1:14" x14ac:dyDescent="0.2">
      <c r="A20" s="68" t="s">
        <v>351</v>
      </c>
      <c r="B20" s="53"/>
      <c r="C20" s="69"/>
      <c r="D20" s="69"/>
      <c r="E20" s="69"/>
      <c r="F20" s="69"/>
      <c r="G20" s="69"/>
      <c r="H20" s="69"/>
      <c r="I20" s="69"/>
      <c r="J20" s="69"/>
      <c r="K20" s="69"/>
      <c r="L20" s="70">
        <f t="shared" si="3"/>
        <v>0</v>
      </c>
      <c r="M20" s="82" t="str">
        <f t="shared" si="4"/>
        <v/>
      </c>
      <c r="N20" s="694"/>
    </row>
    <row r="21" spans="1:14" x14ac:dyDescent="0.2">
      <c r="A21" s="68" t="s">
        <v>352</v>
      </c>
      <c r="B21" s="53"/>
      <c r="C21" s="69"/>
      <c r="D21" s="69"/>
      <c r="E21" s="69"/>
      <c r="F21" s="69"/>
      <c r="G21" s="69"/>
      <c r="H21" s="69"/>
      <c r="I21" s="69"/>
      <c r="J21" s="69"/>
      <c r="K21" s="69"/>
      <c r="L21" s="70">
        <f t="shared" si="3"/>
        <v>0</v>
      </c>
      <c r="M21" s="82" t="str">
        <f t="shared" si="4"/>
        <v/>
      </c>
      <c r="N21" s="694"/>
    </row>
    <row r="22" spans="1:14" x14ac:dyDescent="0.2">
      <c r="A22" s="71"/>
      <c r="B22" s="53"/>
      <c r="C22" s="69"/>
      <c r="D22" s="69"/>
      <c r="E22" s="69"/>
      <c r="F22" s="69"/>
      <c r="G22" s="69"/>
      <c r="H22" s="69"/>
      <c r="I22" s="69"/>
      <c r="J22" s="69"/>
      <c r="K22" s="69"/>
      <c r="L22" s="70">
        <f t="shared" si="3"/>
        <v>0</v>
      </c>
      <c r="M22" s="82" t="str">
        <f t="shared" si="4"/>
        <v/>
      </c>
      <c r="N22" s="694"/>
    </row>
    <row r="23" spans="1:14" ht="13.5" thickBot="1" x14ac:dyDescent="0.25">
      <c r="A23" s="72"/>
      <c r="B23" s="55"/>
      <c r="C23" s="73"/>
      <c r="D23" s="73"/>
      <c r="E23" s="73"/>
      <c r="F23" s="73"/>
      <c r="G23" s="73"/>
      <c r="H23" s="73"/>
      <c r="I23" s="73"/>
      <c r="J23" s="73"/>
      <c r="K23" s="73"/>
      <c r="L23" s="70">
        <f t="shared" si="3"/>
        <v>0</v>
      </c>
      <c r="M23" s="83" t="str">
        <f t="shared" si="4"/>
        <v/>
      </c>
      <c r="N23" s="694"/>
    </row>
    <row r="24" spans="1:14" ht="13.5" thickBot="1" x14ac:dyDescent="0.25">
      <c r="A24" s="74" t="s">
        <v>353</v>
      </c>
      <c r="B24" s="57">
        <f t="shared" ref="B24:L24" si="5">SUM(B18:B23)</f>
        <v>0</v>
      </c>
      <c r="C24" s="57">
        <f t="shared" si="5"/>
        <v>0</v>
      </c>
      <c r="D24" s="57">
        <f t="shared" si="5"/>
        <v>0</v>
      </c>
      <c r="E24" s="57">
        <f t="shared" si="5"/>
        <v>0</v>
      </c>
      <c r="F24" s="57">
        <f t="shared" si="5"/>
        <v>0</v>
      </c>
      <c r="G24" s="57">
        <f t="shared" si="5"/>
        <v>0</v>
      </c>
      <c r="H24" s="57">
        <f t="shared" si="5"/>
        <v>0</v>
      </c>
      <c r="I24" s="57">
        <f t="shared" si="5"/>
        <v>0</v>
      </c>
      <c r="J24" s="57">
        <f t="shared" si="5"/>
        <v>0</v>
      </c>
      <c r="K24" s="57">
        <f t="shared" si="5"/>
        <v>0</v>
      </c>
      <c r="L24" s="57">
        <f t="shared" si="5"/>
        <v>0</v>
      </c>
      <c r="M24" s="58" t="str">
        <f t="shared" si="4"/>
        <v/>
      </c>
      <c r="N24" s="694"/>
    </row>
    <row r="25" spans="1:14" x14ac:dyDescent="0.2">
      <c r="A25" s="712" t="s">
        <v>354</v>
      </c>
      <c r="B25" s="712"/>
      <c r="C25" s="712"/>
      <c r="D25" s="712"/>
      <c r="E25" s="712"/>
      <c r="F25" s="712"/>
      <c r="G25" s="712"/>
      <c r="H25" s="712"/>
      <c r="I25" s="712"/>
      <c r="J25" s="712"/>
      <c r="K25" s="712"/>
      <c r="L25" s="712"/>
      <c r="M25" s="712"/>
      <c r="N25" s="694"/>
    </row>
    <row r="26" spans="1:14" ht="5.25" customHeight="1" x14ac:dyDescent="0.2">
      <c r="A26" s="75"/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694"/>
    </row>
    <row r="27" spans="1:14" ht="15.75" x14ac:dyDescent="0.2">
      <c r="A27" s="707" t="str">
        <f>+CONCATENATE("Önkormányzaton kívüli EU-s projekthez történő hozzájárulás ",LEFT(ÖSSZEFÜGGÉSEK!A4,4),". évi előirányzata és teljesítése")</f>
        <v>Önkormányzaton kívüli EU-s projekthez történő hozzájárulás 2016. évi előirányzata és teljesítése</v>
      </c>
      <c r="B27" s="707"/>
      <c r="C27" s="707"/>
      <c r="D27" s="707"/>
      <c r="E27" s="707"/>
      <c r="F27" s="707"/>
      <c r="G27" s="707"/>
      <c r="H27" s="707"/>
      <c r="I27" s="707"/>
      <c r="J27" s="707"/>
      <c r="K27" s="707"/>
      <c r="L27" s="707"/>
      <c r="M27" s="707"/>
      <c r="N27" s="694"/>
    </row>
    <row r="28" spans="1:14" ht="12" customHeight="1" thickBo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709" t="s">
        <v>290</v>
      </c>
      <c r="M28" s="709"/>
      <c r="N28" s="694"/>
    </row>
    <row r="29" spans="1:14" ht="21.75" thickBot="1" x14ac:dyDescent="0.25">
      <c r="A29" s="701" t="s">
        <v>355</v>
      </c>
      <c r="B29" s="702"/>
      <c r="C29" s="702"/>
      <c r="D29" s="702"/>
      <c r="E29" s="702"/>
      <c r="F29" s="702"/>
      <c r="G29" s="702"/>
      <c r="H29" s="702"/>
      <c r="I29" s="702"/>
      <c r="J29" s="702"/>
      <c r="K29" s="76" t="s">
        <v>356</v>
      </c>
      <c r="L29" s="76" t="s">
        <v>357</v>
      </c>
      <c r="M29" s="76" t="s">
        <v>45</v>
      </c>
      <c r="N29" s="694"/>
    </row>
    <row r="30" spans="1:14" x14ac:dyDescent="0.2">
      <c r="A30" s="695"/>
      <c r="B30" s="696"/>
      <c r="C30" s="696"/>
      <c r="D30" s="696"/>
      <c r="E30" s="696"/>
      <c r="F30" s="696"/>
      <c r="G30" s="696"/>
      <c r="H30" s="696"/>
      <c r="I30" s="696"/>
      <c r="J30" s="696"/>
      <c r="K30" s="77"/>
      <c r="L30" s="78"/>
      <c r="M30" s="78"/>
      <c r="N30" s="694"/>
    </row>
    <row r="31" spans="1:14" ht="13.5" thickBot="1" x14ac:dyDescent="0.25">
      <c r="A31" s="697"/>
      <c r="B31" s="698"/>
      <c r="C31" s="698"/>
      <c r="D31" s="698"/>
      <c r="E31" s="698"/>
      <c r="F31" s="698"/>
      <c r="G31" s="698"/>
      <c r="H31" s="698"/>
      <c r="I31" s="698"/>
      <c r="J31" s="698"/>
      <c r="K31" s="79"/>
      <c r="L31" s="73"/>
      <c r="M31" s="73"/>
      <c r="N31" s="694"/>
    </row>
    <row r="32" spans="1:14" ht="13.5" thickBot="1" x14ac:dyDescent="0.25">
      <c r="A32" s="691" t="s">
        <v>358</v>
      </c>
      <c r="B32" s="692"/>
      <c r="C32" s="692"/>
      <c r="D32" s="692"/>
      <c r="E32" s="692"/>
      <c r="F32" s="692"/>
      <c r="G32" s="692"/>
      <c r="H32" s="692"/>
      <c r="I32" s="692"/>
      <c r="J32" s="692"/>
      <c r="K32" s="80">
        <f>SUM(K30:K31)</f>
        <v>0</v>
      </c>
      <c r="L32" s="80">
        <f>SUM(L30:L31)</f>
        <v>0</v>
      </c>
      <c r="M32" s="80">
        <f>SUM(M30:M31)</f>
        <v>0</v>
      </c>
      <c r="N32" s="694"/>
    </row>
    <row r="33" spans="1:14" x14ac:dyDescent="0.2">
      <c r="N33" s="694"/>
    </row>
    <row r="48" spans="1:14" x14ac:dyDescent="0.2">
      <c r="A48" s="9"/>
    </row>
  </sheetData>
  <mergeCells count="21">
    <mergeCell ref="A1:C1"/>
    <mergeCell ref="D1:M1"/>
    <mergeCell ref="A25:M25"/>
    <mergeCell ref="B6:C6"/>
    <mergeCell ref="B3:I3"/>
    <mergeCell ref="A32:J32"/>
    <mergeCell ref="B4:B5"/>
    <mergeCell ref="N1:N33"/>
    <mergeCell ref="A30:J30"/>
    <mergeCell ref="A31:J31"/>
    <mergeCell ref="J3:M5"/>
    <mergeCell ref="A29:J29"/>
    <mergeCell ref="D4:I4"/>
    <mergeCell ref="A3:A6"/>
    <mergeCell ref="H6:I6"/>
    <mergeCell ref="A27:M27"/>
    <mergeCell ref="F6:G6"/>
    <mergeCell ref="L28:M28"/>
    <mergeCell ref="L2:M2"/>
    <mergeCell ref="C4:C5"/>
    <mergeCell ref="D6:E6"/>
  </mergeCells>
  <phoneticPr fontId="27" type="noConversion"/>
  <printOptions horizontalCentered="1"/>
  <pageMargins left="0.78740157480314965" right="0.78740157480314965" top="1.39" bottom="0.78" header="0.78740157480314965" footer="0.78740157480314965"/>
  <pageSetup paperSize="9" scale="94" orientation="landscape" r:id="rId1"/>
  <headerFooter alignWithMargins="0">
    <oddHeader>&amp;C&amp;"Times New Roman CE,Félkövér"&amp;12
Európai uniós támogatással megvalósuló projektek 
bevételei, kiadásai, hozzájárulások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Munka4">
    <tabColor rgb="FF92D050"/>
  </sheetPr>
  <dimension ref="A1:K149"/>
  <sheetViews>
    <sheetView zoomScaleNormal="100" zoomScaleSheetLayoutView="100" workbookViewId="0">
      <selection activeCell="D9" sqref="D9"/>
    </sheetView>
  </sheetViews>
  <sheetFormatPr defaultRowHeight="12.75" x14ac:dyDescent="0.2"/>
  <cols>
    <col min="1" max="1" width="14.83203125" style="419" customWidth="1"/>
    <col min="2" max="2" width="65.33203125" style="420" customWidth="1"/>
    <col min="3" max="5" width="17" style="421" customWidth="1"/>
    <col min="6" max="16384" width="9.33203125" style="30"/>
  </cols>
  <sheetData>
    <row r="1" spans="1:5" s="395" customFormat="1" ht="16.5" customHeight="1" thickBot="1" x14ac:dyDescent="0.25">
      <c r="A1" s="394"/>
      <c r="B1" s="396"/>
      <c r="C1" s="441"/>
      <c r="D1" s="406"/>
      <c r="E1" s="441" t="str">
        <f>+CONCATENATE("6.1. melléklet a ……/",LEFT(ÖSSZEFÜGGÉSEK!A4,4)+1,". (……) önkormányzati rendelethez")</f>
        <v>6.1. melléklet a ……/2017. (……) önkormányzati rendelethez</v>
      </c>
    </row>
    <row r="2" spans="1:5" s="442" customFormat="1" ht="15.75" customHeight="1" x14ac:dyDescent="0.2">
      <c r="A2" s="422" t="s">
        <v>293</v>
      </c>
      <c r="B2" s="717" t="s">
        <v>359</v>
      </c>
      <c r="C2" s="718"/>
      <c r="D2" s="719"/>
      <c r="E2" s="415" t="s">
        <v>360</v>
      </c>
    </row>
    <row r="3" spans="1:5" s="442" customFormat="1" ht="24.75" thickBot="1" x14ac:dyDescent="0.25">
      <c r="A3" s="440" t="s">
        <v>361</v>
      </c>
      <c r="B3" s="720" t="s">
        <v>362</v>
      </c>
      <c r="C3" s="721"/>
      <c r="D3" s="722"/>
      <c r="E3" s="390" t="s">
        <v>360</v>
      </c>
    </row>
    <row r="4" spans="1:5" s="443" customFormat="1" ht="15.95" customHeight="1" thickBot="1" x14ac:dyDescent="0.3">
      <c r="A4" s="397"/>
      <c r="B4" s="397"/>
      <c r="C4" s="398"/>
      <c r="D4" s="398"/>
      <c r="E4" s="398" t="s">
        <v>363</v>
      </c>
    </row>
    <row r="5" spans="1:5" ht="24.75" thickBot="1" x14ac:dyDescent="0.25">
      <c r="A5" s="534" t="s">
        <v>364</v>
      </c>
      <c r="B5" s="535" t="s">
        <v>365</v>
      </c>
      <c r="C5" s="84" t="s">
        <v>43</v>
      </c>
      <c r="D5" s="84" t="s">
        <v>44</v>
      </c>
      <c r="E5" s="399" t="s">
        <v>45</v>
      </c>
    </row>
    <row r="6" spans="1:5" s="444" customFormat="1" ht="12.95" customHeight="1" thickBot="1" x14ac:dyDescent="0.25">
      <c r="A6" s="392" t="s">
        <v>46</v>
      </c>
      <c r="B6" s="393" t="s">
        <v>47</v>
      </c>
      <c r="C6" s="393" t="s">
        <v>48</v>
      </c>
      <c r="D6" s="94" t="s">
        <v>49</v>
      </c>
      <c r="E6" s="92" t="s">
        <v>50</v>
      </c>
    </row>
    <row r="7" spans="1:5" s="444" customFormat="1" ht="15.95" customHeight="1" thickBot="1" x14ac:dyDescent="0.25">
      <c r="A7" s="714" t="s">
        <v>291</v>
      </c>
      <c r="B7" s="715"/>
      <c r="C7" s="715"/>
      <c r="D7" s="715"/>
      <c r="E7" s="716"/>
    </row>
    <row r="8" spans="1:5" s="444" customFormat="1" ht="12" customHeight="1" thickBot="1" x14ac:dyDescent="0.25">
      <c r="A8" s="311" t="s">
        <v>51</v>
      </c>
      <c r="B8" s="307" t="s">
        <v>52</v>
      </c>
      <c r="C8" s="337">
        <f>SUM(C9:C14)</f>
        <v>0</v>
      </c>
      <c r="D8" s="337">
        <f>SUM(D9:D14)</f>
        <v>0</v>
      </c>
      <c r="E8" s="320">
        <f>SUM(E9:E14)</f>
        <v>0</v>
      </c>
    </row>
    <row r="9" spans="1:5" s="418" customFormat="1" ht="12" customHeight="1" x14ac:dyDescent="0.2">
      <c r="A9" s="428" t="s">
        <v>53</v>
      </c>
      <c r="B9" s="348" t="s">
        <v>54</v>
      </c>
      <c r="C9" s="339"/>
      <c r="D9" s="339"/>
      <c r="E9" s="322"/>
    </row>
    <row r="10" spans="1:5" s="445" customFormat="1" ht="12" customHeight="1" x14ac:dyDescent="0.2">
      <c r="A10" s="429" t="s">
        <v>55</v>
      </c>
      <c r="B10" s="349" t="s">
        <v>56</v>
      </c>
      <c r="C10" s="338"/>
      <c r="D10" s="338"/>
      <c r="E10" s="321"/>
    </row>
    <row r="11" spans="1:5" s="445" customFormat="1" ht="12" customHeight="1" x14ac:dyDescent="0.2">
      <c r="A11" s="429" t="s">
        <v>57</v>
      </c>
      <c r="B11" s="349" t="s">
        <v>58</v>
      </c>
      <c r="C11" s="338"/>
      <c r="D11" s="338"/>
      <c r="E11" s="321"/>
    </row>
    <row r="12" spans="1:5" s="445" customFormat="1" ht="12" customHeight="1" x14ac:dyDescent="0.2">
      <c r="A12" s="429" t="s">
        <v>59</v>
      </c>
      <c r="B12" s="349" t="s">
        <v>60</v>
      </c>
      <c r="C12" s="338"/>
      <c r="D12" s="338"/>
      <c r="E12" s="321"/>
    </row>
    <row r="13" spans="1:5" s="445" customFormat="1" ht="12" customHeight="1" x14ac:dyDescent="0.2">
      <c r="A13" s="429" t="s">
        <v>61</v>
      </c>
      <c r="B13" s="349" t="s">
        <v>287</v>
      </c>
      <c r="C13" s="338"/>
      <c r="D13" s="338"/>
      <c r="E13" s="321"/>
    </row>
    <row r="14" spans="1:5" s="418" customFormat="1" ht="12" customHeight="1" thickBot="1" x14ac:dyDescent="0.25">
      <c r="A14" s="430" t="s">
        <v>63</v>
      </c>
      <c r="B14" s="329" t="s">
        <v>64</v>
      </c>
      <c r="C14" s="340"/>
      <c r="D14" s="340"/>
      <c r="E14" s="323"/>
    </row>
    <row r="15" spans="1:5" s="418" customFormat="1" ht="12" customHeight="1" thickBot="1" x14ac:dyDescent="0.25">
      <c r="A15" s="311" t="s">
        <v>65</v>
      </c>
      <c r="B15" s="327" t="s">
        <v>66</v>
      </c>
      <c r="C15" s="337">
        <f>SUM(C16:C20)</f>
        <v>0</v>
      </c>
      <c r="D15" s="337">
        <f>SUM(D16:D20)</f>
        <v>0</v>
      </c>
      <c r="E15" s="320">
        <f>SUM(E16:E20)</f>
        <v>0</v>
      </c>
    </row>
    <row r="16" spans="1:5" s="418" customFormat="1" ht="12" customHeight="1" x14ac:dyDescent="0.2">
      <c r="A16" s="428" t="s">
        <v>67</v>
      </c>
      <c r="B16" s="348" t="s">
        <v>68</v>
      </c>
      <c r="C16" s="339"/>
      <c r="D16" s="339"/>
      <c r="E16" s="322"/>
    </row>
    <row r="17" spans="1:5" s="418" customFormat="1" ht="12" customHeight="1" x14ac:dyDescent="0.2">
      <c r="A17" s="429" t="s">
        <v>69</v>
      </c>
      <c r="B17" s="349" t="s">
        <v>70</v>
      </c>
      <c r="C17" s="338"/>
      <c r="D17" s="338"/>
      <c r="E17" s="321"/>
    </row>
    <row r="18" spans="1:5" s="418" customFormat="1" ht="12" customHeight="1" x14ac:dyDescent="0.2">
      <c r="A18" s="429" t="s">
        <v>71</v>
      </c>
      <c r="B18" s="349" t="s">
        <v>72</v>
      </c>
      <c r="C18" s="338"/>
      <c r="D18" s="338"/>
      <c r="E18" s="321"/>
    </row>
    <row r="19" spans="1:5" s="418" customFormat="1" ht="12" customHeight="1" x14ac:dyDescent="0.2">
      <c r="A19" s="429" t="s">
        <v>73</v>
      </c>
      <c r="B19" s="349" t="s">
        <v>74</v>
      </c>
      <c r="C19" s="338"/>
      <c r="D19" s="338"/>
      <c r="E19" s="321"/>
    </row>
    <row r="20" spans="1:5" s="418" customFormat="1" ht="12" customHeight="1" x14ac:dyDescent="0.2">
      <c r="A20" s="429" t="s">
        <v>75</v>
      </c>
      <c r="B20" s="349" t="s">
        <v>76</v>
      </c>
      <c r="C20" s="338"/>
      <c r="D20" s="338"/>
      <c r="E20" s="321"/>
    </row>
    <row r="21" spans="1:5" s="445" customFormat="1" ht="12" customHeight="1" thickBot="1" x14ac:dyDescent="0.25">
      <c r="A21" s="430" t="s">
        <v>77</v>
      </c>
      <c r="B21" s="329" t="s">
        <v>78</v>
      </c>
      <c r="C21" s="340"/>
      <c r="D21" s="340"/>
      <c r="E21" s="323"/>
    </row>
    <row r="22" spans="1:5" s="445" customFormat="1" ht="12" customHeight="1" thickBot="1" x14ac:dyDescent="0.25">
      <c r="A22" s="311" t="s">
        <v>79</v>
      </c>
      <c r="B22" s="307" t="s">
        <v>80</v>
      </c>
      <c r="C22" s="337">
        <f>SUM(C23:C27)</f>
        <v>0</v>
      </c>
      <c r="D22" s="337">
        <f>SUM(D23:D27)</f>
        <v>0</v>
      </c>
      <c r="E22" s="320">
        <f>SUM(E23:E27)</f>
        <v>0</v>
      </c>
    </row>
    <row r="23" spans="1:5" s="445" customFormat="1" ht="12" customHeight="1" x14ac:dyDescent="0.2">
      <c r="A23" s="428" t="s">
        <v>81</v>
      </c>
      <c r="B23" s="348" t="s">
        <v>82</v>
      </c>
      <c r="C23" s="339"/>
      <c r="D23" s="339"/>
      <c r="E23" s="322"/>
    </row>
    <row r="24" spans="1:5" s="418" customFormat="1" ht="12" customHeight="1" x14ac:dyDescent="0.2">
      <c r="A24" s="429" t="s">
        <v>83</v>
      </c>
      <c r="B24" s="349" t="s">
        <v>84</v>
      </c>
      <c r="C24" s="338"/>
      <c r="D24" s="338"/>
      <c r="E24" s="321"/>
    </row>
    <row r="25" spans="1:5" s="445" customFormat="1" ht="12" customHeight="1" x14ac:dyDescent="0.2">
      <c r="A25" s="429" t="s">
        <v>85</v>
      </c>
      <c r="B25" s="349" t="s">
        <v>86</v>
      </c>
      <c r="C25" s="338"/>
      <c r="D25" s="338"/>
      <c r="E25" s="321"/>
    </row>
    <row r="26" spans="1:5" s="445" customFormat="1" ht="12" customHeight="1" x14ac:dyDescent="0.2">
      <c r="A26" s="429" t="s">
        <v>87</v>
      </c>
      <c r="B26" s="349" t="s">
        <v>88</v>
      </c>
      <c r="C26" s="338"/>
      <c r="D26" s="338"/>
      <c r="E26" s="321"/>
    </row>
    <row r="27" spans="1:5" s="445" customFormat="1" ht="12" customHeight="1" x14ac:dyDescent="0.2">
      <c r="A27" s="429" t="s">
        <v>89</v>
      </c>
      <c r="B27" s="349" t="s">
        <v>90</v>
      </c>
      <c r="C27" s="338"/>
      <c r="D27" s="338"/>
      <c r="E27" s="321"/>
    </row>
    <row r="28" spans="1:5" s="445" customFormat="1" ht="12" customHeight="1" thickBot="1" x14ac:dyDescent="0.25">
      <c r="A28" s="430" t="s">
        <v>91</v>
      </c>
      <c r="B28" s="350" t="s">
        <v>92</v>
      </c>
      <c r="C28" s="340"/>
      <c r="D28" s="340"/>
      <c r="E28" s="323"/>
    </row>
    <row r="29" spans="1:5" s="445" customFormat="1" ht="12" customHeight="1" thickBot="1" x14ac:dyDescent="0.25">
      <c r="A29" s="311" t="s">
        <v>93</v>
      </c>
      <c r="B29" s="307" t="s">
        <v>94</v>
      </c>
      <c r="C29" s="343">
        <f>+C30+C33+C34+C35</f>
        <v>0</v>
      </c>
      <c r="D29" s="343">
        <f>+D30+D33+D34+D35</f>
        <v>0</v>
      </c>
      <c r="E29" s="356">
        <f>+E30+E33+E34+E35</f>
        <v>0</v>
      </c>
    </row>
    <row r="30" spans="1:5" s="445" customFormat="1" ht="12" customHeight="1" x14ac:dyDescent="0.2">
      <c r="A30" s="428" t="s">
        <v>95</v>
      </c>
      <c r="B30" s="348" t="s">
        <v>96</v>
      </c>
      <c r="C30" s="358">
        <f>+C31+C32</f>
        <v>0</v>
      </c>
      <c r="D30" s="358">
        <f>+D31+D32</f>
        <v>0</v>
      </c>
      <c r="E30" s="357">
        <f>+E31+E32</f>
        <v>0</v>
      </c>
    </row>
    <row r="31" spans="1:5" s="445" customFormat="1" ht="12" customHeight="1" x14ac:dyDescent="0.2">
      <c r="A31" s="429" t="s">
        <v>97</v>
      </c>
      <c r="B31" s="349" t="s">
        <v>98</v>
      </c>
      <c r="C31" s="338"/>
      <c r="D31" s="338"/>
      <c r="E31" s="321"/>
    </row>
    <row r="32" spans="1:5" s="445" customFormat="1" ht="12" customHeight="1" x14ac:dyDescent="0.2">
      <c r="A32" s="429" t="s">
        <v>99</v>
      </c>
      <c r="B32" s="349" t="s">
        <v>100</v>
      </c>
      <c r="C32" s="338"/>
      <c r="D32" s="338"/>
      <c r="E32" s="321"/>
    </row>
    <row r="33" spans="1:5" s="445" customFormat="1" ht="12" customHeight="1" x14ac:dyDescent="0.2">
      <c r="A33" s="429" t="s">
        <v>101</v>
      </c>
      <c r="B33" s="349" t="s">
        <v>102</v>
      </c>
      <c r="C33" s="338"/>
      <c r="D33" s="338"/>
      <c r="E33" s="321"/>
    </row>
    <row r="34" spans="1:5" s="445" customFormat="1" ht="12" customHeight="1" x14ac:dyDescent="0.2">
      <c r="A34" s="429" t="s">
        <v>103</v>
      </c>
      <c r="B34" s="349" t="s">
        <v>104</v>
      </c>
      <c r="C34" s="338"/>
      <c r="D34" s="338"/>
      <c r="E34" s="321"/>
    </row>
    <row r="35" spans="1:5" s="445" customFormat="1" ht="12" customHeight="1" thickBot="1" x14ac:dyDescent="0.25">
      <c r="A35" s="430" t="s">
        <v>105</v>
      </c>
      <c r="B35" s="350" t="s">
        <v>106</v>
      </c>
      <c r="C35" s="340"/>
      <c r="D35" s="340"/>
      <c r="E35" s="323"/>
    </row>
    <row r="36" spans="1:5" s="445" customFormat="1" ht="12" customHeight="1" thickBot="1" x14ac:dyDescent="0.25">
      <c r="A36" s="311" t="s">
        <v>107</v>
      </c>
      <c r="B36" s="307" t="s">
        <v>108</v>
      </c>
      <c r="C36" s="337">
        <f>SUM(C37:C46)</f>
        <v>0</v>
      </c>
      <c r="D36" s="337">
        <f>SUM(D37:D46)</f>
        <v>0</v>
      </c>
      <c r="E36" s="320">
        <f>SUM(E37:E46)</f>
        <v>0</v>
      </c>
    </row>
    <row r="37" spans="1:5" s="445" customFormat="1" ht="12" customHeight="1" x14ac:dyDescent="0.2">
      <c r="A37" s="428" t="s">
        <v>109</v>
      </c>
      <c r="B37" s="348" t="s">
        <v>110</v>
      </c>
      <c r="C37" s="339"/>
      <c r="D37" s="339"/>
      <c r="E37" s="322"/>
    </row>
    <row r="38" spans="1:5" s="445" customFormat="1" ht="12" customHeight="1" x14ac:dyDescent="0.2">
      <c r="A38" s="429" t="s">
        <v>111</v>
      </c>
      <c r="B38" s="349" t="s">
        <v>112</v>
      </c>
      <c r="C38" s="338"/>
      <c r="D38" s="338"/>
      <c r="E38" s="321"/>
    </row>
    <row r="39" spans="1:5" s="445" customFormat="1" ht="12" customHeight="1" x14ac:dyDescent="0.2">
      <c r="A39" s="429" t="s">
        <v>113</v>
      </c>
      <c r="B39" s="349" t="s">
        <v>114</v>
      </c>
      <c r="C39" s="338"/>
      <c r="D39" s="338"/>
      <c r="E39" s="321"/>
    </row>
    <row r="40" spans="1:5" s="445" customFormat="1" ht="12" customHeight="1" x14ac:dyDescent="0.2">
      <c r="A40" s="429" t="s">
        <v>115</v>
      </c>
      <c r="B40" s="349" t="s">
        <v>116</v>
      </c>
      <c r="C40" s="338"/>
      <c r="D40" s="338"/>
      <c r="E40" s="321"/>
    </row>
    <row r="41" spans="1:5" s="445" customFormat="1" ht="12" customHeight="1" x14ac:dyDescent="0.2">
      <c r="A41" s="429" t="s">
        <v>117</v>
      </c>
      <c r="B41" s="349" t="s">
        <v>118</v>
      </c>
      <c r="C41" s="338"/>
      <c r="D41" s="338"/>
      <c r="E41" s="321"/>
    </row>
    <row r="42" spans="1:5" s="445" customFormat="1" ht="12" customHeight="1" x14ac:dyDescent="0.2">
      <c r="A42" s="429" t="s">
        <v>119</v>
      </c>
      <c r="B42" s="349" t="s">
        <v>120</v>
      </c>
      <c r="C42" s="338"/>
      <c r="D42" s="338"/>
      <c r="E42" s="321"/>
    </row>
    <row r="43" spans="1:5" s="445" customFormat="1" ht="12" customHeight="1" x14ac:dyDescent="0.2">
      <c r="A43" s="429" t="s">
        <v>121</v>
      </c>
      <c r="B43" s="349" t="s">
        <v>122</v>
      </c>
      <c r="C43" s="338"/>
      <c r="D43" s="338"/>
      <c r="E43" s="321"/>
    </row>
    <row r="44" spans="1:5" s="445" customFormat="1" ht="12" customHeight="1" x14ac:dyDescent="0.2">
      <c r="A44" s="429" t="s">
        <v>123</v>
      </c>
      <c r="B44" s="349" t="s">
        <v>124</v>
      </c>
      <c r="C44" s="338"/>
      <c r="D44" s="338"/>
      <c r="E44" s="321"/>
    </row>
    <row r="45" spans="1:5" s="445" customFormat="1" ht="12" customHeight="1" x14ac:dyDescent="0.2">
      <c r="A45" s="429" t="s">
        <v>125</v>
      </c>
      <c r="B45" s="349" t="s">
        <v>126</v>
      </c>
      <c r="C45" s="341"/>
      <c r="D45" s="341"/>
      <c r="E45" s="324"/>
    </row>
    <row r="46" spans="1:5" s="418" customFormat="1" ht="12" customHeight="1" thickBot="1" x14ac:dyDescent="0.25">
      <c r="A46" s="430" t="s">
        <v>127</v>
      </c>
      <c r="B46" s="350" t="s">
        <v>128</v>
      </c>
      <c r="C46" s="342"/>
      <c r="D46" s="342"/>
      <c r="E46" s="325"/>
    </row>
    <row r="47" spans="1:5" s="445" customFormat="1" ht="12" customHeight="1" thickBot="1" x14ac:dyDescent="0.25">
      <c r="A47" s="311" t="s">
        <v>129</v>
      </c>
      <c r="B47" s="307" t="s">
        <v>130</v>
      </c>
      <c r="C47" s="337">
        <f>SUM(C48:C52)</f>
        <v>0</v>
      </c>
      <c r="D47" s="337">
        <f>SUM(D48:D52)</f>
        <v>0</v>
      </c>
      <c r="E47" s="320">
        <f>SUM(E48:E52)</f>
        <v>0</v>
      </c>
    </row>
    <row r="48" spans="1:5" s="445" customFormat="1" ht="12" customHeight="1" x14ac:dyDescent="0.2">
      <c r="A48" s="428" t="s">
        <v>131</v>
      </c>
      <c r="B48" s="348" t="s">
        <v>132</v>
      </c>
      <c r="C48" s="360"/>
      <c r="D48" s="360"/>
      <c r="E48" s="326"/>
    </row>
    <row r="49" spans="1:5" s="445" customFormat="1" ht="12" customHeight="1" x14ac:dyDescent="0.2">
      <c r="A49" s="429" t="s">
        <v>133</v>
      </c>
      <c r="B49" s="349" t="s">
        <v>134</v>
      </c>
      <c r="C49" s="341"/>
      <c r="D49" s="341"/>
      <c r="E49" s="324"/>
    </row>
    <row r="50" spans="1:5" s="445" customFormat="1" ht="12" customHeight="1" x14ac:dyDescent="0.2">
      <c r="A50" s="429" t="s">
        <v>135</v>
      </c>
      <c r="B50" s="349" t="s">
        <v>136</v>
      </c>
      <c r="C50" s="341"/>
      <c r="D50" s="341"/>
      <c r="E50" s="324"/>
    </row>
    <row r="51" spans="1:5" s="445" customFormat="1" ht="12" customHeight="1" x14ac:dyDescent="0.2">
      <c r="A51" s="429" t="s">
        <v>137</v>
      </c>
      <c r="B51" s="349" t="s">
        <v>138</v>
      </c>
      <c r="C51" s="341"/>
      <c r="D51" s="341"/>
      <c r="E51" s="324"/>
    </row>
    <row r="52" spans="1:5" s="445" customFormat="1" ht="12" customHeight="1" thickBot="1" x14ac:dyDescent="0.25">
      <c r="A52" s="430" t="s">
        <v>139</v>
      </c>
      <c r="B52" s="350" t="s">
        <v>140</v>
      </c>
      <c r="C52" s="342"/>
      <c r="D52" s="342"/>
      <c r="E52" s="325"/>
    </row>
    <row r="53" spans="1:5" s="445" customFormat="1" ht="12" customHeight="1" thickBot="1" x14ac:dyDescent="0.25">
      <c r="A53" s="311" t="s">
        <v>141</v>
      </c>
      <c r="B53" s="307" t="s">
        <v>142</v>
      </c>
      <c r="C53" s="337">
        <f>SUM(C54:C56)</f>
        <v>0</v>
      </c>
      <c r="D53" s="337">
        <f>SUM(D54:D56)</f>
        <v>0</v>
      </c>
      <c r="E53" s="320">
        <f>SUM(E54:E56)</f>
        <v>0</v>
      </c>
    </row>
    <row r="54" spans="1:5" s="418" customFormat="1" ht="12" customHeight="1" x14ac:dyDescent="0.2">
      <c r="A54" s="428" t="s">
        <v>143</v>
      </c>
      <c r="B54" s="348" t="s">
        <v>144</v>
      </c>
      <c r="C54" s="339"/>
      <c r="D54" s="339"/>
      <c r="E54" s="322"/>
    </row>
    <row r="55" spans="1:5" s="418" customFormat="1" ht="12" customHeight="1" x14ac:dyDescent="0.2">
      <c r="A55" s="429" t="s">
        <v>145</v>
      </c>
      <c r="B55" s="349" t="s">
        <v>146</v>
      </c>
      <c r="C55" s="338"/>
      <c r="D55" s="338"/>
      <c r="E55" s="321"/>
    </row>
    <row r="56" spans="1:5" s="418" customFormat="1" ht="12" customHeight="1" x14ac:dyDescent="0.2">
      <c r="A56" s="429" t="s">
        <v>147</v>
      </c>
      <c r="B56" s="349" t="s">
        <v>148</v>
      </c>
      <c r="C56" s="338"/>
      <c r="D56" s="338"/>
      <c r="E56" s="321"/>
    </row>
    <row r="57" spans="1:5" s="418" customFormat="1" ht="12" customHeight="1" thickBot="1" x14ac:dyDescent="0.25">
      <c r="A57" s="430" t="s">
        <v>149</v>
      </c>
      <c r="B57" s="350" t="s">
        <v>150</v>
      </c>
      <c r="C57" s="340"/>
      <c r="D57" s="340"/>
      <c r="E57" s="323"/>
    </row>
    <row r="58" spans="1:5" s="445" customFormat="1" ht="12" customHeight="1" thickBot="1" x14ac:dyDescent="0.25">
      <c r="A58" s="311" t="s">
        <v>151</v>
      </c>
      <c r="B58" s="327" t="s">
        <v>152</v>
      </c>
      <c r="C58" s="337">
        <f>SUM(C59:C61)</f>
        <v>0</v>
      </c>
      <c r="D58" s="337">
        <f>SUM(D59:D61)</f>
        <v>0</v>
      </c>
      <c r="E58" s="320">
        <f>SUM(E59:E61)</f>
        <v>0</v>
      </c>
    </row>
    <row r="59" spans="1:5" s="445" customFormat="1" ht="12" customHeight="1" x14ac:dyDescent="0.2">
      <c r="A59" s="428" t="s">
        <v>153</v>
      </c>
      <c r="B59" s="348" t="s">
        <v>154</v>
      </c>
      <c r="C59" s="341"/>
      <c r="D59" s="341"/>
      <c r="E59" s="324"/>
    </row>
    <row r="60" spans="1:5" s="445" customFormat="1" ht="12" customHeight="1" x14ac:dyDescent="0.2">
      <c r="A60" s="429" t="s">
        <v>155</v>
      </c>
      <c r="B60" s="349" t="s">
        <v>366</v>
      </c>
      <c r="C60" s="341"/>
      <c r="D60" s="341"/>
      <c r="E60" s="324"/>
    </row>
    <row r="61" spans="1:5" s="445" customFormat="1" ht="12" customHeight="1" x14ac:dyDescent="0.2">
      <c r="A61" s="429" t="s">
        <v>157</v>
      </c>
      <c r="B61" s="349" t="s">
        <v>158</v>
      </c>
      <c r="C61" s="341"/>
      <c r="D61" s="341"/>
      <c r="E61" s="324"/>
    </row>
    <row r="62" spans="1:5" s="445" customFormat="1" ht="12" customHeight="1" thickBot="1" x14ac:dyDescent="0.25">
      <c r="A62" s="430" t="s">
        <v>159</v>
      </c>
      <c r="B62" s="350" t="s">
        <v>160</v>
      </c>
      <c r="C62" s="341"/>
      <c r="D62" s="341"/>
      <c r="E62" s="324"/>
    </row>
    <row r="63" spans="1:5" s="445" customFormat="1" ht="12" customHeight="1" thickBot="1" x14ac:dyDescent="0.25">
      <c r="A63" s="311" t="s">
        <v>161</v>
      </c>
      <c r="B63" s="307" t="s">
        <v>162</v>
      </c>
      <c r="C63" s="343">
        <f>+C8+C15+C22+C29+C36+C47+C53+C58</f>
        <v>0</v>
      </c>
      <c r="D63" s="343">
        <f>+D8+D15+D22+D29+D36+D47+D53+D58</f>
        <v>0</v>
      </c>
      <c r="E63" s="356">
        <f>+E8+E15+E22+E29+E36+E47+E53+E58</f>
        <v>0</v>
      </c>
    </row>
    <row r="64" spans="1:5" s="445" customFormat="1" ht="12" customHeight="1" thickBot="1" x14ac:dyDescent="0.2">
      <c r="A64" s="431" t="s">
        <v>367</v>
      </c>
      <c r="B64" s="327" t="s">
        <v>164</v>
      </c>
      <c r="C64" s="337">
        <f>SUM(C65:C67)</f>
        <v>0</v>
      </c>
      <c r="D64" s="337">
        <f>SUM(D65:D67)</f>
        <v>0</v>
      </c>
      <c r="E64" s="320">
        <f>SUM(E65:E67)</f>
        <v>0</v>
      </c>
    </row>
    <row r="65" spans="1:5" s="445" customFormat="1" ht="12" customHeight="1" x14ac:dyDescent="0.2">
      <c r="A65" s="428" t="s">
        <v>165</v>
      </c>
      <c r="B65" s="348" t="s">
        <v>166</v>
      </c>
      <c r="C65" s="341"/>
      <c r="D65" s="341"/>
      <c r="E65" s="324"/>
    </row>
    <row r="66" spans="1:5" s="445" customFormat="1" ht="12" customHeight="1" x14ac:dyDescent="0.2">
      <c r="A66" s="429" t="s">
        <v>167</v>
      </c>
      <c r="B66" s="349" t="s">
        <v>168</v>
      </c>
      <c r="C66" s="341"/>
      <c r="D66" s="341"/>
      <c r="E66" s="324"/>
    </row>
    <row r="67" spans="1:5" s="445" customFormat="1" ht="12" customHeight="1" thickBot="1" x14ac:dyDescent="0.25">
      <c r="A67" s="430" t="s">
        <v>169</v>
      </c>
      <c r="B67" s="424" t="s">
        <v>368</v>
      </c>
      <c r="C67" s="341"/>
      <c r="D67" s="341"/>
      <c r="E67" s="324"/>
    </row>
    <row r="68" spans="1:5" s="445" customFormat="1" ht="12" customHeight="1" thickBot="1" x14ac:dyDescent="0.2">
      <c r="A68" s="431" t="s">
        <v>171</v>
      </c>
      <c r="B68" s="327" t="s">
        <v>172</v>
      </c>
      <c r="C68" s="337">
        <f>SUM(C69:C72)</f>
        <v>0</v>
      </c>
      <c r="D68" s="337">
        <f>SUM(D69:D72)</f>
        <v>0</v>
      </c>
      <c r="E68" s="320">
        <f>SUM(E69:E72)</f>
        <v>0</v>
      </c>
    </row>
    <row r="69" spans="1:5" s="445" customFormat="1" ht="12" customHeight="1" x14ac:dyDescent="0.2">
      <c r="A69" s="428" t="s">
        <v>173</v>
      </c>
      <c r="B69" s="348" t="s">
        <v>174</v>
      </c>
      <c r="C69" s="341"/>
      <c r="D69" s="341"/>
      <c r="E69" s="324"/>
    </row>
    <row r="70" spans="1:5" s="445" customFormat="1" ht="12" customHeight="1" x14ac:dyDescent="0.2">
      <c r="A70" s="429" t="s">
        <v>175</v>
      </c>
      <c r="B70" s="349" t="s">
        <v>176</v>
      </c>
      <c r="C70" s="341"/>
      <c r="D70" s="341"/>
      <c r="E70" s="324"/>
    </row>
    <row r="71" spans="1:5" s="445" customFormat="1" ht="12" customHeight="1" x14ac:dyDescent="0.2">
      <c r="A71" s="429" t="s">
        <v>177</v>
      </c>
      <c r="B71" s="349" t="s">
        <v>178</v>
      </c>
      <c r="C71" s="341"/>
      <c r="D71" s="341"/>
      <c r="E71" s="324"/>
    </row>
    <row r="72" spans="1:5" s="445" customFormat="1" ht="12" customHeight="1" thickBot="1" x14ac:dyDescent="0.25">
      <c r="A72" s="430" t="s">
        <v>179</v>
      </c>
      <c r="B72" s="350" t="s">
        <v>180</v>
      </c>
      <c r="C72" s="341"/>
      <c r="D72" s="341"/>
      <c r="E72" s="324"/>
    </row>
    <row r="73" spans="1:5" s="445" customFormat="1" ht="12" customHeight="1" thickBot="1" x14ac:dyDescent="0.2">
      <c r="A73" s="431" t="s">
        <v>181</v>
      </c>
      <c r="B73" s="327" t="s">
        <v>182</v>
      </c>
      <c r="C73" s="337">
        <f>SUM(C74:C75)</f>
        <v>0</v>
      </c>
      <c r="D73" s="337">
        <f>SUM(D74:D75)</f>
        <v>0</v>
      </c>
      <c r="E73" s="320">
        <f>SUM(E74:E75)</f>
        <v>0</v>
      </c>
    </row>
    <row r="74" spans="1:5" s="445" customFormat="1" ht="12" customHeight="1" x14ac:dyDescent="0.2">
      <c r="A74" s="428" t="s">
        <v>183</v>
      </c>
      <c r="B74" s="348" t="s">
        <v>184</v>
      </c>
      <c r="C74" s="341"/>
      <c r="D74" s="341"/>
      <c r="E74" s="324"/>
    </row>
    <row r="75" spans="1:5" s="445" customFormat="1" ht="12" customHeight="1" thickBot="1" x14ac:dyDescent="0.25">
      <c r="A75" s="430" t="s">
        <v>185</v>
      </c>
      <c r="B75" s="350" t="s">
        <v>186</v>
      </c>
      <c r="C75" s="341"/>
      <c r="D75" s="341"/>
      <c r="E75" s="324"/>
    </row>
    <row r="76" spans="1:5" s="445" customFormat="1" ht="12" customHeight="1" thickBot="1" x14ac:dyDescent="0.2">
      <c r="A76" s="431" t="s">
        <v>187</v>
      </c>
      <c r="B76" s="327" t="s">
        <v>188</v>
      </c>
      <c r="C76" s="337">
        <f>SUM(C77:C79)</f>
        <v>0</v>
      </c>
      <c r="D76" s="337">
        <f>SUM(D77:D79)</f>
        <v>0</v>
      </c>
      <c r="E76" s="320">
        <f>SUM(E77:E79)</f>
        <v>0</v>
      </c>
    </row>
    <row r="77" spans="1:5" s="445" customFormat="1" ht="12" customHeight="1" x14ac:dyDescent="0.2">
      <c r="A77" s="428" t="s">
        <v>189</v>
      </c>
      <c r="B77" s="348" t="s">
        <v>190</v>
      </c>
      <c r="C77" s="341"/>
      <c r="D77" s="341"/>
      <c r="E77" s="324"/>
    </row>
    <row r="78" spans="1:5" s="445" customFormat="1" ht="12" customHeight="1" x14ac:dyDescent="0.2">
      <c r="A78" s="429" t="s">
        <v>191</v>
      </c>
      <c r="B78" s="349" t="s">
        <v>192</v>
      </c>
      <c r="C78" s="341"/>
      <c r="D78" s="341"/>
      <c r="E78" s="324"/>
    </row>
    <row r="79" spans="1:5" s="445" customFormat="1" ht="12" customHeight="1" thickBot="1" x14ac:dyDescent="0.25">
      <c r="A79" s="430" t="s">
        <v>193</v>
      </c>
      <c r="B79" s="350" t="s">
        <v>194</v>
      </c>
      <c r="C79" s="341"/>
      <c r="D79" s="341"/>
      <c r="E79" s="324"/>
    </row>
    <row r="80" spans="1:5" s="445" customFormat="1" ht="12" customHeight="1" thickBot="1" x14ac:dyDescent="0.2">
      <c r="A80" s="431" t="s">
        <v>195</v>
      </c>
      <c r="B80" s="327" t="s">
        <v>196</v>
      </c>
      <c r="C80" s="337">
        <f>SUM(C81:C84)</f>
        <v>0</v>
      </c>
      <c r="D80" s="337">
        <f>SUM(D81:D84)</f>
        <v>0</v>
      </c>
      <c r="E80" s="320">
        <f>SUM(E81:E84)</f>
        <v>0</v>
      </c>
    </row>
    <row r="81" spans="1:5" s="445" customFormat="1" ht="12" customHeight="1" x14ac:dyDescent="0.2">
      <c r="A81" s="432" t="s">
        <v>197</v>
      </c>
      <c r="B81" s="348" t="s">
        <v>198</v>
      </c>
      <c r="C81" s="341"/>
      <c r="D81" s="341"/>
      <c r="E81" s="324"/>
    </row>
    <row r="82" spans="1:5" s="445" customFormat="1" ht="12" customHeight="1" x14ac:dyDescent="0.2">
      <c r="A82" s="433" t="s">
        <v>199</v>
      </c>
      <c r="B82" s="349" t="s">
        <v>200</v>
      </c>
      <c r="C82" s="341"/>
      <c r="D82" s="341"/>
      <c r="E82" s="324"/>
    </row>
    <row r="83" spans="1:5" s="445" customFormat="1" ht="12" customHeight="1" x14ac:dyDescent="0.2">
      <c r="A83" s="433" t="s">
        <v>201</v>
      </c>
      <c r="B83" s="349" t="s">
        <v>202</v>
      </c>
      <c r="C83" s="341"/>
      <c r="D83" s="341"/>
      <c r="E83" s="324"/>
    </row>
    <row r="84" spans="1:5" s="445" customFormat="1" ht="12" customHeight="1" thickBot="1" x14ac:dyDescent="0.25">
      <c r="A84" s="434" t="s">
        <v>203</v>
      </c>
      <c r="B84" s="350" t="s">
        <v>204</v>
      </c>
      <c r="C84" s="341"/>
      <c r="D84" s="341"/>
      <c r="E84" s="324"/>
    </row>
    <row r="85" spans="1:5" s="445" customFormat="1" ht="12" customHeight="1" thickBot="1" x14ac:dyDescent="0.2">
      <c r="A85" s="431" t="s">
        <v>205</v>
      </c>
      <c r="B85" s="327" t="s">
        <v>206</v>
      </c>
      <c r="C85" s="364"/>
      <c r="D85" s="364"/>
      <c r="E85" s="365"/>
    </row>
    <row r="86" spans="1:5" s="445" customFormat="1" ht="12" customHeight="1" thickBot="1" x14ac:dyDescent="0.2">
      <c r="A86" s="431" t="s">
        <v>207</v>
      </c>
      <c r="B86" s="425" t="s">
        <v>208</v>
      </c>
      <c r="C86" s="343">
        <f>+C64+C68+C73+C76+C80+C85</f>
        <v>0</v>
      </c>
      <c r="D86" s="343">
        <f>+D64+D68+D73+D76+D80+D85</f>
        <v>0</v>
      </c>
      <c r="E86" s="356">
        <f>+E64+E68+E73+E76+E80+E85</f>
        <v>0</v>
      </c>
    </row>
    <row r="87" spans="1:5" s="445" customFormat="1" ht="12" customHeight="1" thickBot="1" x14ac:dyDescent="0.2">
      <c r="A87" s="435" t="s">
        <v>209</v>
      </c>
      <c r="B87" s="426" t="s">
        <v>369</v>
      </c>
      <c r="C87" s="343">
        <f>+C63+C86</f>
        <v>0</v>
      </c>
      <c r="D87" s="343">
        <f>+D63+D86</f>
        <v>0</v>
      </c>
      <c r="E87" s="356">
        <f>+E63+E86</f>
        <v>0</v>
      </c>
    </row>
    <row r="88" spans="1:5" s="445" customFormat="1" ht="15" customHeight="1" x14ac:dyDescent="0.2">
      <c r="A88" s="400"/>
      <c r="B88" s="401"/>
      <c r="C88" s="416"/>
      <c r="D88" s="416"/>
      <c r="E88" s="416"/>
    </row>
    <row r="89" spans="1:5" ht="13.5" thickBot="1" x14ac:dyDescent="0.25">
      <c r="A89" s="402"/>
      <c r="B89" s="403"/>
      <c r="C89" s="417"/>
      <c r="D89" s="417"/>
      <c r="E89" s="417"/>
    </row>
    <row r="90" spans="1:5" s="444" customFormat="1" ht="16.5" customHeight="1" thickBot="1" x14ac:dyDescent="0.25">
      <c r="A90" s="714" t="s">
        <v>292</v>
      </c>
      <c r="B90" s="715"/>
      <c r="C90" s="715"/>
      <c r="D90" s="715"/>
      <c r="E90" s="716"/>
    </row>
    <row r="91" spans="1:5" s="281" customFormat="1" ht="12" customHeight="1" thickBot="1" x14ac:dyDescent="0.25">
      <c r="A91" s="423" t="s">
        <v>51</v>
      </c>
      <c r="B91" s="310" t="s">
        <v>288</v>
      </c>
      <c r="C91" s="407">
        <f>SUM(C92:C96)</f>
        <v>0</v>
      </c>
      <c r="D91" s="407">
        <f>SUM(D92:D96)</f>
        <v>0</v>
      </c>
      <c r="E91" s="407">
        <f>SUM(E92:E96)</f>
        <v>0</v>
      </c>
    </row>
    <row r="92" spans="1:5" ht="12" customHeight="1" x14ac:dyDescent="0.2">
      <c r="A92" s="436" t="s">
        <v>53</v>
      </c>
      <c r="B92" s="296" t="s">
        <v>215</v>
      </c>
      <c r="C92" s="408"/>
      <c r="D92" s="408"/>
      <c r="E92" s="408"/>
    </row>
    <row r="93" spans="1:5" ht="12" customHeight="1" x14ac:dyDescent="0.2">
      <c r="A93" s="429" t="s">
        <v>55</v>
      </c>
      <c r="B93" s="294" t="s">
        <v>216</v>
      </c>
      <c r="C93" s="409"/>
      <c r="D93" s="409"/>
      <c r="E93" s="409"/>
    </row>
    <row r="94" spans="1:5" ht="12" customHeight="1" x14ac:dyDescent="0.2">
      <c r="A94" s="429" t="s">
        <v>57</v>
      </c>
      <c r="B94" s="294" t="s">
        <v>217</v>
      </c>
      <c r="C94" s="411"/>
      <c r="D94" s="411"/>
      <c r="E94" s="411"/>
    </row>
    <row r="95" spans="1:5" ht="12" customHeight="1" x14ac:dyDescent="0.2">
      <c r="A95" s="429" t="s">
        <v>59</v>
      </c>
      <c r="B95" s="297" t="s">
        <v>218</v>
      </c>
      <c r="C95" s="411"/>
      <c r="D95" s="411"/>
      <c r="E95" s="411"/>
    </row>
    <row r="96" spans="1:5" ht="12" customHeight="1" x14ac:dyDescent="0.2">
      <c r="A96" s="429" t="s">
        <v>219</v>
      </c>
      <c r="B96" s="305" t="s">
        <v>220</v>
      </c>
      <c r="C96" s="411"/>
      <c r="D96" s="411"/>
      <c r="E96" s="411"/>
    </row>
    <row r="97" spans="1:5" ht="12" customHeight="1" x14ac:dyDescent="0.2">
      <c r="A97" s="429" t="s">
        <v>63</v>
      </c>
      <c r="B97" s="294" t="s">
        <v>221</v>
      </c>
      <c r="C97" s="411"/>
      <c r="D97" s="411"/>
      <c r="E97" s="411"/>
    </row>
    <row r="98" spans="1:5" ht="12" customHeight="1" x14ac:dyDescent="0.2">
      <c r="A98" s="429" t="s">
        <v>222</v>
      </c>
      <c r="B98" s="316" t="s">
        <v>223</v>
      </c>
      <c r="C98" s="411"/>
      <c r="D98" s="411"/>
      <c r="E98" s="411"/>
    </row>
    <row r="99" spans="1:5" ht="12" customHeight="1" x14ac:dyDescent="0.2">
      <c r="A99" s="429" t="s">
        <v>224</v>
      </c>
      <c r="B99" s="317" t="s">
        <v>225</v>
      </c>
      <c r="C99" s="411"/>
      <c r="D99" s="411"/>
      <c r="E99" s="411"/>
    </row>
    <row r="100" spans="1:5" ht="12" customHeight="1" x14ac:dyDescent="0.2">
      <c r="A100" s="429" t="s">
        <v>226</v>
      </c>
      <c r="B100" s="317" t="s">
        <v>227</v>
      </c>
      <c r="C100" s="411"/>
      <c r="D100" s="411"/>
      <c r="E100" s="411"/>
    </row>
    <row r="101" spans="1:5" ht="12" customHeight="1" x14ac:dyDescent="0.2">
      <c r="A101" s="429" t="s">
        <v>228</v>
      </c>
      <c r="B101" s="316" t="s">
        <v>229</v>
      </c>
      <c r="C101" s="411"/>
      <c r="D101" s="411"/>
      <c r="E101" s="411"/>
    </row>
    <row r="102" spans="1:5" ht="12" customHeight="1" x14ac:dyDescent="0.2">
      <c r="A102" s="429" t="s">
        <v>230</v>
      </c>
      <c r="B102" s="316" t="s">
        <v>231</v>
      </c>
      <c r="C102" s="411"/>
      <c r="D102" s="411"/>
      <c r="E102" s="411"/>
    </row>
    <row r="103" spans="1:5" ht="12" customHeight="1" x14ac:dyDescent="0.2">
      <c r="A103" s="429" t="s">
        <v>232</v>
      </c>
      <c r="B103" s="317" t="s">
        <v>233</v>
      </c>
      <c r="C103" s="411"/>
      <c r="D103" s="411"/>
      <c r="E103" s="411"/>
    </row>
    <row r="104" spans="1:5" ht="12" customHeight="1" x14ac:dyDescent="0.2">
      <c r="A104" s="437" t="s">
        <v>234</v>
      </c>
      <c r="B104" s="318" t="s">
        <v>235</v>
      </c>
      <c r="C104" s="411"/>
      <c r="D104" s="411"/>
      <c r="E104" s="411"/>
    </row>
    <row r="105" spans="1:5" ht="12" customHeight="1" x14ac:dyDescent="0.2">
      <c r="A105" s="429" t="s">
        <v>236</v>
      </c>
      <c r="B105" s="318" t="s">
        <v>237</v>
      </c>
      <c r="C105" s="411"/>
      <c r="D105" s="411"/>
      <c r="E105" s="411"/>
    </row>
    <row r="106" spans="1:5" s="281" customFormat="1" ht="12" customHeight="1" thickBot="1" x14ac:dyDescent="0.25">
      <c r="A106" s="438" t="s">
        <v>238</v>
      </c>
      <c r="B106" s="319" t="s">
        <v>239</v>
      </c>
      <c r="C106" s="413"/>
      <c r="D106" s="413"/>
      <c r="E106" s="413"/>
    </row>
    <row r="107" spans="1:5" ht="12" customHeight="1" thickBot="1" x14ac:dyDescent="0.25">
      <c r="A107" s="311" t="s">
        <v>65</v>
      </c>
      <c r="B107" s="309" t="s">
        <v>289</v>
      </c>
      <c r="C107" s="331">
        <f>+C108+C110+C112</f>
        <v>0</v>
      </c>
      <c r="D107" s="331">
        <f>+D108+D110+D112</f>
        <v>0</v>
      </c>
      <c r="E107" s="331">
        <f>+E108+E110+E112</f>
        <v>0</v>
      </c>
    </row>
    <row r="108" spans="1:5" ht="12" customHeight="1" x14ac:dyDescent="0.2">
      <c r="A108" s="428" t="s">
        <v>67</v>
      </c>
      <c r="B108" s="294" t="s">
        <v>241</v>
      </c>
      <c r="C108" s="410"/>
      <c r="D108" s="410"/>
      <c r="E108" s="410"/>
    </row>
    <row r="109" spans="1:5" ht="12" customHeight="1" x14ac:dyDescent="0.2">
      <c r="A109" s="428" t="s">
        <v>69</v>
      </c>
      <c r="B109" s="298" t="s">
        <v>242</v>
      </c>
      <c r="C109" s="410"/>
      <c r="D109" s="410"/>
      <c r="E109" s="410"/>
    </row>
    <row r="110" spans="1:5" ht="12" customHeight="1" x14ac:dyDescent="0.2">
      <c r="A110" s="428" t="s">
        <v>71</v>
      </c>
      <c r="B110" s="298" t="s">
        <v>243</v>
      </c>
      <c r="C110" s="409"/>
      <c r="D110" s="409"/>
      <c r="E110" s="409"/>
    </row>
    <row r="111" spans="1:5" ht="12" customHeight="1" x14ac:dyDescent="0.2">
      <c r="A111" s="428" t="s">
        <v>73</v>
      </c>
      <c r="B111" s="298" t="s">
        <v>244</v>
      </c>
      <c r="C111" s="321"/>
      <c r="D111" s="321"/>
      <c r="E111" s="321"/>
    </row>
    <row r="112" spans="1:5" ht="12" customHeight="1" x14ac:dyDescent="0.2">
      <c r="A112" s="428" t="s">
        <v>75</v>
      </c>
      <c r="B112" s="329" t="s">
        <v>245</v>
      </c>
      <c r="C112" s="321"/>
      <c r="D112" s="321"/>
      <c r="E112" s="321"/>
    </row>
    <row r="113" spans="1:5" ht="12" customHeight="1" x14ac:dyDescent="0.2">
      <c r="A113" s="428" t="s">
        <v>77</v>
      </c>
      <c r="B113" s="328" t="s">
        <v>246</v>
      </c>
      <c r="C113" s="321"/>
      <c r="D113" s="321"/>
      <c r="E113" s="321"/>
    </row>
    <row r="114" spans="1:5" ht="12" customHeight="1" x14ac:dyDescent="0.2">
      <c r="A114" s="428" t="s">
        <v>247</v>
      </c>
      <c r="B114" s="344" t="s">
        <v>248</v>
      </c>
      <c r="C114" s="321"/>
      <c r="D114" s="321"/>
      <c r="E114" s="321"/>
    </row>
    <row r="115" spans="1:5" ht="12" customHeight="1" x14ac:dyDescent="0.2">
      <c r="A115" s="428" t="s">
        <v>249</v>
      </c>
      <c r="B115" s="317" t="s">
        <v>227</v>
      </c>
      <c r="C115" s="321"/>
      <c r="D115" s="321"/>
      <c r="E115" s="321"/>
    </row>
    <row r="116" spans="1:5" ht="12" customHeight="1" x14ac:dyDescent="0.2">
      <c r="A116" s="428" t="s">
        <v>250</v>
      </c>
      <c r="B116" s="317" t="s">
        <v>251</v>
      </c>
      <c r="C116" s="321"/>
      <c r="D116" s="321"/>
      <c r="E116" s="321"/>
    </row>
    <row r="117" spans="1:5" ht="12" customHeight="1" x14ac:dyDescent="0.2">
      <c r="A117" s="428" t="s">
        <v>252</v>
      </c>
      <c r="B117" s="317" t="s">
        <v>253</v>
      </c>
      <c r="C117" s="321"/>
      <c r="D117" s="321"/>
      <c r="E117" s="321"/>
    </row>
    <row r="118" spans="1:5" ht="12" customHeight="1" x14ac:dyDescent="0.2">
      <c r="A118" s="428" t="s">
        <v>254</v>
      </c>
      <c r="B118" s="317" t="s">
        <v>233</v>
      </c>
      <c r="C118" s="321"/>
      <c r="D118" s="321"/>
      <c r="E118" s="321"/>
    </row>
    <row r="119" spans="1:5" ht="12" customHeight="1" x14ac:dyDescent="0.2">
      <c r="A119" s="428" t="s">
        <v>255</v>
      </c>
      <c r="B119" s="317" t="s">
        <v>256</v>
      </c>
      <c r="C119" s="321"/>
      <c r="D119" s="321"/>
      <c r="E119" s="321"/>
    </row>
    <row r="120" spans="1:5" ht="12" customHeight="1" thickBot="1" x14ac:dyDescent="0.25">
      <c r="A120" s="437" t="s">
        <v>257</v>
      </c>
      <c r="B120" s="317" t="s">
        <v>258</v>
      </c>
      <c r="C120" s="323"/>
      <c r="D120" s="323"/>
      <c r="E120" s="323"/>
    </row>
    <row r="121" spans="1:5" ht="12" customHeight="1" thickBot="1" x14ac:dyDescent="0.25">
      <c r="A121" s="311" t="s">
        <v>79</v>
      </c>
      <c r="B121" s="314" t="s">
        <v>259</v>
      </c>
      <c r="C121" s="331">
        <f>+C122+C123</f>
        <v>0</v>
      </c>
      <c r="D121" s="331">
        <f>+D122+D123</f>
        <v>0</v>
      </c>
      <c r="E121" s="331">
        <f>+E122+E123</f>
        <v>0</v>
      </c>
    </row>
    <row r="122" spans="1:5" ht="12" customHeight="1" x14ac:dyDescent="0.2">
      <c r="A122" s="428" t="s">
        <v>81</v>
      </c>
      <c r="B122" s="295" t="s">
        <v>260</v>
      </c>
      <c r="C122" s="410"/>
      <c r="D122" s="410"/>
      <c r="E122" s="410"/>
    </row>
    <row r="123" spans="1:5" ht="12" customHeight="1" thickBot="1" x14ac:dyDescent="0.25">
      <c r="A123" s="430" t="s">
        <v>83</v>
      </c>
      <c r="B123" s="298" t="s">
        <v>261</v>
      </c>
      <c r="C123" s="411"/>
      <c r="D123" s="411"/>
      <c r="E123" s="411"/>
    </row>
    <row r="124" spans="1:5" ht="12" customHeight="1" thickBot="1" x14ac:dyDescent="0.25">
      <c r="A124" s="311" t="s">
        <v>262</v>
      </c>
      <c r="B124" s="314" t="s">
        <v>263</v>
      </c>
      <c r="C124" s="331">
        <f>+C91+C107+C121</f>
        <v>0</v>
      </c>
      <c r="D124" s="331">
        <f>+D91+D107+D121</f>
        <v>0</v>
      </c>
      <c r="E124" s="331">
        <f>+E91+E107+E121</f>
        <v>0</v>
      </c>
    </row>
    <row r="125" spans="1:5" ht="12" customHeight="1" thickBot="1" x14ac:dyDescent="0.25">
      <c r="A125" s="311" t="s">
        <v>107</v>
      </c>
      <c r="B125" s="314" t="s">
        <v>370</v>
      </c>
      <c r="C125" s="331">
        <f>+C126+C127+C128</f>
        <v>0</v>
      </c>
      <c r="D125" s="331">
        <f>+D126+D127+D128</f>
        <v>0</v>
      </c>
      <c r="E125" s="331">
        <f>+E126+E127+E128</f>
        <v>0</v>
      </c>
    </row>
    <row r="126" spans="1:5" ht="12" customHeight="1" x14ac:dyDescent="0.2">
      <c r="A126" s="428" t="s">
        <v>109</v>
      </c>
      <c r="B126" s="295" t="s">
        <v>265</v>
      </c>
      <c r="C126" s="321"/>
      <c r="D126" s="321"/>
      <c r="E126" s="321"/>
    </row>
    <row r="127" spans="1:5" ht="12" customHeight="1" x14ac:dyDescent="0.2">
      <c r="A127" s="428" t="s">
        <v>111</v>
      </c>
      <c r="B127" s="295" t="s">
        <v>266</v>
      </c>
      <c r="C127" s="321"/>
      <c r="D127" s="321"/>
      <c r="E127" s="321"/>
    </row>
    <row r="128" spans="1:5" ht="12" customHeight="1" thickBot="1" x14ac:dyDescent="0.25">
      <c r="A128" s="437" t="s">
        <v>113</v>
      </c>
      <c r="B128" s="293" t="s">
        <v>267</v>
      </c>
      <c r="C128" s="321"/>
      <c r="D128" s="321"/>
      <c r="E128" s="321"/>
    </row>
    <row r="129" spans="1:11" ht="12" customHeight="1" thickBot="1" x14ac:dyDescent="0.25">
      <c r="A129" s="311" t="s">
        <v>129</v>
      </c>
      <c r="B129" s="314" t="s">
        <v>268</v>
      </c>
      <c r="C129" s="331">
        <f>+C130+C131+C132+C133</f>
        <v>0</v>
      </c>
      <c r="D129" s="331">
        <f>+D130+D131+D132+D133</f>
        <v>0</v>
      </c>
      <c r="E129" s="331">
        <f>+E130+E131+E132+E133</f>
        <v>0</v>
      </c>
    </row>
    <row r="130" spans="1:11" ht="12" customHeight="1" x14ac:dyDescent="0.2">
      <c r="A130" s="428" t="s">
        <v>131</v>
      </c>
      <c r="B130" s="295" t="s">
        <v>269</v>
      </c>
      <c r="C130" s="321"/>
      <c r="D130" s="321"/>
      <c r="E130" s="321"/>
    </row>
    <row r="131" spans="1:11" ht="12" customHeight="1" x14ac:dyDescent="0.2">
      <c r="A131" s="428" t="s">
        <v>133</v>
      </c>
      <c r="B131" s="295" t="s">
        <v>270</v>
      </c>
      <c r="C131" s="321"/>
      <c r="D131" s="321"/>
      <c r="E131" s="321"/>
    </row>
    <row r="132" spans="1:11" ht="12" customHeight="1" x14ac:dyDescent="0.2">
      <c r="A132" s="428" t="s">
        <v>135</v>
      </c>
      <c r="B132" s="295" t="s">
        <v>271</v>
      </c>
      <c r="C132" s="321"/>
      <c r="D132" s="321"/>
      <c r="E132" s="321"/>
    </row>
    <row r="133" spans="1:11" s="281" customFormat="1" ht="12" customHeight="1" thickBot="1" x14ac:dyDescent="0.25">
      <c r="A133" s="437" t="s">
        <v>137</v>
      </c>
      <c r="B133" s="293" t="s">
        <v>272</v>
      </c>
      <c r="C133" s="321"/>
      <c r="D133" s="321"/>
      <c r="E133" s="321"/>
    </row>
    <row r="134" spans="1:11" ht="13.5" thickBot="1" x14ac:dyDescent="0.25">
      <c r="A134" s="311" t="s">
        <v>273</v>
      </c>
      <c r="B134" s="314" t="s">
        <v>371</v>
      </c>
      <c r="C134" s="412">
        <f>+C135+C136+C137+C139+C138</f>
        <v>0</v>
      </c>
      <c r="D134" s="412">
        <f>+D135+D136+D137+D139+D138</f>
        <v>0</v>
      </c>
      <c r="E134" s="412">
        <f>+E135+E136+E137+E139+E138</f>
        <v>0</v>
      </c>
      <c r="K134" s="391"/>
    </row>
    <row r="135" spans="1:11" x14ac:dyDescent="0.2">
      <c r="A135" s="428" t="s">
        <v>143</v>
      </c>
      <c r="B135" s="295" t="s">
        <v>275</v>
      </c>
      <c r="C135" s="321"/>
      <c r="D135" s="321"/>
      <c r="E135" s="321"/>
    </row>
    <row r="136" spans="1:11" ht="12" customHeight="1" x14ac:dyDescent="0.2">
      <c r="A136" s="428" t="s">
        <v>145</v>
      </c>
      <c r="B136" s="295" t="s">
        <v>276</v>
      </c>
      <c r="C136" s="321"/>
      <c r="D136" s="321"/>
      <c r="E136" s="321"/>
    </row>
    <row r="137" spans="1:11" s="281" customFormat="1" ht="12" customHeight="1" x14ac:dyDescent="0.2">
      <c r="A137" s="428" t="s">
        <v>147</v>
      </c>
      <c r="B137" s="295" t="s">
        <v>372</v>
      </c>
      <c r="C137" s="321"/>
      <c r="D137" s="321"/>
      <c r="E137" s="321"/>
    </row>
    <row r="138" spans="1:11" s="281" customFormat="1" ht="12" customHeight="1" x14ac:dyDescent="0.2">
      <c r="A138" s="428" t="s">
        <v>149</v>
      </c>
      <c r="B138" s="295" t="s">
        <v>277</v>
      </c>
      <c r="C138" s="321"/>
      <c r="D138" s="321"/>
      <c r="E138" s="321"/>
    </row>
    <row r="139" spans="1:11" s="281" customFormat="1" ht="12" customHeight="1" thickBot="1" x14ac:dyDescent="0.25">
      <c r="A139" s="437" t="s">
        <v>373</v>
      </c>
      <c r="B139" s="293" t="s">
        <v>278</v>
      </c>
      <c r="C139" s="321"/>
      <c r="D139" s="321"/>
      <c r="E139" s="321"/>
    </row>
    <row r="140" spans="1:11" s="281" customFormat="1" ht="12" customHeight="1" thickBot="1" x14ac:dyDescent="0.25">
      <c r="A140" s="311" t="s">
        <v>151</v>
      </c>
      <c r="B140" s="314" t="s">
        <v>374</v>
      </c>
      <c r="C140" s="414">
        <f>+C141+C142+C143+C144</f>
        <v>0</v>
      </c>
      <c r="D140" s="414">
        <f>+D141+D142+D143+D144</f>
        <v>0</v>
      </c>
      <c r="E140" s="414">
        <f>+E141+E142+E143+E144</f>
        <v>0</v>
      </c>
    </row>
    <row r="141" spans="1:11" s="281" customFormat="1" ht="12" customHeight="1" x14ac:dyDescent="0.2">
      <c r="A141" s="428" t="s">
        <v>153</v>
      </c>
      <c r="B141" s="295" t="s">
        <v>280</v>
      </c>
      <c r="C141" s="321"/>
      <c r="D141" s="321"/>
      <c r="E141" s="321"/>
    </row>
    <row r="142" spans="1:11" s="281" customFormat="1" ht="12" customHeight="1" x14ac:dyDescent="0.2">
      <c r="A142" s="428" t="s">
        <v>155</v>
      </c>
      <c r="B142" s="295" t="s">
        <v>281</v>
      </c>
      <c r="C142" s="321"/>
      <c r="D142" s="321"/>
      <c r="E142" s="321"/>
    </row>
    <row r="143" spans="1:11" s="281" customFormat="1" ht="12" customHeight="1" x14ac:dyDescent="0.2">
      <c r="A143" s="428" t="s">
        <v>157</v>
      </c>
      <c r="B143" s="295" t="s">
        <v>282</v>
      </c>
      <c r="C143" s="321"/>
      <c r="D143" s="321"/>
      <c r="E143" s="321"/>
    </row>
    <row r="144" spans="1:11" ht="12.75" customHeight="1" thickBot="1" x14ac:dyDescent="0.25">
      <c r="A144" s="428" t="s">
        <v>159</v>
      </c>
      <c r="B144" s="295" t="s">
        <v>283</v>
      </c>
      <c r="C144" s="321"/>
      <c r="D144" s="321"/>
      <c r="E144" s="321"/>
    </row>
    <row r="145" spans="1:5" ht="12" customHeight="1" thickBot="1" x14ac:dyDescent="0.25">
      <c r="A145" s="311" t="s">
        <v>161</v>
      </c>
      <c r="B145" s="314" t="s">
        <v>284</v>
      </c>
      <c r="C145" s="427">
        <f>+C125+C129+C134+C140</f>
        <v>0</v>
      </c>
      <c r="D145" s="427">
        <f>+D125+D129+D134+D140</f>
        <v>0</v>
      </c>
      <c r="E145" s="427">
        <f>+E125+E129+E134+E140</f>
        <v>0</v>
      </c>
    </row>
    <row r="146" spans="1:5" ht="15" customHeight="1" thickBot="1" x14ac:dyDescent="0.25">
      <c r="A146" s="439" t="s">
        <v>285</v>
      </c>
      <c r="B146" s="333" t="s">
        <v>286</v>
      </c>
      <c r="C146" s="427">
        <f>+C124+C145</f>
        <v>0</v>
      </c>
      <c r="D146" s="427">
        <f>+D124+D145</f>
        <v>0</v>
      </c>
      <c r="E146" s="427">
        <f>+E124+E145</f>
        <v>0</v>
      </c>
    </row>
    <row r="147" spans="1:5" ht="13.5" thickBot="1" x14ac:dyDescent="0.25">
      <c r="A147" s="527"/>
      <c r="B147" s="528"/>
      <c r="C147" s="529"/>
      <c r="D147" s="529"/>
      <c r="E147" s="529"/>
    </row>
    <row r="148" spans="1:5" ht="15" customHeight="1" thickBot="1" x14ac:dyDescent="0.25">
      <c r="A148" s="404" t="s">
        <v>375</v>
      </c>
      <c r="B148" s="405"/>
      <c r="C148" s="95"/>
      <c r="D148" s="96"/>
      <c r="E148" s="93"/>
    </row>
    <row r="149" spans="1:5" ht="14.25" customHeight="1" thickBot="1" x14ac:dyDescent="0.25">
      <c r="A149" s="404" t="s">
        <v>376</v>
      </c>
      <c r="B149" s="405"/>
      <c r="C149" s="95"/>
      <c r="D149" s="96"/>
      <c r="E149" s="93"/>
    </row>
  </sheetData>
  <sheetProtection sheet="1" objects="1" scenarios="1" formatCells="0"/>
  <mergeCells count="4">
    <mergeCell ref="A7:E7"/>
    <mergeCell ref="A90:E90"/>
    <mergeCell ref="B2:D2"/>
    <mergeCell ref="B3:D3"/>
  </mergeCells>
  <phoneticPr fontId="0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58" orientation="portrait" verticalDpi="300" r:id="rId1"/>
  <headerFooter alignWithMargins="0"/>
  <rowBreaks count="1" manualBreakCount="1">
    <brk id="88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92D050"/>
  </sheetPr>
  <dimension ref="A1:K149"/>
  <sheetViews>
    <sheetView view="pageBreakPreview" zoomScaleNormal="100" zoomScaleSheetLayoutView="100" workbookViewId="0">
      <selection activeCell="E2" sqref="E2"/>
    </sheetView>
  </sheetViews>
  <sheetFormatPr defaultRowHeight="12.75" x14ac:dyDescent="0.2"/>
  <cols>
    <col min="1" max="1" width="14.83203125" style="419" customWidth="1"/>
    <col min="2" max="2" width="64.6640625" style="420" customWidth="1"/>
    <col min="3" max="5" width="17" style="421" customWidth="1"/>
    <col min="6" max="16384" width="9.33203125" style="30"/>
  </cols>
  <sheetData>
    <row r="1" spans="1:5" s="395" customFormat="1" ht="16.5" customHeight="1" thickBot="1" x14ac:dyDescent="0.25">
      <c r="A1" s="394"/>
      <c r="B1" s="396"/>
      <c r="C1" s="441"/>
      <c r="D1" s="406"/>
      <c r="E1" s="508" t="str">
        <f>+CONCATENATE("6.2. melléklet a ……/",LEFT(ÖSSZEFÜGGÉSEK!A4,4)+1,". (……) önkormányzati rendelethez")</f>
        <v>6.2. melléklet a ……/2017. (……) önkormányzati rendelethez</v>
      </c>
    </row>
    <row r="2" spans="1:5" s="442" customFormat="1" ht="15.75" customHeight="1" x14ac:dyDescent="0.2">
      <c r="A2" s="422" t="s">
        <v>293</v>
      </c>
      <c r="B2" s="717" t="s">
        <v>359</v>
      </c>
      <c r="C2" s="718"/>
      <c r="D2" s="719"/>
      <c r="E2" s="415" t="s">
        <v>360</v>
      </c>
    </row>
    <row r="3" spans="1:5" s="442" customFormat="1" ht="24.75" thickBot="1" x14ac:dyDescent="0.25">
      <c r="A3" s="440" t="s">
        <v>361</v>
      </c>
      <c r="B3" s="720" t="s">
        <v>377</v>
      </c>
      <c r="C3" s="721"/>
      <c r="D3" s="722"/>
      <c r="E3" s="390" t="s">
        <v>378</v>
      </c>
    </row>
    <row r="4" spans="1:5" s="443" customFormat="1" ht="15.95" customHeight="1" thickBot="1" x14ac:dyDescent="0.3">
      <c r="A4" s="397"/>
      <c r="B4" s="397"/>
      <c r="C4" s="398"/>
      <c r="D4" s="398"/>
      <c r="E4" s="398" t="s">
        <v>363</v>
      </c>
    </row>
    <row r="5" spans="1:5" ht="24.75" thickBot="1" x14ac:dyDescent="0.25">
      <c r="A5" s="534" t="s">
        <v>364</v>
      </c>
      <c r="B5" s="535" t="s">
        <v>365</v>
      </c>
      <c r="C5" s="84" t="s">
        <v>43</v>
      </c>
      <c r="D5" s="84" t="s">
        <v>44</v>
      </c>
      <c r="E5" s="399" t="s">
        <v>45</v>
      </c>
    </row>
    <row r="6" spans="1:5" s="444" customFormat="1" ht="12.95" customHeight="1" thickBot="1" x14ac:dyDescent="0.25">
      <c r="A6" s="392" t="s">
        <v>46</v>
      </c>
      <c r="B6" s="393" t="s">
        <v>47</v>
      </c>
      <c r="C6" s="393" t="s">
        <v>48</v>
      </c>
      <c r="D6" s="94" t="s">
        <v>49</v>
      </c>
      <c r="E6" s="92" t="s">
        <v>50</v>
      </c>
    </row>
    <row r="7" spans="1:5" s="444" customFormat="1" ht="15.95" customHeight="1" thickBot="1" x14ac:dyDescent="0.25">
      <c r="A7" s="714" t="s">
        <v>291</v>
      </c>
      <c r="B7" s="715"/>
      <c r="C7" s="715"/>
      <c r="D7" s="715"/>
      <c r="E7" s="716"/>
    </row>
    <row r="8" spans="1:5" s="444" customFormat="1" ht="12" customHeight="1" thickBot="1" x14ac:dyDescent="0.25">
      <c r="A8" s="311" t="s">
        <v>51</v>
      </c>
      <c r="B8" s="307" t="s">
        <v>52</v>
      </c>
      <c r="C8" s="337">
        <f>SUM(C9:C14)</f>
        <v>0</v>
      </c>
      <c r="D8" s="337">
        <f>SUM(D9:D14)</f>
        <v>0</v>
      </c>
      <c r="E8" s="320">
        <f>SUM(E9:E14)</f>
        <v>0</v>
      </c>
    </row>
    <row r="9" spans="1:5" s="418" customFormat="1" ht="12" customHeight="1" x14ac:dyDescent="0.2">
      <c r="A9" s="428" t="s">
        <v>53</v>
      </c>
      <c r="B9" s="348" t="s">
        <v>54</v>
      </c>
      <c r="C9" s="339"/>
      <c r="D9" s="339"/>
      <c r="E9" s="322"/>
    </row>
    <row r="10" spans="1:5" s="445" customFormat="1" ht="12" customHeight="1" x14ac:dyDescent="0.2">
      <c r="A10" s="429" t="s">
        <v>55</v>
      </c>
      <c r="B10" s="349" t="s">
        <v>56</v>
      </c>
      <c r="C10" s="338"/>
      <c r="D10" s="338"/>
      <c r="E10" s="321"/>
    </row>
    <row r="11" spans="1:5" s="445" customFormat="1" ht="12" customHeight="1" x14ac:dyDescent="0.2">
      <c r="A11" s="429" t="s">
        <v>57</v>
      </c>
      <c r="B11" s="349" t="s">
        <v>58</v>
      </c>
      <c r="C11" s="338"/>
      <c r="D11" s="338"/>
      <c r="E11" s="321"/>
    </row>
    <row r="12" spans="1:5" s="445" customFormat="1" ht="12" customHeight="1" x14ac:dyDescent="0.2">
      <c r="A12" s="429" t="s">
        <v>59</v>
      </c>
      <c r="B12" s="349" t="s">
        <v>60</v>
      </c>
      <c r="C12" s="338"/>
      <c r="D12" s="338"/>
      <c r="E12" s="321"/>
    </row>
    <row r="13" spans="1:5" s="445" customFormat="1" ht="12" customHeight="1" x14ac:dyDescent="0.2">
      <c r="A13" s="429" t="s">
        <v>61</v>
      </c>
      <c r="B13" s="349" t="s">
        <v>287</v>
      </c>
      <c r="C13" s="338"/>
      <c r="D13" s="338"/>
      <c r="E13" s="321"/>
    </row>
    <row r="14" spans="1:5" s="418" customFormat="1" ht="12" customHeight="1" thickBot="1" x14ac:dyDescent="0.25">
      <c r="A14" s="430" t="s">
        <v>63</v>
      </c>
      <c r="B14" s="350" t="s">
        <v>64</v>
      </c>
      <c r="C14" s="340"/>
      <c r="D14" s="340"/>
      <c r="E14" s="323"/>
    </row>
    <row r="15" spans="1:5" s="418" customFormat="1" ht="12" customHeight="1" thickBot="1" x14ac:dyDescent="0.25">
      <c r="A15" s="311" t="s">
        <v>65</v>
      </c>
      <c r="B15" s="327" t="s">
        <v>66</v>
      </c>
      <c r="C15" s="337">
        <f>SUM(C16:C20)</f>
        <v>0</v>
      </c>
      <c r="D15" s="337">
        <f>SUM(D16:D20)</f>
        <v>0</v>
      </c>
      <c r="E15" s="320">
        <f>SUM(E16:E20)</f>
        <v>0</v>
      </c>
    </row>
    <row r="16" spans="1:5" s="418" customFormat="1" ht="12" customHeight="1" x14ac:dyDescent="0.2">
      <c r="A16" s="428" t="s">
        <v>67</v>
      </c>
      <c r="B16" s="348" t="s">
        <v>68</v>
      </c>
      <c r="C16" s="339"/>
      <c r="D16" s="339"/>
      <c r="E16" s="322"/>
    </row>
    <row r="17" spans="1:5" s="418" customFormat="1" ht="12" customHeight="1" x14ac:dyDescent="0.2">
      <c r="A17" s="429" t="s">
        <v>69</v>
      </c>
      <c r="B17" s="349" t="s">
        <v>70</v>
      </c>
      <c r="C17" s="338"/>
      <c r="D17" s="338"/>
      <c r="E17" s="321"/>
    </row>
    <row r="18" spans="1:5" s="418" customFormat="1" ht="12" customHeight="1" x14ac:dyDescent="0.2">
      <c r="A18" s="429" t="s">
        <v>71</v>
      </c>
      <c r="B18" s="349" t="s">
        <v>72</v>
      </c>
      <c r="C18" s="338"/>
      <c r="D18" s="338"/>
      <c r="E18" s="321"/>
    </row>
    <row r="19" spans="1:5" s="418" customFormat="1" ht="12" customHeight="1" x14ac:dyDescent="0.2">
      <c r="A19" s="429" t="s">
        <v>73</v>
      </c>
      <c r="B19" s="349" t="s">
        <v>74</v>
      </c>
      <c r="C19" s="338"/>
      <c r="D19" s="338"/>
      <c r="E19" s="321"/>
    </row>
    <row r="20" spans="1:5" s="418" customFormat="1" ht="12" customHeight="1" x14ac:dyDescent="0.2">
      <c r="A20" s="429" t="s">
        <v>75</v>
      </c>
      <c r="B20" s="349" t="s">
        <v>76</v>
      </c>
      <c r="C20" s="338"/>
      <c r="D20" s="338"/>
      <c r="E20" s="321"/>
    </row>
    <row r="21" spans="1:5" s="445" customFormat="1" ht="12" customHeight="1" thickBot="1" x14ac:dyDescent="0.25">
      <c r="A21" s="430" t="s">
        <v>77</v>
      </c>
      <c r="B21" s="350" t="s">
        <v>78</v>
      </c>
      <c r="C21" s="340"/>
      <c r="D21" s="340"/>
      <c r="E21" s="323"/>
    </row>
    <row r="22" spans="1:5" s="445" customFormat="1" ht="12" customHeight="1" thickBot="1" x14ac:dyDescent="0.25">
      <c r="A22" s="311" t="s">
        <v>79</v>
      </c>
      <c r="B22" s="307" t="s">
        <v>80</v>
      </c>
      <c r="C22" s="337">
        <f>SUM(C23:C27)</f>
        <v>0</v>
      </c>
      <c r="D22" s="337">
        <f>SUM(D23:D27)</f>
        <v>0</v>
      </c>
      <c r="E22" s="320">
        <f>SUM(E23:E27)</f>
        <v>0</v>
      </c>
    </row>
    <row r="23" spans="1:5" s="445" customFormat="1" ht="12" customHeight="1" x14ac:dyDescent="0.2">
      <c r="A23" s="428" t="s">
        <v>81</v>
      </c>
      <c r="B23" s="348" t="s">
        <v>82</v>
      </c>
      <c r="C23" s="339"/>
      <c r="D23" s="339"/>
      <c r="E23" s="322"/>
    </row>
    <row r="24" spans="1:5" s="418" customFormat="1" ht="12" customHeight="1" x14ac:dyDescent="0.2">
      <c r="A24" s="429" t="s">
        <v>83</v>
      </c>
      <c r="B24" s="349" t="s">
        <v>84</v>
      </c>
      <c r="C24" s="338"/>
      <c r="D24" s="338"/>
      <c r="E24" s="321"/>
    </row>
    <row r="25" spans="1:5" s="445" customFormat="1" ht="12" customHeight="1" x14ac:dyDescent="0.2">
      <c r="A25" s="429" t="s">
        <v>85</v>
      </c>
      <c r="B25" s="349" t="s">
        <v>86</v>
      </c>
      <c r="C25" s="338"/>
      <c r="D25" s="338"/>
      <c r="E25" s="321"/>
    </row>
    <row r="26" spans="1:5" s="445" customFormat="1" ht="12" customHeight="1" x14ac:dyDescent="0.2">
      <c r="A26" s="429" t="s">
        <v>87</v>
      </c>
      <c r="B26" s="349" t="s">
        <v>88</v>
      </c>
      <c r="C26" s="338"/>
      <c r="D26" s="338"/>
      <c r="E26" s="321"/>
    </row>
    <row r="27" spans="1:5" s="445" customFormat="1" ht="12" customHeight="1" x14ac:dyDescent="0.2">
      <c r="A27" s="429" t="s">
        <v>89</v>
      </c>
      <c r="B27" s="349" t="s">
        <v>90</v>
      </c>
      <c r="C27" s="338"/>
      <c r="D27" s="338"/>
      <c r="E27" s="321"/>
    </row>
    <row r="28" spans="1:5" s="445" customFormat="1" ht="12" customHeight="1" thickBot="1" x14ac:dyDescent="0.25">
      <c r="A28" s="430" t="s">
        <v>91</v>
      </c>
      <c r="B28" s="350" t="s">
        <v>92</v>
      </c>
      <c r="C28" s="340"/>
      <c r="D28" s="340"/>
      <c r="E28" s="323"/>
    </row>
    <row r="29" spans="1:5" s="445" customFormat="1" ht="12" customHeight="1" thickBot="1" x14ac:dyDescent="0.25">
      <c r="A29" s="311" t="s">
        <v>93</v>
      </c>
      <c r="B29" s="307" t="s">
        <v>94</v>
      </c>
      <c r="C29" s="343">
        <f>+C30+C33+C34+C35</f>
        <v>0</v>
      </c>
      <c r="D29" s="343">
        <f>+D30+D33+D34+D35</f>
        <v>0</v>
      </c>
      <c r="E29" s="356">
        <f>+E30+E33+E34+E35</f>
        <v>0</v>
      </c>
    </row>
    <row r="30" spans="1:5" s="445" customFormat="1" ht="12" customHeight="1" x14ac:dyDescent="0.2">
      <c r="A30" s="428" t="s">
        <v>95</v>
      </c>
      <c r="B30" s="348" t="s">
        <v>96</v>
      </c>
      <c r="C30" s="358">
        <f>+C31+C32</f>
        <v>0</v>
      </c>
      <c r="D30" s="358">
        <f>+D31+D32</f>
        <v>0</v>
      </c>
      <c r="E30" s="357">
        <f>+E31+E32</f>
        <v>0</v>
      </c>
    </row>
    <row r="31" spans="1:5" s="445" customFormat="1" ht="12" customHeight="1" x14ac:dyDescent="0.2">
      <c r="A31" s="429" t="s">
        <v>97</v>
      </c>
      <c r="B31" s="349" t="s">
        <v>98</v>
      </c>
      <c r="C31" s="338"/>
      <c r="D31" s="338"/>
      <c r="E31" s="321"/>
    </row>
    <row r="32" spans="1:5" s="445" customFormat="1" ht="12" customHeight="1" x14ac:dyDescent="0.2">
      <c r="A32" s="429" t="s">
        <v>99</v>
      </c>
      <c r="B32" s="349" t="s">
        <v>100</v>
      </c>
      <c r="C32" s="338"/>
      <c r="D32" s="338"/>
      <c r="E32" s="321"/>
    </row>
    <row r="33" spans="1:5" s="445" customFormat="1" ht="12" customHeight="1" x14ac:dyDescent="0.2">
      <c r="A33" s="429" t="s">
        <v>101</v>
      </c>
      <c r="B33" s="349" t="s">
        <v>102</v>
      </c>
      <c r="C33" s="338"/>
      <c r="D33" s="338"/>
      <c r="E33" s="321"/>
    </row>
    <row r="34" spans="1:5" s="445" customFormat="1" ht="12" customHeight="1" x14ac:dyDescent="0.2">
      <c r="A34" s="429" t="s">
        <v>103</v>
      </c>
      <c r="B34" s="349" t="s">
        <v>104</v>
      </c>
      <c r="C34" s="338"/>
      <c r="D34" s="338"/>
      <c r="E34" s="321"/>
    </row>
    <row r="35" spans="1:5" s="445" customFormat="1" ht="12" customHeight="1" thickBot="1" x14ac:dyDescent="0.25">
      <c r="A35" s="430" t="s">
        <v>105</v>
      </c>
      <c r="B35" s="350" t="s">
        <v>106</v>
      </c>
      <c r="C35" s="340"/>
      <c r="D35" s="340"/>
      <c r="E35" s="323"/>
    </row>
    <row r="36" spans="1:5" s="445" customFormat="1" ht="12" customHeight="1" thickBot="1" x14ac:dyDescent="0.25">
      <c r="A36" s="311" t="s">
        <v>107</v>
      </c>
      <c r="B36" s="307" t="s">
        <v>108</v>
      </c>
      <c r="C36" s="337">
        <f>SUM(C37:C46)</f>
        <v>0</v>
      </c>
      <c r="D36" s="337">
        <f>SUM(D37:D46)</f>
        <v>0</v>
      </c>
      <c r="E36" s="320">
        <f>SUM(E37:E46)</f>
        <v>0</v>
      </c>
    </row>
    <row r="37" spans="1:5" s="445" customFormat="1" ht="12" customHeight="1" x14ac:dyDescent="0.2">
      <c r="A37" s="428" t="s">
        <v>109</v>
      </c>
      <c r="B37" s="348" t="s">
        <v>110</v>
      </c>
      <c r="C37" s="339"/>
      <c r="D37" s="339"/>
      <c r="E37" s="322"/>
    </row>
    <row r="38" spans="1:5" s="445" customFormat="1" ht="12" customHeight="1" x14ac:dyDescent="0.2">
      <c r="A38" s="429" t="s">
        <v>111</v>
      </c>
      <c r="B38" s="349" t="s">
        <v>112</v>
      </c>
      <c r="C38" s="338"/>
      <c r="D38" s="338"/>
      <c r="E38" s="321"/>
    </row>
    <row r="39" spans="1:5" s="445" customFormat="1" ht="12" customHeight="1" x14ac:dyDescent="0.2">
      <c r="A39" s="429" t="s">
        <v>113</v>
      </c>
      <c r="B39" s="349" t="s">
        <v>114</v>
      </c>
      <c r="C39" s="338"/>
      <c r="D39" s="338"/>
      <c r="E39" s="321"/>
    </row>
    <row r="40" spans="1:5" s="445" customFormat="1" ht="12" customHeight="1" x14ac:dyDescent="0.2">
      <c r="A40" s="429" t="s">
        <v>115</v>
      </c>
      <c r="B40" s="349" t="s">
        <v>116</v>
      </c>
      <c r="C40" s="338"/>
      <c r="D40" s="338"/>
      <c r="E40" s="321"/>
    </row>
    <row r="41" spans="1:5" s="445" customFormat="1" ht="12" customHeight="1" x14ac:dyDescent="0.2">
      <c r="A41" s="429" t="s">
        <v>117</v>
      </c>
      <c r="B41" s="349" t="s">
        <v>118</v>
      </c>
      <c r="C41" s="338"/>
      <c r="D41" s="338"/>
      <c r="E41" s="321"/>
    </row>
    <row r="42" spans="1:5" s="445" customFormat="1" ht="12" customHeight="1" x14ac:dyDescent="0.2">
      <c r="A42" s="429" t="s">
        <v>119</v>
      </c>
      <c r="B42" s="349" t="s">
        <v>120</v>
      </c>
      <c r="C42" s="338"/>
      <c r="D42" s="338"/>
      <c r="E42" s="321"/>
    </row>
    <row r="43" spans="1:5" s="445" customFormat="1" ht="12" customHeight="1" x14ac:dyDescent="0.2">
      <c r="A43" s="429" t="s">
        <v>121</v>
      </c>
      <c r="B43" s="349" t="s">
        <v>122</v>
      </c>
      <c r="C43" s="338"/>
      <c r="D43" s="338"/>
      <c r="E43" s="321"/>
    </row>
    <row r="44" spans="1:5" s="445" customFormat="1" ht="12" customHeight="1" x14ac:dyDescent="0.2">
      <c r="A44" s="429" t="s">
        <v>123</v>
      </c>
      <c r="B44" s="349" t="s">
        <v>124</v>
      </c>
      <c r="C44" s="338"/>
      <c r="D44" s="338"/>
      <c r="E44" s="321"/>
    </row>
    <row r="45" spans="1:5" s="445" customFormat="1" ht="12" customHeight="1" x14ac:dyDescent="0.2">
      <c r="A45" s="429" t="s">
        <v>125</v>
      </c>
      <c r="B45" s="349" t="s">
        <v>126</v>
      </c>
      <c r="C45" s="341"/>
      <c r="D45" s="341"/>
      <c r="E45" s="324"/>
    </row>
    <row r="46" spans="1:5" s="418" customFormat="1" ht="12" customHeight="1" thickBot="1" x14ac:dyDescent="0.25">
      <c r="A46" s="430" t="s">
        <v>127</v>
      </c>
      <c r="B46" s="350" t="s">
        <v>128</v>
      </c>
      <c r="C46" s="342"/>
      <c r="D46" s="342"/>
      <c r="E46" s="325"/>
    </row>
    <row r="47" spans="1:5" s="445" customFormat="1" ht="12" customHeight="1" thickBot="1" x14ac:dyDescent="0.25">
      <c r="A47" s="311" t="s">
        <v>129</v>
      </c>
      <c r="B47" s="307" t="s">
        <v>130</v>
      </c>
      <c r="C47" s="337">
        <f>SUM(C48:C52)</f>
        <v>0</v>
      </c>
      <c r="D47" s="337">
        <f>SUM(D48:D52)</f>
        <v>0</v>
      </c>
      <c r="E47" s="320">
        <f>SUM(E48:E52)</f>
        <v>0</v>
      </c>
    </row>
    <row r="48" spans="1:5" s="445" customFormat="1" ht="12" customHeight="1" x14ac:dyDescent="0.2">
      <c r="A48" s="428" t="s">
        <v>131</v>
      </c>
      <c r="B48" s="348" t="s">
        <v>132</v>
      </c>
      <c r="C48" s="360"/>
      <c r="D48" s="360"/>
      <c r="E48" s="326"/>
    </row>
    <row r="49" spans="1:5" s="445" customFormat="1" ht="12" customHeight="1" x14ac:dyDescent="0.2">
      <c r="A49" s="429" t="s">
        <v>133</v>
      </c>
      <c r="B49" s="349" t="s">
        <v>134</v>
      </c>
      <c r="C49" s="341"/>
      <c r="D49" s="341"/>
      <c r="E49" s="324"/>
    </row>
    <row r="50" spans="1:5" s="445" customFormat="1" ht="12" customHeight="1" x14ac:dyDescent="0.2">
      <c r="A50" s="429" t="s">
        <v>135</v>
      </c>
      <c r="B50" s="349" t="s">
        <v>136</v>
      </c>
      <c r="C50" s="341"/>
      <c r="D50" s="341"/>
      <c r="E50" s="324"/>
    </row>
    <row r="51" spans="1:5" s="445" customFormat="1" ht="12" customHeight="1" x14ac:dyDescent="0.2">
      <c r="A51" s="429" t="s">
        <v>137</v>
      </c>
      <c r="B51" s="349" t="s">
        <v>138</v>
      </c>
      <c r="C51" s="341"/>
      <c r="D51" s="341"/>
      <c r="E51" s="324"/>
    </row>
    <row r="52" spans="1:5" s="445" customFormat="1" ht="12" customHeight="1" thickBot="1" x14ac:dyDescent="0.25">
      <c r="A52" s="430" t="s">
        <v>139</v>
      </c>
      <c r="B52" s="350" t="s">
        <v>140</v>
      </c>
      <c r="C52" s="342"/>
      <c r="D52" s="342"/>
      <c r="E52" s="325"/>
    </row>
    <row r="53" spans="1:5" s="445" customFormat="1" ht="12" customHeight="1" thickBot="1" x14ac:dyDescent="0.25">
      <c r="A53" s="311" t="s">
        <v>141</v>
      </c>
      <c r="B53" s="307" t="s">
        <v>142</v>
      </c>
      <c r="C53" s="337">
        <f>SUM(C54:C56)</f>
        <v>0</v>
      </c>
      <c r="D53" s="337">
        <f>SUM(D54:D56)</f>
        <v>0</v>
      </c>
      <c r="E53" s="320">
        <f>SUM(E54:E56)</f>
        <v>0</v>
      </c>
    </row>
    <row r="54" spans="1:5" s="418" customFormat="1" ht="12" customHeight="1" x14ac:dyDescent="0.2">
      <c r="A54" s="428" t="s">
        <v>143</v>
      </c>
      <c r="B54" s="348" t="s">
        <v>144</v>
      </c>
      <c r="C54" s="339"/>
      <c r="D54" s="339"/>
      <c r="E54" s="322"/>
    </row>
    <row r="55" spans="1:5" s="418" customFormat="1" ht="12" customHeight="1" x14ac:dyDescent="0.2">
      <c r="A55" s="429" t="s">
        <v>145</v>
      </c>
      <c r="B55" s="349" t="s">
        <v>146</v>
      </c>
      <c r="C55" s="338"/>
      <c r="D55" s="338"/>
      <c r="E55" s="321"/>
    </row>
    <row r="56" spans="1:5" s="418" customFormat="1" ht="12" customHeight="1" x14ac:dyDescent="0.2">
      <c r="A56" s="429" t="s">
        <v>147</v>
      </c>
      <c r="B56" s="349" t="s">
        <v>148</v>
      </c>
      <c r="C56" s="338"/>
      <c r="D56" s="338"/>
      <c r="E56" s="321"/>
    </row>
    <row r="57" spans="1:5" s="418" customFormat="1" ht="12" customHeight="1" thickBot="1" x14ac:dyDescent="0.25">
      <c r="A57" s="430" t="s">
        <v>149</v>
      </c>
      <c r="B57" s="350" t="s">
        <v>150</v>
      </c>
      <c r="C57" s="340"/>
      <c r="D57" s="340"/>
      <c r="E57" s="323"/>
    </row>
    <row r="58" spans="1:5" s="445" customFormat="1" ht="12" customHeight="1" thickBot="1" x14ac:dyDescent="0.25">
      <c r="A58" s="311" t="s">
        <v>151</v>
      </c>
      <c r="B58" s="327" t="s">
        <v>152</v>
      </c>
      <c r="C58" s="337">
        <f>SUM(C59:C61)</f>
        <v>0</v>
      </c>
      <c r="D58" s="337">
        <f>SUM(D59:D61)</f>
        <v>0</v>
      </c>
      <c r="E58" s="320">
        <f>SUM(E59:E61)</f>
        <v>0</v>
      </c>
    </row>
    <row r="59" spans="1:5" s="445" customFormat="1" ht="12" customHeight="1" x14ac:dyDescent="0.2">
      <c r="A59" s="428" t="s">
        <v>153</v>
      </c>
      <c r="B59" s="348" t="s">
        <v>154</v>
      </c>
      <c r="C59" s="341"/>
      <c r="D59" s="341"/>
      <c r="E59" s="324"/>
    </row>
    <row r="60" spans="1:5" s="445" customFormat="1" ht="12" customHeight="1" x14ac:dyDescent="0.2">
      <c r="A60" s="429" t="s">
        <v>155</v>
      </c>
      <c r="B60" s="349" t="s">
        <v>366</v>
      </c>
      <c r="C60" s="341"/>
      <c r="D60" s="341"/>
      <c r="E60" s="324"/>
    </row>
    <row r="61" spans="1:5" s="445" customFormat="1" ht="12" customHeight="1" x14ac:dyDescent="0.2">
      <c r="A61" s="429" t="s">
        <v>157</v>
      </c>
      <c r="B61" s="349" t="s">
        <v>158</v>
      </c>
      <c r="C61" s="341"/>
      <c r="D61" s="341"/>
      <c r="E61" s="324"/>
    </row>
    <row r="62" spans="1:5" s="445" customFormat="1" ht="12" customHeight="1" thickBot="1" x14ac:dyDescent="0.25">
      <c r="A62" s="430" t="s">
        <v>159</v>
      </c>
      <c r="B62" s="350" t="s">
        <v>160</v>
      </c>
      <c r="C62" s="341"/>
      <c r="D62" s="341"/>
      <c r="E62" s="324"/>
    </row>
    <row r="63" spans="1:5" s="445" customFormat="1" ht="12" customHeight="1" thickBot="1" x14ac:dyDescent="0.25">
      <c r="A63" s="311" t="s">
        <v>161</v>
      </c>
      <c r="B63" s="307" t="s">
        <v>162</v>
      </c>
      <c r="C63" s="343">
        <f>+C8+C15+C22+C29+C36+C47+C53+C58</f>
        <v>0</v>
      </c>
      <c r="D63" s="343">
        <f>+D8+D15+D22+D29+D36+D47+D53+D58</f>
        <v>0</v>
      </c>
      <c r="E63" s="356">
        <f>+E8+E15+E22+E29+E36+E47+E53+E58</f>
        <v>0</v>
      </c>
    </row>
    <row r="64" spans="1:5" s="445" customFormat="1" ht="12" customHeight="1" thickBot="1" x14ac:dyDescent="0.2">
      <c r="A64" s="431" t="s">
        <v>367</v>
      </c>
      <c r="B64" s="327" t="s">
        <v>164</v>
      </c>
      <c r="C64" s="337">
        <f>SUM(C65:C67)</f>
        <v>0</v>
      </c>
      <c r="D64" s="337">
        <f>SUM(D65:D67)</f>
        <v>0</v>
      </c>
      <c r="E64" s="320">
        <f>SUM(E65:E67)</f>
        <v>0</v>
      </c>
    </row>
    <row r="65" spans="1:5" s="445" customFormat="1" ht="12" customHeight="1" x14ac:dyDescent="0.2">
      <c r="A65" s="428" t="s">
        <v>165</v>
      </c>
      <c r="B65" s="348" t="s">
        <v>166</v>
      </c>
      <c r="C65" s="341"/>
      <c r="D65" s="341"/>
      <c r="E65" s="324"/>
    </row>
    <row r="66" spans="1:5" s="445" customFormat="1" ht="12" customHeight="1" x14ac:dyDescent="0.2">
      <c r="A66" s="429" t="s">
        <v>167</v>
      </c>
      <c r="B66" s="349" t="s">
        <v>168</v>
      </c>
      <c r="C66" s="341"/>
      <c r="D66" s="341"/>
      <c r="E66" s="324"/>
    </row>
    <row r="67" spans="1:5" s="445" customFormat="1" ht="12" customHeight="1" thickBot="1" x14ac:dyDescent="0.25">
      <c r="A67" s="430" t="s">
        <v>169</v>
      </c>
      <c r="B67" s="424" t="s">
        <v>368</v>
      </c>
      <c r="C67" s="341"/>
      <c r="D67" s="341"/>
      <c r="E67" s="324"/>
    </row>
    <row r="68" spans="1:5" s="445" customFormat="1" ht="12" customHeight="1" thickBot="1" x14ac:dyDescent="0.2">
      <c r="A68" s="431" t="s">
        <v>171</v>
      </c>
      <c r="B68" s="327" t="s">
        <v>172</v>
      </c>
      <c r="C68" s="337">
        <f>SUM(C69:C72)</f>
        <v>0</v>
      </c>
      <c r="D68" s="337">
        <f>SUM(D69:D72)</f>
        <v>0</v>
      </c>
      <c r="E68" s="320">
        <f>SUM(E69:E72)</f>
        <v>0</v>
      </c>
    </row>
    <row r="69" spans="1:5" s="445" customFormat="1" ht="12" customHeight="1" x14ac:dyDescent="0.2">
      <c r="A69" s="428" t="s">
        <v>173</v>
      </c>
      <c r="B69" s="348" t="s">
        <v>174</v>
      </c>
      <c r="C69" s="341"/>
      <c r="D69" s="341"/>
      <c r="E69" s="324"/>
    </row>
    <row r="70" spans="1:5" s="445" customFormat="1" ht="12" customHeight="1" x14ac:dyDescent="0.2">
      <c r="A70" s="429" t="s">
        <v>175</v>
      </c>
      <c r="B70" s="349" t="s">
        <v>176</v>
      </c>
      <c r="C70" s="341"/>
      <c r="D70" s="341"/>
      <c r="E70" s="324"/>
    </row>
    <row r="71" spans="1:5" s="445" customFormat="1" ht="12" customHeight="1" x14ac:dyDescent="0.2">
      <c r="A71" s="429" t="s">
        <v>177</v>
      </c>
      <c r="B71" s="349" t="s">
        <v>178</v>
      </c>
      <c r="C71" s="341"/>
      <c r="D71" s="341"/>
      <c r="E71" s="324"/>
    </row>
    <row r="72" spans="1:5" s="445" customFormat="1" ht="12" customHeight="1" thickBot="1" x14ac:dyDescent="0.25">
      <c r="A72" s="430" t="s">
        <v>179</v>
      </c>
      <c r="B72" s="350" t="s">
        <v>180</v>
      </c>
      <c r="C72" s="341"/>
      <c r="D72" s="341"/>
      <c r="E72" s="324"/>
    </row>
    <row r="73" spans="1:5" s="445" customFormat="1" ht="12" customHeight="1" thickBot="1" x14ac:dyDescent="0.2">
      <c r="A73" s="431" t="s">
        <v>181</v>
      </c>
      <c r="B73" s="327" t="s">
        <v>182</v>
      </c>
      <c r="C73" s="337">
        <f>SUM(C74:C75)</f>
        <v>0</v>
      </c>
      <c r="D73" s="337">
        <f>SUM(D74:D75)</f>
        <v>0</v>
      </c>
      <c r="E73" s="320">
        <f>SUM(E74:E75)</f>
        <v>0</v>
      </c>
    </row>
    <row r="74" spans="1:5" s="445" customFormat="1" ht="12" customHeight="1" x14ac:dyDescent="0.2">
      <c r="A74" s="428" t="s">
        <v>183</v>
      </c>
      <c r="B74" s="348" t="s">
        <v>184</v>
      </c>
      <c r="C74" s="341"/>
      <c r="D74" s="341"/>
      <c r="E74" s="324"/>
    </row>
    <row r="75" spans="1:5" s="445" customFormat="1" ht="12" customHeight="1" thickBot="1" x14ac:dyDescent="0.25">
      <c r="A75" s="430" t="s">
        <v>185</v>
      </c>
      <c r="B75" s="350" t="s">
        <v>186</v>
      </c>
      <c r="C75" s="341"/>
      <c r="D75" s="341"/>
      <c r="E75" s="324"/>
    </row>
    <row r="76" spans="1:5" s="445" customFormat="1" ht="12" customHeight="1" thickBot="1" x14ac:dyDescent="0.2">
      <c r="A76" s="431" t="s">
        <v>187</v>
      </c>
      <c r="B76" s="327" t="s">
        <v>188</v>
      </c>
      <c r="C76" s="337">
        <f>SUM(C77:C79)</f>
        <v>0</v>
      </c>
      <c r="D76" s="337">
        <f>SUM(D77:D79)</f>
        <v>0</v>
      </c>
      <c r="E76" s="320">
        <f>SUM(E77:E79)</f>
        <v>0</v>
      </c>
    </row>
    <row r="77" spans="1:5" s="445" customFormat="1" ht="12" customHeight="1" x14ac:dyDescent="0.2">
      <c r="A77" s="428" t="s">
        <v>189</v>
      </c>
      <c r="B77" s="348" t="s">
        <v>190</v>
      </c>
      <c r="C77" s="341"/>
      <c r="D77" s="341"/>
      <c r="E77" s="324"/>
    </row>
    <row r="78" spans="1:5" s="445" customFormat="1" ht="12" customHeight="1" x14ac:dyDescent="0.2">
      <c r="A78" s="429" t="s">
        <v>191</v>
      </c>
      <c r="B78" s="349" t="s">
        <v>192</v>
      </c>
      <c r="C78" s="341"/>
      <c r="D78" s="341"/>
      <c r="E78" s="324"/>
    </row>
    <row r="79" spans="1:5" s="445" customFormat="1" ht="12" customHeight="1" thickBot="1" x14ac:dyDescent="0.25">
      <c r="A79" s="430" t="s">
        <v>193</v>
      </c>
      <c r="B79" s="350" t="s">
        <v>194</v>
      </c>
      <c r="C79" s="341"/>
      <c r="D79" s="341"/>
      <c r="E79" s="324"/>
    </row>
    <row r="80" spans="1:5" s="445" customFormat="1" ht="12" customHeight="1" thickBot="1" x14ac:dyDescent="0.2">
      <c r="A80" s="431" t="s">
        <v>195</v>
      </c>
      <c r="B80" s="327" t="s">
        <v>196</v>
      </c>
      <c r="C80" s="337">
        <f>SUM(C81:C84)</f>
        <v>0</v>
      </c>
      <c r="D80" s="337">
        <f>SUM(D81:D84)</f>
        <v>0</v>
      </c>
      <c r="E80" s="320">
        <f>SUM(E81:E84)</f>
        <v>0</v>
      </c>
    </row>
    <row r="81" spans="1:5" s="445" customFormat="1" ht="12" customHeight="1" x14ac:dyDescent="0.2">
      <c r="A81" s="432" t="s">
        <v>197</v>
      </c>
      <c r="B81" s="348" t="s">
        <v>198</v>
      </c>
      <c r="C81" s="341"/>
      <c r="D81" s="341"/>
      <c r="E81" s="324"/>
    </row>
    <row r="82" spans="1:5" s="445" customFormat="1" ht="12" customHeight="1" x14ac:dyDescent="0.2">
      <c r="A82" s="433" t="s">
        <v>199</v>
      </c>
      <c r="B82" s="349" t="s">
        <v>200</v>
      </c>
      <c r="C82" s="341"/>
      <c r="D82" s="341"/>
      <c r="E82" s="324"/>
    </row>
    <row r="83" spans="1:5" s="445" customFormat="1" ht="12" customHeight="1" x14ac:dyDescent="0.2">
      <c r="A83" s="433" t="s">
        <v>201</v>
      </c>
      <c r="B83" s="349" t="s">
        <v>202</v>
      </c>
      <c r="C83" s="341"/>
      <c r="D83" s="341"/>
      <c r="E83" s="324"/>
    </row>
    <row r="84" spans="1:5" s="445" customFormat="1" ht="12" customHeight="1" thickBot="1" x14ac:dyDescent="0.25">
      <c r="A84" s="434" t="s">
        <v>203</v>
      </c>
      <c r="B84" s="350" t="s">
        <v>204</v>
      </c>
      <c r="C84" s="341"/>
      <c r="D84" s="341"/>
      <c r="E84" s="324"/>
    </row>
    <row r="85" spans="1:5" s="445" customFormat="1" ht="12" customHeight="1" thickBot="1" x14ac:dyDescent="0.2">
      <c r="A85" s="431" t="s">
        <v>205</v>
      </c>
      <c r="B85" s="327" t="s">
        <v>206</v>
      </c>
      <c r="C85" s="364"/>
      <c r="D85" s="364"/>
      <c r="E85" s="365"/>
    </row>
    <row r="86" spans="1:5" s="445" customFormat="1" ht="12" customHeight="1" thickBot="1" x14ac:dyDescent="0.2">
      <c r="A86" s="431" t="s">
        <v>207</v>
      </c>
      <c r="B86" s="425" t="s">
        <v>208</v>
      </c>
      <c r="C86" s="343">
        <f>+C64+C68+C73+C76+C80+C85</f>
        <v>0</v>
      </c>
      <c r="D86" s="343">
        <f>+D64+D68+D73+D76+D80+D85</f>
        <v>0</v>
      </c>
      <c r="E86" s="356">
        <f>+E64+E68+E73+E76+E80+E85</f>
        <v>0</v>
      </c>
    </row>
    <row r="87" spans="1:5" s="445" customFormat="1" ht="12" customHeight="1" thickBot="1" x14ac:dyDescent="0.2">
      <c r="A87" s="435" t="s">
        <v>209</v>
      </c>
      <c r="B87" s="426" t="s">
        <v>369</v>
      </c>
      <c r="C87" s="343">
        <f>+C63+C86</f>
        <v>0</v>
      </c>
      <c r="D87" s="343">
        <f>+D63+D86</f>
        <v>0</v>
      </c>
      <c r="E87" s="356">
        <f>+E63+E86</f>
        <v>0</v>
      </c>
    </row>
    <row r="88" spans="1:5" s="445" customFormat="1" ht="15" customHeight="1" x14ac:dyDescent="0.2">
      <c r="A88" s="400"/>
      <c r="B88" s="401"/>
      <c r="C88" s="416"/>
      <c r="D88" s="416"/>
      <c r="E88" s="416"/>
    </row>
    <row r="89" spans="1:5" ht="13.5" thickBot="1" x14ac:dyDescent="0.25">
      <c r="A89" s="402"/>
      <c r="B89" s="403"/>
      <c r="C89" s="417"/>
      <c r="D89" s="417"/>
      <c r="E89" s="417"/>
    </row>
    <row r="90" spans="1:5" s="444" customFormat="1" ht="16.5" customHeight="1" thickBot="1" x14ac:dyDescent="0.25">
      <c r="A90" s="714" t="s">
        <v>292</v>
      </c>
      <c r="B90" s="715"/>
      <c r="C90" s="715"/>
      <c r="D90" s="715"/>
      <c r="E90" s="716"/>
    </row>
    <row r="91" spans="1:5" s="281" customFormat="1" ht="12" customHeight="1" thickBot="1" x14ac:dyDescent="0.25">
      <c r="A91" s="423" t="s">
        <v>51</v>
      </c>
      <c r="B91" s="310" t="s">
        <v>288</v>
      </c>
      <c r="C91" s="407">
        <f>SUM(C92:C96)</f>
        <v>0</v>
      </c>
      <c r="D91" s="407">
        <f>SUM(D92:D96)</f>
        <v>0</v>
      </c>
      <c r="E91" s="407">
        <f>SUM(E92:E96)</f>
        <v>0</v>
      </c>
    </row>
    <row r="92" spans="1:5" ht="12" customHeight="1" x14ac:dyDescent="0.2">
      <c r="A92" s="436" t="s">
        <v>53</v>
      </c>
      <c r="B92" s="296" t="s">
        <v>215</v>
      </c>
      <c r="C92" s="408"/>
      <c r="D92" s="408"/>
      <c r="E92" s="408"/>
    </row>
    <row r="93" spans="1:5" ht="12" customHeight="1" x14ac:dyDescent="0.2">
      <c r="A93" s="429" t="s">
        <v>55</v>
      </c>
      <c r="B93" s="294" t="s">
        <v>216</v>
      </c>
      <c r="C93" s="409"/>
      <c r="D93" s="409"/>
      <c r="E93" s="409"/>
    </row>
    <row r="94" spans="1:5" ht="12" customHeight="1" x14ac:dyDescent="0.2">
      <c r="A94" s="429" t="s">
        <v>57</v>
      </c>
      <c r="B94" s="294" t="s">
        <v>217</v>
      </c>
      <c r="C94" s="411"/>
      <c r="D94" s="411"/>
      <c r="E94" s="411"/>
    </row>
    <row r="95" spans="1:5" ht="12" customHeight="1" x14ac:dyDescent="0.2">
      <c r="A95" s="429" t="s">
        <v>59</v>
      </c>
      <c r="B95" s="297" t="s">
        <v>218</v>
      </c>
      <c r="C95" s="411"/>
      <c r="D95" s="411"/>
      <c r="E95" s="411"/>
    </row>
    <row r="96" spans="1:5" ht="12" customHeight="1" x14ac:dyDescent="0.2">
      <c r="A96" s="429" t="s">
        <v>219</v>
      </c>
      <c r="B96" s="305" t="s">
        <v>220</v>
      </c>
      <c r="C96" s="411"/>
      <c r="D96" s="411"/>
      <c r="E96" s="411"/>
    </row>
    <row r="97" spans="1:5" ht="12" customHeight="1" x14ac:dyDescent="0.2">
      <c r="A97" s="429" t="s">
        <v>63</v>
      </c>
      <c r="B97" s="294" t="s">
        <v>221</v>
      </c>
      <c r="C97" s="411"/>
      <c r="D97" s="411"/>
      <c r="E97" s="411"/>
    </row>
    <row r="98" spans="1:5" ht="12" customHeight="1" x14ac:dyDescent="0.2">
      <c r="A98" s="429" t="s">
        <v>222</v>
      </c>
      <c r="B98" s="316" t="s">
        <v>223</v>
      </c>
      <c r="C98" s="411"/>
      <c r="D98" s="411"/>
      <c r="E98" s="411"/>
    </row>
    <row r="99" spans="1:5" ht="12" customHeight="1" x14ac:dyDescent="0.2">
      <c r="A99" s="429" t="s">
        <v>224</v>
      </c>
      <c r="B99" s="317" t="s">
        <v>225</v>
      </c>
      <c r="C99" s="411"/>
      <c r="D99" s="411"/>
      <c r="E99" s="411"/>
    </row>
    <row r="100" spans="1:5" ht="12" customHeight="1" x14ac:dyDescent="0.2">
      <c r="A100" s="429" t="s">
        <v>226</v>
      </c>
      <c r="B100" s="317" t="s">
        <v>227</v>
      </c>
      <c r="C100" s="411"/>
      <c r="D100" s="411"/>
      <c r="E100" s="411"/>
    </row>
    <row r="101" spans="1:5" ht="12" customHeight="1" x14ac:dyDescent="0.2">
      <c r="A101" s="429" t="s">
        <v>228</v>
      </c>
      <c r="B101" s="316" t="s">
        <v>229</v>
      </c>
      <c r="C101" s="411"/>
      <c r="D101" s="411"/>
      <c r="E101" s="411"/>
    </row>
    <row r="102" spans="1:5" ht="12" customHeight="1" x14ac:dyDescent="0.2">
      <c r="A102" s="429" t="s">
        <v>230</v>
      </c>
      <c r="B102" s="316" t="s">
        <v>231</v>
      </c>
      <c r="C102" s="411"/>
      <c r="D102" s="411"/>
      <c r="E102" s="411"/>
    </row>
    <row r="103" spans="1:5" ht="12" customHeight="1" x14ac:dyDescent="0.2">
      <c r="A103" s="429" t="s">
        <v>232</v>
      </c>
      <c r="B103" s="317" t="s">
        <v>233</v>
      </c>
      <c r="C103" s="411"/>
      <c r="D103" s="411"/>
      <c r="E103" s="411"/>
    </row>
    <row r="104" spans="1:5" ht="12" customHeight="1" x14ac:dyDescent="0.2">
      <c r="A104" s="437" t="s">
        <v>234</v>
      </c>
      <c r="B104" s="318" t="s">
        <v>235</v>
      </c>
      <c r="C104" s="411"/>
      <c r="D104" s="411"/>
      <c r="E104" s="411"/>
    </row>
    <row r="105" spans="1:5" ht="12" customHeight="1" x14ac:dyDescent="0.2">
      <c r="A105" s="429" t="s">
        <v>236</v>
      </c>
      <c r="B105" s="318" t="s">
        <v>237</v>
      </c>
      <c r="C105" s="411"/>
      <c r="D105" s="411"/>
      <c r="E105" s="411"/>
    </row>
    <row r="106" spans="1:5" s="281" customFormat="1" ht="12" customHeight="1" thickBot="1" x14ac:dyDescent="0.25">
      <c r="A106" s="438" t="s">
        <v>238</v>
      </c>
      <c r="B106" s="319" t="s">
        <v>239</v>
      </c>
      <c r="C106" s="413"/>
      <c r="D106" s="413"/>
      <c r="E106" s="413"/>
    </row>
    <row r="107" spans="1:5" ht="12" customHeight="1" thickBot="1" x14ac:dyDescent="0.25">
      <c r="A107" s="311" t="s">
        <v>65</v>
      </c>
      <c r="B107" s="309" t="s">
        <v>289</v>
      </c>
      <c r="C107" s="331">
        <f>+C108+C110+C112</f>
        <v>0</v>
      </c>
      <c r="D107" s="331">
        <f>+D108+D110+D112</f>
        <v>0</v>
      </c>
      <c r="E107" s="331">
        <f>+E108+E110+E112</f>
        <v>0</v>
      </c>
    </row>
    <row r="108" spans="1:5" ht="12" customHeight="1" x14ac:dyDescent="0.2">
      <c r="A108" s="428" t="s">
        <v>67</v>
      </c>
      <c r="B108" s="294" t="s">
        <v>241</v>
      </c>
      <c r="C108" s="410"/>
      <c r="D108" s="410"/>
      <c r="E108" s="410"/>
    </row>
    <row r="109" spans="1:5" ht="12" customHeight="1" x14ac:dyDescent="0.2">
      <c r="A109" s="428" t="s">
        <v>69</v>
      </c>
      <c r="B109" s="298" t="s">
        <v>242</v>
      </c>
      <c r="C109" s="410"/>
      <c r="D109" s="410"/>
      <c r="E109" s="410"/>
    </row>
    <row r="110" spans="1:5" ht="12" customHeight="1" x14ac:dyDescent="0.2">
      <c r="A110" s="428" t="s">
        <v>71</v>
      </c>
      <c r="B110" s="298" t="s">
        <v>243</v>
      </c>
      <c r="C110" s="409"/>
      <c r="D110" s="409"/>
      <c r="E110" s="409"/>
    </row>
    <row r="111" spans="1:5" ht="12" customHeight="1" x14ac:dyDescent="0.2">
      <c r="A111" s="428" t="s">
        <v>73</v>
      </c>
      <c r="B111" s="298" t="s">
        <v>244</v>
      </c>
      <c r="C111" s="321"/>
      <c r="D111" s="321"/>
      <c r="E111" s="321"/>
    </row>
    <row r="112" spans="1:5" ht="12" customHeight="1" x14ac:dyDescent="0.2">
      <c r="A112" s="428" t="s">
        <v>75</v>
      </c>
      <c r="B112" s="329" t="s">
        <v>245</v>
      </c>
      <c r="C112" s="321"/>
      <c r="D112" s="321"/>
      <c r="E112" s="321"/>
    </row>
    <row r="113" spans="1:5" ht="12" customHeight="1" x14ac:dyDescent="0.2">
      <c r="A113" s="428" t="s">
        <v>77</v>
      </c>
      <c r="B113" s="328" t="s">
        <v>246</v>
      </c>
      <c r="C113" s="321"/>
      <c r="D113" s="321"/>
      <c r="E113" s="321"/>
    </row>
    <row r="114" spans="1:5" ht="12" customHeight="1" x14ac:dyDescent="0.2">
      <c r="A114" s="428" t="s">
        <v>247</v>
      </c>
      <c r="B114" s="344" t="s">
        <v>248</v>
      </c>
      <c r="C114" s="321"/>
      <c r="D114" s="321"/>
      <c r="E114" s="321"/>
    </row>
    <row r="115" spans="1:5" ht="12" customHeight="1" x14ac:dyDescent="0.2">
      <c r="A115" s="428" t="s">
        <v>249</v>
      </c>
      <c r="B115" s="317" t="s">
        <v>227</v>
      </c>
      <c r="C115" s="321"/>
      <c r="D115" s="321"/>
      <c r="E115" s="321"/>
    </row>
    <row r="116" spans="1:5" ht="12" customHeight="1" x14ac:dyDescent="0.2">
      <c r="A116" s="428" t="s">
        <v>250</v>
      </c>
      <c r="B116" s="317" t="s">
        <v>251</v>
      </c>
      <c r="C116" s="321"/>
      <c r="D116" s="321"/>
      <c r="E116" s="321"/>
    </row>
    <row r="117" spans="1:5" ht="12" customHeight="1" x14ac:dyDescent="0.2">
      <c r="A117" s="428" t="s">
        <v>252</v>
      </c>
      <c r="B117" s="317" t="s">
        <v>253</v>
      </c>
      <c r="C117" s="321"/>
      <c r="D117" s="321"/>
      <c r="E117" s="321"/>
    </row>
    <row r="118" spans="1:5" ht="12" customHeight="1" x14ac:dyDescent="0.2">
      <c r="A118" s="428" t="s">
        <v>254</v>
      </c>
      <c r="B118" s="317" t="s">
        <v>233</v>
      </c>
      <c r="C118" s="321"/>
      <c r="D118" s="321"/>
      <c r="E118" s="321"/>
    </row>
    <row r="119" spans="1:5" ht="12" customHeight="1" x14ac:dyDescent="0.2">
      <c r="A119" s="428" t="s">
        <v>255</v>
      </c>
      <c r="B119" s="317" t="s">
        <v>256</v>
      </c>
      <c r="C119" s="321"/>
      <c r="D119" s="321"/>
      <c r="E119" s="321"/>
    </row>
    <row r="120" spans="1:5" ht="12" customHeight="1" thickBot="1" x14ac:dyDescent="0.25">
      <c r="A120" s="437" t="s">
        <v>257</v>
      </c>
      <c r="B120" s="317" t="s">
        <v>258</v>
      </c>
      <c r="C120" s="323"/>
      <c r="D120" s="323"/>
      <c r="E120" s="323"/>
    </row>
    <row r="121" spans="1:5" ht="12" customHeight="1" thickBot="1" x14ac:dyDescent="0.25">
      <c r="A121" s="311" t="s">
        <v>79</v>
      </c>
      <c r="B121" s="314" t="s">
        <v>259</v>
      </c>
      <c r="C121" s="331">
        <f>+C122+C123</f>
        <v>0</v>
      </c>
      <c r="D121" s="331">
        <f>+D122+D123</f>
        <v>0</v>
      </c>
      <c r="E121" s="331">
        <f>+E122+E123</f>
        <v>0</v>
      </c>
    </row>
    <row r="122" spans="1:5" ht="12" customHeight="1" x14ac:dyDescent="0.2">
      <c r="A122" s="428" t="s">
        <v>81</v>
      </c>
      <c r="B122" s="295" t="s">
        <v>260</v>
      </c>
      <c r="C122" s="410"/>
      <c r="D122" s="410"/>
      <c r="E122" s="410"/>
    </row>
    <row r="123" spans="1:5" ht="12" customHeight="1" thickBot="1" x14ac:dyDescent="0.25">
      <c r="A123" s="430" t="s">
        <v>83</v>
      </c>
      <c r="B123" s="298" t="s">
        <v>261</v>
      </c>
      <c r="C123" s="411"/>
      <c r="D123" s="411"/>
      <c r="E123" s="411"/>
    </row>
    <row r="124" spans="1:5" ht="12" customHeight="1" thickBot="1" x14ac:dyDescent="0.25">
      <c r="A124" s="311" t="s">
        <v>262</v>
      </c>
      <c r="B124" s="314" t="s">
        <v>263</v>
      </c>
      <c r="C124" s="331">
        <f>+C91+C107+C121</f>
        <v>0</v>
      </c>
      <c r="D124" s="331">
        <f>+D91+D107+D121</f>
        <v>0</v>
      </c>
      <c r="E124" s="331">
        <f>+E91+E107+E121</f>
        <v>0</v>
      </c>
    </row>
    <row r="125" spans="1:5" ht="12" customHeight="1" thickBot="1" x14ac:dyDescent="0.25">
      <c r="A125" s="311" t="s">
        <v>107</v>
      </c>
      <c r="B125" s="314" t="s">
        <v>370</v>
      </c>
      <c r="C125" s="331">
        <f>+C126+C127+C128</f>
        <v>0</v>
      </c>
      <c r="D125" s="331">
        <f>+D126+D127+D128</f>
        <v>0</v>
      </c>
      <c r="E125" s="331">
        <f>+E126+E127+E128</f>
        <v>0</v>
      </c>
    </row>
    <row r="126" spans="1:5" ht="12" customHeight="1" x14ac:dyDescent="0.2">
      <c r="A126" s="428" t="s">
        <v>109</v>
      </c>
      <c r="B126" s="295" t="s">
        <v>265</v>
      </c>
      <c r="C126" s="321"/>
      <c r="D126" s="321"/>
      <c r="E126" s="321"/>
    </row>
    <row r="127" spans="1:5" ht="12" customHeight="1" x14ac:dyDescent="0.2">
      <c r="A127" s="428" t="s">
        <v>111</v>
      </c>
      <c r="B127" s="295" t="s">
        <v>266</v>
      </c>
      <c r="C127" s="321"/>
      <c r="D127" s="321"/>
      <c r="E127" s="321"/>
    </row>
    <row r="128" spans="1:5" ht="12" customHeight="1" thickBot="1" x14ac:dyDescent="0.25">
      <c r="A128" s="437" t="s">
        <v>113</v>
      </c>
      <c r="B128" s="293" t="s">
        <v>267</v>
      </c>
      <c r="C128" s="321"/>
      <c r="D128" s="321"/>
      <c r="E128" s="321"/>
    </row>
    <row r="129" spans="1:11" ht="12" customHeight="1" thickBot="1" x14ac:dyDescent="0.25">
      <c r="A129" s="311" t="s">
        <v>129</v>
      </c>
      <c r="B129" s="314" t="s">
        <v>268</v>
      </c>
      <c r="C129" s="331">
        <f>+C130+C131+C132+C133</f>
        <v>0</v>
      </c>
      <c r="D129" s="331">
        <f>+D130+D131+D132+D133</f>
        <v>0</v>
      </c>
      <c r="E129" s="331">
        <f>+E130+E131+E132+E133</f>
        <v>0</v>
      </c>
    </row>
    <row r="130" spans="1:11" ht="12" customHeight="1" x14ac:dyDescent="0.2">
      <c r="A130" s="428" t="s">
        <v>131</v>
      </c>
      <c r="B130" s="295" t="s">
        <v>269</v>
      </c>
      <c r="C130" s="321"/>
      <c r="D130" s="321"/>
      <c r="E130" s="321"/>
    </row>
    <row r="131" spans="1:11" ht="12" customHeight="1" x14ac:dyDescent="0.2">
      <c r="A131" s="428" t="s">
        <v>133</v>
      </c>
      <c r="B131" s="295" t="s">
        <v>270</v>
      </c>
      <c r="C131" s="321"/>
      <c r="D131" s="321"/>
      <c r="E131" s="321"/>
    </row>
    <row r="132" spans="1:11" ht="12" customHeight="1" x14ac:dyDescent="0.2">
      <c r="A132" s="428" t="s">
        <v>135</v>
      </c>
      <c r="B132" s="295" t="s">
        <v>271</v>
      </c>
      <c r="C132" s="321"/>
      <c r="D132" s="321"/>
      <c r="E132" s="321"/>
    </row>
    <row r="133" spans="1:11" s="281" customFormat="1" ht="12" customHeight="1" thickBot="1" x14ac:dyDescent="0.25">
      <c r="A133" s="437" t="s">
        <v>137</v>
      </c>
      <c r="B133" s="293" t="s">
        <v>272</v>
      </c>
      <c r="C133" s="321"/>
      <c r="D133" s="321"/>
      <c r="E133" s="321"/>
    </row>
    <row r="134" spans="1:11" ht="13.5" thickBot="1" x14ac:dyDescent="0.25">
      <c r="A134" s="311" t="s">
        <v>273</v>
      </c>
      <c r="B134" s="314" t="s">
        <v>371</v>
      </c>
      <c r="C134" s="412">
        <f>+C135+C136+C138+C139+C137</f>
        <v>0</v>
      </c>
      <c r="D134" s="412">
        <f>+D135+D136+D138+D139+D137</f>
        <v>0</v>
      </c>
      <c r="E134" s="412">
        <f>+E135+E136+E138+E139+E137</f>
        <v>0</v>
      </c>
      <c r="K134" s="391"/>
    </row>
    <row r="135" spans="1:11" x14ac:dyDescent="0.2">
      <c r="A135" s="428" t="s">
        <v>143</v>
      </c>
      <c r="B135" s="295" t="s">
        <v>275</v>
      </c>
      <c r="C135" s="321"/>
      <c r="D135" s="321"/>
      <c r="E135" s="321"/>
    </row>
    <row r="136" spans="1:11" ht="12" customHeight="1" x14ac:dyDescent="0.2">
      <c r="A136" s="428" t="s">
        <v>145</v>
      </c>
      <c r="B136" s="295" t="s">
        <v>276</v>
      </c>
      <c r="C136" s="321"/>
      <c r="D136" s="321"/>
      <c r="E136" s="321"/>
    </row>
    <row r="137" spans="1:11" ht="12" customHeight="1" x14ac:dyDescent="0.2">
      <c r="A137" s="428" t="s">
        <v>147</v>
      </c>
      <c r="B137" s="295" t="s">
        <v>372</v>
      </c>
      <c r="C137" s="321"/>
      <c r="D137" s="321"/>
      <c r="E137" s="321"/>
    </row>
    <row r="138" spans="1:11" s="281" customFormat="1" ht="12" customHeight="1" x14ac:dyDescent="0.2">
      <c r="A138" s="428" t="s">
        <v>149</v>
      </c>
      <c r="B138" s="295" t="s">
        <v>277</v>
      </c>
      <c r="C138" s="321"/>
      <c r="D138" s="321"/>
      <c r="E138" s="321"/>
    </row>
    <row r="139" spans="1:11" s="281" customFormat="1" ht="12" customHeight="1" thickBot="1" x14ac:dyDescent="0.25">
      <c r="A139" s="437" t="s">
        <v>373</v>
      </c>
      <c r="B139" s="293" t="s">
        <v>278</v>
      </c>
      <c r="C139" s="321"/>
      <c r="D139" s="321"/>
      <c r="E139" s="321"/>
    </row>
    <row r="140" spans="1:11" s="281" customFormat="1" ht="12" customHeight="1" thickBot="1" x14ac:dyDescent="0.25">
      <c r="A140" s="311" t="s">
        <v>151</v>
      </c>
      <c r="B140" s="314" t="s">
        <v>374</v>
      </c>
      <c r="C140" s="414">
        <f>+C141+C142+C143+C144</f>
        <v>0</v>
      </c>
      <c r="D140" s="414">
        <f>+D141+D142+D143+D144</f>
        <v>0</v>
      </c>
      <c r="E140" s="414">
        <f>+E141+E142+E143+E144</f>
        <v>0</v>
      </c>
    </row>
    <row r="141" spans="1:11" s="281" customFormat="1" ht="12" customHeight="1" x14ac:dyDescent="0.2">
      <c r="A141" s="428" t="s">
        <v>153</v>
      </c>
      <c r="B141" s="295" t="s">
        <v>280</v>
      </c>
      <c r="C141" s="321"/>
      <c r="D141" s="321"/>
      <c r="E141" s="321"/>
    </row>
    <row r="142" spans="1:11" s="281" customFormat="1" ht="12" customHeight="1" x14ac:dyDescent="0.2">
      <c r="A142" s="428" t="s">
        <v>155</v>
      </c>
      <c r="B142" s="295" t="s">
        <v>281</v>
      </c>
      <c r="C142" s="321"/>
      <c r="D142" s="321"/>
      <c r="E142" s="321"/>
    </row>
    <row r="143" spans="1:11" s="281" customFormat="1" ht="12" customHeight="1" x14ac:dyDescent="0.2">
      <c r="A143" s="428" t="s">
        <v>157</v>
      </c>
      <c r="B143" s="295" t="s">
        <v>282</v>
      </c>
      <c r="C143" s="321"/>
      <c r="D143" s="321"/>
      <c r="E143" s="321"/>
    </row>
    <row r="144" spans="1:11" ht="12.75" customHeight="1" thickBot="1" x14ac:dyDescent="0.25">
      <c r="A144" s="428" t="s">
        <v>159</v>
      </c>
      <c r="B144" s="295" t="s">
        <v>283</v>
      </c>
      <c r="C144" s="321"/>
      <c r="D144" s="321"/>
      <c r="E144" s="321"/>
    </row>
    <row r="145" spans="1:5" ht="12" customHeight="1" thickBot="1" x14ac:dyDescent="0.25">
      <c r="A145" s="311" t="s">
        <v>161</v>
      </c>
      <c r="B145" s="314" t="s">
        <v>284</v>
      </c>
      <c r="C145" s="427">
        <f>+C125+C129+C134+C140</f>
        <v>0</v>
      </c>
      <c r="D145" s="427">
        <f>+D125+D129+D134+D140</f>
        <v>0</v>
      </c>
      <c r="E145" s="427">
        <f>+E125+E129+E134+E140</f>
        <v>0</v>
      </c>
    </row>
    <row r="146" spans="1:5" ht="15" customHeight="1" thickBot="1" x14ac:dyDescent="0.25">
      <c r="A146" s="439" t="s">
        <v>285</v>
      </c>
      <c r="B146" s="333" t="s">
        <v>286</v>
      </c>
      <c r="C146" s="427">
        <f>+C124+C145</f>
        <v>0</v>
      </c>
      <c r="D146" s="427">
        <f>+D124+D145</f>
        <v>0</v>
      </c>
      <c r="E146" s="427">
        <f>+E124+E145</f>
        <v>0</v>
      </c>
    </row>
    <row r="147" spans="1:5" ht="13.5" thickBot="1" x14ac:dyDescent="0.25">
      <c r="A147" s="527"/>
      <c r="B147" s="528"/>
      <c r="C147" s="529"/>
      <c r="D147" s="529"/>
      <c r="E147" s="529"/>
    </row>
    <row r="148" spans="1:5" ht="15" customHeight="1" thickBot="1" x14ac:dyDescent="0.25">
      <c r="A148" s="404" t="s">
        <v>379</v>
      </c>
      <c r="B148" s="405"/>
      <c r="C148" s="95"/>
      <c r="D148" s="96"/>
      <c r="E148" s="93"/>
    </row>
    <row r="149" spans="1:5" ht="14.25" customHeight="1" thickBot="1" x14ac:dyDescent="0.25">
      <c r="A149" s="404" t="s">
        <v>376</v>
      </c>
      <c r="B149" s="405"/>
      <c r="C149" s="95"/>
      <c r="D149" s="96"/>
      <c r="E149" s="93"/>
    </row>
  </sheetData>
  <sheetProtection sheet="1" objects="1" scenarios="1" formatCells="0"/>
  <mergeCells count="4">
    <mergeCell ref="B2:D2"/>
    <mergeCell ref="B3:D3"/>
    <mergeCell ref="A7:E7"/>
    <mergeCell ref="A90:E90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58" orientation="portrait" verticalDpi="300" r:id="rId1"/>
  <headerFooter alignWithMargins="0"/>
  <rowBreaks count="1" manualBreakCount="1">
    <brk id="87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92D050"/>
  </sheetPr>
  <dimension ref="A1:K149"/>
  <sheetViews>
    <sheetView view="pageBreakPreview" zoomScaleNormal="100" zoomScaleSheetLayoutView="100" workbookViewId="0">
      <selection activeCell="H135" sqref="H135"/>
    </sheetView>
  </sheetViews>
  <sheetFormatPr defaultRowHeight="12.75" x14ac:dyDescent="0.2"/>
  <cols>
    <col min="1" max="1" width="14.83203125" style="419" customWidth="1"/>
    <col min="2" max="2" width="65.33203125" style="420" customWidth="1"/>
    <col min="3" max="5" width="17" style="421" customWidth="1"/>
    <col min="6" max="16384" width="9.33203125" style="30"/>
  </cols>
  <sheetData>
    <row r="1" spans="1:5" s="395" customFormat="1" ht="16.5" customHeight="1" thickBot="1" x14ac:dyDescent="0.25">
      <c r="A1" s="394"/>
      <c r="B1" s="396"/>
      <c r="C1" s="441"/>
      <c r="D1" s="406"/>
      <c r="E1" s="441" t="str">
        <f>+CONCATENATE("6.3. melléklet a ……/",LEFT(ÖSSZEFÜGGÉSEK!A4,4)+1,". (……) önkormányzati rendelethez")</f>
        <v>6.3. melléklet a ……/2017. (……) önkormányzati rendelethez</v>
      </c>
    </row>
    <row r="2" spans="1:5" s="442" customFormat="1" ht="15.75" customHeight="1" x14ac:dyDescent="0.2">
      <c r="A2" s="422" t="s">
        <v>293</v>
      </c>
      <c r="B2" s="717" t="s">
        <v>359</v>
      </c>
      <c r="C2" s="718"/>
      <c r="D2" s="719"/>
      <c r="E2" s="415" t="s">
        <v>360</v>
      </c>
    </row>
    <row r="3" spans="1:5" s="442" customFormat="1" ht="24.75" thickBot="1" x14ac:dyDescent="0.25">
      <c r="A3" s="440" t="s">
        <v>361</v>
      </c>
      <c r="B3" s="720" t="s">
        <v>380</v>
      </c>
      <c r="C3" s="721"/>
      <c r="D3" s="722"/>
      <c r="E3" s="390" t="s">
        <v>381</v>
      </c>
    </row>
    <row r="4" spans="1:5" s="443" customFormat="1" ht="15.95" customHeight="1" thickBot="1" x14ac:dyDescent="0.3">
      <c r="A4" s="397"/>
      <c r="B4" s="397"/>
      <c r="C4" s="398"/>
      <c r="D4" s="398"/>
      <c r="E4" s="398" t="s">
        <v>363</v>
      </c>
    </row>
    <row r="5" spans="1:5" ht="24.75" thickBot="1" x14ac:dyDescent="0.25">
      <c r="A5" s="534" t="s">
        <v>364</v>
      </c>
      <c r="B5" s="535" t="s">
        <v>365</v>
      </c>
      <c r="C5" s="84" t="s">
        <v>43</v>
      </c>
      <c r="D5" s="84" t="s">
        <v>44</v>
      </c>
      <c r="E5" s="399" t="s">
        <v>45</v>
      </c>
    </row>
    <row r="6" spans="1:5" s="444" customFormat="1" ht="12.95" customHeight="1" thickBot="1" x14ac:dyDescent="0.25">
      <c r="A6" s="392" t="s">
        <v>46</v>
      </c>
      <c r="B6" s="393" t="s">
        <v>47</v>
      </c>
      <c r="C6" s="393" t="s">
        <v>48</v>
      </c>
      <c r="D6" s="94" t="s">
        <v>49</v>
      </c>
      <c r="E6" s="92" t="s">
        <v>50</v>
      </c>
    </row>
    <row r="7" spans="1:5" s="444" customFormat="1" ht="15.95" customHeight="1" thickBot="1" x14ac:dyDescent="0.25">
      <c r="A7" s="714" t="s">
        <v>291</v>
      </c>
      <c r="B7" s="715"/>
      <c r="C7" s="715"/>
      <c r="D7" s="715"/>
      <c r="E7" s="716"/>
    </row>
    <row r="8" spans="1:5" s="444" customFormat="1" ht="12" customHeight="1" thickBot="1" x14ac:dyDescent="0.25">
      <c r="A8" s="311" t="s">
        <v>51</v>
      </c>
      <c r="B8" s="307" t="s">
        <v>52</v>
      </c>
      <c r="C8" s="337">
        <f>SUM(C9:C14)</f>
        <v>0</v>
      </c>
      <c r="D8" s="337">
        <f>SUM(D9:D14)</f>
        <v>0</v>
      </c>
      <c r="E8" s="320">
        <f>SUM(E9:E14)</f>
        <v>0</v>
      </c>
    </row>
    <row r="9" spans="1:5" s="418" customFormat="1" ht="12" customHeight="1" x14ac:dyDescent="0.2">
      <c r="A9" s="428" t="s">
        <v>53</v>
      </c>
      <c r="B9" s="348" t="s">
        <v>54</v>
      </c>
      <c r="C9" s="339"/>
      <c r="D9" s="339"/>
      <c r="E9" s="322"/>
    </row>
    <row r="10" spans="1:5" s="445" customFormat="1" ht="12" customHeight="1" x14ac:dyDescent="0.2">
      <c r="A10" s="429" t="s">
        <v>55</v>
      </c>
      <c r="B10" s="349" t="s">
        <v>56</v>
      </c>
      <c r="C10" s="338"/>
      <c r="D10" s="338"/>
      <c r="E10" s="321"/>
    </row>
    <row r="11" spans="1:5" s="445" customFormat="1" ht="12" customHeight="1" x14ac:dyDescent="0.2">
      <c r="A11" s="429" t="s">
        <v>57</v>
      </c>
      <c r="B11" s="349" t="s">
        <v>58</v>
      </c>
      <c r="C11" s="338"/>
      <c r="D11" s="338"/>
      <c r="E11" s="321"/>
    </row>
    <row r="12" spans="1:5" s="445" customFormat="1" ht="12" customHeight="1" x14ac:dyDescent="0.2">
      <c r="A12" s="429" t="s">
        <v>59</v>
      </c>
      <c r="B12" s="349" t="s">
        <v>60</v>
      </c>
      <c r="C12" s="338"/>
      <c r="D12" s="338"/>
      <c r="E12" s="321"/>
    </row>
    <row r="13" spans="1:5" s="445" customFormat="1" ht="12" customHeight="1" x14ac:dyDescent="0.2">
      <c r="A13" s="429" t="s">
        <v>61</v>
      </c>
      <c r="B13" s="349" t="s">
        <v>287</v>
      </c>
      <c r="C13" s="338"/>
      <c r="D13" s="338"/>
      <c r="E13" s="321"/>
    </row>
    <row r="14" spans="1:5" s="418" customFormat="1" ht="12" customHeight="1" thickBot="1" x14ac:dyDescent="0.25">
      <c r="A14" s="430" t="s">
        <v>63</v>
      </c>
      <c r="B14" s="350" t="s">
        <v>64</v>
      </c>
      <c r="C14" s="340"/>
      <c r="D14" s="340"/>
      <c r="E14" s="323"/>
    </row>
    <row r="15" spans="1:5" s="418" customFormat="1" ht="12" customHeight="1" thickBot="1" x14ac:dyDescent="0.25">
      <c r="A15" s="311" t="s">
        <v>65</v>
      </c>
      <c r="B15" s="327" t="s">
        <v>66</v>
      </c>
      <c r="C15" s="337">
        <f>SUM(C16:C20)</f>
        <v>0</v>
      </c>
      <c r="D15" s="337">
        <f>SUM(D16:D20)</f>
        <v>0</v>
      </c>
      <c r="E15" s="320">
        <f>SUM(E16:E20)</f>
        <v>0</v>
      </c>
    </row>
    <row r="16" spans="1:5" s="418" customFormat="1" ht="12" customHeight="1" x14ac:dyDescent="0.2">
      <c r="A16" s="428" t="s">
        <v>67</v>
      </c>
      <c r="B16" s="348" t="s">
        <v>68</v>
      </c>
      <c r="C16" s="339"/>
      <c r="D16" s="339"/>
      <c r="E16" s="322"/>
    </row>
    <row r="17" spans="1:5" s="418" customFormat="1" ht="12" customHeight="1" x14ac:dyDescent="0.2">
      <c r="A17" s="429" t="s">
        <v>69</v>
      </c>
      <c r="B17" s="349" t="s">
        <v>70</v>
      </c>
      <c r="C17" s="338"/>
      <c r="D17" s="338"/>
      <c r="E17" s="321"/>
    </row>
    <row r="18" spans="1:5" s="418" customFormat="1" ht="12" customHeight="1" x14ac:dyDescent="0.2">
      <c r="A18" s="429" t="s">
        <v>71</v>
      </c>
      <c r="B18" s="349" t="s">
        <v>72</v>
      </c>
      <c r="C18" s="338"/>
      <c r="D18" s="338"/>
      <c r="E18" s="321"/>
    </row>
    <row r="19" spans="1:5" s="418" customFormat="1" ht="12" customHeight="1" x14ac:dyDescent="0.2">
      <c r="A19" s="429" t="s">
        <v>73</v>
      </c>
      <c r="B19" s="349" t="s">
        <v>74</v>
      </c>
      <c r="C19" s="338"/>
      <c r="D19" s="338"/>
      <c r="E19" s="321"/>
    </row>
    <row r="20" spans="1:5" s="418" customFormat="1" ht="12" customHeight="1" x14ac:dyDescent="0.2">
      <c r="A20" s="429" t="s">
        <v>75</v>
      </c>
      <c r="B20" s="349" t="s">
        <v>76</v>
      </c>
      <c r="C20" s="338"/>
      <c r="D20" s="338"/>
      <c r="E20" s="321"/>
    </row>
    <row r="21" spans="1:5" s="445" customFormat="1" ht="12" customHeight="1" thickBot="1" x14ac:dyDescent="0.25">
      <c r="A21" s="430" t="s">
        <v>77</v>
      </c>
      <c r="B21" s="350" t="s">
        <v>78</v>
      </c>
      <c r="C21" s="340"/>
      <c r="D21" s="340"/>
      <c r="E21" s="323"/>
    </row>
    <row r="22" spans="1:5" s="445" customFormat="1" ht="12" customHeight="1" thickBot="1" x14ac:dyDescent="0.25">
      <c r="A22" s="311" t="s">
        <v>79</v>
      </c>
      <c r="B22" s="307" t="s">
        <v>80</v>
      </c>
      <c r="C22" s="337">
        <f>SUM(C23:C27)</f>
        <v>0</v>
      </c>
      <c r="D22" s="337">
        <f>SUM(D23:D27)</f>
        <v>0</v>
      </c>
      <c r="E22" s="320">
        <f>SUM(E23:E27)</f>
        <v>0</v>
      </c>
    </row>
    <row r="23" spans="1:5" s="445" customFormat="1" ht="12" customHeight="1" x14ac:dyDescent="0.2">
      <c r="A23" s="428" t="s">
        <v>81</v>
      </c>
      <c r="B23" s="348" t="s">
        <v>82</v>
      </c>
      <c r="C23" s="339"/>
      <c r="D23" s="339"/>
      <c r="E23" s="322"/>
    </row>
    <row r="24" spans="1:5" s="418" customFormat="1" ht="12" customHeight="1" x14ac:dyDescent="0.2">
      <c r="A24" s="429" t="s">
        <v>83</v>
      </c>
      <c r="B24" s="349" t="s">
        <v>84</v>
      </c>
      <c r="C24" s="338"/>
      <c r="D24" s="338"/>
      <c r="E24" s="321"/>
    </row>
    <row r="25" spans="1:5" s="445" customFormat="1" ht="12" customHeight="1" x14ac:dyDescent="0.2">
      <c r="A25" s="429" t="s">
        <v>85</v>
      </c>
      <c r="B25" s="349" t="s">
        <v>86</v>
      </c>
      <c r="C25" s="338"/>
      <c r="D25" s="338"/>
      <c r="E25" s="321"/>
    </row>
    <row r="26" spans="1:5" s="445" customFormat="1" ht="12" customHeight="1" x14ac:dyDescent="0.2">
      <c r="A26" s="429" t="s">
        <v>87</v>
      </c>
      <c r="B26" s="349" t="s">
        <v>88</v>
      </c>
      <c r="C26" s="338"/>
      <c r="D26" s="338"/>
      <c r="E26" s="321"/>
    </row>
    <row r="27" spans="1:5" s="445" customFormat="1" ht="12" customHeight="1" x14ac:dyDescent="0.2">
      <c r="A27" s="429" t="s">
        <v>89</v>
      </c>
      <c r="B27" s="349" t="s">
        <v>90</v>
      </c>
      <c r="C27" s="338"/>
      <c r="D27" s="338"/>
      <c r="E27" s="321"/>
    </row>
    <row r="28" spans="1:5" s="445" customFormat="1" ht="12" customHeight="1" thickBot="1" x14ac:dyDescent="0.25">
      <c r="A28" s="430" t="s">
        <v>91</v>
      </c>
      <c r="B28" s="350" t="s">
        <v>92</v>
      </c>
      <c r="C28" s="340"/>
      <c r="D28" s="340"/>
      <c r="E28" s="323"/>
    </row>
    <row r="29" spans="1:5" s="445" customFormat="1" ht="12" customHeight="1" thickBot="1" x14ac:dyDescent="0.25">
      <c r="A29" s="311" t="s">
        <v>93</v>
      </c>
      <c r="B29" s="307" t="s">
        <v>94</v>
      </c>
      <c r="C29" s="343">
        <f>+C30+C33+C34+C35</f>
        <v>0</v>
      </c>
      <c r="D29" s="343">
        <f>+D30+D33+D34+D35</f>
        <v>0</v>
      </c>
      <c r="E29" s="356">
        <f>+E30+E33+E34+E35</f>
        <v>0</v>
      </c>
    </row>
    <row r="30" spans="1:5" s="445" customFormat="1" ht="12" customHeight="1" x14ac:dyDescent="0.2">
      <c r="A30" s="428" t="s">
        <v>95</v>
      </c>
      <c r="B30" s="348" t="s">
        <v>96</v>
      </c>
      <c r="C30" s="358">
        <f>+C31+C32</f>
        <v>0</v>
      </c>
      <c r="D30" s="358">
        <f>+D31+D32</f>
        <v>0</v>
      </c>
      <c r="E30" s="357">
        <f>+E31+E32</f>
        <v>0</v>
      </c>
    </row>
    <row r="31" spans="1:5" s="445" customFormat="1" ht="12" customHeight="1" x14ac:dyDescent="0.2">
      <c r="A31" s="429" t="s">
        <v>97</v>
      </c>
      <c r="B31" s="349" t="s">
        <v>98</v>
      </c>
      <c r="C31" s="338"/>
      <c r="D31" s="338"/>
      <c r="E31" s="321"/>
    </row>
    <row r="32" spans="1:5" s="445" customFormat="1" ht="12" customHeight="1" x14ac:dyDescent="0.2">
      <c r="A32" s="429" t="s">
        <v>99</v>
      </c>
      <c r="B32" s="349" t="s">
        <v>100</v>
      </c>
      <c r="C32" s="338"/>
      <c r="D32" s="338"/>
      <c r="E32" s="321"/>
    </row>
    <row r="33" spans="1:5" s="445" customFormat="1" ht="12" customHeight="1" x14ac:dyDescent="0.2">
      <c r="A33" s="429" t="s">
        <v>101</v>
      </c>
      <c r="B33" s="349" t="s">
        <v>102</v>
      </c>
      <c r="C33" s="338"/>
      <c r="D33" s="338"/>
      <c r="E33" s="321"/>
    </row>
    <row r="34" spans="1:5" s="445" customFormat="1" ht="12" customHeight="1" x14ac:dyDescent="0.2">
      <c r="A34" s="429" t="s">
        <v>103</v>
      </c>
      <c r="B34" s="349" t="s">
        <v>104</v>
      </c>
      <c r="C34" s="338"/>
      <c r="D34" s="338"/>
      <c r="E34" s="321"/>
    </row>
    <row r="35" spans="1:5" s="445" customFormat="1" ht="12" customHeight="1" thickBot="1" x14ac:dyDescent="0.25">
      <c r="A35" s="430" t="s">
        <v>105</v>
      </c>
      <c r="B35" s="350" t="s">
        <v>106</v>
      </c>
      <c r="C35" s="340"/>
      <c r="D35" s="340"/>
      <c r="E35" s="323"/>
    </row>
    <row r="36" spans="1:5" s="445" customFormat="1" ht="12" customHeight="1" thickBot="1" x14ac:dyDescent="0.25">
      <c r="A36" s="311" t="s">
        <v>107</v>
      </c>
      <c r="B36" s="307" t="s">
        <v>108</v>
      </c>
      <c r="C36" s="337">
        <f>SUM(C37:C46)</f>
        <v>0</v>
      </c>
      <c r="D36" s="337">
        <f>SUM(D37:D46)</f>
        <v>0</v>
      </c>
      <c r="E36" s="320">
        <f>SUM(E37:E46)</f>
        <v>0</v>
      </c>
    </row>
    <row r="37" spans="1:5" s="445" customFormat="1" ht="12" customHeight="1" x14ac:dyDescent="0.2">
      <c r="A37" s="428" t="s">
        <v>109</v>
      </c>
      <c r="B37" s="348" t="s">
        <v>110</v>
      </c>
      <c r="C37" s="339"/>
      <c r="D37" s="339"/>
      <c r="E37" s="322"/>
    </row>
    <row r="38" spans="1:5" s="445" customFormat="1" ht="12" customHeight="1" x14ac:dyDescent="0.2">
      <c r="A38" s="429" t="s">
        <v>111</v>
      </c>
      <c r="B38" s="349" t="s">
        <v>112</v>
      </c>
      <c r="C38" s="338"/>
      <c r="D38" s="338"/>
      <c r="E38" s="321"/>
    </row>
    <row r="39" spans="1:5" s="445" customFormat="1" ht="12" customHeight="1" x14ac:dyDescent="0.2">
      <c r="A39" s="429" t="s">
        <v>113</v>
      </c>
      <c r="B39" s="349" t="s">
        <v>114</v>
      </c>
      <c r="C39" s="338"/>
      <c r="D39" s="338"/>
      <c r="E39" s="321"/>
    </row>
    <row r="40" spans="1:5" s="445" customFormat="1" ht="12" customHeight="1" x14ac:dyDescent="0.2">
      <c r="A40" s="429" t="s">
        <v>115</v>
      </c>
      <c r="B40" s="349" t="s">
        <v>116</v>
      </c>
      <c r="C40" s="338"/>
      <c r="D40" s="338"/>
      <c r="E40" s="321"/>
    </row>
    <row r="41" spans="1:5" s="445" customFormat="1" ht="12" customHeight="1" x14ac:dyDescent="0.2">
      <c r="A41" s="429" t="s">
        <v>117</v>
      </c>
      <c r="B41" s="349" t="s">
        <v>118</v>
      </c>
      <c r="C41" s="338"/>
      <c r="D41" s="338"/>
      <c r="E41" s="321"/>
    </row>
    <row r="42" spans="1:5" s="445" customFormat="1" ht="12" customHeight="1" x14ac:dyDescent="0.2">
      <c r="A42" s="429" t="s">
        <v>119</v>
      </c>
      <c r="B42" s="349" t="s">
        <v>120</v>
      </c>
      <c r="C42" s="338"/>
      <c r="D42" s="338"/>
      <c r="E42" s="321"/>
    </row>
    <row r="43" spans="1:5" s="445" customFormat="1" ht="12" customHeight="1" x14ac:dyDescent="0.2">
      <c r="A43" s="429" t="s">
        <v>121</v>
      </c>
      <c r="B43" s="349" t="s">
        <v>122</v>
      </c>
      <c r="C43" s="338"/>
      <c r="D43" s="338"/>
      <c r="E43" s="321"/>
    </row>
    <row r="44" spans="1:5" s="445" customFormat="1" ht="12" customHeight="1" x14ac:dyDescent="0.2">
      <c r="A44" s="429" t="s">
        <v>123</v>
      </c>
      <c r="B44" s="349" t="s">
        <v>124</v>
      </c>
      <c r="C44" s="338"/>
      <c r="D44" s="338"/>
      <c r="E44" s="321"/>
    </row>
    <row r="45" spans="1:5" s="445" customFormat="1" ht="12" customHeight="1" x14ac:dyDescent="0.2">
      <c r="A45" s="429" t="s">
        <v>125</v>
      </c>
      <c r="B45" s="349" t="s">
        <v>126</v>
      </c>
      <c r="C45" s="341"/>
      <c r="D45" s="341"/>
      <c r="E45" s="324"/>
    </row>
    <row r="46" spans="1:5" s="418" customFormat="1" ht="12" customHeight="1" thickBot="1" x14ac:dyDescent="0.25">
      <c r="A46" s="430" t="s">
        <v>127</v>
      </c>
      <c r="B46" s="350" t="s">
        <v>128</v>
      </c>
      <c r="C46" s="342"/>
      <c r="D46" s="342"/>
      <c r="E46" s="325"/>
    </row>
    <row r="47" spans="1:5" s="445" customFormat="1" ht="12" customHeight="1" thickBot="1" x14ac:dyDescent="0.25">
      <c r="A47" s="311" t="s">
        <v>129</v>
      </c>
      <c r="B47" s="307" t="s">
        <v>130</v>
      </c>
      <c r="C47" s="337">
        <f>SUM(C48:C52)</f>
        <v>0</v>
      </c>
      <c r="D47" s="337">
        <f>SUM(D48:D52)</f>
        <v>0</v>
      </c>
      <c r="E47" s="320">
        <f>SUM(E48:E52)</f>
        <v>0</v>
      </c>
    </row>
    <row r="48" spans="1:5" s="445" customFormat="1" ht="12" customHeight="1" x14ac:dyDescent="0.2">
      <c r="A48" s="428" t="s">
        <v>131</v>
      </c>
      <c r="B48" s="348" t="s">
        <v>132</v>
      </c>
      <c r="C48" s="360"/>
      <c r="D48" s="360"/>
      <c r="E48" s="326"/>
    </row>
    <row r="49" spans="1:5" s="445" customFormat="1" ht="12" customHeight="1" x14ac:dyDescent="0.2">
      <c r="A49" s="429" t="s">
        <v>133</v>
      </c>
      <c r="B49" s="349" t="s">
        <v>134</v>
      </c>
      <c r="C49" s="341"/>
      <c r="D49" s="341"/>
      <c r="E49" s="324"/>
    </row>
    <row r="50" spans="1:5" s="445" customFormat="1" ht="12" customHeight="1" x14ac:dyDescent="0.2">
      <c r="A50" s="429" t="s">
        <v>135</v>
      </c>
      <c r="B50" s="349" t="s">
        <v>136</v>
      </c>
      <c r="C50" s="341"/>
      <c r="D50" s="341"/>
      <c r="E50" s="324"/>
    </row>
    <row r="51" spans="1:5" s="445" customFormat="1" ht="12" customHeight="1" x14ac:dyDescent="0.2">
      <c r="A51" s="429" t="s">
        <v>137</v>
      </c>
      <c r="B51" s="349" t="s">
        <v>138</v>
      </c>
      <c r="C51" s="341"/>
      <c r="D51" s="341"/>
      <c r="E51" s="324"/>
    </row>
    <row r="52" spans="1:5" s="445" customFormat="1" ht="12" customHeight="1" thickBot="1" x14ac:dyDescent="0.25">
      <c r="A52" s="430" t="s">
        <v>139</v>
      </c>
      <c r="B52" s="350" t="s">
        <v>140</v>
      </c>
      <c r="C52" s="342"/>
      <c r="D52" s="342"/>
      <c r="E52" s="325"/>
    </row>
    <row r="53" spans="1:5" s="445" customFormat="1" ht="12" customHeight="1" thickBot="1" x14ac:dyDescent="0.25">
      <c r="A53" s="311" t="s">
        <v>141</v>
      </c>
      <c r="B53" s="307" t="s">
        <v>142</v>
      </c>
      <c r="C53" s="337">
        <f>SUM(C54:C56)</f>
        <v>0</v>
      </c>
      <c r="D53" s="337">
        <f>SUM(D54:D56)</f>
        <v>0</v>
      </c>
      <c r="E53" s="320">
        <f>SUM(E54:E56)</f>
        <v>0</v>
      </c>
    </row>
    <row r="54" spans="1:5" s="418" customFormat="1" ht="12" customHeight="1" x14ac:dyDescent="0.2">
      <c r="A54" s="428" t="s">
        <v>143</v>
      </c>
      <c r="B54" s="348" t="s">
        <v>144</v>
      </c>
      <c r="C54" s="339"/>
      <c r="D54" s="339"/>
      <c r="E54" s="322"/>
    </row>
    <row r="55" spans="1:5" s="418" customFormat="1" ht="12" customHeight="1" x14ac:dyDescent="0.2">
      <c r="A55" s="429" t="s">
        <v>145</v>
      </c>
      <c r="B55" s="349" t="s">
        <v>146</v>
      </c>
      <c r="C55" s="338"/>
      <c r="D55" s="338"/>
      <c r="E55" s="321"/>
    </row>
    <row r="56" spans="1:5" s="418" customFormat="1" ht="12" customHeight="1" x14ac:dyDescent="0.2">
      <c r="A56" s="429" t="s">
        <v>147</v>
      </c>
      <c r="B56" s="349" t="s">
        <v>148</v>
      </c>
      <c r="C56" s="338"/>
      <c r="D56" s="338"/>
      <c r="E56" s="321"/>
    </row>
    <row r="57" spans="1:5" s="418" customFormat="1" ht="12" customHeight="1" thickBot="1" x14ac:dyDescent="0.25">
      <c r="A57" s="430" t="s">
        <v>149</v>
      </c>
      <c r="B57" s="350" t="s">
        <v>150</v>
      </c>
      <c r="C57" s="340"/>
      <c r="D57" s="340"/>
      <c r="E57" s="323"/>
    </row>
    <row r="58" spans="1:5" s="445" customFormat="1" ht="12" customHeight="1" thickBot="1" x14ac:dyDescent="0.25">
      <c r="A58" s="311" t="s">
        <v>151</v>
      </c>
      <c r="B58" s="327" t="s">
        <v>152</v>
      </c>
      <c r="C58" s="337">
        <f>SUM(C59:C61)</f>
        <v>0</v>
      </c>
      <c r="D58" s="337">
        <f>SUM(D59:D61)</f>
        <v>0</v>
      </c>
      <c r="E58" s="320">
        <f>SUM(E59:E61)</f>
        <v>0</v>
      </c>
    </row>
    <row r="59" spans="1:5" s="445" customFormat="1" ht="12" customHeight="1" x14ac:dyDescent="0.2">
      <c r="A59" s="428" t="s">
        <v>153</v>
      </c>
      <c r="B59" s="348" t="s">
        <v>154</v>
      </c>
      <c r="C59" s="341"/>
      <c r="D59" s="341"/>
      <c r="E59" s="324"/>
    </row>
    <row r="60" spans="1:5" s="445" customFormat="1" ht="12" customHeight="1" x14ac:dyDescent="0.2">
      <c r="A60" s="429" t="s">
        <v>155</v>
      </c>
      <c r="B60" s="349" t="s">
        <v>366</v>
      </c>
      <c r="C60" s="341"/>
      <c r="D60" s="341"/>
      <c r="E60" s="324"/>
    </row>
    <row r="61" spans="1:5" s="445" customFormat="1" ht="12" customHeight="1" x14ac:dyDescent="0.2">
      <c r="A61" s="429" t="s">
        <v>157</v>
      </c>
      <c r="B61" s="349" t="s">
        <v>158</v>
      </c>
      <c r="C61" s="341"/>
      <c r="D61" s="341"/>
      <c r="E61" s="324"/>
    </row>
    <row r="62" spans="1:5" s="445" customFormat="1" ht="12" customHeight="1" thickBot="1" x14ac:dyDescent="0.25">
      <c r="A62" s="430" t="s">
        <v>159</v>
      </c>
      <c r="B62" s="350" t="s">
        <v>160</v>
      </c>
      <c r="C62" s="341"/>
      <c r="D62" s="341"/>
      <c r="E62" s="324"/>
    </row>
    <row r="63" spans="1:5" s="445" customFormat="1" ht="12" customHeight="1" thickBot="1" x14ac:dyDescent="0.25">
      <c r="A63" s="311" t="s">
        <v>161</v>
      </c>
      <c r="B63" s="307" t="s">
        <v>162</v>
      </c>
      <c r="C63" s="343">
        <f>+C8+C15+C22+C29+C36+C47+C53+C58</f>
        <v>0</v>
      </c>
      <c r="D63" s="343">
        <f>+D8+D15+D22+D29+D36+D47+D53+D58</f>
        <v>0</v>
      </c>
      <c r="E63" s="356">
        <f>+E8+E15+E22+E29+E36+E47+E53+E58</f>
        <v>0</v>
      </c>
    </row>
    <row r="64" spans="1:5" s="445" customFormat="1" ht="12" customHeight="1" thickBot="1" x14ac:dyDescent="0.2">
      <c r="A64" s="431" t="s">
        <v>367</v>
      </c>
      <c r="B64" s="327" t="s">
        <v>164</v>
      </c>
      <c r="C64" s="337">
        <f>SUM(C65:C67)</f>
        <v>0</v>
      </c>
      <c r="D64" s="337">
        <f>SUM(D65:D67)</f>
        <v>0</v>
      </c>
      <c r="E64" s="320">
        <f>SUM(E65:E67)</f>
        <v>0</v>
      </c>
    </row>
    <row r="65" spans="1:5" s="445" customFormat="1" ht="12" customHeight="1" x14ac:dyDescent="0.2">
      <c r="A65" s="428" t="s">
        <v>165</v>
      </c>
      <c r="B65" s="348" t="s">
        <v>166</v>
      </c>
      <c r="C65" s="341"/>
      <c r="D65" s="341"/>
      <c r="E65" s="324"/>
    </row>
    <row r="66" spans="1:5" s="445" customFormat="1" ht="12" customHeight="1" x14ac:dyDescent="0.2">
      <c r="A66" s="429" t="s">
        <v>167</v>
      </c>
      <c r="B66" s="349" t="s">
        <v>168</v>
      </c>
      <c r="C66" s="341"/>
      <c r="D66" s="341"/>
      <c r="E66" s="324"/>
    </row>
    <row r="67" spans="1:5" s="445" customFormat="1" ht="12" customHeight="1" thickBot="1" x14ac:dyDescent="0.25">
      <c r="A67" s="430" t="s">
        <v>169</v>
      </c>
      <c r="B67" s="424" t="s">
        <v>368</v>
      </c>
      <c r="C67" s="341"/>
      <c r="D67" s="341"/>
      <c r="E67" s="324"/>
    </row>
    <row r="68" spans="1:5" s="445" customFormat="1" ht="12" customHeight="1" thickBot="1" x14ac:dyDescent="0.2">
      <c r="A68" s="431" t="s">
        <v>171</v>
      </c>
      <c r="B68" s="327" t="s">
        <v>172</v>
      </c>
      <c r="C68" s="337">
        <f>SUM(C69:C72)</f>
        <v>0</v>
      </c>
      <c r="D68" s="337">
        <f>SUM(D69:D72)</f>
        <v>0</v>
      </c>
      <c r="E68" s="320">
        <f>SUM(E69:E72)</f>
        <v>0</v>
      </c>
    </row>
    <row r="69" spans="1:5" s="445" customFormat="1" ht="12" customHeight="1" x14ac:dyDescent="0.2">
      <c r="A69" s="428" t="s">
        <v>173</v>
      </c>
      <c r="B69" s="348" t="s">
        <v>174</v>
      </c>
      <c r="C69" s="341"/>
      <c r="D69" s="341"/>
      <c r="E69" s="324"/>
    </row>
    <row r="70" spans="1:5" s="445" customFormat="1" ht="12" customHeight="1" x14ac:dyDescent="0.2">
      <c r="A70" s="429" t="s">
        <v>175</v>
      </c>
      <c r="B70" s="349" t="s">
        <v>176</v>
      </c>
      <c r="C70" s="341"/>
      <c r="D70" s="341"/>
      <c r="E70" s="324"/>
    </row>
    <row r="71" spans="1:5" s="445" customFormat="1" ht="12" customHeight="1" x14ac:dyDescent="0.2">
      <c r="A71" s="429" t="s">
        <v>177</v>
      </c>
      <c r="B71" s="349" t="s">
        <v>178</v>
      </c>
      <c r="C71" s="341"/>
      <c r="D71" s="341"/>
      <c r="E71" s="324"/>
    </row>
    <row r="72" spans="1:5" s="445" customFormat="1" ht="12" customHeight="1" thickBot="1" x14ac:dyDescent="0.25">
      <c r="A72" s="430" t="s">
        <v>179</v>
      </c>
      <c r="B72" s="350" t="s">
        <v>180</v>
      </c>
      <c r="C72" s="341"/>
      <c r="D72" s="341"/>
      <c r="E72" s="324"/>
    </row>
    <row r="73" spans="1:5" s="445" customFormat="1" ht="12" customHeight="1" thickBot="1" x14ac:dyDescent="0.2">
      <c r="A73" s="431" t="s">
        <v>181</v>
      </c>
      <c r="B73" s="327" t="s">
        <v>182</v>
      </c>
      <c r="C73" s="337">
        <f>SUM(C74:C75)</f>
        <v>0</v>
      </c>
      <c r="D73" s="337">
        <f>SUM(D74:D75)</f>
        <v>0</v>
      </c>
      <c r="E73" s="320">
        <f>SUM(E74:E75)</f>
        <v>0</v>
      </c>
    </row>
    <row r="74" spans="1:5" s="445" customFormat="1" ht="12" customHeight="1" x14ac:dyDescent="0.2">
      <c r="A74" s="428" t="s">
        <v>183</v>
      </c>
      <c r="B74" s="348" t="s">
        <v>184</v>
      </c>
      <c r="C74" s="341"/>
      <c r="D74" s="341"/>
      <c r="E74" s="324"/>
    </row>
    <row r="75" spans="1:5" s="445" customFormat="1" ht="12" customHeight="1" thickBot="1" x14ac:dyDescent="0.25">
      <c r="A75" s="430" t="s">
        <v>185</v>
      </c>
      <c r="B75" s="350" t="s">
        <v>186</v>
      </c>
      <c r="C75" s="341"/>
      <c r="D75" s="341"/>
      <c r="E75" s="324"/>
    </row>
    <row r="76" spans="1:5" s="445" customFormat="1" ht="12" customHeight="1" thickBot="1" x14ac:dyDescent="0.2">
      <c r="A76" s="431" t="s">
        <v>187</v>
      </c>
      <c r="B76" s="327" t="s">
        <v>188</v>
      </c>
      <c r="C76" s="337">
        <f>SUM(C77:C79)</f>
        <v>0</v>
      </c>
      <c r="D76" s="337">
        <f>SUM(D77:D79)</f>
        <v>0</v>
      </c>
      <c r="E76" s="320">
        <f>SUM(E77:E79)</f>
        <v>0</v>
      </c>
    </row>
    <row r="77" spans="1:5" s="445" customFormat="1" ht="12" customHeight="1" x14ac:dyDescent="0.2">
      <c r="A77" s="428" t="s">
        <v>189</v>
      </c>
      <c r="B77" s="348" t="s">
        <v>190</v>
      </c>
      <c r="C77" s="341"/>
      <c r="D77" s="341"/>
      <c r="E77" s="324"/>
    </row>
    <row r="78" spans="1:5" s="445" customFormat="1" ht="12" customHeight="1" x14ac:dyDescent="0.2">
      <c r="A78" s="429" t="s">
        <v>191</v>
      </c>
      <c r="B78" s="349" t="s">
        <v>192</v>
      </c>
      <c r="C78" s="341"/>
      <c r="D78" s="341"/>
      <c r="E78" s="324"/>
    </row>
    <row r="79" spans="1:5" s="445" customFormat="1" ht="12" customHeight="1" thickBot="1" x14ac:dyDescent="0.25">
      <c r="A79" s="430" t="s">
        <v>193</v>
      </c>
      <c r="B79" s="350" t="s">
        <v>194</v>
      </c>
      <c r="C79" s="341"/>
      <c r="D79" s="341"/>
      <c r="E79" s="324"/>
    </row>
    <row r="80" spans="1:5" s="445" customFormat="1" ht="12" customHeight="1" thickBot="1" x14ac:dyDescent="0.2">
      <c r="A80" s="431" t="s">
        <v>195</v>
      </c>
      <c r="B80" s="327" t="s">
        <v>196</v>
      </c>
      <c r="C80" s="337">
        <f>SUM(C81:C84)</f>
        <v>0</v>
      </c>
      <c r="D80" s="337">
        <f>SUM(D81:D84)</f>
        <v>0</v>
      </c>
      <c r="E80" s="320">
        <f>SUM(E81:E84)</f>
        <v>0</v>
      </c>
    </row>
    <row r="81" spans="1:5" s="445" customFormat="1" ht="12" customHeight="1" x14ac:dyDescent="0.2">
      <c r="A81" s="432" t="s">
        <v>197</v>
      </c>
      <c r="B81" s="348" t="s">
        <v>198</v>
      </c>
      <c r="C81" s="341"/>
      <c r="D81" s="341"/>
      <c r="E81" s="324"/>
    </row>
    <row r="82" spans="1:5" s="445" customFormat="1" ht="12" customHeight="1" x14ac:dyDescent="0.2">
      <c r="A82" s="433" t="s">
        <v>199</v>
      </c>
      <c r="B82" s="349" t="s">
        <v>200</v>
      </c>
      <c r="C82" s="341"/>
      <c r="D82" s="341"/>
      <c r="E82" s="324"/>
    </row>
    <row r="83" spans="1:5" s="445" customFormat="1" ht="12" customHeight="1" x14ac:dyDescent="0.2">
      <c r="A83" s="433" t="s">
        <v>201</v>
      </c>
      <c r="B83" s="349" t="s">
        <v>202</v>
      </c>
      <c r="C83" s="341"/>
      <c r="D83" s="341"/>
      <c r="E83" s="324"/>
    </row>
    <row r="84" spans="1:5" s="445" customFormat="1" ht="12" customHeight="1" thickBot="1" x14ac:dyDescent="0.25">
      <c r="A84" s="434" t="s">
        <v>203</v>
      </c>
      <c r="B84" s="350" t="s">
        <v>204</v>
      </c>
      <c r="C84" s="341"/>
      <c r="D84" s="341"/>
      <c r="E84" s="324"/>
    </row>
    <row r="85" spans="1:5" s="445" customFormat="1" ht="12" customHeight="1" thickBot="1" x14ac:dyDescent="0.2">
      <c r="A85" s="431" t="s">
        <v>205</v>
      </c>
      <c r="B85" s="327" t="s">
        <v>206</v>
      </c>
      <c r="C85" s="364"/>
      <c r="D85" s="364"/>
      <c r="E85" s="365"/>
    </row>
    <row r="86" spans="1:5" s="445" customFormat="1" ht="12" customHeight="1" thickBot="1" x14ac:dyDescent="0.2">
      <c r="A86" s="431" t="s">
        <v>207</v>
      </c>
      <c r="B86" s="425" t="s">
        <v>208</v>
      </c>
      <c r="C86" s="343">
        <f>+C64+C68+C73+C76+C80+C85</f>
        <v>0</v>
      </c>
      <c r="D86" s="343">
        <f>+D64+D68+D73+D76+D80+D85</f>
        <v>0</v>
      </c>
      <c r="E86" s="356">
        <f>+E64+E68+E73+E76+E80+E85</f>
        <v>0</v>
      </c>
    </row>
    <row r="87" spans="1:5" s="445" customFormat="1" ht="12" customHeight="1" thickBot="1" x14ac:dyDescent="0.2">
      <c r="A87" s="435" t="s">
        <v>209</v>
      </c>
      <c r="B87" s="426" t="s">
        <v>369</v>
      </c>
      <c r="C87" s="343">
        <f>+C63+C86</f>
        <v>0</v>
      </c>
      <c r="D87" s="343">
        <f>+D63+D86</f>
        <v>0</v>
      </c>
      <c r="E87" s="356">
        <f>+E63+E86</f>
        <v>0</v>
      </c>
    </row>
    <row r="88" spans="1:5" s="445" customFormat="1" ht="15" customHeight="1" x14ac:dyDescent="0.2">
      <c r="A88" s="400"/>
      <c r="B88" s="401"/>
      <c r="C88" s="416"/>
      <c r="D88" s="416"/>
      <c r="E88" s="416"/>
    </row>
    <row r="89" spans="1:5" ht="13.5" thickBot="1" x14ac:dyDescent="0.25">
      <c r="A89" s="402"/>
      <c r="B89" s="403"/>
      <c r="C89" s="417"/>
      <c r="D89" s="417"/>
      <c r="E89" s="417"/>
    </row>
    <row r="90" spans="1:5" s="444" customFormat="1" ht="16.5" customHeight="1" thickBot="1" x14ac:dyDescent="0.25">
      <c r="A90" s="714" t="s">
        <v>292</v>
      </c>
      <c r="B90" s="715"/>
      <c r="C90" s="715"/>
      <c r="D90" s="715"/>
      <c r="E90" s="716"/>
    </row>
    <row r="91" spans="1:5" s="281" customFormat="1" ht="12" customHeight="1" thickBot="1" x14ac:dyDescent="0.25">
      <c r="A91" s="423" t="s">
        <v>51</v>
      </c>
      <c r="B91" s="310" t="s">
        <v>288</v>
      </c>
      <c r="C91" s="407">
        <f>SUM(C92:C96)</f>
        <v>0</v>
      </c>
      <c r="D91" s="407">
        <f>SUM(D92:D96)</f>
        <v>0</v>
      </c>
      <c r="E91" s="407">
        <f>SUM(E92:E96)</f>
        <v>0</v>
      </c>
    </row>
    <row r="92" spans="1:5" ht="12" customHeight="1" x14ac:dyDescent="0.2">
      <c r="A92" s="436" t="s">
        <v>53</v>
      </c>
      <c r="B92" s="296" t="s">
        <v>215</v>
      </c>
      <c r="C92" s="408"/>
      <c r="D92" s="408"/>
      <c r="E92" s="408"/>
    </row>
    <row r="93" spans="1:5" ht="12" customHeight="1" x14ac:dyDescent="0.2">
      <c r="A93" s="429" t="s">
        <v>55</v>
      </c>
      <c r="B93" s="294" t="s">
        <v>216</v>
      </c>
      <c r="C93" s="409"/>
      <c r="D93" s="409"/>
      <c r="E93" s="409"/>
    </row>
    <row r="94" spans="1:5" ht="12" customHeight="1" x14ac:dyDescent="0.2">
      <c r="A94" s="429" t="s">
        <v>57</v>
      </c>
      <c r="B94" s="294" t="s">
        <v>217</v>
      </c>
      <c r="C94" s="411"/>
      <c r="D94" s="411"/>
      <c r="E94" s="411"/>
    </row>
    <row r="95" spans="1:5" ht="12" customHeight="1" x14ac:dyDescent="0.2">
      <c r="A95" s="429" t="s">
        <v>59</v>
      </c>
      <c r="B95" s="297" t="s">
        <v>218</v>
      </c>
      <c r="C95" s="411"/>
      <c r="D95" s="411"/>
      <c r="E95" s="411"/>
    </row>
    <row r="96" spans="1:5" ht="12" customHeight="1" x14ac:dyDescent="0.2">
      <c r="A96" s="429" t="s">
        <v>219</v>
      </c>
      <c r="B96" s="305" t="s">
        <v>220</v>
      </c>
      <c r="C96" s="411"/>
      <c r="D96" s="411"/>
      <c r="E96" s="411"/>
    </row>
    <row r="97" spans="1:5" ht="12" customHeight="1" x14ac:dyDescent="0.2">
      <c r="A97" s="429" t="s">
        <v>63</v>
      </c>
      <c r="B97" s="294" t="s">
        <v>221</v>
      </c>
      <c r="C97" s="411"/>
      <c r="D97" s="411"/>
      <c r="E97" s="411"/>
    </row>
    <row r="98" spans="1:5" ht="12" customHeight="1" x14ac:dyDescent="0.2">
      <c r="A98" s="429" t="s">
        <v>222</v>
      </c>
      <c r="B98" s="316" t="s">
        <v>223</v>
      </c>
      <c r="C98" s="411"/>
      <c r="D98" s="411"/>
      <c r="E98" s="411"/>
    </row>
    <row r="99" spans="1:5" ht="12" customHeight="1" x14ac:dyDescent="0.2">
      <c r="A99" s="429" t="s">
        <v>224</v>
      </c>
      <c r="B99" s="317" t="s">
        <v>225</v>
      </c>
      <c r="C99" s="411"/>
      <c r="D99" s="411"/>
      <c r="E99" s="411"/>
    </row>
    <row r="100" spans="1:5" ht="12" customHeight="1" x14ac:dyDescent="0.2">
      <c r="A100" s="429" t="s">
        <v>226</v>
      </c>
      <c r="B100" s="317" t="s">
        <v>227</v>
      </c>
      <c r="C100" s="411"/>
      <c r="D100" s="411"/>
      <c r="E100" s="411"/>
    </row>
    <row r="101" spans="1:5" ht="12" customHeight="1" x14ac:dyDescent="0.2">
      <c r="A101" s="429" t="s">
        <v>228</v>
      </c>
      <c r="B101" s="316" t="s">
        <v>229</v>
      </c>
      <c r="C101" s="411"/>
      <c r="D101" s="411"/>
      <c r="E101" s="411"/>
    </row>
    <row r="102" spans="1:5" ht="12" customHeight="1" x14ac:dyDescent="0.2">
      <c r="A102" s="429" t="s">
        <v>230</v>
      </c>
      <c r="B102" s="316" t="s">
        <v>231</v>
      </c>
      <c r="C102" s="411"/>
      <c r="D102" s="411"/>
      <c r="E102" s="411"/>
    </row>
    <row r="103" spans="1:5" ht="12" customHeight="1" x14ac:dyDescent="0.2">
      <c r="A103" s="429" t="s">
        <v>232</v>
      </c>
      <c r="B103" s="317" t="s">
        <v>233</v>
      </c>
      <c r="C103" s="411"/>
      <c r="D103" s="411"/>
      <c r="E103" s="411"/>
    </row>
    <row r="104" spans="1:5" ht="12" customHeight="1" x14ac:dyDescent="0.2">
      <c r="A104" s="437" t="s">
        <v>234</v>
      </c>
      <c r="B104" s="318" t="s">
        <v>235</v>
      </c>
      <c r="C104" s="411"/>
      <c r="D104" s="411"/>
      <c r="E104" s="411"/>
    </row>
    <row r="105" spans="1:5" ht="12" customHeight="1" x14ac:dyDescent="0.2">
      <c r="A105" s="429" t="s">
        <v>236</v>
      </c>
      <c r="B105" s="318" t="s">
        <v>237</v>
      </c>
      <c r="C105" s="411"/>
      <c r="D105" s="411"/>
      <c r="E105" s="411"/>
    </row>
    <row r="106" spans="1:5" s="281" customFormat="1" ht="12" customHeight="1" thickBot="1" x14ac:dyDescent="0.25">
      <c r="A106" s="438" t="s">
        <v>238</v>
      </c>
      <c r="B106" s="319" t="s">
        <v>239</v>
      </c>
      <c r="C106" s="413"/>
      <c r="D106" s="413"/>
      <c r="E106" s="413"/>
    </row>
    <row r="107" spans="1:5" ht="12" customHeight="1" thickBot="1" x14ac:dyDescent="0.25">
      <c r="A107" s="311" t="s">
        <v>65</v>
      </c>
      <c r="B107" s="309" t="s">
        <v>289</v>
      </c>
      <c r="C107" s="331">
        <f>+C108+C110+C112</f>
        <v>0</v>
      </c>
      <c r="D107" s="331">
        <f>+D108+D110+D112</f>
        <v>0</v>
      </c>
      <c r="E107" s="331">
        <f>+E108+E110+E112</f>
        <v>0</v>
      </c>
    </row>
    <row r="108" spans="1:5" ht="12" customHeight="1" x14ac:dyDescent="0.2">
      <c r="A108" s="428" t="s">
        <v>67</v>
      </c>
      <c r="B108" s="294" t="s">
        <v>241</v>
      </c>
      <c r="C108" s="410"/>
      <c r="D108" s="410"/>
      <c r="E108" s="410"/>
    </row>
    <row r="109" spans="1:5" ht="12" customHeight="1" x14ac:dyDescent="0.2">
      <c r="A109" s="428" t="s">
        <v>69</v>
      </c>
      <c r="B109" s="298" t="s">
        <v>242</v>
      </c>
      <c r="C109" s="410"/>
      <c r="D109" s="410"/>
      <c r="E109" s="410"/>
    </row>
    <row r="110" spans="1:5" ht="12" customHeight="1" x14ac:dyDescent="0.2">
      <c r="A110" s="428" t="s">
        <v>71</v>
      </c>
      <c r="B110" s="298" t="s">
        <v>243</v>
      </c>
      <c r="C110" s="409"/>
      <c r="D110" s="409"/>
      <c r="E110" s="409"/>
    </row>
    <row r="111" spans="1:5" ht="12" customHeight="1" x14ac:dyDescent="0.2">
      <c r="A111" s="428" t="s">
        <v>73</v>
      </c>
      <c r="B111" s="298" t="s">
        <v>244</v>
      </c>
      <c r="C111" s="321"/>
      <c r="D111" s="321"/>
      <c r="E111" s="321"/>
    </row>
    <row r="112" spans="1:5" ht="12" customHeight="1" x14ac:dyDescent="0.2">
      <c r="A112" s="428" t="s">
        <v>75</v>
      </c>
      <c r="B112" s="329" t="s">
        <v>245</v>
      </c>
      <c r="C112" s="321"/>
      <c r="D112" s="321"/>
      <c r="E112" s="321"/>
    </row>
    <row r="113" spans="1:5" ht="12" customHeight="1" x14ac:dyDescent="0.2">
      <c r="A113" s="428" t="s">
        <v>77</v>
      </c>
      <c r="B113" s="328" t="s">
        <v>246</v>
      </c>
      <c r="C113" s="321"/>
      <c r="D113" s="321"/>
      <c r="E113" s="321"/>
    </row>
    <row r="114" spans="1:5" ht="12" customHeight="1" x14ac:dyDescent="0.2">
      <c r="A114" s="428" t="s">
        <v>247</v>
      </c>
      <c r="B114" s="344" t="s">
        <v>248</v>
      </c>
      <c r="C114" s="321"/>
      <c r="D114" s="321"/>
      <c r="E114" s="321"/>
    </row>
    <row r="115" spans="1:5" ht="12" customHeight="1" x14ac:dyDescent="0.2">
      <c r="A115" s="428" t="s">
        <v>249</v>
      </c>
      <c r="B115" s="317" t="s">
        <v>227</v>
      </c>
      <c r="C115" s="321"/>
      <c r="D115" s="321"/>
      <c r="E115" s="321"/>
    </row>
    <row r="116" spans="1:5" ht="12" customHeight="1" x14ac:dyDescent="0.2">
      <c r="A116" s="428" t="s">
        <v>250</v>
      </c>
      <c r="B116" s="317" t="s">
        <v>251</v>
      </c>
      <c r="C116" s="321"/>
      <c r="D116" s="321"/>
      <c r="E116" s="321"/>
    </row>
    <row r="117" spans="1:5" ht="12" customHeight="1" x14ac:dyDescent="0.2">
      <c r="A117" s="428" t="s">
        <v>252</v>
      </c>
      <c r="B117" s="317" t="s">
        <v>253</v>
      </c>
      <c r="C117" s="321"/>
      <c r="D117" s="321"/>
      <c r="E117" s="321"/>
    </row>
    <row r="118" spans="1:5" ht="12" customHeight="1" x14ac:dyDescent="0.2">
      <c r="A118" s="428" t="s">
        <v>254</v>
      </c>
      <c r="B118" s="317" t="s">
        <v>233</v>
      </c>
      <c r="C118" s="321"/>
      <c r="D118" s="321"/>
      <c r="E118" s="321"/>
    </row>
    <row r="119" spans="1:5" ht="12" customHeight="1" x14ac:dyDescent="0.2">
      <c r="A119" s="428" t="s">
        <v>255</v>
      </c>
      <c r="B119" s="317" t="s">
        <v>256</v>
      </c>
      <c r="C119" s="321"/>
      <c r="D119" s="321"/>
      <c r="E119" s="321"/>
    </row>
    <row r="120" spans="1:5" ht="12" customHeight="1" thickBot="1" x14ac:dyDescent="0.25">
      <c r="A120" s="437" t="s">
        <v>257</v>
      </c>
      <c r="B120" s="317" t="s">
        <v>258</v>
      </c>
      <c r="C120" s="323"/>
      <c r="D120" s="323"/>
      <c r="E120" s="323"/>
    </row>
    <row r="121" spans="1:5" ht="12" customHeight="1" thickBot="1" x14ac:dyDescent="0.25">
      <c r="A121" s="311" t="s">
        <v>79</v>
      </c>
      <c r="B121" s="314" t="s">
        <v>259</v>
      </c>
      <c r="C121" s="331">
        <f>+C122+C123</f>
        <v>0</v>
      </c>
      <c r="D121" s="331">
        <f>+D122+D123</f>
        <v>0</v>
      </c>
      <c r="E121" s="331">
        <f>+E122+E123</f>
        <v>0</v>
      </c>
    </row>
    <row r="122" spans="1:5" ht="12" customHeight="1" x14ac:dyDescent="0.2">
      <c r="A122" s="428" t="s">
        <v>81</v>
      </c>
      <c r="B122" s="295" t="s">
        <v>260</v>
      </c>
      <c r="C122" s="410"/>
      <c r="D122" s="410"/>
      <c r="E122" s="410"/>
    </row>
    <row r="123" spans="1:5" ht="12" customHeight="1" thickBot="1" x14ac:dyDescent="0.25">
      <c r="A123" s="430" t="s">
        <v>83</v>
      </c>
      <c r="B123" s="298" t="s">
        <v>261</v>
      </c>
      <c r="C123" s="411"/>
      <c r="D123" s="411"/>
      <c r="E123" s="411"/>
    </row>
    <row r="124" spans="1:5" ht="12" customHeight="1" thickBot="1" x14ac:dyDescent="0.25">
      <c r="A124" s="311" t="s">
        <v>262</v>
      </c>
      <c r="B124" s="314" t="s">
        <v>263</v>
      </c>
      <c r="C124" s="331">
        <f>+C91+C107+C121</f>
        <v>0</v>
      </c>
      <c r="D124" s="331">
        <f>+D91+D107+D121</f>
        <v>0</v>
      </c>
      <c r="E124" s="331">
        <f>+E91+E107+E121</f>
        <v>0</v>
      </c>
    </row>
    <row r="125" spans="1:5" ht="12" customHeight="1" thickBot="1" x14ac:dyDescent="0.25">
      <c r="A125" s="311" t="s">
        <v>107</v>
      </c>
      <c r="B125" s="314" t="s">
        <v>370</v>
      </c>
      <c r="C125" s="331">
        <f>+C126+C127+C128</f>
        <v>0</v>
      </c>
      <c r="D125" s="331">
        <f>+D126+D127+D128</f>
        <v>0</v>
      </c>
      <c r="E125" s="331">
        <f>+E126+E127+E128</f>
        <v>0</v>
      </c>
    </row>
    <row r="126" spans="1:5" ht="12" customHeight="1" x14ac:dyDescent="0.2">
      <c r="A126" s="428" t="s">
        <v>109</v>
      </c>
      <c r="B126" s="295" t="s">
        <v>265</v>
      </c>
      <c r="C126" s="321"/>
      <c r="D126" s="321"/>
      <c r="E126" s="321"/>
    </row>
    <row r="127" spans="1:5" ht="12" customHeight="1" x14ac:dyDescent="0.2">
      <c r="A127" s="428" t="s">
        <v>111</v>
      </c>
      <c r="B127" s="295" t="s">
        <v>266</v>
      </c>
      <c r="C127" s="321"/>
      <c r="D127" s="321"/>
      <c r="E127" s="321"/>
    </row>
    <row r="128" spans="1:5" ht="12" customHeight="1" thickBot="1" x14ac:dyDescent="0.25">
      <c r="A128" s="437" t="s">
        <v>113</v>
      </c>
      <c r="B128" s="293" t="s">
        <v>267</v>
      </c>
      <c r="C128" s="321"/>
      <c r="D128" s="321"/>
      <c r="E128" s="321"/>
    </row>
    <row r="129" spans="1:11" ht="12" customHeight="1" thickBot="1" x14ac:dyDescent="0.25">
      <c r="A129" s="311" t="s">
        <v>129</v>
      </c>
      <c r="B129" s="314" t="s">
        <v>268</v>
      </c>
      <c r="C129" s="331">
        <f>+C130+C131+C132+C133</f>
        <v>0</v>
      </c>
      <c r="D129" s="331">
        <f>+D130+D131+D132+D133</f>
        <v>0</v>
      </c>
      <c r="E129" s="331">
        <f>+E130+E131+E132+E133</f>
        <v>0</v>
      </c>
    </row>
    <row r="130" spans="1:11" ht="12" customHeight="1" x14ac:dyDescent="0.2">
      <c r="A130" s="428" t="s">
        <v>131</v>
      </c>
      <c r="B130" s="295" t="s">
        <v>269</v>
      </c>
      <c r="C130" s="321"/>
      <c r="D130" s="321"/>
      <c r="E130" s="321"/>
    </row>
    <row r="131" spans="1:11" ht="12" customHeight="1" x14ac:dyDescent="0.2">
      <c r="A131" s="428" t="s">
        <v>133</v>
      </c>
      <c r="B131" s="295" t="s">
        <v>270</v>
      </c>
      <c r="C131" s="321"/>
      <c r="D131" s="321"/>
      <c r="E131" s="321"/>
    </row>
    <row r="132" spans="1:11" ht="12" customHeight="1" x14ac:dyDescent="0.2">
      <c r="A132" s="428" t="s">
        <v>135</v>
      </c>
      <c r="B132" s="295" t="s">
        <v>271</v>
      </c>
      <c r="C132" s="321"/>
      <c r="D132" s="321"/>
      <c r="E132" s="321"/>
    </row>
    <row r="133" spans="1:11" s="281" customFormat="1" ht="12" customHeight="1" thickBot="1" x14ac:dyDescent="0.25">
      <c r="A133" s="437" t="s">
        <v>137</v>
      </c>
      <c r="B133" s="293" t="s">
        <v>272</v>
      </c>
      <c r="C133" s="321"/>
      <c r="D133" s="321"/>
      <c r="E133" s="321"/>
    </row>
    <row r="134" spans="1:11" ht="13.5" thickBot="1" x14ac:dyDescent="0.25">
      <c r="A134" s="311" t="s">
        <v>273</v>
      </c>
      <c r="B134" s="314" t="s">
        <v>371</v>
      </c>
      <c r="C134" s="412">
        <f>+C135+C136+C138+C139+C137</f>
        <v>0</v>
      </c>
      <c r="D134" s="412">
        <f>+D135+D136+D138+D139+D137</f>
        <v>0</v>
      </c>
      <c r="E134" s="412">
        <f>+E135+E136+E138+E139+E137</f>
        <v>0</v>
      </c>
      <c r="K134" s="391"/>
    </row>
    <row r="135" spans="1:11" x14ac:dyDescent="0.2">
      <c r="A135" s="428" t="s">
        <v>143</v>
      </c>
      <c r="B135" s="295" t="s">
        <v>275</v>
      </c>
      <c r="C135" s="321"/>
      <c r="D135" s="321"/>
      <c r="E135" s="321"/>
    </row>
    <row r="136" spans="1:11" ht="12" customHeight="1" x14ac:dyDescent="0.2">
      <c r="A136" s="428" t="s">
        <v>145</v>
      </c>
      <c r="B136" s="295" t="s">
        <v>276</v>
      </c>
      <c r="C136" s="321"/>
      <c r="D136" s="321"/>
      <c r="E136" s="321"/>
    </row>
    <row r="137" spans="1:11" ht="12" customHeight="1" x14ac:dyDescent="0.2">
      <c r="A137" s="428" t="s">
        <v>147</v>
      </c>
      <c r="B137" s="295" t="s">
        <v>372</v>
      </c>
      <c r="C137" s="321"/>
      <c r="D137" s="321"/>
      <c r="E137" s="321"/>
    </row>
    <row r="138" spans="1:11" s="281" customFormat="1" ht="12" customHeight="1" x14ac:dyDescent="0.2">
      <c r="A138" s="428" t="s">
        <v>149</v>
      </c>
      <c r="B138" s="295" t="s">
        <v>277</v>
      </c>
      <c r="C138" s="321"/>
      <c r="D138" s="321"/>
      <c r="E138" s="321"/>
    </row>
    <row r="139" spans="1:11" s="281" customFormat="1" ht="12" customHeight="1" thickBot="1" x14ac:dyDescent="0.25">
      <c r="A139" s="437" t="s">
        <v>373</v>
      </c>
      <c r="B139" s="293" t="s">
        <v>278</v>
      </c>
      <c r="C139" s="321"/>
      <c r="D139" s="321"/>
      <c r="E139" s="321"/>
    </row>
    <row r="140" spans="1:11" s="281" customFormat="1" ht="12" customHeight="1" thickBot="1" x14ac:dyDescent="0.25">
      <c r="A140" s="311" t="s">
        <v>151</v>
      </c>
      <c r="B140" s="314" t="s">
        <v>374</v>
      </c>
      <c r="C140" s="414">
        <f>+C141+C142+C143+C144</f>
        <v>0</v>
      </c>
      <c r="D140" s="414">
        <f>+D141+D142+D143+D144</f>
        <v>0</v>
      </c>
      <c r="E140" s="414">
        <f>+E141+E142+E143+E144</f>
        <v>0</v>
      </c>
    </row>
    <row r="141" spans="1:11" s="281" customFormat="1" ht="12" customHeight="1" x14ac:dyDescent="0.2">
      <c r="A141" s="428" t="s">
        <v>153</v>
      </c>
      <c r="B141" s="295" t="s">
        <v>280</v>
      </c>
      <c r="C141" s="321"/>
      <c r="D141" s="321"/>
      <c r="E141" s="321"/>
    </row>
    <row r="142" spans="1:11" s="281" customFormat="1" ht="12" customHeight="1" x14ac:dyDescent="0.2">
      <c r="A142" s="428" t="s">
        <v>155</v>
      </c>
      <c r="B142" s="295" t="s">
        <v>281</v>
      </c>
      <c r="C142" s="321"/>
      <c r="D142" s="321"/>
      <c r="E142" s="321"/>
    </row>
    <row r="143" spans="1:11" s="281" customFormat="1" ht="12" customHeight="1" x14ac:dyDescent="0.2">
      <c r="A143" s="428" t="s">
        <v>157</v>
      </c>
      <c r="B143" s="295" t="s">
        <v>282</v>
      </c>
      <c r="C143" s="321"/>
      <c r="D143" s="321"/>
      <c r="E143" s="321"/>
    </row>
    <row r="144" spans="1:11" ht="12.75" customHeight="1" thickBot="1" x14ac:dyDescent="0.25">
      <c r="A144" s="428" t="s">
        <v>159</v>
      </c>
      <c r="B144" s="295" t="s">
        <v>283</v>
      </c>
      <c r="C144" s="321"/>
      <c r="D144" s="321"/>
      <c r="E144" s="321"/>
    </row>
    <row r="145" spans="1:5" ht="12" customHeight="1" thickBot="1" x14ac:dyDescent="0.25">
      <c r="A145" s="311" t="s">
        <v>161</v>
      </c>
      <c r="B145" s="314" t="s">
        <v>284</v>
      </c>
      <c r="C145" s="427">
        <f>+C125+C129+C134+C140</f>
        <v>0</v>
      </c>
      <c r="D145" s="427">
        <f>+D125+D129+D134+D140</f>
        <v>0</v>
      </c>
      <c r="E145" s="427">
        <f>+E125+E129+E134+E140</f>
        <v>0</v>
      </c>
    </row>
    <row r="146" spans="1:5" ht="15" customHeight="1" thickBot="1" x14ac:dyDescent="0.25">
      <c r="A146" s="439" t="s">
        <v>285</v>
      </c>
      <c r="B146" s="333" t="s">
        <v>286</v>
      </c>
      <c r="C146" s="427">
        <f>+C124+C145</f>
        <v>0</v>
      </c>
      <c r="D146" s="427">
        <f>+D124+D145</f>
        <v>0</v>
      </c>
      <c r="E146" s="427">
        <f>+E124+E145</f>
        <v>0</v>
      </c>
    </row>
    <row r="147" spans="1:5" ht="13.5" thickBot="1" x14ac:dyDescent="0.25">
      <c r="A147" s="527"/>
      <c r="B147" s="528"/>
      <c r="C147" s="529"/>
      <c r="D147" s="529"/>
      <c r="E147" s="529"/>
    </row>
    <row r="148" spans="1:5" ht="15" customHeight="1" thickBot="1" x14ac:dyDescent="0.25">
      <c r="A148" s="404" t="s">
        <v>375</v>
      </c>
      <c r="B148" s="405"/>
      <c r="C148" s="95"/>
      <c r="D148" s="96"/>
      <c r="E148" s="93"/>
    </row>
    <row r="149" spans="1:5" ht="14.25" customHeight="1" thickBot="1" x14ac:dyDescent="0.25">
      <c r="A149" s="404" t="s">
        <v>376</v>
      </c>
      <c r="B149" s="405"/>
      <c r="C149" s="95"/>
      <c r="D149" s="96"/>
      <c r="E149" s="93"/>
    </row>
  </sheetData>
  <sheetProtection sheet="1" objects="1" scenarios="1" formatCells="0"/>
  <mergeCells count="4">
    <mergeCell ref="B2:D2"/>
    <mergeCell ref="B3:D3"/>
    <mergeCell ref="A7:E7"/>
    <mergeCell ref="A90:E90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58" orientation="portrait" verticalDpi="300" r:id="rId1"/>
  <headerFooter alignWithMargins="0"/>
  <rowBreaks count="1" manualBreakCount="1">
    <brk id="87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92D050"/>
  </sheetPr>
  <dimension ref="A1:K149"/>
  <sheetViews>
    <sheetView view="pageBreakPreview" zoomScaleNormal="100" zoomScaleSheetLayoutView="100" workbookViewId="0">
      <selection activeCell="E134" sqref="E134"/>
    </sheetView>
  </sheetViews>
  <sheetFormatPr defaultRowHeight="12.75" x14ac:dyDescent="0.2"/>
  <cols>
    <col min="1" max="1" width="14.83203125" style="419" customWidth="1"/>
    <col min="2" max="2" width="65.33203125" style="420" customWidth="1"/>
    <col min="3" max="5" width="17" style="421" customWidth="1"/>
    <col min="6" max="16384" width="9.33203125" style="30"/>
  </cols>
  <sheetData>
    <row r="1" spans="1:5" s="395" customFormat="1" ht="16.5" customHeight="1" thickBot="1" x14ac:dyDescent="0.25">
      <c r="A1" s="394"/>
      <c r="B1" s="396"/>
      <c r="C1" s="441"/>
      <c r="D1" s="406"/>
      <c r="E1" s="441" t="str">
        <f>+CONCATENATE("6.4. melléklet a ……/",LEFT(ÖSSZEFÜGGÉSEK!A4,4)+1,". (……) önkormányzati rendelethez")</f>
        <v>6.4. melléklet a ……/2017. (……) önkormányzati rendelethez</v>
      </c>
    </row>
    <row r="2" spans="1:5" s="442" customFormat="1" ht="15.75" customHeight="1" x14ac:dyDescent="0.2">
      <c r="A2" s="422" t="s">
        <v>293</v>
      </c>
      <c r="B2" s="717" t="s">
        <v>359</v>
      </c>
      <c r="C2" s="718"/>
      <c r="D2" s="719"/>
      <c r="E2" s="415" t="s">
        <v>360</v>
      </c>
    </row>
    <row r="3" spans="1:5" s="442" customFormat="1" ht="24.75" thickBot="1" x14ac:dyDescent="0.25">
      <c r="A3" s="440" t="s">
        <v>361</v>
      </c>
      <c r="B3" s="720" t="s">
        <v>382</v>
      </c>
      <c r="C3" s="721"/>
      <c r="D3" s="722"/>
      <c r="E3" s="390" t="s">
        <v>383</v>
      </c>
    </row>
    <row r="4" spans="1:5" s="443" customFormat="1" ht="15.95" customHeight="1" thickBot="1" x14ac:dyDescent="0.3">
      <c r="A4" s="397"/>
      <c r="B4" s="397"/>
      <c r="C4" s="398"/>
      <c r="D4" s="398"/>
      <c r="E4" s="398" t="s">
        <v>363</v>
      </c>
    </row>
    <row r="5" spans="1:5" ht="24.75" thickBot="1" x14ac:dyDescent="0.25">
      <c r="A5" s="534" t="s">
        <v>364</v>
      </c>
      <c r="B5" s="535" t="s">
        <v>365</v>
      </c>
      <c r="C5" s="84" t="s">
        <v>43</v>
      </c>
      <c r="D5" s="84" t="s">
        <v>44</v>
      </c>
      <c r="E5" s="399" t="s">
        <v>45</v>
      </c>
    </row>
    <row r="6" spans="1:5" s="444" customFormat="1" ht="12.95" customHeight="1" thickBot="1" x14ac:dyDescent="0.25">
      <c r="A6" s="392" t="s">
        <v>46</v>
      </c>
      <c r="B6" s="393" t="s">
        <v>47</v>
      </c>
      <c r="C6" s="393" t="s">
        <v>48</v>
      </c>
      <c r="D6" s="94" t="s">
        <v>49</v>
      </c>
      <c r="E6" s="92" t="s">
        <v>50</v>
      </c>
    </row>
    <row r="7" spans="1:5" s="444" customFormat="1" ht="15.95" customHeight="1" thickBot="1" x14ac:dyDescent="0.25">
      <c r="A7" s="714" t="s">
        <v>291</v>
      </c>
      <c r="B7" s="715"/>
      <c r="C7" s="715"/>
      <c r="D7" s="715"/>
      <c r="E7" s="716"/>
    </row>
    <row r="8" spans="1:5" s="444" customFormat="1" ht="12" customHeight="1" thickBot="1" x14ac:dyDescent="0.25">
      <c r="A8" s="311" t="s">
        <v>51</v>
      </c>
      <c r="B8" s="307" t="s">
        <v>52</v>
      </c>
      <c r="C8" s="337">
        <f>SUM(C9:C14)</f>
        <v>0</v>
      </c>
      <c r="D8" s="337">
        <f>SUM(D9:D14)</f>
        <v>0</v>
      </c>
      <c r="E8" s="320">
        <f>SUM(E9:E14)</f>
        <v>0</v>
      </c>
    </row>
    <row r="9" spans="1:5" s="418" customFormat="1" ht="12" customHeight="1" x14ac:dyDescent="0.2">
      <c r="A9" s="428" t="s">
        <v>53</v>
      </c>
      <c r="B9" s="348" t="s">
        <v>54</v>
      </c>
      <c r="C9" s="339"/>
      <c r="D9" s="339"/>
      <c r="E9" s="322"/>
    </row>
    <row r="10" spans="1:5" s="445" customFormat="1" ht="12" customHeight="1" x14ac:dyDescent="0.2">
      <c r="A10" s="429" t="s">
        <v>55</v>
      </c>
      <c r="B10" s="349" t="s">
        <v>56</v>
      </c>
      <c r="C10" s="338"/>
      <c r="D10" s="338"/>
      <c r="E10" s="321"/>
    </row>
    <row r="11" spans="1:5" s="445" customFormat="1" ht="12" customHeight="1" x14ac:dyDescent="0.2">
      <c r="A11" s="429" t="s">
        <v>57</v>
      </c>
      <c r="B11" s="349" t="s">
        <v>58</v>
      </c>
      <c r="C11" s="338"/>
      <c r="D11" s="338"/>
      <c r="E11" s="321"/>
    </row>
    <row r="12" spans="1:5" s="445" customFormat="1" ht="12" customHeight="1" x14ac:dyDescent="0.2">
      <c r="A12" s="429" t="s">
        <v>59</v>
      </c>
      <c r="B12" s="349" t="s">
        <v>60</v>
      </c>
      <c r="C12" s="338"/>
      <c r="D12" s="338"/>
      <c r="E12" s="321"/>
    </row>
    <row r="13" spans="1:5" s="445" customFormat="1" ht="12" customHeight="1" x14ac:dyDescent="0.2">
      <c r="A13" s="429" t="s">
        <v>61</v>
      </c>
      <c r="B13" s="349" t="s">
        <v>287</v>
      </c>
      <c r="C13" s="338"/>
      <c r="D13" s="338"/>
      <c r="E13" s="321"/>
    </row>
    <row r="14" spans="1:5" s="418" customFormat="1" ht="12" customHeight="1" thickBot="1" x14ac:dyDescent="0.25">
      <c r="A14" s="430" t="s">
        <v>63</v>
      </c>
      <c r="B14" s="350" t="s">
        <v>64</v>
      </c>
      <c r="C14" s="340"/>
      <c r="D14" s="340"/>
      <c r="E14" s="323"/>
    </row>
    <row r="15" spans="1:5" s="418" customFormat="1" ht="12" customHeight="1" thickBot="1" x14ac:dyDescent="0.25">
      <c r="A15" s="311" t="s">
        <v>65</v>
      </c>
      <c r="B15" s="327" t="s">
        <v>66</v>
      </c>
      <c r="C15" s="337">
        <f>SUM(C16:C20)</f>
        <v>0</v>
      </c>
      <c r="D15" s="337">
        <f>SUM(D16:D20)</f>
        <v>0</v>
      </c>
      <c r="E15" s="320">
        <f>SUM(E16:E20)</f>
        <v>0</v>
      </c>
    </row>
    <row r="16" spans="1:5" s="418" customFormat="1" ht="12" customHeight="1" x14ac:dyDescent="0.2">
      <c r="A16" s="428" t="s">
        <v>67</v>
      </c>
      <c r="B16" s="348" t="s">
        <v>68</v>
      </c>
      <c r="C16" s="339"/>
      <c r="D16" s="339"/>
      <c r="E16" s="322"/>
    </row>
    <row r="17" spans="1:5" s="418" customFormat="1" ht="12" customHeight="1" x14ac:dyDescent="0.2">
      <c r="A17" s="429" t="s">
        <v>69</v>
      </c>
      <c r="B17" s="349" t="s">
        <v>70</v>
      </c>
      <c r="C17" s="338"/>
      <c r="D17" s="338"/>
      <c r="E17" s="321"/>
    </row>
    <row r="18" spans="1:5" s="418" customFormat="1" ht="12" customHeight="1" x14ac:dyDescent="0.2">
      <c r="A18" s="429" t="s">
        <v>71</v>
      </c>
      <c r="B18" s="349" t="s">
        <v>72</v>
      </c>
      <c r="C18" s="338"/>
      <c r="D18" s="338"/>
      <c r="E18" s="321"/>
    </row>
    <row r="19" spans="1:5" s="418" customFormat="1" ht="12" customHeight="1" x14ac:dyDescent="0.2">
      <c r="A19" s="429" t="s">
        <v>73</v>
      </c>
      <c r="B19" s="349" t="s">
        <v>74</v>
      </c>
      <c r="C19" s="338"/>
      <c r="D19" s="338"/>
      <c r="E19" s="321"/>
    </row>
    <row r="20" spans="1:5" s="418" customFormat="1" ht="12" customHeight="1" x14ac:dyDescent="0.2">
      <c r="A20" s="429" t="s">
        <v>75</v>
      </c>
      <c r="B20" s="349" t="s">
        <v>76</v>
      </c>
      <c r="C20" s="338"/>
      <c r="D20" s="338"/>
      <c r="E20" s="321"/>
    </row>
    <row r="21" spans="1:5" s="445" customFormat="1" ht="12" customHeight="1" thickBot="1" x14ac:dyDescent="0.25">
      <c r="A21" s="430" t="s">
        <v>77</v>
      </c>
      <c r="B21" s="350" t="s">
        <v>78</v>
      </c>
      <c r="C21" s="340"/>
      <c r="D21" s="340"/>
      <c r="E21" s="323"/>
    </row>
    <row r="22" spans="1:5" s="445" customFormat="1" ht="12" customHeight="1" thickBot="1" x14ac:dyDescent="0.25">
      <c r="A22" s="311" t="s">
        <v>79</v>
      </c>
      <c r="B22" s="307" t="s">
        <v>80</v>
      </c>
      <c r="C22" s="337">
        <f>SUM(C23:C27)</f>
        <v>0</v>
      </c>
      <c r="D22" s="337">
        <f>SUM(D23:D27)</f>
        <v>0</v>
      </c>
      <c r="E22" s="320">
        <f>SUM(E23:E27)</f>
        <v>0</v>
      </c>
    </row>
    <row r="23" spans="1:5" s="445" customFormat="1" ht="12" customHeight="1" x14ac:dyDescent="0.2">
      <c r="A23" s="428" t="s">
        <v>81</v>
      </c>
      <c r="B23" s="348" t="s">
        <v>82</v>
      </c>
      <c r="C23" s="339"/>
      <c r="D23" s="339"/>
      <c r="E23" s="322"/>
    </row>
    <row r="24" spans="1:5" s="418" customFormat="1" ht="12" customHeight="1" x14ac:dyDescent="0.2">
      <c r="A24" s="429" t="s">
        <v>83</v>
      </c>
      <c r="B24" s="349" t="s">
        <v>84</v>
      </c>
      <c r="C24" s="338"/>
      <c r="D24" s="338"/>
      <c r="E24" s="321"/>
    </row>
    <row r="25" spans="1:5" s="445" customFormat="1" ht="12" customHeight="1" x14ac:dyDescent="0.2">
      <c r="A25" s="429" t="s">
        <v>85</v>
      </c>
      <c r="B25" s="349" t="s">
        <v>86</v>
      </c>
      <c r="C25" s="338"/>
      <c r="D25" s="338"/>
      <c r="E25" s="321"/>
    </row>
    <row r="26" spans="1:5" s="445" customFormat="1" ht="12" customHeight="1" x14ac:dyDescent="0.2">
      <c r="A26" s="429" t="s">
        <v>87</v>
      </c>
      <c r="B26" s="349" t="s">
        <v>88</v>
      </c>
      <c r="C26" s="338"/>
      <c r="D26" s="338"/>
      <c r="E26" s="321"/>
    </row>
    <row r="27" spans="1:5" s="445" customFormat="1" ht="12" customHeight="1" x14ac:dyDescent="0.2">
      <c r="A27" s="429" t="s">
        <v>89</v>
      </c>
      <c r="B27" s="349" t="s">
        <v>90</v>
      </c>
      <c r="C27" s="338"/>
      <c r="D27" s="338"/>
      <c r="E27" s="321"/>
    </row>
    <row r="28" spans="1:5" s="445" customFormat="1" ht="12" customHeight="1" thickBot="1" x14ac:dyDescent="0.25">
      <c r="A28" s="430" t="s">
        <v>91</v>
      </c>
      <c r="B28" s="350" t="s">
        <v>92</v>
      </c>
      <c r="C28" s="340"/>
      <c r="D28" s="340"/>
      <c r="E28" s="323"/>
    </row>
    <row r="29" spans="1:5" s="445" customFormat="1" ht="12" customHeight="1" thickBot="1" x14ac:dyDescent="0.25">
      <c r="A29" s="311" t="s">
        <v>93</v>
      </c>
      <c r="B29" s="307" t="s">
        <v>94</v>
      </c>
      <c r="C29" s="343">
        <f>+C30+C33+C34+C35</f>
        <v>0</v>
      </c>
      <c r="D29" s="343">
        <f>+D30+D33+D34+D35</f>
        <v>0</v>
      </c>
      <c r="E29" s="356">
        <f>+E30+E33+E34+E35</f>
        <v>0</v>
      </c>
    </row>
    <row r="30" spans="1:5" s="445" customFormat="1" ht="12" customHeight="1" x14ac:dyDescent="0.2">
      <c r="A30" s="428" t="s">
        <v>95</v>
      </c>
      <c r="B30" s="348" t="s">
        <v>96</v>
      </c>
      <c r="C30" s="358">
        <f>+C31+C32</f>
        <v>0</v>
      </c>
      <c r="D30" s="358">
        <f>+D31+D32</f>
        <v>0</v>
      </c>
      <c r="E30" s="357">
        <f>+E31+E32</f>
        <v>0</v>
      </c>
    </row>
    <row r="31" spans="1:5" s="445" customFormat="1" ht="12" customHeight="1" x14ac:dyDescent="0.2">
      <c r="A31" s="429" t="s">
        <v>97</v>
      </c>
      <c r="B31" s="349" t="s">
        <v>98</v>
      </c>
      <c r="C31" s="338"/>
      <c r="D31" s="338"/>
      <c r="E31" s="321"/>
    </row>
    <row r="32" spans="1:5" s="445" customFormat="1" ht="12" customHeight="1" x14ac:dyDescent="0.2">
      <c r="A32" s="429" t="s">
        <v>99</v>
      </c>
      <c r="B32" s="349" t="s">
        <v>100</v>
      </c>
      <c r="C32" s="338"/>
      <c r="D32" s="338"/>
      <c r="E32" s="321"/>
    </row>
    <row r="33" spans="1:5" s="445" customFormat="1" ht="12" customHeight="1" x14ac:dyDescent="0.2">
      <c r="A33" s="429" t="s">
        <v>101</v>
      </c>
      <c r="B33" s="349" t="s">
        <v>102</v>
      </c>
      <c r="C33" s="338"/>
      <c r="D33" s="338"/>
      <c r="E33" s="321"/>
    </row>
    <row r="34" spans="1:5" s="445" customFormat="1" ht="12" customHeight="1" x14ac:dyDescent="0.2">
      <c r="A34" s="429" t="s">
        <v>103</v>
      </c>
      <c r="B34" s="349" t="s">
        <v>104</v>
      </c>
      <c r="C34" s="338"/>
      <c r="D34" s="338"/>
      <c r="E34" s="321"/>
    </row>
    <row r="35" spans="1:5" s="445" customFormat="1" ht="12" customHeight="1" thickBot="1" x14ac:dyDescent="0.25">
      <c r="A35" s="430" t="s">
        <v>105</v>
      </c>
      <c r="B35" s="350" t="s">
        <v>106</v>
      </c>
      <c r="C35" s="340"/>
      <c r="D35" s="340"/>
      <c r="E35" s="323"/>
    </row>
    <row r="36" spans="1:5" s="445" customFormat="1" ht="12" customHeight="1" thickBot="1" x14ac:dyDescent="0.25">
      <c r="A36" s="311" t="s">
        <v>107</v>
      </c>
      <c r="B36" s="307" t="s">
        <v>108</v>
      </c>
      <c r="C36" s="337">
        <f>SUM(C37:C46)</f>
        <v>0</v>
      </c>
      <c r="D36" s="337">
        <f>SUM(D37:D46)</f>
        <v>0</v>
      </c>
      <c r="E36" s="320">
        <f>SUM(E37:E46)</f>
        <v>0</v>
      </c>
    </row>
    <row r="37" spans="1:5" s="445" customFormat="1" ht="12" customHeight="1" x14ac:dyDescent="0.2">
      <c r="A37" s="428" t="s">
        <v>109</v>
      </c>
      <c r="B37" s="348" t="s">
        <v>110</v>
      </c>
      <c r="C37" s="339"/>
      <c r="D37" s="339"/>
      <c r="E37" s="322"/>
    </row>
    <row r="38" spans="1:5" s="445" customFormat="1" ht="12" customHeight="1" x14ac:dyDescent="0.2">
      <c r="A38" s="429" t="s">
        <v>111</v>
      </c>
      <c r="B38" s="349" t="s">
        <v>112</v>
      </c>
      <c r="C38" s="338"/>
      <c r="D38" s="338"/>
      <c r="E38" s="321"/>
    </row>
    <row r="39" spans="1:5" s="445" customFormat="1" ht="12" customHeight="1" x14ac:dyDescent="0.2">
      <c r="A39" s="429" t="s">
        <v>113</v>
      </c>
      <c r="B39" s="349" t="s">
        <v>114</v>
      </c>
      <c r="C39" s="338"/>
      <c r="D39" s="338"/>
      <c r="E39" s="321"/>
    </row>
    <row r="40" spans="1:5" s="445" customFormat="1" ht="12" customHeight="1" x14ac:dyDescent="0.2">
      <c r="A40" s="429" t="s">
        <v>115</v>
      </c>
      <c r="B40" s="349" t="s">
        <v>116</v>
      </c>
      <c r="C40" s="338"/>
      <c r="D40" s="338"/>
      <c r="E40" s="321"/>
    </row>
    <row r="41" spans="1:5" s="445" customFormat="1" ht="12" customHeight="1" x14ac:dyDescent="0.2">
      <c r="A41" s="429" t="s">
        <v>117</v>
      </c>
      <c r="B41" s="349" t="s">
        <v>118</v>
      </c>
      <c r="C41" s="338"/>
      <c r="D41" s="338"/>
      <c r="E41" s="321"/>
    </row>
    <row r="42" spans="1:5" s="445" customFormat="1" ht="12" customHeight="1" x14ac:dyDescent="0.2">
      <c r="A42" s="429" t="s">
        <v>119</v>
      </c>
      <c r="B42" s="349" t="s">
        <v>120</v>
      </c>
      <c r="C42" s="338"/>
      <c r="D42" s="338"/>
      <c r="E42" s="321"/>
    </row>
    <row r="43" spans="1:5" s="445" customFormat="1" ht="12" customHeight="1" x14ac:dyDescent="0.2">
      <c r="A43" s="429" t="s">
        <v>121</v>
      </c>
      <c r="B43" s="349" t="s">
        <v>122</v>
      </c>
      <c r="C43" s="338"/>
      <c r="D43" s="338"/>
      <c r="E43" s="321"/>
    </row>
    <row r="44" spans="1:5" s="445" customFormat="1" ht="12" customHeight="1" x14ac:dyDescent="0.2">
      <c r="A44" s="429" t="s">
        <v>123</v>
      </c>
      <c r="B44" s="349" t="s">
        <v>124</v>
      </c>
      <c r="C44" s="338"/>
      <c r="D44" s="338"/>
      <c r="E44" s="321"/>
    </row>
    <row r="45" spans="1:5" s="445" customFormat="1" ht="12" customHeight="1" x14ac:dyDescent="0.2">
      <c r="A45" s="429" t="s">
        <v>125</v>
      </c>
      <c r="B45" s="349" t="s">
        <v>126</v>
      </c>
      <c r="C45" s="341"/>
      <c r="D45" s="341"/>
      <c r="E45" s="324"/>
    </row>
    <row r="46" spans="1:5" s="418" customFormat="1" ht="12" customHeight="1" thickBot="1" x14ac:dyDescent="0.25">
      <c r="A46" s="430" t="s">
        <v>127</v>
      </c>
      <c r="B46" s="350" t="s">
        <v>128</v>
      </c>
      <c r="C46" s="342"/>
      <c r="D46" s="342"/>
      <c r="E46" s="325"/>
    </row>
    <row r="47" spans="1:5" s="445" customFormat="1" ht="12" customHeight="1" thickBot="1" x14ac:dyDescent="0.25">
      <c r="A47" s="311" t="s">
        <v>129</v>
      </c>
      <c r="B47" s="307" t="s">
        <v>130</v>
      </c>
      <c r="C47" s="337">
        <f>SUM(C48:C52)</f>
        <v>0</v>
      </c>
      <c r="D47" s="337">
        <f>SUM(D48:D52)</f>
        <v>0</v>
      </c>
      <c r="E47" s="320">
        <f>SUM(E48:E52)</f>
        <v>0</v>
      </c>
    </row>
    <row r="48" spans="1:5" s="445" customFormat="1" ht="12" customHeight="1" x14ac:dyDescent="0.2">
      <c r="A48" s="428" t="s">
        <v>131</v>
      </c>
      <c r="B48" s="348" t="s">
        <v>132</v>
      </c>
      <c r="C48" s="360"/>
      <c r="D48" s="360"/>
      <c r="E48" s="326"/>
    </row>
    <row r="49" spans="1:5" s="445" customFormat="1" ht="12" customHeight="1" x14ac:dyDescent="0.2">
      <c r="A49" s="429" t="s">
        <v>133</v>
      </c>
      <c r="B49" s="349" t="s">
        <v>134</v>
      </c>
      <c r="C49" s="341"/>
      <c r="D49" s="341"/>
      <c r="E49" s="324"/>
    </row>
    <row r="50" spans="1:5" s="445" customFormat="1" ht="12" customHeight="1" x14ac:dyDescent="0.2">
      <c r="A50" s="429" t="s">
        <v>135</v>
      </c>
      <c r="B50" s="349" t="s">
        <v>136</v>
      </c>
      <c r="C50" s="341"/>
      <c r="D50" s="341"/>
      <c r="E50" s="324"/>
    </row>
    <row r="51" spans="1:5" s="445" customFormat="1" ht="12" customHeight="1" x14ac:dyDescent="0.2">
      <c r="A51" s="429" t="s">
        <v>137</v>
      </c>
      <c r="B51" s="349" t="s">
        <v>138</v>
      </c>
      <c r="C51" s="341"/>
      <c r="D51" s="341"/>
      <c r="E51" s="324"/>
    </row>
    <row r="52" spans="1:5" s="445" customFormat="1" ht="12" customHeight="1" thickBot="1" x14ac:dyDescent="0.25">
      <c r="A52" s="430" t="s">
        <v>139</v>
      </c>
      <c r="B52" s="350" t="s">
        <v>140</v>
      </c>
      <c r="C52" s="342"/>
      <c r="D52" s="342"/>
      <c r="E52" s="325"/>
    </row>
    <row r="53" spans="1:5" s="445" customFormat="1" ht="12" customHeight="1" thickBot="1" x14ac:dyDescent="0.25">
      <c r="A53" s="311" t="s">
        <v>141</v>
      </c>
      <c r="B53" s="307" t="s">
        <v>142</v>
      </c>
      <c r="C53" s="337">
        <f>SUM(C54:C56)</f>
        <v>0</v>
      </c>
      <c r="D53" s="337">
        <f>SUM(D54:D56)</f>
        <v>0</v>
      </c>
      <c r="E53" s="320">
        <f>SUM(E54:E56)</f>
        <v>0</v>
      </c>
    </row>
    <row r="54" spans="1:5" s="418" customFormat="1" ht="12" customHeight="1" x14ac:dyDescent="0.2">
      <c r="A54" s="428" t="s">
        <v>143</v>
      </c>
      <c r="B54" s="348" t="s">
        <v>144</v>
      </c>
      <c r="C54" s="339"/>
      <c r="D54" s="339"/>
      <c r="E54" s="322"/>
    </row>
    <row r="55" spans="1:5" s="418" customFormat="1" ht="12" customHeight="1" x14ac:dyDescent="0.2">
      <c r="A55" s="429" t="s">
        <v>145</v>
      </c>
      <c r="B55" s="349" t="s">
        <v>146</v>
      </c>
      <c r="C55" s="338"/>
      <c r="D55" s="338"/>
      <c r="E55" s="321"/>
    </row>
    <row r="56" spans="1:5" s="418" customFormat="1" ht="12" customHeight="1" x14ac:dyDescent="0.2">
      <c r="A56" s="429" t="s">
        <v>147</v>
      </c>
      <c r="B56" s="349" t="s">
        <v>148</v>
      </c>
      <c r="C56" s="338"/>
      <c r="D56" s="338"/>
      <c r="E56" s="321"/>
    </row>
    <row r="57" spans="1:5" s="418" customFormat="1" ht="12" customHeight="1" thickBot="1" x14ac:dyDescent="0.25">
      <c r="A57" s="430" t="s">
        <v>149</v>
      </c>
      <c r="B57" s="350" t="s">
        <v>150</v>
      </c>
      <c r="C57" s="340"/>
      <c r="D57" s="340"/>
      <c r="E57" s="323"/>
    </row>
    <row r="58" spans="1:5" s="445" customFormat="1" ht="12" customHeight="1" thickBot="1" x14ac:dyDescent="0.25">
      <c r="A58" s="311" t="s">
        <v>151</v>
      </c>
      <c r="B58" s="327" t="s">
        <v>152</v>
      </c>
      <c r="C58" s="337">
        <f>SUM(C59:C61)</f>
        <v>0</v>
      </c>
      <c r="D58" s="337">
        <f>SUM(D59:D61)</f>
        <v>0</v>
      </c>
      <c r="E58" s="320">
        <f>SUM(E59:E61)</f>
        <v>0</v>
      </c>
    </row>
    <row r="59" spans="1:5" s="445" customFormat="1" ht="12" customHeight="1" x14ac:dyDescent="0.2">
      <c r="A59" s="428" t="s">
        <v>153</v>
      </c>
      <c r="B59" s="348" t="s">
        <v>154</v>
      </c>
      <c r="C59" s="341"/>
      <c r="D59" s="341"/>
      <c r="E59" s="324"/>
    </row>
    <row r="60" spans="1:5" s="445" customFormat="1" ht="12" customHeight="1" x14ac:dyDescent="0.2">
      <c r="A60" s="429" t="s">
        <v>155</v>
      </c>
      <c r="B60" s="349" t="s">
        <v>366</v>
      </c>
      <c r="C60" s="341"/>
      <c r="D60" s="341"/>
      <c r="E60" s="324"/>
    </row>
    <row r="61" spans="1:5" s="445" customFormat="1" ht="12" customHeight="1" x14ac:dyDescent="0.2">
      <c r="A61" s="429" t="s">
        <v>157</v>
      </c>
      <c r="B61" s="349" t="s">
        <v>158</v>
      </c>
      <c r="C61" s="341"/>
      <c r="D61" s="341"/>
      <c r="E61" s="324"/>
    </row>
    <row r="62" spans="1:5" s="445" customFormat="1" ht="12" customHeight="1" thickBot="1" x14ac:dyDescent="0.25">
      <c r="A62" s="430" t="s">
        <v>159</v>
      </c>
      <c r="B62" s="350" t="s">
        <v>160</v>
      </c>
      <c r="C62" s="341"/>
      <c r="D62" s="341"/>
      <c r="E62" s="324"/>
    </row>
    <row r="63" spans="1:5" s="445" customFormat="1" ht="12" customHeight="1" thickBot="1" x14ac:dyDescent="0.25">
      <c r="A63" s="311" t="s">
        <v>161</v>
      </c>
      <c r="B63" s="307" t="s">
        <v>162</v>
      </c>
      <c r="C63" s="343">
        <f>+C8+C15+C22+C29+C36+C47+C53+C58</f>
        <v>0</v>
      </c>
      <c r="D63" s="343">
        <f>+D8+D15+D22+D29+D36+D47+D53+D58</f>
        <v>0</v>
      </c>
      <c r="E63" s="356">
        <f>+E8+E15+E22+E29+E36+E47+E53+E58</f>
        <v>0</v>
      </c>
    </row>
    <row r="64" spans="1:5" s="445" customFormat="1" ht="12" customHeight="1" thickBot="1" x14ac:dyDescent="0.2">
      <c r="A64" s="431" t="s">
        <v>367</v>
      </c>
      <c r="B64" s="327" t="s">
        <v>164</v>
      </c>
      <c r="C64" s="337">
        <f>SUM(C65:C67)</f>
        <v>0</v>
      </c>
      <c r="D64" s="337">
        <f>SUM(D65:D67)</f>
        <v>0</v>
      </c>
      <c r="E64" s="320">
        <f>SUM(E65:E67)</f>
        <v>0</v>
      </c>
    </row>
    <row r="65" spans="1:5" s="445" customFormat="1" ht="12" customHeight="1" x14ac:dyDescent="0.2">
      <c r="A65" s="428" t="s">
        <v>165</v>
      </c>
      <c r="B65" s="348" t="s">
        <v>166</v>
      </c>
      <c r="C65" s="341"/>
      <c r="D65" s="341"/>
      <c r="E65" s="324"/>
    </row>
    <row r="66" spans="1:5" s="445" customFormat="1" ht="12" customHeight="1" x14ac:dyDescent="0.2">
      <c r="A66" s="429" t="s">
        <v>167</v>
      </c>
      <c r="B66" s="349" t="s">
        <v>168</v>
      </c>
      <c r="C66" s="341"/>
      <c r="D66" s="341"/>
      <c r="E66" s="324"/>
    </row>
    <row r="67" spans="1:5" s="445" customFormat="1" ht="12" customHeight="1" thickBot="1" x14ac:dyDescent="0.25">
      <c r="A67" s="430" t="s">
        <v>169</v>
      </c>
      <c r="B67" s="424" t="s">
        <v>368</v>
      </c>
      <c r="C67" s="341"/>
      <c r="D67" s="341"/>
      <c r="E67" s="324"/>
    </row>
    <row r="68" spans="1:5" s="445" customFormat="1" ht="12" customHeight="1" thickBot="1" x14ac:dyDescent="0.2">
      <c r="A68" s="431" t="s">
        <v>171</v>
      </c>
      <c r="B68" s="327" t="s">
        <v>172</v>
      </c>
      <c r="C68" s="337">
        <f>SUM(C69:C72)</f>
        <v>0</v>
      </c>
      <c r="D68" s="337">
        <f>SUM(D69:D72)</f>
        <v>0</v>
      </c>
      <c r="E68" s="320">
        <f>SUM(E69:E72)</f>
        <v>0</v>
      </c>
    </row>
    <row r="69" spans="1:5" s="445" customFormat="1" ht="12" customHeight="1" x14ac:dyDescent="0.2">
      <c r="A69" s="428" t="s">
        <v>173</v>
      </c>
      <c r="B69" s="348" t="s">
        <v>174</v>
      </c>
      <c r="C69" s="341"/>
      <c r="D69" s="341"/>
      <c r="E69" s="324"/>
    </row>
    <row r="70" spans="1:5" s="445" customFormat="1" ht="12" customHeight="1" x14ac:dyDescent="0.2">
      <c r="A70" s="429" t="s">
        <v>175</v>
      </c>
      <c r="B70" s="349" t="s">
        <v>176</v>
      </c>
      <c r="C70" s="341"/>
      <c r="D70" s="341"/>
      <c r="E70" s="324"/>
    </row>
    <row r="71" spans="1:5" s="445" customFormat="1" ht="12" customHeight="1" x14ac:dyDescent="0.2">
      <c r="A71" s="429" t="s">
        <v>177</v>
      </c>
      <c r="B71" s="349" t="s">
        <v>178</v>
      </c>
      <c r="C71" s="341"/>
      <c r="D71" s="341"/>
      <c r="E71" s="324"/>
    </row>
    <row r="72" spans="1:5" s="445" customFormat="1" ht="12" customHeight="1" thickBot="1" x14ac:dyDescent="0.25">
      <c r="A72" s="430" t="s">
        <v>179</v>
      </c>
      <c r="B72" s="350" t="s">
        <v>180</v>
      </c>
      <c r="C72" s="341"/>
      <c r="D72" s="341"/>
      <c r="E72" s="324"/>
    </row>
    <row r="73" spans="1:5" s="445" customFormat="1" ht="12" customHeight="1" thickBot="1" x14ac:dyDescent="0.2">
      <c r="A73" s="431" t="s">
        <v>181</v>
      </c>
      <c r="B73" s="327" t="s">
        <v>182</v>
      </c>
      <c r="C73" s="337">
        <f>SUM(C74:C75)</f>
        <v>0</v>
      </c>
      <c r="D73" s="337">
        <f>SUM(D74:D75)</f>
        <v>0</v>
      </c>
      <c r="E73" s="320">
        <f>SUM(E74:E75)</f>
        <v>0</v>
      </c>
    </row>
    <row r="74" spans="1:5" s="445" customFormat="1" ht="12" customHeight="1" x14ac:dyDescent="0.2">
      <c r="A74" s="428" t="s">
        <v>183</v>
      </c>
      <c r="B74" s="348" t="s">
        <v>184</v>
      </c>
      <c r="C74" s="341"/>
      <c r="D74" s="341"/>
      <c r="E74" s="324"/>
    </row>
    <row r="75" spans="1:5" s="445" customFormat="1" ht="12" customHeight="1" thickBot="1" x14ac:dyDescent="0.25">
      <c r="A75" s="430" t="s">
        <v>185</v>
      </c>
      <c r="B75" s="350" t="s">
        <v>186</v>
      </c>
      <c r="C75" s="341"/>
      <c r="D75" s="341"/>
      <c r="E75" s="324"/>
    </row>
    <row r="76" spans="1:5" s="445" customFormat="1" ht="12" customHeight="1" thickBot="1" x14ac:dyDescent="0.2">
      <c r="A76" s="431" t="s">
        <v>187</v>
      </c>
      <c r="B76" s="327" t="s">
        <v>188</v>
      </c>
      <c r="C76" s="337">
        <f>SUM(C77:C79)</f>
        <v>0</v>
      </c>
      <c r="D76" s="337">
        <f>SUM(D77:D79)</f>
        <v>0</v>
      </c>
      <c r="E76" s="320">
        <f>SUM(E77:E79)</f>
        <v>0</v>
      </c>
    </row>
    <row r="77" spans="1:5" s="445" customFormat="1" ht="12" customHeight="1" x14ac:dyDescent="0.2">
      <c r="A77" s="428" t="s">
        <v>189</v>
      </c>
      <c r="B77" s="348" t="s">
        <v>190</v>
      </c>
      <c r="C77" s="341"/>
      <c r="D77" s="341"/>
      <c r="E77" s="324"/>
    </row>
    <row r="78" spans="1:5" s="445" customFormat="1" ht="12" customHeight="1" x14ac:dyDescent="0.2">
      <c r="A78" s="429" t="s">
        <v>191</v>
      </c>
      <c r="B78" s="349" t="s">
        <v>192</v>
      </c>
      <c r="C78" s="341"/>
      <c r="D78" s="341"/>
      <c r="E78" s="324"/>
    </row>
    <row r="79" spans="1:5" s="445" customFormat="1" ht="12" customHeight="1" thickBot="1" x14ac:dyDescent="0.25">
      <c r="A79" s="430" t="s">
        <v>193</v>
      </c>
      <c r="B79" s="350" t="s">
        <v>194</v>
      </c>
      <c r="C79" s="341"/>
      <c r="D79" s="341"/>
      <c r="E79" s="324"/>
    </row>
    <row r="80" spans="1:5" s="445" customFormat="1" ht="12" customHeight="1" thickBot="1" x14ac:dyDescent="0.2">
      <c r="A80" s="431" t="s">
        <v>195</v>
      </c>
      <c r="B80" s="327" t="s">
        <v>196</v>
      </c>
      <c r="C80" s="337">
        <f>SUM(C81:C84)</f>
        <v>0</v>
      </c>
      <c r="D80" s="337">
        <f>SUM(D81:D84)</f>
        <v>0</v>
      </c>
      <c r="E80" s="320">
        <f>SUM(E81:E84)</f>
        <v>0</v>
      </c>
    </row>
    <row r="81" spans="1:5" s="445" customFormat="1" ht="12" customHeight="1" x14ac:dyDescent="0.2">
      <c r="A81" s="432" t="s">
        <v>197</v>
      </c>
      <c r="B81" s="348" t="s">
        <v>198</v>
      </c>
      <c r="C81" s="341"/>
      <c r="D81" s="341"/>
      <c r="E81" s="324"/>
    </row>
    <row r="82" spans="1:5" s="445" customFormat="1" ht="12" customHeight="1" x14ac:dyDescent="0.2">
      <c r="A82" s="433" t="s">
        <v>199</v>
      </c>
      <c r="B82" s="349" t="s">
        <v>200</v>
      </c>
      <c r="C82" s="341"/>
      <c r="D82" s="341"/>
      <c r="E82" s="324"/>
    </row>
    <row r="83" spans="1:5" s="445" customFormat="1" ht="12" customHeight="1" x14ac:dyDescent="0.2">
      <c r="A83" s="433" t="s">
        <v>201</v>
      </c>
      <c r="B83" s="349" t="s">
        <v>202</v>
      </c>
      <c r="C83" s="341"/>
      <c r="D83" s="341"/>
      <c r="E83" s="324"/>
    </row>
    <row r="84" spans="1:5" s="445" customFormat="1" ht="12" customHeight="1" thickBot="1" x14ac:dyDescent="0.25">
      <c r="A84" s="434" t="s">
        <v>203</v>
      </c>
      <c r="B84" s="350" t="s">
        <v>204</v>
      </c>
      <c r="C84" s="341"/>
      <c r="D84" s="341"/>
      <c r="E84" s="324"/>
    </row>
    <row r="85" spans="1:5" s="445" customFormat="1" ht="12" customHeight="1" thickBot="1" x14ac:dyDescent="0.2">
      <c r="A85" s="431" t="s">
        <v>205</v>
      </c>
      <c r="B85" s="327" t="s">
        <v>206</v>
      </c>
      <c r="C85" s="364"/>
      <c r="D85" s="364"/>
      <c r="E85" s="365"/>
    </row>
    <row r="86" spans="1:5" s="445" customFormat="1" ht="12" customHeight="1" thickBot="1" x14ac:dyDescent="0.2">
      <c r="A86" s="431" t="s">
        <v>207</v>
      </c>
      <c r="B86" s="425" t="s">
        <v>208</v>
      </c>
      <c r="C86" s="343">
        <f>+C64+C68+C73+C76+C80+C85</f>
        <v>0</v>
      </c>
      <c r="D86" s="343">
        <f>+D64+D68+D73+D76+D80+D85</f>
        <v>0</v>
      </c>
      <c r="E86" s="356">
        <f>+E64+E68+E73+E76+E80+E85</f>
        <v>0</v>
      </c>
    </row>
    <row r="87" spans="1:5" s="445" customFormat="1" ht="12" customHeight="1" thickBot="1" x14ac:dyDescent="0.2">
      <c r="A87" s="435" t="s">
        <v>209</v>
      </c>
      <c r="B87" s="426" t="s">
        <v>369</v>
      </c>
      <c r="C87" s="343">
        <f>+C63+C86</f>
        <v>0</v>
      </c>
      <c r="D87" s="343">
        <f>+D63+D86</f>
        <v>0</v>
      </c>
      <c r="E87" s="356">
        <f>+E63+E86</f>
        <v>0</v>
      </c>
    </row>
    <row r="88" spans="1:5" s="445" customFormat="1" ht="15" customHeight="1" x14ac:dyDescent="0.2">
      <c r="A88" s="400"/>
      <c r="B88" s="401"/>
      <c r="C88" s="416"/>
      <c r="D88" s="416"/>
      <c r="E88" s="416"/>
    </row>
    <row r="89" spans="1:5" ht="13.5" thickBot="1" x14ac:dyDescent="0.25">
      <c r="A89" s="402"/>
      <c r="B89" s="403"/>
      <c r="C89" s="417"/>
      <c r="D89" s="417"/>
      <c r="E89" s="417"/>
    </row>
    <row r="90" spans="1:5" s="444" customFormat="1" ht="16.5" customHeight="1" thickBot="1" x14ac:dyDescent="0.25">
      <c r="A90" s="714" t="s">
        <v>292</v>
      </c>
      <c r="B90" s="715"/>
      <c r="C90" s="715"/>
      <c r="D90" s="715"/>
      <c r="E90" s="716"/>
    </row>
    <row r="91" spans="1:5" s="281" customFormat="1" ht="12" customHeight="1" thickBot="1" x14ac:dyDescent="0.25">
      <c r="A91" s="423" t="s">
        <v>51</v>
      </c>
      <c r="B91" s="310" t="s">
        <v>288</v>
      </c>
      <c r="C91" s="336">
        <f>SUM(C92:C96)</f>
        <v>0</v>
      </c>
      <c r="D91" s="336">
        <f>SUM(D92:D96)</f>
        <v>0</v>
      </c>
      <c r="E91" s="292">
        <f>SUM(E92:E96)</f>
        <v>0</v>
      </c>
    </row>
    <row r="92" spans="1:5" ht="12" customHeight="1" x14ac:dyDescent="0.2">
      <c r="A92" s="436" t="s">
        <v>53</v>
      </c>
      <c r="B92" s="296" t="s">
        <v>215</v>
      </c>
      <c r="C92" s="85"/>
      <c r="D92" s="85"/>
      <c r="E92" s="291"/>
    </row>
    <row r="93" spans="1:5" ht="12" customHeight="1" x14ac:dyDescent="0.2">
      <c r="A93" s="429" t="s">
        <v>55</v>
      </c>
      <c r="B93" s="294" t="s">
        <v>216</v>
      </c>
      <c r="C93" s="338"/>
      <c r="D93" s="338"/>
      <c r="E93" s="321"/>
    </row>
    <row r="94" spans="1:5" ht="12" customHeight="1" x14ac:dyDescent="0.2">
      <c r="A94" s="429" t="s">
        <v>57</v>
      </c>
      <c r="B94" s="294" t="s">
        <v>217</v>
      </c>
      <c r="C94" s="340"/>
      <c r="D94" s="340"/>
      <c r="E94" s="323"/>
    </row>
    <row r="95" spans="1:5" ht="12" customHeight="1" x14ac:dyDescent="0.2">
      <c r="A95" s="429" t="s">
        <v>59</v>
      </c>
      <c r="B95" s="297" t="s">
        <v>218</v>
      </c>
      <c r="C95" s="340"/>
      <c r="D95" s="340"/>
      <c r="E95" s="323"/>
    </row>
    <row r="96" spans="1:5" ht="12" customHeight="1" x14ac:dyDescent="0.2">
      <c r="A96" s="429" t="s">
        <v>219</v>
      </c>
      <c r="B96" s="305" t="s">
        <v>220</v>
      </c>
      <c r="C96" s="340"/>
      <c r="D96" s="340"/>
      <c r="E96" s="323"/>
    </row>
    <row r="97" spans="1:5" ht="12" customHeight="1" x14ac:dyDescent="0.2">
      <c r="A97" s="429" t="s">
        <v>63</v>
      </c>
      <c r="B97" s="294" t="s">
        <v>221</v>
      </c>
      <c r="C97" s="340"/>
      <c r="D97" s="340"/>
      <c r="E97" s="323"/>
    </row>
    <row r="98" spans="1:5" ht="12" customHeight="1" x14ac:dyDescent="0.2">
      <c r="A98" s="429" t="s">
        <v>222</v>
      </c>
      <c r="B98" s="316" t="s">
        <v>223</v>
      </c>
      <c r="C98" s="340"/>
      <c r="D98" s="340"/>
      <c r="E98" s="323"/>
    </row>
    <row r="99" spans="1:5" ht="12" customHeight="1" x14ac:dyDescent="0.2">
      <c r="A99" s="429" t="s">
        <v>224</v>
      </c>
      <c r="B99" s="317" t="s">
        <v>225</v>
      </c>
      <c r="C99" s="340"/>
      <c r="D99" s="340"/>
      <c r="E99" s="323"/>
    </row>
    <row r="100" spans="1:5" ht="12" customHeight="1" x14ac:dyDescent="0.2">
      <c r="A100" s="429" t="s">
        <v>226</v>
      </c>
      <c r="B100" s="317" t="s">
        <v>227</v>
      </c>
      <c r="C100" s="340"/>
      <c r="D100" s="340"/>
      <c r="E100" s="323"/>
    </row>
    <row r="101" spans="1:5" ht="12" customHeight="1" x14ac:dyDescent="0.2">
      <c r="A101" s="429" t="s">
        <v>228</v>
      </c>
      <c r="B101" s="316" t="s">
        <v>229</v>
      </c>
      <c r="C101" s="340"/>
      <c r="D101" s="340"/>
      <c r="E101" s="323"/>
    </row>
    <row r="102" spans="1:5" ht="12" customHeight="1" x14ac:dyDescent="0.2">
      <c r="A102" s="429" t="s">
        <v>230</v>
      </c>
      <c r="B102" s="316" t="s">
        <v>231</v>
      </c>
      <c r="C102" s="340"/>
      <c r="D102" s="340"/>
      <c r="E102" s="323"/>
    </row>
    <row r="103" spans="1:5" ht="12" customHeight="1" x14ac:dyDescent="0.2">
      <c r="A103" s="429" t="s">
        <v>232</v>
      </c>
      <c r="B103" s="317" t="s">
        <v>233</v>
      </c>
      <c r="C103" s="340"/>
      <c r="D103" s="340"/>
      <c r="E103" s="323"/>
    </row>
    <row r="104" spans="1:5" ht="12" customHeight="1" x14ac:dyDescent="0.2">
      <c r="A104" s="437" t="s">
        <v>234</v>
      </c>
      <c r="B104" s="318" t="s">
        <v>235</v>
      </c>
      <c r="C104" s="340"/>
      <c r="D104" s="340"/>
      <c r="E104" s="323"/>
    </row>
    <row r="105" spans="1:5" ht="12" customHeight="1" x14ac:dyDescent="0.2">
      <c r="A105" s="429" t="s">
        <v>236</v>
      </c>
      <c r="B105" s="318" t="s">
        <v>237</v>
      </c>
      <c r="C105" s="340"/>
      <c r="D105" s="340"/>
      <c r="E105" s="323"/>
    </row>
    <row r="106" spans="1:5" s="281" customFormat="1" ht="12" customHeight="1" thickBot="1" x14ac:dyDescent="0.25">
      <c r="A106" s="438" t="s">
        <v>238</v>
      </c>
      <c r="B106" s="319" t="s">
        <v>239</v>
      </c>
      <c r="C106" s="86"/>
      <c r="D106" s="86"/>
      <c r="E106" s="285"/>
    </row>
    <row r="107" spans="1:5" ht="12" customHeight="1" thickBot="1" x14ac:dyDescent="0.25">
      <c r="A107" s="311" t="s">
        <v>65</v>
      </c>
      <c r="B107" s="309" t="s">
        <v>289</v>
      </c>
      <c r="C107" s="337">
        <f>+C108+C110+C112</f>
        <v>0</v>
      </c>
      <c r="D107" s="337">
        <f>+D108+D110+D112</f>
        <v>0</v>
      </c>
      <c r="E107" s="320">
        <f>+E108+E110+E112</f>
        <v>0</v>
      </c>
    </row>
    <row r="108" spans="1:5" ht="12" customHeight="1" x14ac:dyDescent="0.2">
      <c r="A108" s="428" t="s">
        <v>67</v>
      </c>
      <c r="B108" s="294" t="s">
        <v>241</v>
      </c>
      <c r="C108" s="339"/>
      <c r="D108" s="339"/>
      <c r="E108" s="322"/>
    </row>
    <row r="109" spans="1:5" ht="12" customHeight="1" x14ac:dyDescent="0.2">
      <c r="A109" s="428" t="s">
        <v>69</v>
      </c>
      <c r="B109" s="298" t="s">
        <v>242</v>
      </c>
      <c r="C109" s="339"/>
      <c r="D109" s="339"/>
      <c r="E109" s="322"/>
    </row>
    <row r="110" spans="1:5" ht="12" customHeight="1" x14ac:dyDescent="0.2">
      <c r="A110" s="428" t="s">
        <v>71</v>
      </c>
      <c r="B110" s="298" t="s">
        <v>243</v>
      </c>
      <c r="C110" s="338"/>
      <c r="D110" s="338"/>
      <c r="E110" s="321"/>
    </row>
    <row r="111" spans="1:5" ht="12" customHeight="1" x14ac:dyDescent="0.2">
      <c r="A111" s="428" t="s">
        <v>73</v>
      </c>
      <c r="B111" s="298" t="s">
        <v>244</v>
      </c>
      <c r="C111" s="338"/>
      <c r="D111" s="338"/>
      <c r="E111" s="321"/>
    </row>
    <row r="112" spans="1:5" ht="12" customHeight="1" x14ac:dyDescent="0.2">
      <c r="A112" s="428" t="s">
        <v>75</v>
      </c>
      <c r="B112" s="329" t="s">
        <v>245</v>
      </c>
      <c r="C112" s="338"/>
      <c r="D112" s="338"/>
      <c r="E112" s="321"/>
    </row>
    <row r="113" spans="1:5" ht="12" customHeight="1" x14ac:dyDescent="0.2">
      <c r="A113" s="428" t="s">
        <v>77</v>
      </c>
      <c r="B113" s="328" t="s">
        <v>246</v>
      </c>
      <c r="C113" s="338"/>
      <c r="D113" s="338"/>
      <c r="E113" s="321"/>
    </row>
    <row r="114" spans="1:5" ht="12" customHeight="1" x14ac:dyDescent="0.2">
      <c r="A114" s="428" t="s">
        <v>247</v>
      </c>
      <c r="B114" s="344" t="s">
        <v>248</v>
      </c>
      <c r="C114" s="338"/>
      <c r="D114" s="338"/>
      <c r="E114" s="321"/>
    </row>
    <row r="115" spans="1:5" ht="12" customHeight="1" x14ac:dyDescent="0.2">
      <c r="A115" s="428" t="s">
        <v>249</v>
      </c>
      <c r="B115" s="317" t="s">
        <v>227</v>
      </c>
      <c r="C115" s="338"/>
      <c r="D115" s="338"/>
      <c r="E115" s="321"/>
    </row>
    <row r="116" spans="1:5" ht="12" customHeight="1" x14ac:dyDescent="0.2">
      <c r="A116" s="428" t="s">
        <v>250</v>
      </c>
      <c r="B116" s="317" t="s">
        <v>251</v>
      </c>
      <c r="C116" s="338"/>
      <c r="D116" s="338"/>
      <c r="E116" s="321"/>
    </row>
    <row r="117" spans="1:5" ht="12" customHeight="1" x14ac:dyDescent="0.2">
      <c r="A117" s="428" t="s">
        <v>252</v>
      </c>
      <c r="B117" s="317" t="s">
        <v>253</v>
      </c>
      <c r="C117" s="338"/>
      <c r="D117" s="338"/>
      <c r="E117" s="321"/>
    </row>
    <row r="118" spans="1:5" ht="12" customHeight="1" x14ac:dyDescent="0.2">
      <c r="A118" s="428" t="s">
        <v>254</v>
      </c>
      <c r="B118" s="317" t="s">
        <v>233</v>
      </c>
      <c r="C118" s="338"/>
      <c r="D118" s="338"/>
      <c r="E118" s="321"/>
    </row>
    <row r="119" spans="1:5" ht="12" customHeight="1" x14ac:dyDescent="0.2">
      <c r="A119" s="428" t="s">
        <v>255</v>
      </c>
      <c r="B119" s="317" t="s">
        <v>256</v>
      </c>
      <c r="C119" s="338"/>
      <c r="D119" s="338"/>
      <c r="E119" s="321"/>
    </row>
    <row r="120" spans="1:5" ht="12" customHeight="1" thickBot="1" x14ac:dyDescent="0.25">
      <c r="A120" s="437" t="s">
        <v>257</v>
      </c>
      <c r="B120" s="317" t="s">
        <v>258</v>
      </c>
      <c r="C120" s="340"/>
      <c r="D120" s="340"/>
      <c r="E120" s="323"/>
    </row>
    <row r="121" spans="1:5" ht="12" customHeight="1" thickBot="1" x14ac:dyDescent="0.25">
      <c r="A121" s="311" t="s">
        <v>79</v>
      </c>
      <c r="B121" s="314" t="s">
        <v>259</v>
      </c>
      <c r="C121" s="337">
        <f>+C122+C123</f>
        <v>0</v>
      </c>
      <c r="D121" s="337">
        <f>+D122+D123</f>
        <v>0</v>
      </c>
      <c r="E121" s="320">
        <f>+E122+E123</f>
        <v>0</v>
      </c>
    </row>
    <row r="122" spans="1:5" ht="12" customHeight="1" x14ac:dyDescent="0.2">
      <c r="A122" s="428" t="s">
        <v>81</v>
      </c>
      <c r="B122" s="295" t="s">
        <v>260</v>
      </c>
      <c r="C122" s="339"/>
      <c r="D122" s="339"/>
      <c r="E122" s="322"/>
    </row>
    <row r="123" spans="1:5" ht="12" customHeight="1" thickBot="1" x14ac:dyDescent="0.25">
      <c r="A123" s="430" t="s">
        <v>83</v>
      </c>
      <c r="B123" s="298" t="s">
        <v>261</v>
      </c>
      <c r="C123" s="340"/>
      <c r="D123" s="340"/>
      <c r="E123" s="323"/>
    </row>
    <row r="124" spans="1:5" ht="12" customHeight="1" thickBot="1" x14ac:dyDescent="0.25">
      <c r="A124" s="311" t="s">
        <v>262</v>
      </c>
      <c r="B124" s="314" t="s">
        <v>263</v>
      </c>
      <c r="C124" s="337">
        <f>+C91+C107+C121</f>
        <v>0</v>
      </c>
      <c r="D124" s="337">
        <f>+D91+D107+D121</f>
        <v>0</v>
      </c>
      <c r="E124" s="320">
        <f>+E91+E107+E121</f>
        <v>0</v>
      </c>
    </row>
    <row r="125" spans="1:5" ht="12" customHeight="1" thickBot="1" x14ac:dyDescent="0.25">
      <c r="A125" s="311" t="s">
        <v>107</v>
      </c>
      <c r="B125" s="314" t="s">
        <v>370</v>
      </c>
      <c r="C125" s="337">
        <f>+C126+C127+C128</f>
        <v>0</v>
      </c>
      <c r="D125" s="337">
        <f>+D126+D127+D128</f>
        <v>0</v>
      </c>
      <c r="E125" s="320">
        <f>+E126+E127+E128</f>
        <v>0</v>
      </c>
    </row>
    <row r="126" spans="1:5" ht="12" customHeight="1" x14ac:dyDescent="0.2">
      <c r="A126" s="428" t="s">
        <v>109</v>
      </c>
      <c r="B126" s="295" t="s">
        <v>265</v>
      </c>
      <c r="C126" s="338"/>
      <c r="D126" s="338"/>
      <c r="E126" s="321"/>
    </row>
    <row r="127" spans="1:5" ht="12" customHeight="1" x14ac:dyDescent="0.2">
      <c r="A127" s="428" t="s">
        <v>111</v>
      </c>
      <c r="B127" s="295" t="s">
        <v>266</v>
      </c>
      <c r="C127" s="338"/>
      <c r="D127" s="338"/>
      <c r="E127" s="321"/>
    </row>
    <row r="128" spans="1:5" ht="12" customHeight="1" thickBot="1" x14ac:dyDescent="0.25">
      <c r="A128" s="437" t="s">
        <v>113</v>
      </c>
      <c r="B128" s="293" t="s">
        <v>267</v>
      </c>
      <c r="C128" s="338"/>
      <c r="D128" s="338"/>
      <c r="E128" s="321"/>
    </row>
    <row r="129" spans="1:11" ht="12" customHeight="1" thickBot="1" x14ac:dyDescent="0.25">
      <c r="A129" s="311" t="s">
        <v>129</v>
      </c>
      <c r="B129" s="314" t="s">
        <v>268</v>
      </c>
      <c r="C129" s="337">
        <f>+C130+C131+C132+C133</f>
        <v>0</v>
      </c>
      <c r="D129" s="337">
        <f>+D130+D131+D132+D133</f>
        <v>0</v>
      </c>
      <c r="E129" s="320">
        <f>+E130+E131+E132+E133</f>
        <v>0</v>
      </c>
    </row>
    <row r="130" spans="1:11" ht="12" customHeight="1" x14ac:dyDescent="0.2">
      <c r="A130" s="428" t="s">
        <v>131</v>
      </c>
      <c r="B130" s="295" t="s">
        <v>269</v>
      </c>
      <c r="C130" s="338"/>
      <c r="D130" s="338"/>
      <c r="E130" s="321"/>
    </row>
    <row r="131" spans="1:11" ht="12" customHeight="1" x14ac:dyDescent="0.2">
      <c r="A131" s="428" t="s">
        <v>133</v>
      </c>
      <c r="B131" s="295" t="s">
        <v>270</v>
      </c>
      <c r="C131" s="338"/>
      <c r="D131" s="338"/>
      <c r="E131" s="321"/>
    </row>
    <row r="132" spans="1:11" ht="12" customHeight="1" x14ac:dyDescent="0.2">
      <c r="A132" s="428" t="s">
        <v>135</v>
      </c>
      <c r="B132" s="295" t="s">
        <v>271</v>
      </c>
      <c r="C132" s="338"/>
      <c r="D132" s="338"/>
      <c r="E132" s="321"/>
    </row>
    <row r="133" spans="1:11" s="281" customFormat="1" ht="12" customHeight="1" thickBot="1" x14ac:dyDescent="0.25">
      <c r="A133" s="437" t="s">
        <v>137</v>
      </c>
      <c r="B133" s="293" t="s">
        <v>272</v>
      </c>
      <c r="C133" s="338"/>
      <c r="D133" s="338"/>
      <c r="E133" s="321"/>
    </row>
    <row r="134" spans="1:11" ht="13.5" thickBot="1" x14ac:dyDescent="0.25">
      <c r="A134" s="311" t="s">
        <v>273</v>
      </c>
      <c r="B134" s="314" t="s">
        <v>371</v>
      </c>
      <c r="C134" s="343">
        <f>+C135+C136+C138+C139+C137</f>
        <v>0</v>
      </c>
      <c r="D134" s="343">
        <f>+D135+D136+D138+D139+D137</f>
        <v>0</v>
      </c>
      <c r="E134" s="356">
        <f>+E135+E136+E138+E139+E137</f>
        <v>0</v>
      </c>
      <c r="K134" s="391"/>
    </row>
    <row r="135" spans="1:11" x14ac:dyDescent="0.2">
      <c r="A135" s="428" t="s">
        <v>143</v>
      </c>
      <c r="B135" s="295" t="s">
        <v>275</v>
      </c>
      <c r="C135" s="338"/>
      <c r="D135" s="338"/>
      <c r="E135" s="321"/>
    </row>
    <row r="136" spans="1:11" ht="12" customHeight="1" x14ac:dyDescent="0.2">
      <c r="A136" s="428" t="s">
        <v>145</v>
      </c>
      <c r="B136" s="295" t="s">
        <v>276</v>
      </c>
      <c r="C136" s="338"/>
      <c r="D136" s="338"/>
      <c r="E136" s="321"/>
    </row>
    <row r="137" spans="1:11" ht="12" customHeight="1" x14ac:dyDescent="0.2">
      <c r="A137" s="428" t="s">
        <v>147</v>
      </c>
      <c r="B137" s="295" t="s">
        <v>372</v>
      </c>
      <c r="C137" s="338"/>
      <c r="D137" s="338"/>
      <c r="E137" s="321"/>
    </row>
    <row r="138" spans="1:11" s="281" customFormat="1" ht="12" customHeight="1" x14ac:dyDescent="0.2">
      <c r="A138" s="428" t="s">
        <v>149</v>
      </c>
      <c r="B138" s="295" t="s">
        <v>277</v>
      </c>
      <c r="C138" s="338"/>
      <c r="D138" s="338"/>
      <c r="E138" s="321"/>
    </row>
    <row r="139" spans="1:11" s="281" customFormat="1" ht="12" customHeight="1" thickBot="1" x14ac:dyDescent="0.25">
      <c r="A139" s="437" t="s">
        <v>373</v>
      </c>
      <c r="B139" s="293" t="s">
        <v>278</v>
      </c>
      <c r="C139" s="338"/>
      <c r="D139" s="338"/>
      <c r="E139" s="321"/>
    </row>
    <row r="140" spans="1:11" s="281" customFormat="1" ht="12" customHeight="1" thickBot="1" x14ac:dyDescent="0.25">
      <c r="A140" s="311" t="s">
        <v>151</v>
      </c>
      <c r="B140" s="314" t="s">
        <v>374</v>
      </c>
      <c r="C140" s="87">
        <f>+C141+C142+C143+C144</f>
        <v>0</v>
      </c>
      <c r="D140" s="87">
        <f>+D141+D142+D143+D144</f>
        <v>0</v>
      </c>
      <c r="E140" s="290">
        <f>+E141+E142+E143+E144</f>
        <v>0</v>
      </c>
    </row>
    <row r="141" spans="1:11" s="281" customFormat="1" ht="12" customHeight="1" x14ac:dyDescent="0.2">
      <c r="A141" s="428" t="s">
        <v>153</v>
      </c>
      <c r="B141" s="295" t="s">
        <v>280</v>
      </c>
      <c r="C141" s="338"/>
      <c r="D141" s="338"/>
      <c r="E141" s="321"/>
    </row>
    <row r="142" spans="1:11" s="281" customFormat="1" ht="12" customHeight="1" x14ac:dyDescent="0.2">
      <c r="A142" s="428" t="s">
        <v>155</v>
      </c>
      <c r="B142" s="295" t="s">
        <v>281</v>
      </c>
      <c r="C142" s="338"/>
      <c r="D142" s="338"/>
      <c r="E142" s="321"/>
    </row>
    <row r="143" spans="1:11" s="281" customFormat="1" ht="12" customHeight="1" x14ac:dyDescent="0.2">
      <c r="A143" s="428" t="s">
        <v>157</v>
      </c>
      <c r="B143" s="295" t="s">
        <v>282</v>
      </c>
      <c r="C143" s="338"/>
      <c r="D143" s="338"/>
      <c r="E143" s="321"/>
    </row>
    <row r="144" spans="1:11" ht="12.75" customHeight="1" thickBot="1" x14ac:dyDescent="0.25">
      <c r="A144" s="428" t="s">
        <v>159</v>
      </c>
      <c r="B144" s="295" t="s">
        <v>283</v>
      </c>
      <c r="C144" s="338"/>
      <c r="D144" s="338"/>
      <c r="E144" s="321"/>
    </row>
    <row r="145" spans="1:5" ht="12" customHeight="1" thickBot="1" x14ac:dyDescent="0.25">
      <c r="A145" s="311" t="s">
        <v>161</v>
      </c>
      <c r="B145" s="314" t="s">
        <v>284</v>
      </c>
      <c r="C145" s="288">
        <f>+C125+C129+C134+C140</f>
        <v>0</v>
      </c>
      <c r="D145" s="288">
        <f>+D125+D129+D134+D140</f>
        <v>0</v>
      </c>
      <c r="E145" s="289">
        <f>+E125+E129+E134+E140</f>
        <v>0</v>
      </c>
    </row>
    <row r="146" spans="1:5" ht="15" customHeight="1" thickBot="1" x14ac:dyDescent="0.25">
      <c r="A146" s="439" t="s">
        <v>285</v>
      </c>
      <c r="B146" s="333" t="s">
        <v>286</v>
      </c>
      <c r="C146" s="288">
        <f>+C124+C145</f>
        <v>0</v>
      </c>
      <c r="D146" s="288">
        <f>+D124+D145</f>
        <v>0</v>
      </c>
      <c r="E146" s="289">
        <f>+E124+E145</f>
        <v>0</v>
      </c>
    </row>
    <row r="147" spans="1:5" ht="13.5" thickBot="1" x14ac:dyDescent="0.25">
      <c r="A147" s="527"/>
      <c r="B147" s="528"/>
      <c r="C147" s="529"/>
      <c r="D147" s="529"/>
      <c r="E147" s="529"/>
    </row>
    <row r="148" spans="1:5" ht="15" customHeight="1" thickBot="1" x14ac:dyDescent="0.25">
      <c r="A148" s="404" t="s">
        <v>375</v>
      </c>
      <c r="B148" s="405"/>
      <c r="C148" s="95"/>
      <c r="D148" s="96"/>
      <c r="E148" s="93"/>
    </row>
    <row r="149" spans="1:5" ht="14.25" customHeight="1" thickBot="1" x14ac:dyDescent="0.25">
      <c r="A149" s="404" t="s">
        <v>376</v>
      </c>
      <c r="B149" s="405"/>
      <c r="C149" s="95"/>
      <c r="D149" s="96"/>
      <c r="E149" s="93"/>
    </row>
  </sheetData>
  <sheetProtection formatCells="0"/>
  <mergeCells count="4">
    <mergeCell ref="B2:D2"/>
    <mergeCell ref="B3:D3"/>
    <mergeCell ref="A7:E7"/>
    <mergeCell ref="A90:E90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58" orientation="portrait" verticalDpi="300" r:id="rId1"/>
  <headerFooter alignWithMargins="0"/>
  <rowBreaks count="1" manualBreakCount="1">
    <brk id="87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92D050"/>
  </sheetPr>
  <dimension ref="A1:E58"/>
  <sheetViews>
    <sheetView view="pageBreakPreview" zoomScale="115" zoomScaleNormal="100" zoomScaleSheetLayoutView="115" workbookViewId="0">
      <selection activeCell="B62" sqref="B62"/>
    </sheetView>
  </sheetViews>
  <sheetFormatPr defaultRowHeight="12.75" x14ac:dyDescent="0.2"/>
  <cols>
    <col min="1" max="1" width="16" style="460" customWidth="1"/>
    <col min="2" max="2" width="59.33203125" style="30" customWidth="1"/>
    <col min="3" max="5" width="15.83203125" style="30" customWidth="1"/>
    <col min="6" max="16384" width="9.33203125" style="30"/>
  </cols>
  <sheetData>
    <row r="1" spans="1:5" s="395" customFormat="1" ht="21" customHeight="1" thickBot="1" x14ac:dyDescent="0.25">
      <c r="A1" s="394"/>
      <c r="B1" s="396"/>
      <c r="C1" s="441"/>
      <c r="D1" s="441"/>
      <c r="E1" s="509" t="str">
        <f>+CONCATENATE("7.1. melléklet a ……/",LEFT(ÖSSZEFÜGGÉSEK!A4,4)+1,". (……) önkormányzati rendelethez")</f>
        <v>7.1. melléklet a ……/2017. (……) önkormányzati rendelethez</v>
      </c>
    </row>
    <row r="2" spans="1:5" s="442" customFormat="1" ht="25.5" customHeight="1" x14ac:dyDescent="0.2">
      <c r="A2" s="422" t="s">
        <v>384</v>
      </c>
      <c r="B2" s="717" t="s">
        <v>385</v>
      </c>
      <c r="C2" s="718"/>
      <c r="D2" s="719"/>
      <c r="E2" s="465" t="s">
        <v>378</v>
      </c>
    </row>
    <row r="3" spans="1:5" s="442" customFormat="1" ht="24.75" thickBot="1" x14ac:dyDescent="0.25">
      <c r="A3" s="440" t="s">
        <v>386</v>
      </c>
      <c r="B3" s="720" t="s">
        <v>362</v>
      </c>
      <c r="C3" s="723"/>
      <c r="D3" s="724"/>
      <c r="E3" s="466" t="s">
        <v>360</v>
      </c>
    </row>
    <row r="4" spans="1:5" s="443" customFormat="1" ht="15.95" customHeight="1" thickBot="1" x14ac:dyDescent="0.3">
      <c r="A4" s="397"/>
      <c r="B4" s="397"/>
      <c r="C4" s="398"/>
      <c r="D4" s="398"/>
      <c r="E4" s="398" t="s">
        <v>363</v>
      </c>
    </row>
    <row r="5" spans="1:5" ht="24.75" thickBot="1" x14ac:dyDescent="0.25">
      <c r="A5" s="534" t="s">
        <v>364</v>
      </c>
      <c r="B5" s="535" t="s">
        <v>365</v>
      </c>
      <c r="C5" s="84" t="s">
        <v>43</v>
      </c>
      <c r="D5" s="84" t="s">
        <v>44</v>
      </c>
      <c r="E5" s="399" t="s">
        <v>45</v>
      </c>
    </row>
    <row r="6" spans="1:5" s="444" customFormat="1" ht="12.95" customHeight="1" thickBot="1" x14ac:dyDescent="0.25">
      <c r="A6" s="392" t="s">
        <v>46</v>
      </c>
      <c r="B6" s="393" t="s">
        <v>47</v>
      </c>
      <c r="C6" s="393" t="s">
        <v>48</v>
      </c>
      <c r="D6" s="94" t="s">
        <v>49</v>
      </c>
      <c r="E6" s="92" t="s">
        <v>50</v>
      </c>
    </row>
    <row r="7" spans="1:5" s="444" customFormat="1" ht="15.95" customHeight="1" thickBot="1" x14ac:dyDescent="0.25">
      <c r="A7" s="714" t="s">
        <v>291</v>
      </c>
      <c r="B7" s="715"/>
      <c r="C7" s="715"/>
      <c r="D7" s="715"/>
      <c r="E7" s="716"/>
    </row>
    <row r="8" spans="1:5" s="418" customFormat="1" ht="12" customHeight="1" thickBot="1" x14ac:dyDescent="0.25">
      <c r="A8" s="392" t="s">
        <v>51</v>
      </c>
      <c r="B8" s="456" t="s">
        <v>387</v>
      </c>
      <c r="C8" s="370">
        <f>SUM(C9:C18)</f>
        <v>0</v>
      </c>
      <c r="D8" s="370">
        <f>SUM(D9:D18)</f>
        <v>0</v>
      </c>
      <c r="E8" s="462">
        <f>SUM(E9:E18)</f>
        <v>0</v>
      </c>
    </row>
    <row r="9" spans="1:5" s="418" customFormat="1" ht="12" customHeight="1" x14ac:dyDescent="0.2">
      <c r="A9" s="467" t="s">
        <v>53</v>
      </c>
      <c r="B9" s="296" t="s">
        <v>110</v>
      </c>
      <c r="C9" s="89"/>
      <c r="D9" s="89"/>
      <c r="E9" s="451"/>
    </row>
    <row r="10" spans="1:5" s="418" customFormat="1" ht="12" customHeight="1" x14ac:dyDescent="0.2">
      <c r="A10" s="468" t="s">
        <v>55</v>
      </c>
      <c r="B10" s="294" t="s">
        <v>112</v>
      </c>
      <c r="C10" s="368"/>
      <c r="D10" s="368"/>
      <c r="E10" s="97"/>
    </row>
    <row r="11" spans="1:5" s="418" customFormat="1" ht="12" customHeight="1" x14ac:dyDescent="0.2">
      <c r="A11" s="468" t="s">
        <v>57</v>
      </c>
      <c r="B11" s="294" t="s">
        <v>114</v>
      </c>
      <c r="C11" s="368"/>
      <c r="D11" s="368"/>
      <c r="E11" s="97"/>
    </row>
    <row r="12" spans="1:5" s="418" customFormat="1" ht="12" customHeight="1" x14ac:dyDescent="0.2">
      <c r="A12" s="468" t="s">
        <v>59</v>
      </c>
      <c r="B12" s="294" t="s">
        <v>116</v>
      </c>
      <c r="C12" s="368"/>
      <c r="D12" s="368"/>
      <c r="E12" s="97"/>
    </row>
    <row r="13" spans="1:5" s="418" customFormat="1" ht="12" customHeight="1" x14ac:dyDescent="0.2">
      <c r="A13" s="468" t="s">
        <v>61</v>
      </c>
      <c r="B13" s="294" t="s">
        <v>118</v>
      </c>
      <c r="C13" s="368"/>
      <c r="D13" s="368"/>
      <c r="E13" s="97"/>
    </row>
    <row r="14" spans="1:5" s="418" customFormat="1" ht="12" customHeight="1" x14ac:dyDescent="0.2">
      <c r="A14" s="468" t="s">
        <v>63</v>
      </c>
      <c r="B14" s="294" t="s">
        <v>388</v>
      </c>
      <c r="C14" s="368"/>
      <c r="D14" s="368"/>
      <c r="E14" s="97"/>
    </row>
    <row r="15" spans="1:5" s="445" customFormat="1" ht="12" customHeight="1" x14ac:dyDescent="0.2">
      <c r="A15" s="468" t="s">
        <v>222</v>
      </c>
      <c r="B15" s="293" t="s">
        <v>389</v>
      </c>
      <c r="C15" s="368"/>
      <c r="D15" s="368"/>
      <c r="E15" s="97"/>
    </row>
    <row r="16" spans="1:5" s="445" customFormat="1" ht="12" customHeight="1" x14ac:dyDescent="0.2">
      <c r="A16" s="468" t="s">
        <v>224</v>
      </c>
      <c r="B16" s="294" t="s">
        <v>124</v>
      </c>
      <c r="C16" s="90"/>
      <c r="D16" s="90"/>
      <c r="E16" s="450"/>
    </row>
    <row r="17" spans="1:5" s="418" customFormat="1" ht="12" customHeight="1" x14ac:dyDescent="0.2">
      <c r="A17" s="468" t="s">
        <v>226</v>
      </c>
      <c r="B17" s="294" t="s">
        <v>126</v>
      </c>
      <c r="C17" s="368"/>
      <c r="D17" s="368"/>
      <c r="E17" s="97"/>
    </row>
    <row r="18" spans="1:5" s="445" customFormat="1" ht="12" customHeight="1" thickBot="1" x14ac:dyDescent="0.25">
      <c r="A18" s="468" t="s">
        <v>228</v>
      </c>
      <c r="B18" s="293" t="s">
        <v>128</v>
      </c>
      <c r="C18" s="369"/>
      <c r="D18" s="369"/>
      <c r="E18" s="446"/>
    </row>
    <row r="19" spans="1:5" s="445" customFormat="1" ht="12" customHeight="1" thickBot="1" x14ac:dyDescent="0.25">
      <c r="A19" s="392" t="s">
        <v>65</v>
      </c>
      <c r="B19" s="456" t="s">
        <v>390</v>
      </c>
      <c r="C19" s="370">
        <f>SUM(C20:C22)</f>
        <v>0</v>
      </c>
      <c r="D19" s="370">
        <f>SUM(D20:D22)</f>
        <v>0</v>
      </c>
      <c r="E19" s="462">
        <f>SUM(E20:E22)</f>
        <v>0</v>
      </c>
    </row>
    <row r="20" spans="1:5" s="445" customFormat="1" ht="12" customHeight="1" x14ac:dyDescent="0.2">
      <c r="A20" s="468" t="s">
        <v>67</v>
      </c>
      <c r="B20" s="295" t="s">
        <v>68</v>
      </c>
      <c r="C20" s="368"/>
      <c r="D20" s="368"/>
      <c r="E20" s="97"/>
    </row>
    <row r="21" spans="1:5" s="445" customFormat="1" ht="12" customHeight="1" x14ac:dyDescent="0.2">
      <c r="A21" s="468" t="s">
        <v>69</v>
      </c>
      <c r="B21" s="294" t="s">
        <v>391</v>
      </c>
      <c r="C21" s="368"/>
      <c r="D21" s="368"/>
      <c r="E21" s="97"/>
    </row>
    <row r="22" spans="1:5" s="445" customFormat="1" ht="12" customHeight="1" x14ac:dyDescent="0.2">
      <c r="A22" s="468" t="s">
        <v>71</v>
      </c>
      <c r="B22" s="294" t="s">
        <v>392</v>
      </c>
      <c r="C22" s="368"/>
      <c r="D22" s="368"/>
      <c r="E22" s="97"/>
    </row>
    <row r="23" spans="1:5" s="445" customFormat="1" ht="12" customHeight="1" thickBot="1" x14ac:dyDescent="0.25">
      <c r="A23" s="468" t="s">
        <v>73</v>
      </c>
      <c r="B23" s="294" t="s">
        <v>393</v>
      </c>
      <c r="C23" s="368"/>
      <c r="D23" s="368"/>
      <c r="E23" s="97"/>
    </row>
    <row r="24" spans="1:5" s="445" customFormat="1" ht="12" customHeight="1" thickBot="1" x14ac:dyDescent="0.25">
      <c r="A24" s="455" t="s">
        <v>79</v>
      </c>
      <c r="B24" s="314" t="s">
        <v>298</v>
      </c>
      <c r="C24" s="37"/>
      <c r="D24" s="37"/>
      <c r="E24" s="461"/>
    </row>
    <row r="25" spans="1:5" s="445" customFormat="1" ht="12" customHeight="1" thickBot="1" x14ac:dyDescent="0.25">
      <c r="A25" s="455" t="s">
        <v>262</v>
      </c>
      <c r="B25" s="314" t="s">
        <v>394</v>
      </c>
      <c r="C25" s="370">
        <f>SUM(C26:C27)</f>
        <v>0</v>
      </c>
      <c r="D25" s="370">
        <f>SUM(D26:D27)</f>
        <v>0</v>
      </c>
      <c r="E25" s="462">
        <f>SUM(E26:E27)</f>
        <v>0</v>
      </c>
    </row>
    <row r="26" spans="1:5" s="445" customFormat="1" ht="12" customHeight="1" x14ac:dyDescent="0.2">
      <c r="A26" s="469" t="s">
        <v>95</v>
      </c>
      <c r="B26" s="470" t="s">
        <v>391</v>
      </c>
      <c r="C26" s="88"/>
      <c r="D26" s="88"/>
      <c r="E26" s="449"/>
    </row>
    <row r="27" spans="1:5" s="445" customFormat="1" ht="12" customHeight="1" x14ac:dyDescent="0.2">
      <c r="A27" s="469" t="s">
        <v>101</v>
      </c>
      <c r="B27" s="471" t="s">
        <v>395</v>
      </c>
      <c r="C27" s="371"/>
      <c r="D27" s="371"/>
      <c r="E27" s="448"/>
    </row>
    <row r="28" spans="1:5" s="445" customFormat="1" ht="12" customHeight="1" thickBot="1" x14ac:dyDescent="0.25">
      <c r="A28" s="468" t="s">
        <v>103</v>
      </c>
      <c r="B28" s="472" t="s">
        <v>396</v>
      </c>
      <c r="C28" s="452"/>
      <c r="D28" s="452"/>
      <c r="E28" s="447"/>
    </row>
    <row r="29" spans="1:5" s="445" customFormat="1" ht="12" customHeight="1" thickBot="1" x14ac:dyDescent="0.25">
      <c r="A29" s="455" t="s">
        <v>107</v>
      </c>
      <c r="B29" s="314" t="s">
        <v>397</v>
      </c>
      <c r="C29" s="370">
        <f>SUM(C30:C32)</f>
        <v>0</v>
      </c>
      <c r="D29" s="370">
        <f>SUM(D30:D32)</f>
        <v>0</v>
      </c>
      <c r="E29" s="462">
        <f>SUM(E30:E32)</f>
        <v>0</v>
      </c>
    </row>
    <row r="30" spans="1:5" s="445" customFormat="1" ht="12" customHeight="1" x14ac:dyDescent="0.2">
      <c r="A30" s="469" t="s">
        <v>109</v>
      </c>
      <c r="B30" s="470" t="s">
        <v>132</v>
      </c>
      <c r="C30" s="88"/>
      <c r="D30" s="88"/>
      <c r="E30" s="449"/>
    </row>
    <row r="31" spans="1:5" s="445" customFormat="1" ht="12" customHeight="1" x14ac:dyDescent="0.2">
      <c r="A31" s="469" t="s">
        <v>111</v>
      </c>
      <c r="B31" s="471" t="s">
        <v>134</v>
      </c>
      <c r="C31" s="371"/>
      <c r="D31" s="371"/>
      <c r="E31" s="448"/>
    </row>
    <row r="32" spans="1:5" s="445" customFormat="1" ht="12" customHeight="1" thickBot="1" x14ac:dyDescent="0.25">
      <c r="A32" s="468" t="s">
        <v>113</v>
      </c>
      <c r="B32" s="454" t="s">
        <v>136</v>
      </c>
      <c r="C32" s="452"/>
      <c r="D32" s="452"/>
      <c r="E32" s="447"/>
    </row>
    <row r="33" spans="1:5" s="445" customFormat="1" ht="12" customHeight="1" thickBot="1" x14ac:dyDescent="0.25">
      <c r="A33" s="455" t="s">
        <v>129</v>
      </c>
      <c r="B33" s="314" t="s">
        <v>299</v>
      </c>
      <c r="C33" s="37"/>
      <c r="D33" s="37"/>
      <c r="E33" s="461"/>
    </row>
    <row r="34" spans="1:5" s="418" customFormat="1" ht="12" customHeight="1" thickBot="1" x14ac:dyDescent="0.25">
      <c r="A34" s="455" t="s">
        <v>273</v>
      </c>
      <c r="B34" s="314" t="s">
        <v>398</v>
      </c>
      <c r="C34" s="37"/>
      <c r="D34" s="37"/>
      <c r="E34" s="461"/>
    </row>
    <row r="35" spans="1:5" s="418" customFormat="1" ht="12" customHeight="1" thickBot="1" x14ac:dyDescent="0.25">
      <c r="A35" s="392" t="s">
        <v>151</v>
      </c>
      <c r="B35" s="314" t="s">
        <v>399</v>
      </c>
      <c r="C35" s="370">
        <f>+C8+C19+C24+C25+C29+C33+C34</f>
        <v>0</v>
      </c>
      <c r="D35" s="370">
        <f>+D8+D19+D24+D25+D29+D33+D34</f>
        <v>0</v>
      </c>
      <c r="E35" s="462">
        <f>+E8+E19+E24+E25+E29+E33+E34</f>
        <v>0</v>
      </c>
    </row>
    <row r="36" spans="1:5" s="418" customFormat="1" ht="12" customHeight="1" thickBot="1" x14ac:dyDescent="0.25">
      <c r="A36" s="457" t="s">
        <v>161</v>
      </c>
      <c r="B36" s="314" t="s">
        <v>400</v>
      </c>
      <c r="C36" s="370">
        <f>+C37+C38+C39</f>
        <v>0</v>
      </c>
      <c r="D36" s="370">
        <f>+D37+D38+D39</f>
        <v>0</v>
      </c>
      <c r="E36" s="462">
        <f>+E37+E38+E39</f>
        <v>0</v>
      </c>
    </row>
    <row r="37" spans="1:5" s="418" customFormat="1" ht="12" customHeight="1" x14ac:dyDescent="0.2">
      <c r="A37" s="469" t="s">
        <v>401</v>
      </c>
      <c r="B37" s="470" t="s">
        <v>316</v>
      </c>
      <c r="C37" s="88"/>
      <c r="D37" s="88"/>
      <c r="E37" s="449"/>
    </row>
    <row r="38" spans="1:5" s="445" customFormat="1" ht="12" customHeight="1" x14ac:dyDescent="0.2">
      <c r="A38" s="469" t="s">
        <v>402</v>
      </c>
      <c r="B38" s="471" t="s">
        <v>403</v>
      </c>
      <c r="C38" s="371"/>
      <c r="D38" s="371"/>
      <c r="E38" s="448"/>
    </row>
    <row r="39" spans="1:5" s="445" customFormat="1" ht="12" customHeight="1" thickBot="1" x14ac:dyDescent="0.25">
      <c r="A39" s="468" t="s">
        <v>404</v>
      </c>
      <c r="B39" s="454" t="s">
        <v>405</v>
      </c>
      <c r="C39" s="452"/>
      <c r="D39" s="452"/>
      <c r="E39" s="447"/>
    </row>
    <row r="40" spans="1:5" s="445" customFormat="1" ht="15" customHeight="1" thickBot="1" x14ac:dyDescent="0.25">
      <c r="A40" s="457" t="s">
        <v>285</v>
      </c>
      <c r="B40" s="458" t="s">
        <v>406</v>
      </c>
      <c r="C40" s="91">
        <f>+C35+C36</f>
        <v>0</v>
      </c>
      <c r="D40" s="91">
        <f>+D35+D36</f>
        <v>0</v>
      </c>
      <c r="E40" s="463">
        <f>+E35+E36</f>
        <v>0</v>
      </c>
    </row>
    <row r="41" spans="1:5" s="445" customFormat="1" ht="15" customHeight="1" x14ac:dyDescent="0.2">
      <c r="A41" s="400"/>
      <c r="B41" s="401"/>
      <c r="C41" s="416"/>
      <c r="D41" s="416"/>
      <c r="E41" s="416"/>
    </row>
    <row r="42" spans="1:5" ht="13.5" thickBot="1" x14ac:dyDescent="0.25">
      <c r="A42" s="402"/>
      <c r="B42" s="403"/>
      <c r="C42" s="417"/>
      <c r="D42" s="417"/>
      <c r="E42" s="417"/>
    </row>
    <row r="43" spans="1:5" s="444" customFormat="1" ht="16.5" customHeight="1" thickBot="1" x14ac:dyDescent="0.25">
      <c r="A43" s="714" t="s">
        <v>292</v>
      </c>
      <c r="B43" s="715"/>
      <c r="C43" s="715"/>
      <c r="D43" s="715"/>
      <c r="E43" s="716"/>
    </row>
    <row r="44" spans="1:5" s="281" customFormat="1" ht="12" customHeight="1" thickBot="1" x14ac:dyDescent="0.25">
      <c r="A44" s="455" t="s">
        <v>51</v>
      </c>
      <c r="B44" s="314" t="s">
        <v>407</v>
      </c>
      <c r="C44" s="370">
        <f>SUM(C45:C49)</f>
        <v>0</v>
      </c>
      <c r="D44" s="370">
        <f>SUM(D45:D49)</f>
        <v>0</v>
      </c>
      <c r="E44" s="378">
        <f>SUM(E45:E49)</f>
        <v>0</v>
      </c>
    </row>
    <row r="45" spans="1:5" ht="12" customHeight="1" x14ac:dyDescent="0.2">
      <c r="A45" s="468" t="s">
        <v>53</v>
      </c>
      <c r="B45" s="295" t="s">
        <v>215</v>
      </c>
      <c r="C45" s="88"/>
      <c r="D45" s="88"/>
      <c r="E45" s="374"/>
    </row>
    <row r="46" spans="1:5" ht="12" customHeight="1" x14ac:dyDescent="0.2">
      <c r="A46" s="468" t="s">
        <v>55</v>
      </c>
      <c r="B46" s="294" t="s">
        <v>216</v>
      </c>
      <c r="C46" s="367"/>
      <c r="D46" s="367"/>
      <c r="E46" s="375"/>
    </row>
    <row r="47" spans="1:5" ht="12" customHeight="1" x14ac:dyDescent="0.2">
      <c r="A47" s="468" t="s">
        <v>57</v>
      </c>
      <c r="B47" s="294" t="s">
        <v>217</v>
      </c>
      <c r="C47" s="367"/>
      <c r="D47" s="367"/>
      <c r="E47" s="375"/>
    </row>
    <row r="48" spans="1:5" ht="12" customHeight="1" x14ac:dyDescent="0.2">
      <c r="A48" s="468" t="s">
        <v>59</v>
      </c>
      <c r="B48" s="294" t="s">
        <v>218</v>
      </c>
      <c r="C48" s="367"/>
      <c r="D48" s="367"/>
      <c r="E48" s="375"/>
    </row>
    <row r="49" spans="1:5" ht="12" customHeight="1" thickBot="1" x14ac:dyDescent="0.25">
      <c r="A49" s="468" t="s">
        <v>61</v>
      </c>
      <c r="B49" s="294" t="s">
        <v>220</v>
      </c>
      <c r="C49" s="367"/>
      <c r="D49" s="367"/>
      <c r="E49" s="375"/>
    </row>
    <row r="50" spans="1:5" ht="12" customHeight="1" thickBot="1" x14ac:dyDescent="0.25">
      <c r="A50" s="455" t="s">
        <v>65</v>
      </c>
      <c r="B50" s="314" t="s">
        <v>408</v>
      </c>
      <c r="C50" s="370">
        <f>SUM(C51:C53)</f>
        <v>0</v>
      </c>
      <c r="D50" s="370">
        <f>SUM(D51:D53)</f>
        <v>0</v>
      </c>
      <c r="E50" s="378">
        <f>SUM(E51:E53)</f>
        <v>0</v>
      </c>
    </row>
    <row r="51" spans="1:5" s="281" customFormat="1" ht="12" customHeight="1" x14ac:dyDescent="0.2">
      <c r="A51" s="468" t="s">
        <v>67</v>
      </c>
      <c r="B51" s="295" t="s">
        <v>241</v>
      </c>
      <c r="C51" s="88"/>
      <c r="D51" s="88"/>
      <c r="E51" s="374"/>
    </row>
    <row r="52" spans="1:5" ht="12" customHeight="1" x14ac:dyDescent="0.2">
      <c r="A52" s="468" t="s">
        <v>69</v>
      </c>
      <c r="B52" s="294" t="s">
        <v>243</v>
      </c>
      <c r="C52" s="367"/>
      <c r="D52" s="367"/>
      <c r="E52" s="375"/>
    </row>
    <row r="53" spans="1:5" ht="12" customHeight="1" x14ac:dyDescent="0.2">
      <c r="A53" s="468" t="s">
        <v>71</v>
      </c>
      <c r="B53" s="294" t="s">
        <v>409</v>
      </c>
      <c r="C53" s="367"/>
      <c r="D53" s="367"/>
      <c r="E53" s="375"/>
    </row>
    <row r="54" spans="1:5" ht="12" customHeight="1" thickBot="1" x14ac:dyDescent="0.25">
      <c r="A54" s="468" t="s">
        <v>73</v>
      </c>
      <c r="B54" s="294" t="s">
        <v>410</v>
      </c>
      <c r="C54" s="367"/>
      <c r="D54" s="367"/>
      <c r="E54" s="375"/>
    </row>
    <row r="55" spans="1:5" ht="12" customHeight="1" thickBot="1" x14ac:dyDescent="0.25">
      <c r="A55" s="455" t="s">
        <v>79</v>
      </c>
      <c r="B55" s="459" t="s">
        <v>411</v>
      </c>
      <c r="C55" s="370">
        <f>+C44+C50</f>
        <v>0</v>
      </c>
      <c r="D55" s="370">
        <f>+D44+D50</f>
        <v>0</v>
      </c>
      <c r="E55" s="378">
        <f>+E44+E50</f>
        <v>0</v>
      </c>
    </row>
    <row r="56" spans="1:5" ht="13.5" thickBot="1" x14ac:dyDescent="0.25">
      <c r="C56" s="464"/>
      <c r="D56" s="464"/>
      <c r="E56" s="464"/>
    </row>
    <row r="57" spans="1:5" ht="15" customHeight="1" thickBot="1" x14ac:dyDescent="0.25">
      <c r="A57" s="404" t="s">
        <v>375</v>
      </c>
      <c r="B57" s="405"/>
      <c r="C57" s="95"/>
      <c r="D57" s="95"/>
      <c r="E57" s="453"/>
    </row>
    <row r="58" spans="1:5" ht="14.25" customHeight="1" thickBot="1" x14ac:dyDescent="0.25">
      <c r="A58" s="404" t="s">
        <v>376</v>
      </c>
      <c r="B58" s="405"/>
      <c r="C58" s="95"/>
      <c r="D58" s="95"/>
      <c r="E58" s="453"/>
    </row>
  </sheetData>
  <sheetProtection sheet="1" formatCells="0"/>
  <mergeCells count="4">
    <mergeCell ref="A7:E7"/>
    <mergeCell ref="A43:E43"/>
    <mergeCell ref="B2:D2"/>
    <mergeCell ref="B3:D3"/>
  </mergeCells>
  <phoneticPr fontId="27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74" orientation="portrait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92D050"/>
  </sheetPr>
  <dimension ref="A1:E58"/>
  <sheetViews>
    <sheetView view="pageBreakPreview" zoomScale="115" zoomScaleNormal="100" zoomScaleSheetLayoutView="115" workbookViewId="0">
      <selection activeCell="H20" sqref="H20"/>
    </sheetView>
  </sheetViews>
  <sheetFormatPr defaultRowHeight="12.75" x14ac:dyDescent="0.2"/>
  <cols>
    <col min="1" max="1" width="16" style="460" customWidth="1"/>
    <col min="2" max="2" width="59.33203125" style="30" customWidth="1"/>
    <col min="3" max="5" width="15.83203125" style="30" customWidth="1"/>
    <col min="6" max="16384" width="9.33203125" style="30"/>
  </cols>
  <sheetData>
    <row r="1" spans="1:5" s="395" customFormat="1" ht="21" customHeight="1" thickBot="1" x14ac:dyDescent="0.25">
      <c r="A1" s="394"/>
      <c r="B1" s="396"/>
      <c r="C1" s="441"/>
      <c r="D1" s="441"/>
      <c r="E1" s="509" t="str">
        <f>+CONCATENATE("7.2. melléklet a ……/",LEFT(ÖSSZEFÜGGÉSEK!A4,4)+1,". (……) önkormányzati rendelethez")</f>
        <v>7.2. melléklet a ……/2017. (……) önkormányzati rendelethez</v>
      </c>
    </row>
    <row r="2" spans="1:5" s="442" customFormat="1" ht="25.5" customHeight="1" x14ac:dyDescent="0.2">
      <c r="A2" s="422" t="s">
        <v>384</v>
      </c>
      <c r="B2" s="717" t="s">
        <v>385</v>
      </c>
      <c r="C2" s="718"/>
      <c r="D2" s="719"/>
      <c r="E2" s="465" t="s">
        <v>378</v>
      </c>
    </row>
    <row r="3" spans="1:5" s="442" customFormat="1" ht="24.75" thickBot="1" x14ac:dyDescent="0.25">
      <c r="A3" s="440" t="s">
        <v>386</v>
      </c>
      <c r="B3" s="720" t="s">
        <v>377</v>
      </c>
      <c r="C3" s="723"/>
      <c r="D3" s="724"/>
      <c r="E3" s="466" t="s">
        <v>378</v>
      </c>
    </row>
    <row r="4" spans="1:5" s="443" customFormat="1" ht="15.95" customHeight="1" thickBot="1" x14ac:dyDescent="0.3">
      <c r="A4" s="397"/>
      <c r="B4" s="397"/>
      <c r="C4" s="398"/>
      <c r="D4" s="398"/>
      <c r="E4" s="398" t="s">
        <v>363</v>
      </c>
    </row>
    <row r="5" spans="1:5" ht="24.75" thickBot="1" x14ac:dyDescent="0.25">
      <c r="A5" s="534" t="s">
        <v>364</v>
      </c>
      <c r="B5" s="535" t="s">
        <v>365</v>
      </c>
      <c r="C5" s="84" t="s">
        <v>43</v>
      </c>
      <c r="D5" s="84" t="s">
        <v>44</v>
      </c>
      <c r="E5" s="399" t="s">
        <v>45</v>
      </c>
    </row>
    <row r="6" spans="1:5" s="444" customFormat="1" ht="12.95" customHeight="1" thickBot="1" x14ac:dyDescent="0.25">
      <c r="A6" s="392" t="s">
        <v>46</v>
      </c>
      <c r="B6" s="393" t="s">
        <v>47</v>
      </c>
      <c r="C6" s="393" t="s">
        <v>48</v>
      </c>
      <c r="D6" s="94" t="s">
        <v>49</v>
      </c>
      <c r="E6" s="92" t="s">
        <v>50</v>
      </c>
    </row>
    <row r="7" spans="1:5" s="444" customFormat="1" ht="15.95" customHeight="1" thickBot="1" x14ac:dyDescent="0.25">
      <c r="A7" s="714" t="s">
        <v>291</v>
      </c>
      <c r="B7" s="715"/>
      <c r="C7" s="715"/>
      <c r="D7" s="715"/>
      <c r="E7" s="716"/>
    </row>
    <row r="8" spans="1:5" s="418" customFormat="1" ht="12" customHeight="1" thickBot="1" x14ac:dyDescent="0.25">
      <c r="A8" s="392" t="s">
        <v>51</v>
      </c>
      <c r="B8" s="456" t="s">
        <v>387</v>
      </c>
      <c r="C8" s="370">
        <f>SUM(C9:C18)</f>
        <v>0</v>
      </c>
      <c r="D8" s="370">
        <f>SUM(D9:D18)</f>
        <v>0</v>
      </c>
      <c r="E8" s="462">
        <f>SUM(E9:E18)</f>
        <v>0</v>
      </c>
    </row>
    <row r="9" spans="1:5" s="418" customFormat="1" ht="12" customHeight="1" x14ac:dyDescent="0.2">
      <c r="A9" s="467" t="s">
        <v>53</v>
      </c>
      <c r="B9" s="296" t="s">
        <v>110</v>
      </c>
      <c r="C9" s="89"/>
      <c r="D9" s="89"/>
      <c r="E9" s="451"/>
    </row>
    <row r="10" spans="1:5" s="418" customFormat="1" ht="12" customHeight="1" x14ac:dyDescent="0.2">
      <c r="A10" s="468" t="s">
        <v>55</v>
      </c>
      <c r="B10" s="294" t="s">
        <v>112</v>
      </c>
      <c r="C10" s="368"/>
      <c r="D10" s="368"/>
      <c r="E10" s="97"/>
    </row>
    <row r="11" spans="1:5" s="418" customFormat="1" ht="12" customHeight="1" x14ac:dyDescent="0.2">
      <c r="A11" s="468" t="s">
        <v>57</v>
      </c>
      <c r="B11" s="294" t="s">
        <v>114</v>
      </c>
      <c r="C11" s="368"/>
      <c r="D11" s="368"/>
      <c r="E11" s="97"/>
    </row>
    <row r="12" spans="1:5" s="418" customFormat="1" ht="12" customHeight="1" x14ac:dyDescent="0.2">
      <c r="A12" s="468" t="s">
        <v>59</v>
      </c>
      <c r="B12" s="294" t="s">
        <v>116</v>
      </c>
      <c r="C12" s="368"/>
      <c r="D12" s="368"/>
      <c r="E12" s="97"/>
    </row>
    <row r="13" spans="1:5" s="418" customFormat="1" ht="12" customHeight="1" x14ac:dyDescent="0.2">
      <c r="A13" s="468" t="s">
        <v>61</v>
      </c>
      <c r="B13" s="294" t="s">
        <v>118</v>
      </c>
      <c r="C13" s="368"/>
      <c r="D13" s="368"/>
      <c r="E13" s="97"/>
    </row>
    <row r="14" spans="1:5" s="418" customFormat="1" ht="12" customHeight="1" x14ac:dyDescent="0.2">
      <c r="A14" s="468" t="s">
        <v>63</v>
      </c>
      <c r="B14" s="294" t="s">
        <v>388</v>
      </c>
      <c r="C14" s="368"/>
      <c r="D14" s="368"/>
      <c r="E14" s="97"/>
    </row>
    <row r="15" spans="1:5" s="445" customFormat="1" ht="12" customHeight="1" x14ac:dyDescent="0.2">
      <c r="A15" s="468" t="s">
        <v>222</v>
      </c>
      <c r="B15" s="293" t="s">
        <v>389</v>
      </c>
      <c r="C15" s="368"/>
      <c r="D15" s="368"/>
      <c r="E15" s="97"/>
    </row>
    <row r="16" spans="1:5" s="445" customFormat="1" ht="12" customHeight="1" x14ac:dyDescent="0.2">
      <c r="A16" s="468" t="s">
        <v>224</v>
      </c>
      <c r="B16" s="294" t="s">
        <v>124</v>
      </c>
      <c r="C16" s="90"/>
      <c r="D16" s="90"/>
      <c r="E16" s="450"/>
    </row>
    <row r="17" spans="1:5" s="418" customFormat="1" ht="12" customHeight="1" x14ac:dyDescent="0.2">
      <c r="A17" s="468" t="s">
        <v>226</v>
      </c>
      <c r="B17" s="294" t="s">
        <v>126</v>
      </c>
      <c r="C17" s="368"/>
      <c r="D17" s="368"/>
      <c r="E17" s="97"/>
    </row>
    <row r="18" spans="1:5" s="445" customFormat="1" ht="12" customHeight="1" thickBot="1" x14ac:dyDescent="0.25">
      <c r="A18" s="468" t="s">
        <v>228</v>
      </c>
      <c r="B18" s="293" t="s">
        <v>128</v>
      </c>
      <c r="C18" s="369"/>
      <c r="D18" s="369"/>
      <c r="E18" s="446"/>
    </row>
    <row r="19" spans="1:5" s="445" customFormat="1" ht="12" customHeight="1" thickBot="1" x14ac:dyDescent="0.25">
      <c r="A19" s="392" t="s">
        <v>65</v>
      </c>
      <c r="B19" s="456" t="s">
        <v>390</v>
      </c>
      <c r="C19" s="370">
        <f>SUM(C20:C22)</f>
        <v>0</v>
      </c>
      <c r="D19" s="370">
        <f>SUM(D20:D22)</f>
        <v>0</v>
      </c>
      <c r="E19" s="462">
        <f>SUM(E20:E22)</f>
        <v>0</v>
      </c>
    </row>
    <row r="20" spans="1:5" s="445" customFormat="1" ht="12" customHeight="1" x14ac:dyDescent="0.2">
      <c r="A20" s="468" t="s">
        <v>67</v>
      </c>
      <c r="B20" s="295" t="s">
        <v>68</v>
      </c>
      <c r="C20" s="368"/>
      <c r="D20" s="368"/>
      <c r="E20" s="97"/>
    </row>
    <row r="21" spans="1:5" s="445" customFormat="1" ht="12" customHeight="1" x14ac:dyDescent="0.2">
      <c r="A21" s="468" t="s">
        <v>69</v>
      </c>
      <c r="B21" s="294" t="s">
        <v>391</v>
      </c>
      <c r="C21" s="368"/>
      <c r="D21" s="368"/>
      <c r="E21" s="97"/>
    </row>
    <row r="22" spans="1:5" s="445" customFormat="1" ht="12" customHeight="1" x14ac:dyDescent="0.2">
      <c r="A22" s="468" t="s">
        <v>71</v>
      </c>
      <c r="B22" s="294" t="s">
        <v>392</v>
      </c>
      <c r="C22" s="368"/>
      <c r="D22" s="368"/>
      <c r="E22" s="97"/>
    </row>
    <row r="23" spans="1:5" s="445" customFormat="1" ht="12" customHeight="1" thickBot="1" x14ac:dyDescent="0.25">
      <c r="A23" s="468" t="s">
        <v>73</v>
      </c>
      <c r="B23" s="294" t="s">
        <v>393</v>
      </c>
      <c r="C23" s="368"/>
      <c r="D23" s="368"/>
      <c r="E23" s="97"/>
    </row>
    <row r="24" spans="1:5" s="445" customFormat="1" ht="12" customHeight="1" thickBot="1" x14ac:dyDescent="0.25">
      <c r="A24" s="455" t="s">
        <v>79</v>
      </c>
      <c r="B24" s="314" t="s">
        <v>298</v>
      </c>
      <c r="C24" s="37"/>
      <c r="D24" s="37"/>
      <c r="E24" s="461"/>
    </row>
    <row r="25" spans="1:5" s="445" customFormat="1" ht="12" customHeight="1" thickBot="1" x14ac:dyDescent="0.25">
      <c r="A25" s="455" t="s">
        <v>262</v>
      </c>
      <c r="B25" s="314" t="s">
        <v>394</v>
      </c>
      <c r="C25" s="370">
        <f>SUM(C26:C27)</f>
        <v>0</v>
      </c>
      <c r="D25" s="370">
        <f>SUM(D26:D27)</f>
        <v>0</v>
      </c>
      <c r="E25" s="462">
        <f>SUM(E26:E27)</f>
        <v>0</v>
      </c>
    </row>
    <row r="26" spans="1:5" s="445" customFormat="1" ht="12" customHeight="1" x14ac:dyDescent="0.2">
      <c r="A26" s="469" t="s">
        <v>95</v>
      </c>
      <c r="B26" s="470" t="s">
        <v>391</v>
      </c>
      <c r="C26" s="88"/>
      <c r="D26" s="88"/>
      <c r="E26" s="449"/>
    </row>
    <row r="27" spans="1:5" s="445" customFormat="1" ht="12" customHeight="1" x14ac:dyDescent="0.2">
      <c r="A27" s="469" t="s">
        <v>101</v>
      </c>
      <c r="B27" s="471" t="s">
        <v>395</v>
      </c>
      <c r="C27" s="371"/>
      <c r="D27" s="371"/>
      <c r="E27" s="448"/>
    </row>
    <row r="28" spans="1:5" s="445" customFormat="1" ht="12" customHeight="1" thickBot="1" x14ac:dyDescent="0.25">
      <c r="A28" s="468" t="s">
        <v>103</v>
      </c>
      <c r="B28" s="472" t="s">
        <v>396</v>
      </c>
      <c r="C28" s="452"/>
      <c r="D28" s="452"/>
      <c r="E28" s="447"/>
    </row>
    <row r="29" spans="1:5" s="445" customFormat="1" ht="12" customHeight="1" thickBot="1" x14ac:dyDescent="0.25">
      <c r="A29" s="455" t="s">
        <v>107</v>
      </c>
      <c r="B29" s="314" t="s">
        <v>397</v>
      </c>
      <c r="C29" s="370">
        <f>SUM(C30:C32)</f>
        <v>0</v>
      </c>
      <c r="D29" s="370">
        <f>SUM(D30:D32)</f>
        <v>0</v>
      </c>
      <c r="E29" s="462">
        <f>SUM(E30:E32)</f>
        <v>0</v>
      </c>
    </row>
    <row r="30" spans="1:5" s="445" customFormat="1" ht="12" customHeight="1" x14ac:dyDescent="0.2">
      <c r="A30" s="469" t="s">
        <v>109</v>
      </c>
      <c r="B30" s="470" t="s">
        <v>132</v>
      </c>
      <c r="C30" s="88"/>
      <c r="D30" s="88"/>
      <c r="E30" s="449"/>
    </row>
    <row r="31" spans="1:5" s="445" customFormat="1" ht="12" customHeight="1" x14ac:dyDescent="0.2">
      <c r="A31" s="469" t="s">
        <v>111</v>
      </c>
      <c r="B31" s="471" t="s">
        <v>134</v>
      </c>
      <c r="C31" s="371"/>
      <c r="D31" s="371"/>
      <c r="E31" s="448"/>
    </row>
    <row r="32" spans="1:5" s="445" customFormat="1" ht="12" customHeight="1" thickBot="1" x14ac:dyDescent="0.25">
      <c r="A32" s="468" t="s">
        <v>113</v>
      </c>
      <c r="B32" s="454" t="s">
        <v>136</v>
      </c>
      <c r="C32" s="452"/>
      <c r="D32" s="452"/>
      <c r="E32" s="447"/>
    </row>
    <row r="33" spans="1:5" s="445" customFormat="1" ht="12" customHeight="1" thickBot="1" x14ac:dyDescent="0.25">
      <c r="A33" s="455" t="s">
        <v>129</v>
      </c>
      <c r="B33" s="314" t="s">
        <v>299</v>
      </c>
      <c r="C33" s="37"/>
      <c r="D33" s="37"/>
      <c r="E33" s="461"/>
    </row>
    <row r="34" spans="1:5" s="418" customFormat="1" ht="12" customHeight="1" thickBot="1" x14ac:dyDescent="0.25">
      <c r="A34" s="455" t="s">
        <v>273</v>
      </c>
      <c r="B34" s="314" t="s">
        <v>398</v>
      </c>
      <c r="C34" s="37"/>
      <c r="D34" s="37"/>
      <c r="E34" s="461"/>
    </row>
    <row r="35" spans="1:5" s="418" customFormat="1" ht="12" customHeight="1" thickBot="1" x14ac:dyDescent="0.25">
      <c r="A35" s="392" t="s">
        <v>151</v>
      </c>
      <c r="B35" s="314" t="s">
        <v>399</v>
      </c>
      <c r="C35" s="370">
        <f>+C8+C19+C24+C25+C29+C33+C34</f>
        <v>0</v>
      </c>
      <c r="D35" s="370">
        <f>+D8+D19+D24+D25+D29+D33+D34</f>
        <v>0</v>
      </c>
      <c r="E35" s="462">
        <f>+E8+E19+E24+E25+E29+E33+E34</f>
        <v>0</v>
      </c>
    </row>
    <row r="36" spans="1:5" s="418" customFormat="1" ht="12" customHeight="1" thickBot="1" x14ac:dyDescent="0.25">
      <c r="A36" s="457" t="s">
        <v>161</v>
      </c>
      <c r="B36" s="314" t="s">
        <v>400</v>
      </c>
      <c r="C36" s="370">
        <f>+C37+C38+C39</f>
        <v>0</v>
      </c>
      <c r="D36" s="370">
        <f>+D37+D38+D39</f>
        <v>0</v>
      </c>
      <c r="E36" s="462">
        <f>+E37+E38+E39</f>
        <v>0</v>
      </c>
    </row>
    <row r="37" spans="1:5" s="418" customFormat="1" ht="12" customHeight="1" x14ac:dyDescent="0.2">
      <c r="A37" s="469" t="s">
        <v>401</v>
      </c>
      <c r="B37" s="470" t="s">
        <v>316</v>
      </c>
      <c r="C37" s="88"/>
      <c r="D37" s="88"/>
      <c r="E37" s="449"/>
    </row>
    <row r="38" spans="1:5" s="445" customFormat="1" ht="12" customHeight="1" x14ac:dyDescent="0.2">
      <c r="A38" s="469" t="s">
        <v>402</v>
      </c>
      <c r="B38" s="471" t="s">
        <v>403</v>
      </c>
      <c r="C38" s="371"/>
      <c r="D38" s="371"/>
      <c r="E38" s="448"/>
    </row>
    <row r="39" spans="1:5" s="445" customFormat="1" ht="12" customHeight="1" thickBot="1" x14ac:dyDescent="0.25">
      <c r="A39" s="468" t="s">
        <v>404</v>
      </c>
      <c r="B39" s="454" t="s">
        <v>405</v>
      </c>
      <c r="C39" s="452"/>
      <c r="D39" s="452"/>
      <c r="E39" s="447"/>
    </row>
    <row r="40" spans="1:5" s="445" customFormat="1" ht="15" customHeight="1" thickBot="1" x14ac:dyDescent="0.25">
      <c r="A40" s="457" t="s">
        <v>285</v>
      </c>
      <c r="B40" s="458" t="s">
        <v>406</v>
      </c>
      <c r="C40" s="91">
        <f>+C35+C36</f>
        <v>0</v>
      </c>
      <c r="D40" s="91">
        <f>+D35+D36</f>
        <v>0</v>
      </c>
      <c r="E40" s="463">
        <f>+E35+E36</f>
        <v>0</v>
      </c>
    </row>
    <row r="41" spans="1:5" s="445" customFormat="1" ht="15" customHeight="1" x14ac:dyDescent="0.2">
      <c r="A41" s="400"/>
      <c r="B41" s="401"/>
      <c r="C41" s="416"/>
      <c r="D41" s="416"/>
      <c r="E41" s="416"/>
    </row>
    <row r="42" spans="1:5" ht="13.5" thickBot="1" x14ac:dyDescent="0.25">
      <c r="A42" s="402"/>
      <c r="B42" s="403"/>
      <c r="C42" s="417"/>
      <c r="D42" s="417"/>
      <c r="E42" s="417"/>
    </row>
    <row r="43" spans="1:5" s="444" customFormat="1" ht="16.5" customHeight="1" thickBot="1" x14ac:dyDescent="0.25">
      <c r="A43" s="714" t="s">
        <v>292</v>
      </c>
      <c r="B43" s="715"/>
      <c r="C43" s="715"/>
      <c r="D43" s="715"/>
      <c r="E43" s="716"/>
    </row>
    <row r="44" spans="1:5" s="281" customFormat="1" ht="12" customHeight="1" thickBot="1" x14ac:dyDescent="0.25">
      <c r="A44" s="455" t="s">
        <v>51</v>
      </c>
      <c r="B44" s="314" t="s">
        <v>407</v>
      </c>
      <c r="C44" s="370">
        <f>SUM(C45:C49)</f>
        <v>0</v>
      </c>
      <c r="D44" s="370">
        <f>SUM(D45:D49)</f>
        <v>0</v>
      </c>
      <c r="E44" s="378">
        <f>SUM(E45:E49)</f>
        <v>0</v>
      </c>
    </row>
    <row r="45" spans="1:5" ht="12" customHeight="1" x14ac:dyDescent="0.2">
      <c r="A45" s="468" t="s">
        <v>53</v>
      </c>
      <c r="B45" s="295" t="s">
        <v>215</v>
      </c>
      <c r="C45" s="88"/>
      <c r="D45" s="88"/>
      <c r="E45" s="374"/>
    </row>
    <row r="46" spans="1:5" ht="12" customHeight="1" x14ac:dyDescent="0.2">
      <c r="A46" s="468" t="s">
        <v>55</v>
      </c>
      <c r="B46" s="294" t="s">
        <v>216</v>
      </c>
      <c r="C46" s="367"/>
      <c r="D46" s="367"/>
      <c r="E46" s="375"/>
    </row>
    <row r="47" spans="1:5" ht="12" customHeight="1" x14ac:dyDescent="0.2">
      <c r="A47" s="468" t="s">
        <v>57</v>
      </c>
      <c r="B47" s="294" t="s">
        <v>217</v>
      </c>
      <c r="C47" s="367"/>
      <c r="D47" s="367"/>
      <c r="E47" s="375"/>
    </row>
    <row r="48" spans="1:5" ht="12" customHeight="1" x14ac:dyDescent="0.2">
      <c r="A48" s="468" t="s">
        <v>59</v>
      </c>
      <c r="B48" s="294" t="s">
        <v>218</v>
      </c>
      <c r="C48" s="367"/>
      <c r="D48" s="367"/>
      <c r="E48" s="375"/>
    </row>
    <row r="49" spans="1:5" ht="12" customHeight="1" thickBot="1" x14ac:dyDescent="0.25">
      <c r="A49" s="468" t="s">
        <v>61</v>
      </c>
      <c r="B49" s="294" t="s">
        <v>220</v>
      </c>
      <c r="C49" s="367"/>
      <c r="D49" s="367"/>
      <c r="E49" s="375"/>
    </row>
    <row r="50" spans="1:5" ht="12" customHeight="1" thickBot="1" x14ac:dyDescent="0.25">
      <c r="A50" s="455" t="s">
        <v>65</v>
      </c>
      <c r="B50" s="314" t="s">
        <v>408</v>
      </c>
      <c r="C50" s="370">
        <f>SUM(C51:C53)</f>
        <v>0</v>
      </c>
      <c r="D50" s="370">
        <f>SUM(D51:D53)</f>
        <v>0</v>
      </c>
      <c r="E50" s="378">
        <f>SUM(E51:E53)</f>
        <v>0</v>
      </c>
    </row>
    <row r="51" spans="1:5" s="281" customFormat="1" ht="12" customHeight="1" x14ac:dyDescent="0.2">
      <c r="A51" s="468" t="s">
        <v>67</v>
      </c>
      <c r="B51" s="295" t="s">
        <v>241</v>
      </c>
      <c r="C51" s="88"/>
      <c r="D51" s="88"/>
      <c r="E51" s="374"/>
    </row>
    <row r="52" spans="1:5" ht="12" customHeight="1" x14ac:dyDescent="0.2">
      <c r="A52" s="468" t="s">
        <v>69</v>
      </c>
      <c r="B52" s="294" t="s">
        <v>243</v>
      </c>
      <c r="C52" s="367"/>
      <c r="D52" s="367"/>
      <c r="E52" s="375"/>
    </row>
    <row r="53" spans="1:5" ht="12" customHeight="1" x14ac:dyDescent="0.2">
      <c r="A53" s="468" t="s">
        <v>71</v>
      </c>
      <c r="B53" s="294" t="s">
        <v>409</v>
      </c>
      <c r="C53" s="367"/>
      <c r="D53" s="367"/>
      <c r="E53" s="375"/>
    </row>
    <row r="54" spans="1:5" ht="12" customHeight="1" thickBot="1" x14ac:dyDescent="0.25">
      <c r="A54" s="468" t="s">
        <v>73</v>
      </c>
      <c r="B54" s="294" t="s">
        <v>410</v>
      </c>
      <c r="C54" s="367"/>
      <c r="D54" s="367"/>
      <c r="E54" s="375"/>
    </row>
    <row r="55" spans="1:5" ht="12" customHeight="1" thickBot="1" x14ac:dyDescent="0.25">
      <c r="A55" s="455" t="s">
        <v>79</v>
      </c>
      <c r="B55" s="459" t="s">
        <v>411</v>
      </c>
      <c r="C55" s="370">
        <f>+C44+C50</f>
        <v>0</v>
      </c>
      <c r="D55" s="370">
        <f>+D44+D50</f>
        <v>0</v>
      </c>
      <c r="E55" s="378">
        <f>+E44+E50</f>
        <v>0</v>
      </c>
    </row>
    <row r="56" spans="1:5" ht="13.5" thickBot="1" x14ac:dyDescent="0.25">
      <c r="C56" s="464"/>
      <c r="D56" s="464"/>
      <c r="E56" s="464"/>
    </row>
    <row r="57" spans="1:5" ht="15" customHeight="1" thickBot="1" x14ac:dyDescent="0.25">
      <c r="A57" s="404" t="s">
        <v>375</v>
      </c>
      <c r="B57" s="405"/>
      <c r="C57" s="95"/>
      <c r="D57" s="95"/>
      <c r="E57" s="453"/>
    </row>
    <row r="58" spans="1:5" ht="14.25" customHeight="1" thickBot="1" x14ac:dyDescent="0.25">
      <c r="A58" s="404" t="s">
        <v>376</v>
      </c>
      <c r="B58" s="405"/>
      <c r="C58" s="95"/>
      <c r="D58" s="95"/>
      <c r="E58" s="453"/>
    </row>
  </sheetData>
  <sheetProtection sheet="1" objects="1" scenarios="1" formatCells="0"/>
  <mergeCells count="4">
    <mergeCell ref="B2:D2"/>
    <mergeCell ref="B3:D3"/>
    <mergeCell ref="A7:E7"/>
    <mergeCell ref="A43:E43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4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H160"/>
  <sheetViews>
    <sheetView showGridLines="0" tabSelected="1" view="pageBreakPreview" zoomScale="50" zoomScaleNormal="130" zoomScaleSheetLayoutView="50" workbookViewId="0">
      <selection activeCell="A2" sqref="A2:D2"/>
    </sheetView>
  </sheetViews>
  <sheetFormatPr defaultRowHeight="15.75" x14ac:dyDescent="0.25"/>
  <cols>
    <col min="1" max="1" width="9.5" style="334" customWidth="1"/>
    <col min="2" max="2" width="60.83203125" style="334" customWidth="1"/>
    <col min="3" max="4" width="15.83203125" style="335" customWidth="1"/>
    <col min="5" max="16384" width="9.33203125" style="345"/>
  </cols>
  <sheetData>
    <row r="1" spans="1:4" ht="29.25" customHeight="1" x14ac:dyDescent="0.25">
      <c r="A1" s="675" t="s">
        <v>1596</v>
      </c>
      <c r="B1" s="675"/>
      <c r="C1" s="675"/>
      <c r="D1" s="675"/>
    </row>
    <row r="2" spans="1:4" ht="24.75" customHeight="1" x14ac:dyDescent="0.25">
      <c r="A2" s="673" t="s">
        <v>1515</v>
      </c>
      <c r="B2" s="674"/>
      <c r="C2" s="674"/>
      <c r="D2" s="674"/>
    </row>
    <row r="3" spans="1:4" x14ac:dyDescent="0.25">
      <c r="A3" s="345"/>
      <c r="B3" s="345"/>
      <c r="C3" s="345"/>
      <c r="D3" s="345"/>
    </row>
    <row r="4" spans="1:4" ht="15.95" customHeight="1" x14ac:dyDescent="0.25">
      <c r="A4" s="667" t="s">
        <v>39</v>
      </c>
      <c r="B4" s="667"/>
      <c r="C4" s="667"/>
      <c r="D4" s="667"/>
    </row>
    <row r="5" spans="1:4" ht="15.95" customHeight="1" thickBot="1" x14ac:dyDescent="0.3">
      <c r="A5" s="38" t="s">
        <v>1449</v>
      </c>
      <c r="B5" s="38"/>
      <c r="C5" s="332"/>
      <c r="D5" s="332"/>
    </row>
    <row r="6" spans="1:4" ht="15.95" customHeight="1" x14ac:dyDescent="0.25">
      <c r="A6" s="668" t="s">
        <v>41</v>
      </c>
      <c r="B6" s="670" t="s">
        <v>42</v>
      </c>
      <c r="C6" s="672" t="str">
        <f>'2.sz.mell.'!C5:D5</f>
        <v>2017.évi</v>
      </c>
      <c r="D6" s="672"/>
    </row>
    <row r="7" spans="1:4" ht="38.1" customHeight="1" thickBot="1" x14ac:dyDescent="0.3">
      <c r="A7" s="669"/>
      <c r="B7" s="671"/>
      <c r="C7" s="530" t="s">
        <v>43</v>
      </c>
      <c r="D7" s="530" t="s">
        <v>44</v>
      </c>
    </row>
    <row r="8" spans="1:4" s="346" customFormat="1" ht="12" customHeight="1" thickBot="1" x14ac:dyDescent="0.25">
      <c r="A8" s="311" t="s">
        <v>46</v>
      </c>
      <c r="B8" s="312" t="s">
        <v>47</v>
      </c>
      <c r="C8" s="312" t="s">
        <v>48</v>
      </c>
      <c r="D8" s="312" t="s">
        <v>49</v>
      </c>
    </row>
    <row r="9" spans="1:4" s="347" customFormat="1" ht="12" customHeight="1" thickBot="1" x14ac:dyDescent="0.25">
      <c r="A9" s="306" t="s">
        <v>51</v>
      </c>
      <c r="B9" s="307" t="s">
        <v>52</v>
      </c>
      <c r="C9" s="337">
        <f>SUM(C10:C15)</f>
        <v>133770694</v>
      </c>
      <c r="D9" s="337">
        <f>SUM(D10:D15)</f>
        <v>142791259</v>
      </c>
    </row>
    <row r="10" spans="1:4" s="347" customFormat="1" ht="12" customHeight="1" x14ac:dyDescent="0.2">
      <c r="A10" s="301" t="s">
        <v>53</v>
      </c>
      <c r="B10" s="348" t="s">
        <v>54</v>
      </c>
      <c r="C10" s="339">
        <f>'4.sz.mell'!C9+'3.sz.mell.'!C9+'2.sz.mell.'!C9</f>
        <v>54062184</v>
      </c>
      <c r="D10" s="339">
        <f>'4.sz.mell'!D9+'3.sz.mell.'!D9+'2.sz.mell.'!D9</f>
        <v>54144099</v>
      </c>
    </row>
    <row r="11" spans="1:4" s="347" customFormat="1" ht="12" customHeight="1" x14ac:dyDescent="0.2">
      <c r="A11" s="300" t="s">
        <v>55</v>
      </c>
      <c r="B11" s="349" t="s">
        <v>56</v>
      </c>
      <c r="C11" s="339">
        <f>'4.sz.mell'!C10+'3.sz.mell.'!C10+'2.sz.mell.'!C10</f>
        <v>60279868</v>
      </c>
      <c r="D11" s="339">
        <f>'4.sz.mell'!D10+'3.sz.mell.'!D10+'2.sz.mell.'!D10</f>
        <v>64637328</v>
      </c>
    </row>
    <row r="12" spans="1:4" s="347" customFormat="1" ht="12" customHeight="1" x14ac:dyDescent="0.2">
      <c r="A12" s="300" t="s">
        <v>57</v>
      </c>
      <c r="B12" s="349" t="s">
        <v>58</v>
      </c>
      <c r="C12" s="339">
        <f>'4.sz.mell'!C11+'3.sz.mell.'!C11+'2.sz.mell.'!C11</f>
        <v>17111022</v>
      </c>
      <c r="D12" s="339">
        <f>'4.sz.mell'!D11+'3.sz.mell.'!D11+'2.sz.mell.'!D11</f>
        <v>20516566</v>
      </c>
    </row>
    <row r="13" spans="1:4" s="347" customFormat="1" ht="12" customHeight="1" x14ac:dyDescent="0.2">
      <c r="A13" s="300" t="s">
        <v>59</v>
      </c>
      <c r="B13" s="349" t="s">
        <v>60</v>
      </c>
      <c r="C13" s="339">
        <f>'4.sz.mell'!C12+'3.sz.mell.'!C12+'2.sz.mell.'!C12</f>
        <v>2317620</v>
      </c>
      <c r="D13" s="339">
        <f>'4.sz.mell'!D12+'3.sz.mell.'!D12+'2.sz.mell.'!D12</f>
        <v>2317620</v>
      </c>
    </row>
    <row r="14" spans="1:4" s="347" customFormat="1" ht="12" customHeight="1" x14ac:dyDescent="0.2">
      <c r="A14" s="300" t="s">
        <v>61</v>
      </c>
      <c r="B14" s="349" t="s">
        <v>62</v>
      </c>
      <c r="C14" s="339">
        <f>'4.sz.mell'!C13+'3.sz.mell.'!C13+'2.sz.mell.'!C13</f>
        <v>0</v>
      </c>
      <c r="D14" s="339">
        <f>'4.sz.mell'!D13+'3.sz.mell.'!D13+'2.sz.mell.'!D13</f>
        <v>0</v>
      </c>
    </row>
    <row r="15" spans="1:4" s="347" customFormat="1" ht="12" customHeight="1" thickBot="1" x14ac:dyDescent="0.25">
      <c r="A15" s="302" t="s">
        <v>63</v>
      </c>
      <c r="B15" s="350" t="s">
        <v>64</v>
      </c>
      <c r="C15" s="339">
        <f>'4.sz.mell'!C14+'3.sz.mell.'!C14+'2.sz.mell.'!C14</f>
        <v>0</v>
      </c>
      <c r="D15" s="339">
        <f>'4.sz.mell'!D14+'3.sz.mell.'!D14+'2.sz.mell.'!D14</f>
        <v>1175646</v>
      </c>
    </row>
    <row r="16" spans="1:4" s="347" customFormat="1" ht="12" customHeight="1" thickBot="1" x14ac:dyDescent="0.25">
      <c r="A16" s="306" t="s">
        <v>65</v>
      </c>
      <c r="B16" s="327" t="s">
        <v>66</v>
      </c>
      <c r="C16" s="337">
        <f>SUM(C17:C21)</f>
        <v>25885000</v>
      </c>
      <c r="D16" s="337">
        <f>SUM(D17:D21)</f>
        <v>25948000</v>
      </c>
    </row>
    <row r="17" spans="1:4" s="347" customFormat="1" ht="12" customHeight="1" x14ac:dyDescent="0.2">
      <c r="A17" s="301" t="s">
        <v>67</v>
      </c>
      <c r="B17" s="348" t="s">
        <v>68</v>
      </c>
      <c r="C17" s="339">
        <f>'4.sz.mell'!C16+'3.sz.mell.'!C16+'2.sz.mell.'!C16</f>
        <v>0</v>
      </c>
      <c r="D17" s="339">
        <f>'4.sz.mell'!D16+'3.sz.mell.'!D16+'2.sz.mell.'!D16</f>
        <v>0</v>
      </c>
    </row>
    <row r="18" spans="1:4" s="347" customFormat="1" ht="12" customHeight="1" x14ac:dyDescent="0.2">
      <c r="A18" s="300" t="s">
        <v>69</v>
      </c>
      <c r="B18" s="349" t="s">
        <v>70</v>
      </c>
      <c r="C18" s="339">
        <f>'4.sz.mell'!C17+'3.sz.mell.'!C17+'2.sz.mell.'!C17</f>
        <v>0</v>
      </c>
      <c r="D18" s="339">
        <f>'4.sz.mell'!D17+'3.sz.mell.'!D17+'2.sz.mell.'!D17</f>
        <v>0</v>
      </c>
    </row>
    <row r="19" spans="1:4" s="347" customFormat="1" ht="12" customHeight="1" x14ac:dyDescent="0.2">
      <c r="A19" s="300" t="s">
        <v>71</v>
      </c>
      <c r="B19" s="349" t="s">
        <v>72</v>
      </c>
      <c r="C19" s="339">
        <f>'4.sz.mell'!C18+'3.sz.mell.'!C18+'2.sz.mell.'!C18</f>
        <v>0</v>
      </c>
      <c r="D19" s="339">
        <f>'4.sz.mell'!D18+'3.sz.mell.'!D18+'2.sz.mell.'!D18</f>
        <v>0</v>
      </c>
    </row>
    <row r="20" spans="1:4" s="347" customFormat="1" ht="12" customHeight="1" x14ac:dyDescent="0.2">
      <c r="A20" s="300" t="s">
        <v>73</v>
      </c>
      <c r="B20" s="349" t="s">
        <v>74</v>
      </c>
      <c r="C20" s="339">
        <f>'4.sz.mell'!C19+'3.sz.mell.'!C19+'2.sz.mell.'!C19</f>
        <v>0</v>
      </c>
      <c r="D20" s="339">
        <f>'4.sz.mell'!D19+'3.sz.mell.'!D19+'2.sz.mell.'!D19</f>
        <v>0</v>
      </c>
    </row>
    <row r="21" spans="1:4" s="347" customFormat="1" ht="12" customHeight="1" x14ac:dyDescent="0.2">
      <c r="A21" s="300" t="s">
        <v>75</v>
      </c>
      <c r="B21" s="349" t="s">
        <v>76</v>
      </c>
      <c r="C21" s="339">
        <f>'4.sz.mell'!C20+'3.sz.mell.'!C20+'2.sz.mell.'!C20</f>
        <v>25885000</v>
      </c>
      <c r="D21" s="339">
        <f>'4.sz.mell'!D20+'3.sz.mell.'!D20+'2.sz.mell.'!D20</f>
        <v>25948000</v>
      </c>
    </row>
    <row r="22" spans="1:4" s="347" customFormat="1" ht="12" customHeight="1" thickBot="1" x14ac:dyDescent="0.25">
      <c r="A22" s="302" t="s">
        <v>77</v>
      </c>
      <c r="B22" s="350" t="s">
        <v>78</v>
      </c>
      <c r="C22" s="339">
        <f>'4.sz.mell'!C21+'3.sz.mell.'!C21+'2.sz.mell.'!C21</f>
        <v>0</v>
      </c>
      <c r="D22" s="339">
        <f>'4.sz.mell'!D21+'3.sz.mell.'!D21+'2.sz.mell.'!D21</f>
        <v>0</v>
      </c>
    </row>
    <row r="23" spans="1:4" s="347" customFormat="1" ht="12" customHeight="1" thickBot="1" x14ac:dyDescent="0.25">
      <c r="A23" s="306" t="s">
        <v>79</v>
      </c>
      <c r="B23" s="307" t="s">
        <v>80</v>
      </c>
      <c r="C23" s="337">
        <f>SUM(C24:C28)</f>
        <v>0</v>
      </c>
      <c r="D23" s="337">
        <f>SUM(D24:D28)</f>
        <v>63439783</v>
      </c>
    </row>
    <row r="24" spans="1:4" s="347" customFormat="1" ht="12" customHeight="1" x14ac:dyDescent="0.2">
      <c r="A24" s="301" t="s">
        <v>81</v>
      </c>
      <c r="B24" s="348" t="s">
        <v>82</v>
      </c>
      <c r="C24" s="339">
        <f>'4.sz.mell'!C23+'3.sz.mell.'!C23+'2.sz.mell.'!C23</f>
        <v>0</v>
      </c>
      <c r="D24" s="339">
        <f>'4.sz.mell'!D23+'3.sz.mell.'!D23+'2.sz.mell.'!D23</f>
        <v>0</v>
      </c>
    </row>
    <row r="25" spans="1:4" s="347" customFormat="1" ht="12" customHeight="1" x14ac:dyDescent="0.2">
      <c r="A25" s="300" t="s">
        <v>83</v>
      </c>
      <c r="B25" s="349" t="s">
        <v>84</v>
      </c>
      <c r="C25" s="339">
        <f>'4.sz.mell'!C24+'3.sz.mell.'!C24+'2.sz.mell.'!C24</f>
        <v>0</v>
      </c>
      <c r="D25" s="339">
        <f>'4.sz.mell'!D24+'3.sz.mell.'!D24+'2.sz.mell.'!D24</f>
        <v>0</v>
      </c>
    </row>
    <row r="26" spans="1:4" s="347" customFormat="1" ht="12" customHeight="1" x14ac:dyDescent="0.2">
      <c r="A26" s="300" t="s">
        <v>85</v>
      </c>
      <c r="B26" s="349" t="s">
        <v>86</v>
      </c>
      <c r="C26" s="339">
        <f>'4.sz.mell'!C25+'3.sz.mell.'!C25+'2.sz.mell.'!C25</f>
        <v>0</v>
      </c>
      <c r="D26" s="339">
        <f>'4.sz.mell'!D25+'3.sz.mell.'!D25+'2.sz.mell.'!D25</f>
        <v>0</v>
      </c>
    </row>
    <row r="27" spans="1:4" s="347" customFormat="1" ht="12" customHeight="1" x14ac:dyDescent="0.2">
      <c r="A27" s="300" t="s">
        <v>87</v>
      </c>
      <c r="B27" s="349" t="s">
        <v>88</v>
      </c>
      <c r="C27" s="339">
        <f>'4.sz.mell'!C26+'3.sz.mell.'!C26+'2.sz.mell.'!C26</f>
        <v>0</v>
      </c>
      <c r="D27" s="339">
        <f>'4.sz.mell'!D26+'3.sz.mell.'!D26+'2.sz.mell.'!D26</f>
        <v>0</v>
      </c>
    </row>
    <row r="28" spans="1:4" s="347" customFormat="1" ht="12" customHeight="1" x14ac:dyDescent="0.2">
      <c r="A28" s="300" t="s">
        <v>89</v>
      </c>
      <c r="B28" s="349" t="s">
        <v>90</v>
      </c>
      <c r="C28" s="339">
        <f>'4.sz.mell'!C27+'3.sz.mell.'!C27+'2.sz.mell.'!C27</f>
        <v>0</v>
      </c>
      <c r="D28" s="339">
        <f>'4.sz.mell'!D27+'3.sz.mell.'!D27+'2.sz.mell.'!D27</f>
        <v>63439783</v>
      </c>
    </row>
    <row r="29" spans="1:4" s="347" customFormat="1" ht="12" customHeight="1" thickBot="1" x14ac:dyDescent="0.25">
      <c r="A29" s="302" t="s">
        <v>91</v>
      </c>
      <c r="B29" s="350" t="s">
        <v>92</v>
      </c>
      <c r="C29" s="339">
        <f>'4.sz.mell'!C28+'3.sz.mell.'!C28+'2.sz.mell.'!C28</f>
        <v>0</v>
      </c>
      <c r="D29" s="339">
        <f>'4.sz.mell'!D28+'3.sz.mell.'!D28+'2.sz.mell.'!D28</f>
        <v>63439783</v>
      </c>
    </row>
    <row r="30" spans="1:4" s="347" customFormat="1" ht="12" customHeight="1" thickBot="1" x14ac:dyDescent="0.25">
      <c r="A30" s="306" t="s">
        <v>93</v>
      </c>
      <c r="B30" s="307" t="s">
        <v>94</v>
      </c>
      <c r="C30" s="343">
        <f>+C31+C34+C35+C36</f>
        <v>195000000</v>
      </c>
      <c r="D30" s="343">
        <f>+D31+D34+D35+D36</f>
        <v>195000000</v>
      </c>
    </row>
    <row r="31" spans="1:4" s="347" customFormat="1" ht="12" customHeight="1" x14ac:dyDescent="0.2">
      <c r="A31" s="301" t="s">
        <v>95</v>
      </c>
      <c r="B31" s="348" t="s">
        <v>96</v>
      </c>
      <c r="C31" s="339">
        <f>'4.sz.mell'!C30+'3.sz.mell.'!C30+'2.sz.mell.'!C30</f>
        <v>147000000</v>
      </c>
      <c r="D31" s="339">
        <f>'4.sz.mell'!D30+'3.sz.mell.'!D30+'2.sz.mell.'!D30</f>
        <v>147000000</v>
      </c>
    </row>
    <row r="32" spans="1:4" s="347" customFormat="1" ht="12" customHeight="1" x14ac:dyDescent="0.2">
      <c r="A32" s="300" t="s">
        <v>97</v>
      </c>
      <c r="B32" s="349" t="s">
        <v>98</v>
      </c>
      <c r="C32" s="339">
        <f>'4.sz.mell'!C31+'3.sz.mell.'!C31+'2.sz.mell.'!C31</f>
        <v>77000000</v>
      </c>
      <c r="D32" s="339">
        <f>'4.sz.mell'!D31+'3.sz.mell.'!D31+'2.sz.mell.'!D31</f>
        <v>77000000</v>
      </c>
    </row>
    <row r="33" spans="1:4" s="347" customFormat="1" ht="12" customHeight="1" x14ac:dyDescent="0.2">
      <c r="A33" s="300" t="s">
        <v>99</v>
      </c>
      <c r="B33" s="349" t="s">
        <v>100</v>
      </c>
      <c r="C33" s="339">
        <f>'4.sz.mell'!C32+'3.sz.mell.'!C32+'2.sz.mell.'!C32</f>
        <v>70000000</v>
      </c>
      <c r="D33" s="339">
        <f>'4.sz.mell'!D32+'3.sz.mell.'!D32+'2.sz.mell.'!D32</f>
        <v>70000000</v>
      </c>
    </row>
    <row r="34" spans="1:4" s="347" customFormat="1" ht="12" customHeight="1" x14ac:dyDescent="0.2">
      <c r="A34" s="300" t="s">
        <v>101</v>
      </c>
      <c r="B34" s="349" t="s">
        <v>102</v>
      </c>
      <c r="C34" s="339">
        <f>'4.sz.mell'!C33+'3.sz.mell.'!C33+'2.sz.mell.'!C33</f>
        <v>46000000</v>
      </c>
      <c r="D34" s="339">
        <f>'4.sz.mell'!D33+'3.sz.mell.'!D33+'2.sz.mell.'!D33</f>
        <v>46000000</v>
      </c>
    </row>
    <row r="35" spans="1:4" s="347" customFormat="1" ht="12" customHeight="1" x14ac:dyDescent="0.2">
      <c r="A35" s="300" t="s">
        <v>103</v>
      </c>
      <c r="B35" s="349" t="s">
        <v>104</v>
      </c>
      <c r="C35" s="339">
        <f>'4.sz.mell'!C34+'3.sz.mell.'!C34+'2.sz.mell.'!C34</f>
        <v>0</v>
      </c>
      <c r="D35" s="339">
        <f>'4.sz.mell'!D34+'3.sz.mell.'!D34+'2.sz.mell.'!D34</f>
        <v>0</v>
      </c>
    </row>
    <row r="36" spans="1:4" s="347" customFormat="1" ht="12" customHeight="1" thickBot="1" x14ac:dyDescent="0.25">
      <c r="A36" s="302" t="s">
        <v>105</v>
      </c>
      <c r="B36" s="350" t="s">
        <v>106</v>
      </c>
      <c r="C36" s="339">
        <f>'4.sz.mell'!C35+'3.sz.mell.'!C35+'2.sz.mell.'!C35</f>
        <v>2000000</v>
      </c>
      <c r="D36" s="339">
        <f>'4.sz.mell'!D35+'3.sz.mell.'!D35+'2.sz.mell.'!D35</f>
        <v>2000000</v>
      </c>
    </row>
    <row r="37" spans="1:4" s="347" customFormat="1" ht="12" customHeight="1" thickBot="1" x14ac:dyDescent="0.25">
      <c r="A37" s="306" t="s">
        <v>107</v>
      </c>
      <c r="B37" s="307" t="s">
        <v>108</v>
      </c>
      <c r="C37" s="337">
        <f>SUM(C38:C47)</f>
        <v>33018000</v>
      </c>
      <c r="D37" s="337">
        <f>SUM(D38:D47)</f>
        <v>43018000</v>
      </c>
    </row>
    <row r="38" spans="1:4" s="347" customFormat="1" ht="12" customHeight="1" x14ac:dyDescent="0.2">
      <c r="A38" s="301" t="s">
        <v>109</v>
      </c>
      <c r="B38" s="348" t="s">
        <v>110</v>
      </c>
      <c r="C38" s="339">
        <f>'4.sz.mell'!C37+'3.sz.mell.'!C37+'2.sz.mell.'!C37</f>
        <v>50000</v>
      </c>
      <c r="D38" s="339">
        <f>'4.sz.mell'!D37+'3.sz.mell.'!D37+'2.sz.mell.'!D37</f>
        <v>50000</v>
      </c>
    </row>
    <row r="39" spans="1:4" s="347" customFormat="1" ht="12" customHeight="1" x14ac:dyDescent="0.2">
      <c r="A39" s="300" t="s">
        <v>111</v>
      </c>
      <c r="B39" s="349" t="s">
        <v>112</v>
      </c>
      <c r="C39" s="339">
        <f>'4.sz.mell'!C38+'3.sz.mell.'!C38+'2.sz.mell.'!C38</f>
        <v>6360000</v>
      </c>
      <c r="D39" s="339">
        <f>'4.sz.mell'!D38+'3.sz.mell.'!D38+'2.sz.mell.'!D38</f>
        <v>16360000</v>
      </c>
    </row>
    <row r="40" spans="1:4" s="347" customFormat="1" ht="12" customHeight="1" x14ac:dyDescent="0.2">
      <c r="A40" s="300" t="s">
        <v>113</v>
      </c>
      <c r="B40" s="349" t="s">
        <v>114</v>
      </c>
      <c r="C40" s="339">
        <f>'4.sz.mell'!C39+'3.sz.mell.'!C39+'2.sz.mell.'!C39</f>
        <v>4400000</v>
      </c>
      <c r="D40" s="339">
        <f>'4.sz.mell'!D39+'3.sz.mell.'!D39+'2.sz.mell.'!D39</f>
        <v>4400000</v>
      </c>
    </row>
    <row r="41" spans="1:4" s="347" customFormat="1" ht="12" customHeight="1" x14ac:dyDescent="0.2">
      <c r="A41" s="300" t="s">
        <v>115</v>
      </c>
      <c r="B41" s="349" t="s">
        <v>116</v>
      </c>
      <c r="C41" s="339">
        <f>'4.sz.mell'!C40+'3.sz.mell.'!C40+'2.sz.mell.'!C40</f>
        <v>950000</v>
      </c>
      <c r="D41" s="339">
        <f>'4.sz.mell'!D40+'3.sz.mell.'!D40+'2.sz.mell.'!D40</f>
        <v>950000</v>
      </c>
    </row>
    <row r="42" spans="1:4" s="347" customFormat="1" ht="12" customHeight="1" x14ac:dyDescent="0.2">
      <c r="A42" s="300" t="s">
        <v>117</v>
      </c>
      <c r="B42" s="349" t="s">
        <v>118</v>
      </c>
      <c r="C42" s="339">
        <f>'4.sz.mell'!C41+'3.sz.mell.'!C41+'2.sz.mell.'!C41</f>
        <v>12771000</v>
      </c>
      <c r="D42" s="339">
        <f>'4.sz.mell'!D41+'3.sz.mell.'!D41+'2.sz.mell.'!D41</f>
        <v>12771000</v>
      </c>
    </row>
    <row r="43" spans="1:4" s="347" customFormat="1" ht="12" customHeight="1" x14ac:dyDescent="0.2">
      <c r="A43" s="300" t="s">
        <v>119</v>
      </c>
      <c r="B43" s="349" t="s">
        <v>120</v>
      </c>
      <c r="C43" s="339">
        <f>'4.sz.mell'!C42+'3.sz.mell.'!C42+'2.sz.mell.'!C42</f>
        <v>8215000</v>
      </c>
      <c r="D43" s="339">
        <f>'4.sz.mell'!D42+'3.sz.mell.'!D42+'2.sz.mell.'!D42</f>
        <v>8215000</v>
      </c>
    </row>
    <row r="44" spans="1:4" s="347" customFormat="1" ht="12" customHeight="1" x14ac:dyDescent="0.2">
      <c r="A44" s="300" t="s">
        <v>121</v>
      </c>
      <c r="B44" s="349" t="s">
        <v>122</v>
      </c>
      <c r="C44" s="339">
        <f>'4.sz.mell'!C43+'3.sz.mell.'!C43+'2.sz.mell.'!C43</f>
        <v>0</v>
      </c>
      <c r="D44" s="339">
        <f>'4.sz.mell'!D43+'3.sz.mell.'!D43+'2.sz.mell.'!D43</f>
        <v>0</v>
      </c>
    </row>
    <row r="45" spans="1:4" s="347" customFormat="1" ht="12" customHeight="1" x14ac:dyDescent="0.2">
      <c r="A45" s="300" t="s">
        <v>123</v>
      </c>
      <c r="B45" s="349" t="s">
        <v>124</v>
      </c>
      <c r="C45" s="339">
        <f>'4.sz.mell'!C44+'3.sz.mell.'!C44+'2.sz.mell.'!C44</f>
        <v>3000</v>
      </c>
      <c r="D45" s="339">
        <f>'4.sz.mell'!D44+'3.sz.mell.'!D44+'2.sz.mell.'!D44</f>
        <v>3000</v>
      </c>
    </row>
    <row r="46" spans="1:4" s="347" customFormat="1" ht="12" customHeight="1" x14ac:dyDescent="0.2">
      <c r="A46" s="300" t="s">
        <v>125</v>
      </c>
      <c r="B46" s="349" t="s">
        <v>126</v>
      </c>
      <c r="C46" s="339">
        <f>'4.sz.mell'!C45+'3.sz.mell.'!C45+'2.sz.mell.'!C45</f>
        <v>269000</v>
      </c>
      <c r="D46" s="339">
        <f>'4.sz.mell'!D45+'3.sz.mell.'!D45+'2.sz.mell.'!D45</f>
        <v>269000</v>
      </c>
    </row>
    <row r="47" spans="1:4" s="347" customFormat="1" ht="12" customHeight="1" thickBot="1" x14ac:dyDescent="0.25">
      <c r="A47" s="302" t="s">
        <v>127</v>
      </c>
      <c r="B47" s="350" t="s">
        <v>128</v>
      </c>
      <c r="C47" s="339">
        <f>'4.sz.mell'!C46+'3.sz.mell.'!C46+'2.sz.mell.'!C46</f>
        <v>0</v>
      </c>
      <c r="D47" s="339">
        <f>'4.sz.mell'!D46+'3.sz.mell.'!D46+'2.sz.mell.'!D46</f>
        <v>0</v>
      </c>
    </row>
    <row r="48" spans="1:4" s="347" customFormat="1" ht="12" customHeight="1" thickBot="1" x14ac:dyDescent="0.25">
      <c r="A48" s="306" t="s">
        <v>129</v>
      </c>
      <c r="B48" s="307" t="s">
        <v>130</v>
      </c>
      <c r="C48" s="337">
        <f>SUM(C49:C53)</f>
        <v>15984000</v>
      </c>
      <c r="D48" s="337">
        <f>SUM(D49:D53)</f>
        <v>15984000</v>
      </c>
    </row>
    <row r="49" spans="1:4" s="347" customFormat="1" ht="12" customHeight="1" x14ac:dyDescent="0.2">
      <c r="A49" s="301" t="s">
        <v>131</v>
      </c>
      <c r="B49" s="348" t="s">
        <v>132</v>
      </c>
      <c r="C49" s="339">
        <f>'4.sz.mell'!C48+'3.sz.mell.'!C48+'2.sz.mell.'!C48</f>
        <v>0</v>
      </c>
      <c r="D49" s="339">
        <f>'4.sz.mell'!D48+'3.sz.mell.'!D48+'2.sz.mell.'!D48</f>
        <v>0</v>
      </c>
    </row>
    <row r="50" spans="1:4" s="347" customFormat="1" ht="12" customHeight="1" x14ac:dyDescent="0.2">
      <c r="A50" s="300" t="s">
        <v>133</v>
      </c>
      <c r="B50" s="349" t="s">
        <v>134</v>
      </c>
      <c r="C50" s="339">
        <f>'4.sz.mell'!C49+'3.sz.mell.'!C49+'2.sz.mell.'!C49</f>
        <v>15984000</v>
      </c>
      <c r="D50" s="339">
        <f>'4.sz.mell'!D49+'3.sz.mell.'!D49+'2.sz.mell.'!D49</f>
        <v>15984000</v>
      </c>
    </row>
    <row r="51" spans="1:4" s="347" customFormat="1" ht="12" customHeight="1" x14ac:dyDescent="0.2">
      <c r="A51" s="300" t="s">
        <v>135</v>
      </c>
      <c r="B51" s="349" t="s">
        <v>136</v>
      </c>
      <c r="C51" s="339">
        <f>'4.sz.mell'!C50+'3.sz.mell.'!C50+'2.sz.mell.'!C50</f>
        <v>0</v>
      </c>
      <c r="D51" s="339">
        <f>'4.sz.mell'!D50+'3.sz.mell.'!D50+'2.sz.mell.'!D50</f>
        <v>0</v>
      </c>
    </row>
    <row r="52" spans="1:4" s="347" customFormat="1" ht="12" customHeight="1" x14ac:dyDescent="0.2">
      <c r="A52" s="300" t="s">
        <v>137</v>
      </c>
      <c r="B52" s="349" t="s">
        <v>138</v>
      </c>
      <c r="C52" s="339">
        <f>'4.sz.mell'!C51+'3.sz.mell.'!C51+'2.sz.mell.'!C51</f>
        <v>0</v>
      </c>
      <c r="D52" s="339">
        <f>'4.sz.mell'!D51+'3.sz.mell.'!D51+'2.sz.mell.'!D51</f>
        <v>0</v>
      </c>
    </row>
    <row r="53" spans="1:4" s="347" customFormat="1" ht="12" customHeight="1" thickBot="1" x14ac:dyDescent="0.25">
      <c r="A53" s="302" t="s">
        <v>139</v>
      </c>
      <c r="B53" s="350" t="s">
        <v>140</v>
      </c>
      <c r="C53" s="339">
        <f>'4.sz.mell'!C52+'3.sz.mell.'!C52+'2.sz.mell.'!C52</f>
        <v>0</v>
      </c>
      <c r="D53" s="339">
        <f>'4.sz.mell'!D52+'3.sz.mell.'!D52+'2.sz.mell.'!D52</f>
        <v>0</v>
      </c>
    </row>
    <row r="54" spans="1:4" s="347" customFormat="1" ht="17.25" customHeight="1" thickBot="1" x14ac:dyDescent="0.25">
      <c r="A54" s="306" t="s">
        <v>141</v>
      </c>
      <c r="B54" s="307" t="s">
        <v>142</v>
      </c>
      <c r="C54" s="337">
        <f>SUM(C55:C57)</f>
        <v>0</v>
      </c>
      <c r="D54" s="337">
        <f>SUM(D55:D57)</f>
        <v>0</v>
      </c>
    </row>
    <row r="55" spans="1:4" s="347" customFormat="1" ht="12" customHeight="1" x14ac:dyDescent="0.2">
      <c r="A55" s="301" t="s">
        <v>143</v>
      </c>
      <c r="B55" s="348" t="s">
        <v>144</v>
      </c>
      <c r="C55" s="339">
        <f>'4.sz.mell'!C54+'3.sz.mell.'!C54+'2.sz.mell.'!C54</f>
        <v>0</v>
      </c>
      <c r="D55" s="339">
        <f>'4.sz.mell'!D54+'3.sz.mell.'!D54+'2.sz.mell.'!D54</f>
        <v>0</v>
      </c>
    </row>
    <row r="56" spans="1:4" s="347" customFormat="1" ht="12" customHeight="1" x14ac:dyDescent="0.2">
      <c r="A56" s="300" t="s">
        <v>145</v>
      </c>
      <c r="B56" s="349" t="s">
        <v>146</v>
      </c>
      <c r="C56" s="339">
        <f>'4.sz.mell'!C55+'3.sz.mell.'!C55+'2.sz.mell.'!C55</f>
        <v>0</v>
      </c>
      <c r="D56" s="339">
        <f>'4.sz.mell'!D55+'3.sz.mell.'!D55+'2.sz.mell.'!D55</f>
        <v>0</v>
      </c>
    </row>
    <row r="57" spans="1:4" s="347" customFormat="1" ht="12" customHeight="1" x14ac:dyDescent="0.2">
      <c r="A57" s="300" t="s">
        <v>147</v>
      </c>
      <c r="B57" s="349" t="s">
        <v>148</v>
      </c>
      <c r="C57" s="339">
        <f>'4.sz.mell'!C56+'3.sz.mell.'!C56+'2.sz.mell.'!C56</f>
        <v>0</v>
      </c>
      <c r="D57" s="339">
        <f>'4.sz.mell'!D56+'3.sz.mell.'!D56+'2.sz.mell.'!D56</f>
        <v>0</v>
      </c>
    </row>
    <row r="58" spans="1:4" s="347" customFormat="1" ht="12" customHeight="1" thickBot="1" x14ac:dyDescent="0.25">
      <c r="A58" s="302" t="s">
        <v>149</v>
      </c>
      <c r="B58" s="350" t="s">
        <v>150</v>
      </c>
      <c r="C58" s="339">
        <f>'4.sz.mell'!C57+'3.sz.mell.'!C57+'2.sz.mell.'!C57</f>
        <v>0</v>
      </c>
      <c r="D58" s="339">
        <f>'4.sz.mell'!D57+'3.sz.mell.'!D57+'2.sz.mell.'!D57</f>
        <v>0</v>
      </c>
    </row>
    <row r="59" spans="1:4" s="347" customFormat="1" ht="12" customHeight="1" thickBot="1" x14ac:dyDescent="0.25">
      <c r="A59" s="306" t="s">
        <v>151</v>
      </c>
      <c r="B59" s="327" t="s">
        <v>152</v>
      </c>
      <c r="C59" s="337">
        <f>SUM(C60:C62)</f>
        <v>0</v>
      </c>
      <c r="D59" s="337">
        <f>SUM(D60:D62)</f>
        <v>0</v>
      </c>
    </row>
    <row r="60" spans="1:4" s="347" customFormat="1" ht="12" customHeight="1" x14ac:dyDescent="0.2">
      <c r="A60" s="301" t="s">
        <v>153</v>
      </c>
      <c r="B60" s="348" t="s">
        <v>154</v>
      </c>
      <c r="C60" s="339">
        <f>'4.sz.mell'!C59+'3.sz.mell.'!C59+'2.sz.mell.'!C59</f>
        <v>0</v>
      </c>
      <c r="D60" s="339">
        <f>'4.sz.mell'!D59+'3.sz.mell.'!D59+'2.sz.mell.'!D59</f>
        <v>0</v>
      </c>
    </row>
    <row r="61" spans="1:4" s="347" customFormat="1" ht="12" customHeight="1" x14ac:dyDescent="0.2">
      <c r="A61" s="300" t="s">
        <v>155</v>
      </c>
      <c r="B61" s="349" t="s">
        <v>156</v>
      </c>
      <c r="C61" s="339">
        <f>'4.sz.mell'!C60+'3.sz.mell.'!C60+'2.sz.mell.'!C60</f>
        <v>0</v>
      </c>
      <c r="D61" s="339">
        <f>'4.sz.mell'!D60+'3.sz.mell.'!D60+'2.sz.mell.'!D60</f>
        <v>0</v>
      </c>
    </row>
    <row r="62" spans="1:4" s="347" customFormat="1" ht="12" customHeight="1" x14ac:dyDescent="0.2">
      <c r="A62" s="300" t="s">
        <v>157</v>
      </c>
      <c r="B62" s="349" t="s">
        <v>158</v>
      </c>
      <c r="C62" s="339">
        <f>'4.sz.mell'!C61+'3.sz.mell.'!C61+'2.sz.mell.'!C61</f>
        <v>0</v>
      </c>
      <c r="D62" s="339">
        <f>'4.sz.mell'!D61+'3.sz.mell.'!D61+'2.sz.mell.'!D61</f>
        <v>0</v>
      </c>
    </row>
    <row r="63" spans="1:4" s="347" customFormat="1" ht="12" customHeight="1" thickBot="1" x14ac:dyDescent="0.25">
      <c r="A63" s="302" t="s">
        <v>159</v>
      </c>
      <c r="B63" s="350" t="s">
        <v>160</v>
      </c>
      <c r="C63" s="339">
        <f>'4.sz.mell'!C62+'3.sz.mell.'!C62+'2.sz.mell.'!C62</f>
        <v>0</v>
      </c>
      <c r="D63" s="339">
        <f>'4.sz.mell'!D62+'3.sz.mell.'!D62+'2.sz.mell.'!D62</f>
        <v>0</v>
      </c>
    </row>
    <row r="64" spans="1:4" s="347" customFormat="1" ht="12" customHeight="1" thickBot="1" x14ac:dyDescent="0.25">
      <c r="A64" s="306" t="s">
        <v>161</v>
      </c>
      <c r="B64" s="307" t="s">
        <v>162</v>
      </c>
      <c r="C64" s="343">
        <f>+C9+C16+C23+C30+C37+C48+C54+C59</f>
        <v>403657694</v>
      </c>
      <c r="D64" s="343">
        <f>+D9+D16+D23+D30+D37+D48+D54+D59</f>
        <v>486181042</v>
      </c>
    </row>
    <row r="65" spans="1:4" s="347" customFormat="1" ht="12" customHeight="1" thickBot="1" x14ac:dyDescent="0.25">
      <c r="A65" s="361" t="s">
        <v>163</v>
      </c>
      <c r="B65" s="327" t="s">
        <v>164</v>
      </c>
      <c r="C65" s="337">
        <f>+C66+C67+C68</f>
        <v>0</v>
      </c>
      <c r="D65" s="337">
        <f>+D66+D67+D68</f>
        <v>0</v>
      </c>
    </row>
    <row r="66" spans="1:4" s="347" customFormat="1" ht="12" customHeight="1" x14ac:dyDescent="0.2">
      <c r="A66" s="301" t="s">
        <v>165</v>
      </c>
      <c r="B66" s="348" t="s">
        <v>166</v>
      </c>
      <c r="C66" s="341"/>
      <c r="D66" s="341"/>
    </row>
    <row r="67" spans="1:4" s="347" customFormat="1" ht="12" customHeight="1" x14ac:dyDescent="0.2">
      <c r="A67" s="300" t="s">
        <v>167</v>
      </c>
      <c r="B67" s="349" t="s">
        <v>168</v>
      </c>
      <c r="C67" s="341"/>
      <c r="D67" s="341"/>
    </row>
    <row r="68" spans="1:4" s="347" customFormat="1" ht="12" customHeight="1" thickBot="1" x14ac:dyDescent="0.25">
      <c r="A68" s="302" t="s">
        <v>169</v>
      </c>
      <c r="B68" s="286" t="s">
        <v>170</v>
      </c>
      <c r="C68" s="341"/>
      <c r="D68" s="341"/>
    </row>
    <row r="69" spans="1:4" s="347" customFormat="1" ht="12" customHeight="1" thickBot="1" x14ac:dyDescent="0.25">
      <c r="A69" s="361" t="s">
        <v>171</v>
      </c>
      <c r="B69" s="327" t="s">
        <v>172</v>
      </c>
      <c r="C69" s="337">
        <f>+C70+C71+C72+C73</f>
        <v>0</v>
      </c>
      <c r="D69" s="337">
        <f>+D70+D71+D72+D73</f>
        <v>0</v>
      </c>
    </row>
    <row r="70" spans="1:4" s="347" customFormat="1" ht="13.5" customHeight="1" x14ac:dyDescent="0.2">
      <c r="A70" s="301" t="s">
        <v>173</v>
      </c>
      <c r="B70" s="348" t="s">
        <v>174</v>
      </c>
      <c r="C70" s="341"/>
      <c r="D70" s="341"/>
    </row>
    <row r="71" spans="1:4" s="347" customFormat="1" ht="12" customHeight="1" x14ac:dyDescent="0.2">
      <c r="A71" s="300" t="s">
        <v>175</v>
      </c>
      <c r="B71" s="349" t="s">
        <v>176</v>
      </c>
      <c r="C71" s="341"/>
      <c r="D71" s="341"/>
    </row>
    <row r="72" spans="1:4" s="347" customFormat="1" ht="12" customHeight="1" x14ac:dyDescent="0.2">
      <c r="A72" s="300" t="s">
        <v>177</v>
      </c>
      <c r="B72" s="349" t="s">
        <v>178</v>
      </c>
      <c r="C72" s="341"/>
      <c r="D72" s="341"/>
    </row>
    <row r="73" spans="1:4" s="347" customFormat="1" ht="12" customHeight="1" thickBot="1" x14ac:dyDescent="0.25">
      <c r="A73" s="302" t="s">
        <v>179</v>
      </c>
      <c r="B73" s="350" t="s">
        <v>180</v>
      </c>
      <c r="C73" s="341"/>
      <c r="D73" s="341"/>
    </row>
    <row r="74" spans="1:4" s="347" customFormat="1" ht="12" customHeight="1" thickBot="1" x14ac:dyDescent="0.25">
      <c r="A74" s="361" t="s">
        <v>181</v>
      </c>
      <c r="B74" s="327" t="s">
        <v>182</v>
      </c>
      <c r="C74" s="337">
        <f>+C75+C76</f>
        <v>165202000</v>
      </c>
      <c r="D74" s="337">
        <f>+D75+D76</f>
        <v>166638000</v>
      </c>
    </row>
    <row r="75" spans="1:4" s="347" customFormat="1" ht="12" customHeight="1" x14ac:dyDescent="0.2">
      <c r="A75" s="301" t="s">
        <v>183</v>
      </c>
      <c r="B75" s="348" t="s">
        <v>184</v>
      </c>
      <c r="C75" s="339">
        <f>'4.sz.mell'!C74+'3.sz.mell.'!C74+'2.sz.mell.'!C74</f>
        <v>165202000</v>
      </c>
      <c r="D75" s="339">
        <f>'4.sz.mell'!D74+'3.sz.mell.'!D74+'2.sz.mell.'!D74</f>
        <v>166638000</v>
      </c>
    </row>
    <row r="76" spans="1:4" s="347" customFormat="1" ht="12" customHeight="1" thickBot="1" x14ac:dyDescent="0.25">
      <c r="A76" s="302" t="s">
        <v>185</v>
      </c>
      <c r="B76" s="350" t="s">
        <v>186</v>
      </c>
      <c r="C76" s="339">
        <f>'4.sz.mell'!C75+'3.sz.mell.'!C75+'2.sz.mell.'!C75</f>
        <v>0</v>
      </c>
      <c r="D76" s="339">
        <f>'4.sz.mell'!D75+'3.sz.mell.'!D75+'2.sz.mell.'!D75</f>
        <v>0</v>
      </c>
    </row>
    <row r="77" spans="1:4" s="347" customFormat="1" ht="12" customHeight="1" thickBot="1" x14ac:dyDescent="0.25">
      <c r="A77" s="361" t="s">
        <v>187</v>
      </c>
      <c r="B77" s="327" t="s">
        <v>188</v>
      </c>
      <c r="C77" s="337">
        <f>+C78+C79+C80</f>
        <v>0</v>
      </c>
      <c r="D77" s="337">
        <f>+D78+D79+D80</f>
        <v>4978970</v>
      </c>
    </row>
    <row r="78" spans="1:4" s="347" customFormat="1" ht="12" customHeight="1" x14ac:dyDescent="0.2">
      <c r="A78" s="301" t="s">
        <v>189</v>
      </c>
      <c r="B78" s="348" t="s">
        <v>190</v>
      </c>
      <c r="C78" s="339">
        <f>'4.sz.mell'!C77+'3.sz.mell.'!C77+'2.sz.mell.'!C77</f>
        <v>0</v>
      </c>
      <c r="D78" s="339">
        <f>'4.sz.mell'!D77+'3.sz.mell.'!D77+'2.sz.mell.'!D77</f>
        <v>4978970</v>
      </c>
    </row>
    <row r="79" spans="1:4" s="347" customFormat="1" ht="12" customHeight="1" x14ac:dyDescent="0.2">
      <c r="A79" s="300" t="s">
        <v>191</v>
      </c>
      <c r="B79" s="349" t="s">
        <v>192</v>
      </c>
      <c r="C79" s="339">
        <f>'4.sz.mell'!C78+'3.sz.mell.'!C78+'2.sz.mell.'!C78</f>
        <v>0</v>
      </c>
      <c r="D79" s="339">
        <f>'4.sz.mell'!D78+'3.sz.mell.'!D78+'2.sz.mell.'!D78</f>
        <v>0</v>
      </c>
    </row>
    <row r="80" spans="1:4" s="347" customFormat="1" ht="12" customHeight="1" thickBot="1" x14ac:dyDescent="0.25">
      <c r="A80" s="302" t="s">
        <v>193</v>
      </c>
      <c r="B80" s="329" t="s">
        <v>194</v>
      </c>
      <c r="C80" s="339">
        <f>'4.sz.mell'!C79+'3.sz.mell.'!C79+'2.sz.mell.'!C79</f>
        <v>0</v>
      </c>
      <c r="D80" s="339">
        <f>'4.sz.mell'!D79+'3.sz.mell.'!D79+'2.sz.mell.'!D79</f>
        <v>0</v>
      </c>
    </row>
    <row r="81" spans="1:4" s="347" customFormat="1" ht="12" customHeight="1" thickBot="1" x14ac:dyDescent="0.25">
      <c r="A81" s="361" t="s">
        <v>195</v>
      </c>
      <c r="B81" s="327" t="s">
        <v>196</v>
      </c>
      <c r="C81" s="337">
        <f>+C82+C83+C84+C85</f>
        <v>0</v>
      </c>
      <c r="D81" s="337">
        <f>+D82+D83+D84+D85</f>
        <v>0</v>
      </c>
    </row>
    <row r="82" spans="1:4" s="347" customFormat="1" ht="12" customHeight="1" x14ac:dyDescent="0.2">
      <c r="A82" s="351" t="s">
        <v>197</v>
      </c>
      <c r="B82" s="348" t="s">
        <v>198</v>
      </c>
      <c r="C82" s="341"/>
      <c r="D82" s="341"/>
    </row>
    <row r="83" spans="1:4" s="347" customFormat="1" ht="12" customHeight="1" x14ac:dyDescent="0.2">
      <c r="A83" s="352" t="s">
        <v>199</v>
      </c>
      <c r="B83" s="349" t="s">
        <v>200</v>
      </c>
      <c r="C83" s="341"/>
      <c r="D83" s="341"/>
    </row>
    <row r="84" spans="1:4" s="347" customFormat="1" ht="12" customHeight="1" x14ac:dyDescent="0.2">
      <c r="A84" s="352" t="s">
        <v>201</v>
      </c>
      <c r="B84" s="349" t="s">
        <v>202</v>
      </c>
      <c r="C84" s="341"/>
      <c r="D84" s="341"/>
    </row>
    <row r="85" spans="1:4" s="347" customFormat="1" ht="12" customHeight="1" thickBot="1" x14ac:dyDescent="0.25">
      <c r="A85" s="362" t="s">
        <v>203</v>
      </c>
      <c r="B85" s="329" t="s">
        <v>204</v>
      </c>
      <c r="C85" s="341"/>
      <c r="D85" s="341"/>
    </row>
    <row r="86" spans="1:4" s="347" customFormat="1" ht="12" customHeight="1" thickBot="1" x14ac:dyDescent="0.25">
      <c r="A86" s="361" t="s">
        <v>205</v>
      </c>
      <c r="B86" s="327" t="s">
        <v>206</v>
      </c>
      <c r="C86" s="364"/>
      <c r="D86" s="364"/>
    </row>
    <row r="87" spans="1:4" s="347" customFormat="1" ht="12" customHeight="1" thickBot="1" x14ac:dyDescent="0.25">
      <c r="A87" s="361" t="s">
        <v>207</v>
      </c>
      <c r="B87" s="284" t="s">
        <v>208</v>
      </c>
      <c r="C87" s="343">
        <f>+C65+C69+C74+C77+C81+C86</f>
        <v>165202000</v>
      </c>
      <c r="D87" s="343">
        <f>+D65+D69+D74+D77+D81+D86</f>
        <v>171616970</v>
      </c>
    </row>
    <row r="88" spans="1:4" s="347" customFormat="1" ht="12" customHeight="1" thickBot="1" x14ac:dyDescent="0.25">
      <c r="A88" s="363" t="s">
        <v>209</v>
      </c>
      <c r="B88" s="287" t="s">
        <v>210</v>
      </c>
      <c r="C88" s="343">
        <f>+C64+C87</f>
        <v>568859694</v>
      </c>
      <c r="D88" s="343">
        <f>+D64+D87</f>
        <v>657798012</v>
      </c>
    </row>
    <row r="89" spans="1:4" s="347" customFormat="1" ht="12" customHeight="1" x14ac:dyDescent="0.2">
      <c r="A89" s="282"/>
      <c r="B89" s="282"/>
      <c r="C89" s="283"/>
      <c r="D89" s="283"/>
    </row>
    <row r="90" spans="1:4" ht="16.5" customHeight="1" x14ac:dyDescent="0.25">
      <c r="A90" s="667" t="s">
        <v>211</v>
      </c>
      <c r="B90" s="667"/>
      <c r="C90" s="667"/>
      <c r="D90" s="667"/>
    </row>
    <row r="91" spans="1:4" s="353" customFormat="1" ht="16.5" customHeight="1" thickBot="1" x14ac:dyDescent="0.3">
      <c r="A91" s="39" t="s">
        <v>212</v>
      </c>
      <c r="B91" s="39"/>
      <c r="C91" s="315"/>
      <c r="D91" s="315"/>
    </row>
    <row r="92" spans="1:4" s="353" customFormat="1" ht="16.5" customHeight="1" x14ac:dyDescent="0.25">
      <c r="A92" s="668" t="s">
        <v>41</v>
      </c>
      <c r="B92" s="670" t="s">
        <v>213</v>
      </c>
      <c r="C92" s="672" t="str">
        <f>+C6</f>
        <v>2017.évi</v>
      </c>
      <c r="D92" s="672"/>
    </row>
    <row r="93" spans="1:4" ht="38.1" customHeight="1" thickBot="1" x14ac:dyDescent="0.3">
      <c r="A93" s="669"/>
      <c r="B93" s="671"/>
      <c r="C93" s="530" t="s">
        <v>43</v>
      </c>
      <c r="D93" s="530" t="s">
        <v>44</v>
      </c>
    </row>
    <row r="94" spans="1:4" s="346" customFormat="1" ht="12" customHeight="1" thickBot="1" x14ac:dyDescent="0.25">
      <c r="A94" s="311" t="s">
        <v>46</v>
      </c>
      <c r="B94" s="312" t="s">
        <v>47</v>
      </c>
      <c r="C94" s="312" t="s">
        <v>48</v>
      </c>
      <c r="D94" s="312" t="s">
        <v>49</v>
      </c>
    </row>
    <row r="95" spans="1:4" ht="12" customHeight="1" thickBot="1" x14ac:dyDescent="0.3">
      <c r="A95" s="308" t="s">
        <v>51</v>
      </c>
      <c r="B95" s="310" t="s">
        <v>214</v>
      </c>
      <c r="C95" s="337">
        <f>SUM(C96:C100)</f>
        <v>345802694</v>
      </c>
      <c r="D95" s="337">
        <f>SUM(D96:D100)</f>
        <v>399685690</v>
      </c>
    </row>
    <row r="96" spans="1:4" ht="12" customHeight="1" x14ac:dyDescent="0.25">
      <c r="A96" s="303" t="s">
        <v>53</v>
      </c>
      <c r="B96" s="296" t="s">
        <v>215</v>
      </c>
      <c r="C96" s="339">
        <f>'4.sz.mell'!C95+'3.sz.mell.'!C95+'2.sz.mell.'!C95</f>
        <v>158834000</v>
      </c>
      <c r="D96" s="339">
        <f>'4.sz.mell'!D95+'3.sz.mell.'!D95+'2.sz.mell.'!D95</f>
        <v>163180002</v>
      </c>
    </row>
    <row r="97" spans="1:4" ht="12" customHeight="1" x14ac:dyDescent="0.25">
      <c r="A97" s="300" t="s">
        <v>55</v>
      </c>
      <c r="B97" s="294" t="s">
        <v>216</v>
      </c>
      <c r="C97" s="339">
        <f>'4.sz.mell'!C96+'3.sz.mell.'!C96+'2.sz.mell.'!C96</f>
        <v>39840000</v>
      </c>
      <c r="D97" s="339">
        <f>'4.sz.mell'!D96+'3.sz.mell.'!D96+'2.sz.mell.'!D96</f>
        <v>39620412</v>
      </c>
    </row>
    <row r="98" spans="1:4" ht="12" customHeight="1" x14ac:dyDescent="0.25">
      <c r="A98" s="300" t="s">
        <v>57</v>
      </c>
      <c r="B98" s="294" t="s">
        <v>217</v>
      </c>
      <c r="C98" s="339">
        <f>'4.sz.mell'!C97+'3.sz.mell.'!C97+'2.sz.mell.'!C97</f>
        <v>97096694</v>
      </c>
      <c r="D98" s="339">
        <f>'4.sz.mell'!D97+'3.sz.mell.'!D97+'2.sz.mell.'!D97</f>
        <v>145891984</v>
      </c>
    </row>
    <row r="99" spans="1:4" ht="12" customHeight="1" x14ac:dyDescent="0.25">
      <c r="A99" s="300" t="s">
        <v>59</v>
      </c>
      <c r="B99" s="297" t="s">
        <v>218</v>
      </c>
      <c r="C99" s="339">
        <f>'4.sz.mell'!C98+'3.sz.mell.'!C98+'2.sz.mell.'!C98</f>
        <v>2692000</v>
      </c>
      <c r="D99" s="339">
        <f>'4.sz.mell'!D98+'3.sz.mell.'!D98+'2.sz.mell.'!D98</f>
        <v>2755000</v>
      </c>
    </row>
    <row r="100" spans="1:4" ht="12" customHeight="1" x14ac:dyDescent="0.25">
      <c r="A100" s="300" t="s">
        <v>219</v>
      </c>
      <c r="B100" s="305" t="s">
        <v>220</v>
      </c>
      <c r="C100" s="339">
        <f>'4.sz.mell'!C99+'3.sz.mell.'!C99+'2.sz.mell.'!C99</f>
        <v>47340000</v>
      </c>
      <c r="D100" s="339">
        <f>'4.sz.mell'!D99+'3.sz.mell.'!D99+'2.sz.mell.'!D99</f>
        <v>48238292</v>
      </c>
    </row>
    <row r="101" spans="1:4" ht="12" customHeight="1" x14ac:dyDescent="0.25">
      <c r="A101" s="300" t="s">
        <v>63</v>
      </c>
      <c r="B101" s="294" t="s">
        <v>221</v>
      </c>
      <c r="C101" s="339">
        <f>'4.sz.mell'!C100+'3.sz.mell.'!C100+'2.sz.mell.'!C100</f>
        <v>0</v>
      </c>
      <c r="D101" s="339">
        <f>'4.sz.mell'!D100+'3.sz.mell.'!D100+'2.sz.mell.'!D100</f>
        <v>398292</v>
      </c>
    </row>
    <row r="102" spans="1:4" ht="12" customHeight="1" x14ac:dyDescent="0.25">
      <c r="A102" s="300" t="s">
        <v>222</v>
      </c>
      <c r="B102" s="316" t="s">
        <v>223</v>
      </c>
      <c r="C102" s="339">
        <f>'4.sz.mell'!C101+'3.sz.mell.'!C101+'2.sz.mell.'!C101</f>
        <v>0</v>
      </c>
      <c r="D102" s="339">
        <f>'4.sz.mell'!D101+'3.sz.mell.'!D101+'2.sz.mell.'!D101</f>
        <v>0</v>
      </c>
    </row>
    <row r="103" spans="1:4" ht="12" customHeight="1" x14ac:dyDescent="0.25">
      <c r="A103" s="300" t="s">
        <v>224</v>
      </c>
      <c r="B103" s="317" t="s">
        <v>225</v>
      </c>
      <c r="C103" s="339">
        <f>'4.sz.mell'!C102+'3.sz.mell.'!C102+'2.sz.mell.'!C102</f>
        <v>0</v>
      </c>
      <c r="D103" s="339">
        <f>'4.sz.mell'!D102+'3.sz.mell.'!D102+'2.sz.mell.'!D102</f>
        <v>0</v>
      </c>
    </row>
    <row r="104" spans="1:4" ht="12" customHeight="1" x14ac:dyDescent="0.25">
      <c r="A104" s="300" t="s">
        <v>226</v>
      </c>
      <c r="B104" s="317" t="s">
        <v>227</v>
      </c>
      <c r="C104" s="339">
        <f>'4.sz.mell'!C103+'3.sz.mell.'!C103+'2.sz.mell.'!C103</f>
        <v>0</v>
      </c>
      <c r="D104" s="339">
        <f>'4.sz.mell'!D103+'3.sz.mell.'!D103+'2.sz.mell.'!D103</f>
        <v>0</v>
      </c>
    </row>
    <row r="105" spans="1:4" ht="12" customHeight="1" x14ac:dyDescent="0.25">
      <c r="A105" s="300" t="s">
        <v>228</v>
      </c>
      <c r="B105" s="316" t="s">
        <v>229</v>
      </c>
      <c r="C105" s="339">
        <f>'4.sz.mell'!C104+'3.sz.mell.'!C104+'2.sz.mell.'!C104</f>
        <v>8798000</v>
      </c>
      <c r="D105" s="339">
        <f>'4.sz.mell'!D104+'3.sz.mell.'!D104+'2.sz.mell.'!D104</f>
        <v>19092166</v>
      </c>
    </row>
    <row r="106" spans="1:4" ht="12" customHeight="1" x14ac:dyDescent="0.25">
      <c r="A106" s="300" t="s">
        <v>230</v>
      </c>
      <c r="B106" s="316" t="s">
        <v>231</v>
      </c>
      <c r="C106" s="339">
        <f>'4.sz.mell'!C105+'3.sz.mell.'!C105+'2.sz.mell.'!C105</f>
        <v>0</v>
      </c>
      <c r="D106" s="339">
        <f>'4.sz.mell'!D105+'3.sz.mell.'!D105+'2.sz.mell.'!D105</f>
        <v>0</v>
      </c>
    </row>
    <row r="107" spans="1:4" ht="12" customHeight="1" x14ac:dyDescent="0.25">
      <c r="A107" s="300" t="s">
        <v>232</v>
      </c>
      <c r="B107" s="317" t="s">
        <v>233</v>
      </c>
      <c r="C107" s="339">
        <f>'4.sz.mell'!C106+'3.sz.mell.'!C106+'2.sz.mell.'!C106</f>
        <v>0</v>
      </c>
      <c r="D107" s="339">
        <f>'4.sz.mell'!D106+'3.sz.mell.'!D106+'2.sz.mell.'!D106</f>
        <v>0</v>
      </c>
    </row>
    <row r="108" spans="1:4" ht="12" customHeight="1" x14ac:dyDescent="0.25">
      <c r="A108" s="299" t="s">
        <v>234</v>
      </c>
      <c r="B108" s="318" t="s">
        <v>235</v>
      </c>
      <c r="C108" s="339">
        <f>'4.sz.mell'!C107+'3.sz.mell.'!C107+'2.sz.mell.'!C107</f>
        <v>0</v>
      </c>
      <c r="D108" s="339">
        <f>'4.sz.mell'!D107+'3.sz.mell.'!D107+'2.sz.mell.'!D107</f>
        <v>0</v>
      </c>
    </row>
    <row r="109" spans="1:4" ht="12" customHeight="1" x14ac:dyDescent="0.25">
      <c r="A109" s="300" t="s">
        <v>236</v>
      </c>
      <c r="B109" s="318" t="s">
        <v>237</v>
      </c>
      <c r="C109" s="339">
        <f>'4.sz.mell'!C108+'3.sz.mell.'!C108+'2.sz.mell.'!C108</f>
        <v>0</v>
      </c>
      <c r="D109" s="339">
        <f>'4.sz.mell'!D108+'3.sz.mell.'!D108+'2.sz.mell.'!D108</f>
        <v>0</v>
      </c>
    </row>
    <row r="110" spans="1:4" ht="12" customHeight="1" thickBot="1" x14ac:dyDescent="0.3">
      <c r="A110" s="304" t="s">
        <v>238</v>
      </c>
      <c r="B110" s="319" t="s">
        <v>239</v>
      </c>
      <c r="C110" s="339">
        <f>'4.sz.mell'!C109+'3.sz.mell.'!C109+'2.sz.mell.'!C109</f>
        <v>38542000</v>
      </c>
      <c r="D110" s="339">
        <f>'4.sz.mell'!D109+'3.sz.mell.'!D109+'2.sz.mell.'!D109</f>
        <v>28747834</v>
      </c>
    </row>
    <row r="111" spans="1:4" ht="12" customHeight="1" thickBot="1" x14ac:dyDescent="0.3">
      <c r="A111" s="306" t="s">
        <v>65</v>
      </c>
      <c r="B111" s="309" t="s">
        <v>240</v>
      </c>
      <c r="C111" s="337">
        <f>+C112+C114+C116</f>
        <v>148548000</v>
      </c>
      <c r="D111" s="337">
        <f>+D112+D114+D116</f>
        <v>240454527</v>
      </c>
    </row>
    <row r="112" spans="1:4" ht="12" customHeight="1" x14ac:dyDescent="0.25">
      <c r="A112" s="301" t="s">
        <v>67</v>
      </c>
      <c r="B112" s="294" t="s">
        <v>241</v>
      </c>
      <c r="C112" s="339">
        <f>'4.sz.mell'!C111+'3.sz.mell.'!C111+'2.sz.mell.'!C111</f>
        <v>110110000</v>
      </c>
      <c r="D112" s="339">
        <f>'4.sz.mell'!D111+'3.sz.mell.'!D111+'2.sz.mell.'!D111</f>
        <v>132214107</v>
      </c>
    </row>
    <row r="113" spans="1:4" ht="12" customHeight="1" x14ac:dyDescent="0.25">
      <c r="A113" s="301" t="s">
        <v>69</v>
      </c>
      <c r="B113" s="298" t="s">
        <v>242</v>
      </c>
      <c r="C113" s="339">
        <f>'4.sz.mell'!C112+'3.sz.mell.'!C112+'2.sz.mell.'!C112</f>
        <v>0</v>
      </c>
      <c r="D113" s="339">
        <f>'4.sz.mell'!D112+'3.sz.mell.'!D112+'2.sz.mell.'!D112</f>
        <v>0</v>
      </c>
    </row>
    <row r="114" spans="1:4" x14ac:dyDescent="0.25">
      <c r="A114" s="301" t="s">
        <v>71</v>
      </c>
      <c r="B114" s="298" t="s">
        <v>243</v>
      </c>
      <c r="C114" s="339">
        <f>'4.sz.mell'!C113+'3.sz.mell.'!C113+'2.sz.mell.'!C113</f>
        <v>38438000</v>
      </c>
      <c r="D114" s="339">
        <f>'4.sz.mell'!D113+'3.sz.mell.'!D113+'2.sz.mell.'!D113</f>
        <v>98240420</v>
      </c>
    </row>
    <row r="115" spans="1:4" ht="12" customHeight="1" x14ac:dyDescent="0.25">
      <c r="A115" s="301" t="s">
        <v>73</v>
      </c>
      <c r="B115" s="298" t="s">
        <v>244</v>
      </c>
      <c r="C115" s="339">
        <f>'4.sz.mell'!C114+'3.sz.mell.'!C114+'2.sz.mell.'!C114</f>
        <v>0</v>
      </c>
      <c r="D115" s="339">
        <f>'4.sz.mell'!D114+'3.sz.mell.'!D114+'2.sz.mell.'!D114</f>
        <v>0</v>
      </c>
    </row>
    <row r="116" spans="1:4" ht="12" customHeight="1" x14ac:dyDescent="0.25">
      <c r="A116" s="301" t="s">
        <v>75</v>
      </c>
      <c r="B116" s="329" t="s">
        <v>245</v>
      </c>
      <c r="C116" s="339">
        <f>'4.sz.mell'!C115+'3.sz.mell.'!C115+'2.sz.mell.'!C115</f>
        <v>0</v>
      </c>
      <c r="D116" s="339">
        <f>'4.sz.mell'!D115+'3.sz.mell.'!D115+'2.sz.mell.'!D115</f>
        <v>10000000</v>
      </c>
    </row>
    <row r="117" spans="1:4" ht="21.75" customHeight="1" x14ac:dyDescent="0.25">
      <c r="A117" s="301" t="s">
        <v>77</v>
      </c>
      <c r="B117" s="328" t="s">
        <v>246</v>
      </c>
      <c r="C117" s="339">
        <f>'4.sz.mell'!C116+'3.sz.mell.'!C116+'2.sz.mell.'!C116</f>
        <v>0</v>
      </c>
      <c r="D117" s="339">
        <f>'4.sz.mell'!D116+'3.sz.mell.'!D116+'2.sz.mell.'!D116</f>
        <v>0</v>
      </c>
    </row>
    <row r="118" spans="1:4" ht="24" customHeight="1" x14ac:dyDescent="0.25">
      <c r="A118" s="301" t="s">
        <v>247</v>
      </c>
      <c r="B118" s="344" t="s">
        <v>248</v>
      </c>
      <c r="C118" s="339">
        <f>'4.sz.mell'!C117+'3.sz.mell.'!C117+'2.sz.mell.'!C117</f>
        <v>0</v>
      </c>
      <c r="D118" s="339">
        <f>'4.sz.mell'!D117+'3.sz.mell.'!D117+'2.sz.mell.'!D117</f>
        <v>0</v>
      </c>
    </row>
    <row r="119" spans="1:4" ht="12" customHeight="1" x14ac:dyDescent="0.25">
      <c r="A119" s="301" t="s">
        <v>249</v>
      </c>
      <c r="B119" s="317" t="s">
        <v>227</v>
      </c>
      <c r="C119" s="339">
        <f>'4.sz.mell'!C118+'3.sz.mell.'!C118+'2.sz.mell.'!C118</f>
        <v>0</v>
      </c>
      <c r="D119" s="339">
        <f>'4.sz.mell'!D118+'3.sz.mell.'!D118+'2.sz.mell.'!D118</f>
        <v>0</v>
      </c>
    </row>
    <row r="120" spans="1:4" ht="12" customHeight="1" x14ac:dyDescent="0.25">
      <c r="A120" s="301" t="s">
        <v>250</v>
      </c>
      <c r="B120" s="317" t="s">
        <v>251</v>
      </c>
      <c r="C120" s="339">
        <f>'4.sz.mell'!C119+'3.sz.mell.'!C119+'2.sz.mell.'!C119</f>
        <v>0</v>
      </c>
      <c r="D120" s="339">
        <f>'4.sz.mell'!D119+'3.sz.mell.'!D119+'2.sz.mell.'!D119</f>
        <v>0</v>
      </c>
    </row>
    <row r="121" spans="1:4" ht="12" customHeight="1" x14ac:dyDescent="0.25">
      <c r="A121" s="301" t="s">
        <v>252</v>
      </c>
      <c r="B121" s="317" t="s">
        <v>253</v>
      </c>
      <c r="C121" s="339">
        <f>'4.sz.mell'!C120+'3.sz.mell.'!C120+'2.sz.mell.'!C120</f>
        <v>0</v>
      </c>
      <c r="D121" s="339">
        <f>'4.sz.mell'!D120+'3.sz.mell.'!D120+'2.sz.mell.'!D120</f>
        <v>0</v>
      </c>
    </row>
    <row r="122" spans="1:4" s="366" customFormat="1" ht="12" customHeight="1" x14ac:dyDescent="0.2">
      <c r="A122" s="301" t="s">
        <v>254</v>
      </c>
      <c r="B122" s="317" t="s">
        <v>233</v>
      </c>
      <c r="C122" s="339">
        <f>'4.sz.mell'!C121+'3.sz.mell.'!C121+'2.sz.mell.'!C121</f>
        <v>0</v>
      </c>
      <c r="D122" s="339">
        <f>'4.sz.mell'!D121+'3.sz.mell.'!D121+'2.sz.mell.'!D121</f>
        <v>0</v>
      </c>
    </row>
    <row r="123" spans="1:4" ht="12" customHeight="1" x14ac:dyDescent="0.25">
      <c r="A123" s="301" t="s">
        <v>255</v>
      </c>
      <c r="B123" s="317" t="s">
        <v>256</v>
      </c>
      <c r="C123" s="339">
        <f>'4.sz.mell'!C122+'3.sz.mell.'!C122+'2.sz.mell.'!C122</f>
        <v>0</v>
      </c>
      <c r="D123" s="339">
        <f>'4.sz.mell'!D122+'3.sz.mell.'!D122+'2.sz.mell.'!D122</f>
        <v>0</v>
      </c>
    </row>
    <row r="124" spans="1:4" ht="12" customHeight="1" thickBot="1" x14ac:dyDescent="0.3">
      <c r="A124" s="299" t="s">
        <v>257</v>
      </c>
      <c r="B124" s="317" t="s">
        <v>258</v>
      </c>
      <c r="C124" s="339">
        <f>'4.sz.mell'!C123+'3.sz.mell.'!C123+'2.sz.mell.'!C123</f>
        <v>0</v>
      </c>
      <c r="D124" s="339">
        <f>'4.sz.mell'!D123+'3.sz.mell.'!D123+'2.sz.mell.'!D123</f>
        <v>10000000</v>
      </c>
    </row>
    <row r="125" spans="1:4" ht="12" customHeight="1" thickBot="1" x14ac:dyDescent="0.3">
      <c r="A125" s="306" t="s">
        <v>79</v>
      </c>
      <c r="B125" s="314" t="s">
        <v>259</v>
      </c>
      <c r="C125" s="337">
        <f>+C126+C127</f>
        <v>74509000</v>
      </c>
      <c r="D125" s="337">
        <f>+D126+D127</f>
        <v>6550613</v>
      </c>
    </row>
    <row r="126" spans="1:4" ht="12" customHeight="1" x14ac:dyDescent="0.25">
      <c r="A126" s="301" t="s">
        <v>81</v>
      </c>
      <c r="B126" s="295" t="s">
        <v>260</v>
      </c>
      <c r="C126" s="339">
        <f>'4.sz.mell'!C125+'3.sz.mell.'!C125+'2.sz.mell.'!C125</f>
        <v>74509000</v>
      </c>
      <c r="D126" s="339">
        <f>'4.sz.mell'!D125+'3.sz.mell.'!D125+'2.sz.mell.'!D125</f>
        <v>6550613</v>
      </c>
    </row>
    <row r="127" spans="1:4" ht="12" customHeight="1" thickBot="1" x14ac:dyDescent="0.3">
      <c r="A127" s="302" t="s">
        <v>83</v>
      </c>
      <c r="B127" s="298" t="s">
        <v>261</v>
      </c>
      <c r="C127" s="339">
        <f>'4.sz.mell'!C126+'3.sz.mell.'!C126+'2.sz.mell.'!C126</f>
        <v>0</v>
      </c>
      <c r="D127" s="339">
        <f>'4.sz.mell'!D126+'3.sz.mell.'!D126+'2.sz.mell.'!D126</f>
        <v>0</v>
      </c>
    </row>
    <row r="128" spans="1:4" ht="12" customHeight="1" thickBot="1" x14ac:dyDescent="0.3">
      <c r="A128" s="306" t="s">
        <v>262</v>
      </c>
      <c r="B128" s="314" t="s">
        <v>263</v>
      </c>
      <c r="C128" s="337">
        <f>+C95+C111+C125</f>
        <v>568859694</v>
      </c>
      <c r="D128" s="337">
        <f>+D95+D111+D125</f>
        <v>646690830</v>
      </c>
    </row>
    <row r="129" spans="1:8" ht="12" customHeight="1" thickBot="1" x14ac:dyDescent="0.3">
      <c r="A129" s="306" t="s">
        <v>107</v>
      </c>
      <c r="B129" s="314" t="s">
        <v>264</v>
      </c>
      <c r="C129" s="337">
        <f>+C130+C131+C132</f>
        <v>0</v>
      </c>
      <c r="D129" s="337">
        <f>+D130+D131+D132</f>
        <v>0</v>
      </c>
    </row>
    <row r="130" spans="1:8" ht="12" customHeight="1" x14ac:dyDescent="0.25">
      <c r="A130" s="301" t="s">
        <v>109</v>
      </c>
      <c r="B130" s="295" t="s">
        <v>265</v>
      </c>
      <c r="C130" s="338"/>
      <c r="D130" s="338"/>
    </row>
    <row r="131" spans="1:8" ht="12" customHeight="1" x14ac:dyDescent="0.25">
      <c r="A131" s="301" t="s">
        <v>111</v>
      </c>
      <c r="B131" s="295" t="s">
        <v>266</v>
      </c>
      <c r="C131" s="338"/>
      <c r="D131" s="338"/>
    </row>
    <row r="132" spans="1:8" ht="12" customHeight="1" thickBot="1" x14ac:dyDescent="0.3">
      <c r="A132" s="299" t="s">
        <v>113</v>
      </c>
      <c r="B132" s="293" t="s">
        <v>267</v>
      </c>
      <c r="C132" s="338"/>
      <c r="D132" s="338"/>
    </row>
    <row r="133" spans="1:8" ht="12" customHeight="1" thickBot="1" x14ac:dyDescent="0.3">
      <c r="A133" s="306" t="s">
        <v>129</v>
      </c>
      <c r="B133" s="314" t="s">
        <v>268</v>
      </c>
      <c r="C133" s="337">
        <f>+C134+C135+C137+C136</f>
        <v>0</v>
      </c>
      <c r="D133" s="337">
        <f>+D134+D135+D137+D136</f>
        <v>0</v>
      </c>
    </row>
    <row r="134" spans="1:8" ht="12" customHeight="1" x14ac:dyDescent="0.25">
      <c r="A134" s="301" t="s">
        <v>131</v>
      </c>
      <c r="B134" s="295" t="s">
        <v>269</v>
      </c>
      <c r="C134" s="338"/>
      <c r="D134" s="338"/>
    </row>
    <row r="135" spans="1:8" ht="12" customHeight="1" x14ac:dyDescent="0.25">
      <c r="A135" s="301" t="s">
        <v>133</v>
      </c>
      <c r="B135" s="295" t="s">
        <v>270</v>
      </c>
      <c r="C135" s="338"/>
      <c r="D135" s="338"/>
    </row>
    <row r="136" spans="1:8" ht="12" customHeight="1" x14ac:dyDescent="0.25">
      <c r="A136" s="301" t="s">
        <v>135</v>
      </c>
      <c r="B136" s="295" t="s">
        <v>271</v>
      </c>
      <c r="C136" s="338"/>
      <c r="D136" s="338"/>
    </row>
    <row r="137" spans="1:8" ht="12" customHeight="1" thickBot="1" x14ac:dyDescent="0.3">
      <c r="A137" s="299" t="s">
        <v>137</v>
      </c>
      <c r="B137" s="293" t="s">
        <v>272</v>
      </c>
      <c r="C137" s="338"/>
      <c r="D137" s="338"/>
    </row>
    <row r="138" spans="1:8" ht="12" customHeight="1" thickBot="1" x14ac:dyDescent="0.3">
      <c r="A138" s="306" t="s">
        <v>273</v>
      </c>
      <c r="B138" s="314" t="s">
        <v>274</v>
      </c>
      <c r="C138" s="343">
        <f>+C139+C140+C141+C142</f>
        <v>9521918</v>
      </c>
      <c r="D138" s="343">
        <f>+D139+D140+D141+D142</f>
        <v>4579230</v>
      </c>
    </row>
    <row r="139" spans="1:8" ht="12" customHeight="1" x14ac:dyDescent="0.25">
      <c r="A139" s="301" t="s">
        <v>143</v>
      </c>
      <c r="B139" s="295" t="s">
        <v>275</v>
      </c>
      <c r="C139" s="339">
        <f>'4.sz.mell'!C138+'3.sz.mell.'!C138+'2.sz.mell.'!C138</f>
        <v>0</v>
      </c>
      <c r="D139" s="339">
        <f>'4.sz.mell'!D138+'3.sz.mell.'!D138+'2.sz.mell.'!D138</f>
        <v>0</v>
      </c>
    </row>
    <row r="140" spans="1:8" ht="12" customHeight="1" x14ac:dyDescent="0.25">
      <c r="A140" s="301" t="s">
        <v>145</v>
      </c>
      <c r="B140" s="295" t="s">
        <v>276</v>
      </c>
      <c r="C140" s="339">
        <f>'4.sz.mell'!C139+'3.sz.mell.'!C139+'2.sz.mell.'!C139</f>
        <v>9521918</v>
      </c>
      <c r="D140" s="339">
        <f>'4.sz.mell'!D139+'3.sz.mell.'!D139+'2.sz.mell.'!D139</f>
        <v>4579230</v>
      </c>
    </row>
    <row r="141" spans="1:8" ht="12" customHeight="1" x14ac:dyDescent="0.25">
      <c r="A141" s="301" t="s">
        <v>147</v>
      </c>
      <c r="B141" s="295" t="s">
        <v>277</v>
      </c>
      <c r="C141" s="339">
        <f>'4.sz.mell'!C140+'3.sz.mell.'!C140+'2.sz.mell.'!C140</f>
        <v>0</v>
      </c>
      <c r="D141" s="339">
        <f>'4.sz.mell'!D140+'3.sz.mell.'!D140+'2.sz.mell.'!D140</f>
        <v>0</v>
      </c>
    </row>
    <row r="142" spans="1:8" ht="12" customHeight="1" thickBot="1" x14ac:dyDescent="0.3">
      <c r="A142" s="299" t="s">
        <v>149</v>
      </c>
      <c r="B142" s="293" t="s">
        <v>278</v>
      </c>
      <c r="C142" s="339">
        <f>'4.sz.mell'!C141+'3.sz.mell.'!C141+'2.sz.mell.'!C141</f>
        <v>0</v>
      </c>
      <c r="D142" s="339">
        <f>'4.sz.mell'!D141+'3.sz.mell.'!D141+'2.sz.mell.'!D141</f>
        <v>0</v>
      </c>
    </row>
    <row r="143" spans="1:8" ht="15" customHeight="1" thickBot="1" x14ac:dyDescent="0.3">
      <c r="A143" s="306" t="s">
        <v>151</v>
      </c>
      <c r="B143" s="314" t="s">
        <v>279</v>
      </c>
      <c r="C143" s="87">
        <f>+C144+C145+C146+C147</f>
        <v>0</v>
      </c>
      <c r="D143" s="87">
        <f>+D144+D145+D146+D147</f>
        <v>0</v>
      </c>
      <c r="E143" s="354"/>
      <c r="F143" s="355"/>
      <c r="G143" s="355"/>
      <c r="H143" s="355"/>
    </row>
    <row r="144" spans="1:8" s="347" customFormat="1" ht="12.95" customHeight="1" x14ac:dyDescent="0.2">
      <c r="A144" s="301" t="s">
        <v>153</v>
      </c>
      <c r="B144" s="295" t="s">
        <v>280</v>
      </c>
      <c r="C144" s="338"/>
      <c r="D144" s="338"/>
    </row>
    <row r="145" spans="1:4" ht="12.75" customHeight="1" x14ac:dyDescent="0.25">
      <c r="A145" s="301" t="s">
        <v>155</v>
      </c>
      <c r="B145" s="295" t="s">
        <v>281</v>
      </c>
      <c r="C145" s="338"/>
      <c r="D145" s="338"/>
    </row>
    <row r="146" spans="1:4" ht="12.75" customHeight="1" x14ac:dyDescent="0.25">
      <c r="A146" s="301" t="s">
        <v>157</v>
      </c>
      <c r="B146" s="295" t="s">
        <v>282</v>
      </c>
      <c r="C146" s="338"/>
      <c r="D146" s="338"/>
    </row>
    <row r="147" spans="1:4" ht="12.75" customHeight="1" thickBot="1" x14ac:dyDescent="0.3">
      <c r="A147" s="301" t="s">
        <v>159</v>
      </c>
      <c r="B147" s="295" t="s">
        <v>283</v>
      </c>
      <c r="C147" s="338"/>
      <c r="D147" s="338"/>
    </row>
    <row r="148" spans="1:4" ht="16.5" thickBot="1" x14ac:dyDescent="0.3">
      <c r="A148" s="306" t="s">
        <v>161</v>
      </c>
      <c r="B148" s="314" t="s">
        <v>284</v>
      </c>
      <c r="C148" s="288">
        <f>+C129+C133+C138+C143</f>
        <v>9521918</v>
      </c>
      <c r="D148" s="288">
        <f>+D129+D133+D138+D143</f>
        <v>4579230</v>
      </c>
    </row>
    <row r="149" spans="1:4" ht="16.5" thickBot="1" x14ac:dyDescent="0.3">
      <c r="A149" s="330" t="s">
        <v>285</v>
      </c>
      <c r="B149" s="333" t="s">
        <v>286</v>
      </c>
      <c r="C149" s="288">
        <f>+C128+C148</f>
        <v>578381612</v>
      </c>
      <c r="D149" s="288">
        <f>+D128+D148</f>
        <v>651270060</v>
      </c>
    </row>
    <row r="151" spans="1:4" ht="7.5" customHeight="1" x14ac:dyDescent="0.25"/>
    <row r="153" spans="1:4" ht="12.75" customHeight="1" x14ac:dyDescent="0.25"/>
    <row r="154" spans="1:4" ht="12.75" customHeight="1" x14ac:dyDescent="0.25"/>
    <row r="155" spans="1:4" ht="12.75" customHeight="1" x14ac:dyDescent="0.25"/>
    <row r="156" spans="1:4" ht="12.75" customHeight="1" x14ac:dyDescent="0.25"/>
    <row r="157" spans="1:4" ht="12.75" customHeight="1" x14ac:dyDescent="0.25"/>
    <row r="158" spans="1:4" ht="12.75" customHeight="1" x14ac:dyDescent="0.25"/>
    <row r="159" spans="1:4" ht="12.75" customHeight="1" x14ac:dyDescent="0.25"/>
    <row r="160" spans="1:4" s="334" customFormat="1" ht="12.75" customHeight="1" x14ac:dyDescent="0.25">
      <c r="C160" s="335"/>
      <c r="D160" s="335"/>
    </row>
  </sheetData>
  <mergeCells count="10">
    <mergeCell ref="A1:D1"/>
    <mergeCell ref="A4:D4"/>
    <mergeCell ref="A6:A7"/>
    <mergeCell ref="B6:B7"/>
    <mergeCell ref="C6:D6"/>
    <mergeCell ref="A90:D90"/>
    <mergeCell ref="A92:A93"/>
    <mergeCell ref="B92:B93"/>
    <mergeCell ref="C92:D92"/>
    <mergeCell ref="A2:D2"/>
  </mergeCells>
  <printOptions horizontalCentered="1"/>
  <pageMargins left="0.7" right="0.7" top="0.75" bottom="0.75" header="0.3" footer="0.3"/>
  <pageSetup paperSize="9" scale="63" fitToHeight="2" orientation="portrait" r:id="rId1"/>
  <headerFooter alignWithMargins="0"/>
  <rowBreaks count="1" manualBreakCount="1">
    <brk id="89" max="4" man="1"/>
  </rowBreaks>
  <ignoredErrors>
    <ignoredError sqref="C10:D88 C96:D110 C113:D127 C129:D129" unlockedFormula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92D050"/>
  </sheetPr>
  <dimension ref="A1:E58"/>
  <sheetViews>
    <sheetView view="pageBreakPreview" zoomScale="115" zoomScaleNormal="100" zoomScaleSheetLayoutView="115" workbookViewId="0">
      <selection activeCell="B4" sqref="B4"/>
    </sheetView>
  </sheetViews>
  <sheetFormatPr defaultRowHeight="12.75" x14ac:dyDescent="0.2"/>
  <cols>
    <col min="1" max="1" width="16" style="460" customWidth="1"/>
    <col min="2" max="2" width="59.33203125" style="30" customWidth="1"/>
    <col min="3" max="5" width="15.83203125" style="30" customWidth="1"/>
    <col min="6" max="16384" width="9.33203125" style="30"/>
  </cols>
  <sheetData>
    <row r="1" spans="1:5" s="395" customFormat="1" ht="21" customHeight="1" thickBot="1" x14ac:dyDescent="0.25">
      <c r="A1" s="394"/>
      <c r="B1" s="396"/>
      <c r="C1" s="441"/>
      <c r="D1" s="441"/>
      <c r="E1" s="509" t="str">
        <f>+CONCATENATE("7.3. melléklet a ……/",LEFT(ÖSSZEFÜGGÉSEK!A4,4)+1,". (……) önkormányzati rendelethez")</f>
        <v>7.3. melléklet a ……/2017. (……) önkormányzati rendelethez</v>
      </c>
    </row>
    <row r="2" spans="1:5" s="442" customFormat="1" ht="25.5" customHeight="1" x14ac:dyDescent="0.2">
      <c r="A2" s="422" t="s">
        <v>384</v>
      </c>
      <c r="B2" s="717" t="s">
        <v>385</v>
      </c>
      <c r="C2" s="718"/>
      <c r="D2" s="719"/>
      <c r="E2" s="465" t="s">
        <v>378</v>
      </c>
    </row>
    <row r="3" spans="1:5" s="442" customFormat="1" ht="24.75" thickBot="1" x14ac:dyDescent="0.25">
      <c r="A3" s="440" t="s">
        <v>386</v>
      </c>
      <c r="B3" s="720" t="s">
        <v>412</v>
      </c>
      <c r="C3" s="723"/>
      <c r="D3" s="724"/>
      <c r="E3" s="466" t="s">
        <v>381</v>
      </c>
    </row>
    <row r="4" spans="1:5" s="443" customFormat="1" ht="15.95" customHeight="1" thickBot="1" x14ac:dyDescent="0.3">
      <c r="A4" s="397"/>
      <c r="B4" s="397"/>
      <c r="C4" s="398"/>
      <c r="D4" s="398"/>
      <c r="E4" s="398" t="s">
        <v>363</v>
      </c>
    </row>
    <row r="5" spans="1:5" ht="24.75" thickBot="1" x14ac:dyDescent="0.25">
      <c r="A5" s="534" t="s">
        <v>364</v>
      </c>
      <c r="B5" s="535" t="s">
        <v>365</v>
      </c>
      <c r="C5" s="84" t="s">
        <v>43</v>
      </c>
      <c r="D5" s="84" t="s">
        <v>44</v>
      </c>
      <c r="E5" s="399" t="s">
        <v>45</v>
      </c>
    </row>
    <row r="6" spans="1:5" s="444" customFormat="1" ht="12.95" customHeight="1" thickBot="1" x14ac:dyDescent="0.25">
      <c r="A6" s="392" t="s">
        <v>46</v>
      </c>
      <c r="B6" s="393" t="s">
        <v>47</v>
      </c>
      <c r="C6" s="393" t="s">
        <v>48</v>
      </c>
      <c r="D6" s="94" t="s">
        <v>49</v>
      </c>
      <c r="E6" s="92" t="s">
        <v>50</v>
      </c>
    </row>
    <row r="7" spans="1:5" s="444" customFormat="1" ht="15.95" customHeight="1" thickBot="1" x14ac:dyDescent="0.25">
      <c r="A7" s="714" t="s">
        <v>291</v>
      </c>
      <c r="B7" s="715"/>
      <c r="C7" s="715"/>
      <c r="D7" s="715"/>
      <c r="E7" s="716"/>
    </row>
    <row r="8" spans="1:5" s="418" customFormat="1" ht="12" customHeight="1" thickBot="1" x14ac:dyDescent="0.25">
      <c r="A8" s="392" t="s">
        <v>51</v>
      </c>
      <c r="B8" s="456" t="s">
        <v>387</v>
      </c>
      <c r="C8" s="370">
        <f>SUM(C9:C18)</f>
        <v>0</v>
      </c>
      <c r="D8" s="370">
        <f>SUM(D9:D18)</f>
        <v>0</v>
      </c>
      <c r="E8" s="462">
        <f>SUM(E9:E18)</f>
        <v>0</v>
      </c>
    </row>
    <row r="9" spans="1:5" s="418" customFormat="1" ht="12" customHeight="1" x14ac:dyDescent="0.2">
      <c r="A9" s="467" t="s">
        <v>53</v>
      </c>
      <c r="B9" s="296" t="s">
        <v>110</v>
      </c>
      <c r="C9" s="89"/>
      <c r="D9" s="89"/>
      <c r="E9" s="451"/>
    </row>
    <row r="10" spans="1:5" s="418" customFormat="1" ht="12" customHeight="1" x14ac:dyDescent="0.2">
      <c r="A10" s="468" t="s">
        <v>55</v>
      </c>
      <c r="B10" s="294" t="s">
        <v>112</v>
      </c>
      <c r="C10" s="368"/>
      <c r="D10" s="368"/>
      <c r="E10" s="97"/>
    </row>
    <row r="11" spans="1:5" s="418" customFormat="1" ht="12" customHeight="1" x14ac:dyDescent="0.2">
      <c r="A11" s="468" t="s">
        <v>57</v>
      </c>
      <c r="B11" s="294" t="s">
        <v>114</v>
      </c>
      <c r="C11" s="368"/>
      <c r="D11" s="368"/>
      <c r="E11" s="97"/>
    </row>
    <row r="12" spans="1:5" s="418" customFormat="1" ht="12" customHeight="1" x14ac:dyDescent="0.2">
      <c r="A12" s="468" t="s">
        <v>59</v>
      </c>
      <c r="B12" s="294" t="s">
        <v>116</v>
      </c>
      <c r="C12" s="368"/>
      <c r="D12" s="368"/>
      <c r="E12" s="97"/>
    </row>
    <row r="13" spans="1:5" s="418" customFormat="1" ht="12" customHeight="1" x14ac:dyDescent="0.2">
      <c r="A13" s="468" t="s">
        <v>61</v>
      </c>
      <c r="B13" s="294" t="s">
        <v>118</v>
      </c>
      <c r="C13" s="368"/>
      <c r="D13" s="368"/>
      <c r="E13" s="97"/>
    </row>
    <row r="14" spans="1:5" s="418" customFormat="1" ht="12" customHeight="1" x14ac:dyDescent="0.2">
      <c r="A14" s="468" t="s">
        <v>63</v>
      </c>
      <c r="B14" s="294" t="s">
        <v>388</v>
      </c>
      <c r="C14" s="368"/>
      <c r="D14" s="368"/>
      <c r="E14" s="97"/>
    </row>
    <row r="15" spans="1:5" s="445" customFormat="1" ht="12" customHeight="1" x14ac:dyDescent="0.2">
      <c r="A15" s="468" t="s">
        <v>222</v>
      </c>
      <c r="B15" s="293" t="s">
        <v>389</v>
      </c>
      <c r="C15" s="368"/>
      <c r="D15" s="368"/>
      <c r="E15" s="97"/>
    </row>
    <row r="16" spans="1:5" s="445" customFormat="1" ht="12" customHeight="1" x14ac:dyDescent="0.2">
      <c r="A16" s="468" t="s">
        <v>224</v>
      </c>
      <c r="B16" s="294" t="s">
        <v>124</v>
      </c>
      <c r="C16" s="90"/>
      <c r="D16" s="90"/>
      <c r="E16" s="450"/>
    </row>
    <row r="17" spans="1:5" s="418" customFormat="1" ht="12" customHeight="1" x14ac:dyDescent="0.2">
      <c r="A17" s="468" t="s">
        <v>226</v>
      </c>
      <c r="B17" s="294" t="s">
        <v>126</v>
      </c>
      <c r="C17" s="368"/>
      <c r="D17" s="368"/>
      <c r="E17" s="97"/>
    </row>
    <row r="18" spans="1:5" s="445" customFormat="1" ht="12" customHeight="1" thickBot="1" x14ac:dyDescent="0.25">
      <c r="A18" s="468" t="s">
        <v>228</v>
      </c>
      <c r="B18" s="293" t="s">
        <v>128</v>
      </c>
      <c r="C18" s="369"/>
      <c r="D18" s="369"/>
      <c r="E18" s="446"/>
    </row>
    <row r="19" spans="1:5" s="445" customFormat="1" ht="12" customHeight="1" thickBot="1" x14ac:dyDescent="0.25">
      <c r="A19" s="392" t="s">
        <v>65</v>
      </c>
      <c r="B19" s="456" t="s">
        <v>390</v>
      </c>
      <c r="C19" s="370">
        <f>SUM(C20:C22)</f>
        <v>0</v>
      </c>
      <c r="D19" s="370">
        <f>SUM(D20:D22)</f>
        <v>0</v>
      </c>
      <c r="E19" s="462">
        <f>SUM(E20:E22)</f>
        <v>0</v>
      </c>
    </row>
    <row r="20" spans="1:5" s="445" customFormat="1" ht="12" customHeight="1" x14ac:dyDescent="0.2">
      <c r="A20" s="468" t="s">
        <v>67</v>
      </c>
      <c r="B20" s="295" t="s">
        <v>68</v>
      </c>
      <c r="C20" s="368"/>
      <c r="D20" s="368"/>
      <c r="E20" s="97"/>
    </row>
    <row r="21" spans="1:5" s="445" customFormat="1" ht="12" customHeight="1" x14ac:dyDescent="0.2">
      <c r="A21" s="468" t="s">
        <v>69</v>
      </c>
      <c r="B21" s="294" t="s">
        <v>391</v>
      </c>
      <c r="C21" s="368"/>
      <c r="D21" s="368"/>
      <c r="E21" s="97"/>
    </row>
    <row r="22" spans="1:5" s="445" customFormat="1" ht="12" customHeight="1" x14ac:dyDescent="0.2">
      <c r="A22" s="468" t="s">
        <v>71</v>
      </c>
      <c r="B22" s="294" t="s">
        <v>392</v>
      </c>
      <c r="C22" s="368"/>
      <c r="D22" s="368"/>
      <c r="E22" s="97"/>
    </row>
    <row r="23" spans="1:5" s="445" customFormat="1" ht="12" customHeight="1" thickBot="1" x14ac:dyDescent="0.25">
      <c r="A23" s="468" t="s">
        <v>73</v>
      </c>
      <c r="B23" s="294" t="s">
        <v>393</v>
      </c>
      <c r="C23" s="368"/>
      <c r="D23" s="368"/>
      <c r="E23" s="97"/>
    </row>
    <row r="24" spans="1:5" s="445" customFormat="1" ht="12" customHeight="1" thickBot="1" x14ac:dyDescent="0.25">
      <c r="A24" s="455" t="s">
        <v>79</v>
      </c>
      <c r="B24" s="314" t="s">
        <v>298</v>
      </c>
      <c r="C24" s="37"/>
      <c r="D24" s="37"/>
      <c r="E24" s="461"/>
    </row>
    <row r="25" spans="1:5" s="445" customFormat="1" ht="12" customHeight="1" thickBot="1" x14ac:dyDescent="0.25">
      <c r="A25" s="455" t="s">
        <v>262</v>
      </c>
      <c r="B25" s="314" t="s">
        <v>394</v>
      </c>
      <c r="C25" s="370">
        <f>SUM(C26:C27)</f>
        <v>0</v>
      </c>
      <c r="D25" s="370">
        <f>SUM(D26:D27)</f>
        <v>0</v>
      </c>
      <c r="E25" s="462">
        <f>SUM(E26:E27)</f>
        <v>0</v>
      </c>
    </row>
    <row r="26" spans="1:5" s="445" customFormat="1" ht="12" customHeight="1" x14ac:dyDescent="0.2">
      <c r="A26" s="469" t="s">
        <v>95</v>
      </c>
      <c r="B26" s="470" t="s">
        <v>391</v>
      </c>
      <c r="C26" s="88"/>
      <c r="D26" s="88"/>
      <c r="E26" s="449"/>
    </row>
    <row r="27" spans="1:5" s="445" customFormat="1" ht="12" customHeight="1" x14ac:dyDescent="0.2">
      <c r="A27" s="469" t="s">
        <v>101</v>
      </c>
      <c r="B27" s="471" t="s">
        <v>395</v>
      </c>
      <c r="C27" s="371"/>
      <c r="D27" s="371"/>
      <c r="E27" s="448"/>
    </row>
    <row r="28" spans="1:5" s="445" customFormat="1" ht="12" customHeight="1" thickBot="1" x14ac:dyDescent="0.25">
      <c r="A28" s="468" t="s">
        <v>103</v>
      </c>
      <c r="B28" s="472" t="s">
        <v>396</v>
      </c>
      <c r="C28" s="452"/>
      <c r="D28" s="452"/>
      <c r="E28" s="447"/>
    </row>
    <row r="29" spans="1:5" s="445" customFormat="1" ht="12" customHeight="1" thickBot="1" x14ac:dyDescent="0.25">
      <c r="A29" s="455" t="s">
        <v>107</v>
      </c>
      <c r="B29" s="314" t="s">
        <v>397</v>
      </c>
      <c r="C29" s="370">
        <f>SUM(C30:C32)</f>
        <v>0</v>
      </c>
      <c r="D29" s="370">
        <f>SUM(D30:D32)</f>
        <v>0</v>
      </c>
      <c r="E29" s="462">
        <f>SUM(E30:E32)</f>
        <v>0</v>
      </c>
    </row>
    <row r="30" spans="1:5" s="445" customFormat="1" ht="12" customHeight="1" x14ac:dyDescent="0.2">
      <c r="A30" s="469" t="s">
        <v>109</v>
      </c>
      <c r="B30" s="470" t="s">
        <v>132</v>
      </c>
      <c r="C30" s="88"/>
      <c r="D30" s="88"/>
      <c r="E30" s="449"/>
    </row>
    <row r="31" spans="1:5" s="445" customFormat="1" ht="12" customHeight="1" x14ac:dyDescent="0.2">
      <c r="A31" s="469" t="s">
        <v>111</v>
      </c>
      <c r="B31" s="471" t="s">
        <v>134</v>
      </c>
      <c r="C31" s="371"/>
      <c r="D31" s="371"/>
      <c r="E31" s="448"/>
    </row>
    <row r="32" spans="1:5" s="445" customFormat="1" ht="12" customHeight="1" thickBot="1" x14ac:dyDescent="0.25">
      <c r="A32" s="468" t="s">
        <v>113</v>
      </c>
      <c r="B32" s="454" t="s">
        <v>136</v>
      </c>
      <c r="C32" s="452"/>
      <c r="D32" s="452"/>
      <c r="E32" s="447"/>
    </row>
    <row r="33" spans="1:5" s="445" customFormat="1" ht="12" customHeight="1" thickBot="1" x14ac:dyDescent="0.25">
      <c r="A33" s="455" t="s">
        <v>129</v>
      </c>
      <c r="B33" s="314" t="s">
        <v>299</v>
      </c>
      <c r="C33" s="37"/>
      <c r="D33" s="37"/>
      <c r="E33" s="461"/>
    </row>
    <row r="34" spans="1:5" s="418" customFormat="1" ht="12" customHeight="1" thickBot="1" x14ac:dyDescent="0.25">
      <c r="A34" s="455" t="s">
        <v>273</v>
      </c>
      <c r="B34" s="314" t="s">
        <v>398</v>
      </c>
      <c r="C34" s="37"/>
      <c r="D34" s="37"/>
      <c r="E34" s="461"/>
    </row>
    <row r="35" spans="1:5" s="418" customFormat="1" ht="12" customHeight="1" thickBot="1" x14ac:dyDescent="0.25">
      <c r="A35" s="392" t="s">
        <v>151</v>
      </c>
      <c r="B35" s="314" t="s">
        <v>399</v>
      </c>
      <c r="C35" s="370">
        <f>+C8+C19+C24+C25+C29+C33+C34</f>
        <v>0</v>
      </c>
      <c r="D35" s="370">
        <f>+D8+D19+D24+D25+D29+D33+D34</f>
        <v>0</v>
      </c>
      <c r="E35" s="462">
        <f>+E8+E19+E24+E25+E29+E33+E34</f>
        <v>0</v>
      </c>
    </row>
    <row r="36" spans="1:5" s="418" customFormat="1" ht="12" customHeight="1" thickBot="1" x14ac:dyDescent="0.25">
      <c r="A36" s="457" t="s">
        <v>161</v>
      </c>
      <c r="B36" s="314" t="s">
        <v>400</v>
      </c>
      <c r="C36" s="370">
        <f>+C37+C38+C39</f>
        <v>0</v>
      </c>
      <c r="D36" s="370">
        <f>+D37+D38+D39</f>
        <v>0</v>
      </c>
      <c r="E36" s="462">
        <f>+E37+E38+E39</f>
        <v>0</v>
      </c>
    </row>
    <row r="37" spans="1:5" s="418" customFormat="1" ht="12" customHeight="1" x14ac:dyDescent="0.2">
      <c r="A37" s="469" t="s">
        <v>401</v>
      </c>
      <c r="B37" s="470" t="s">
        <v>316</v>
      </c>
      <c r="C37" s="88"/>
      <c r="D37" s="88"/>
      <c r="E37" s="449"/>
    </row>
    <row r="38" spans="1:5" s="445" customFormat="1" ht="12" customHeight="1" x14ac:dyDescent="0.2">
      <c r="A38" s="469" t="s">
        <v>402</v>
      </c>
      <c r="B38" s="471" t="s">
        <v>403</v>
      </c>
      <c r="C38" s="371"/>
      <c r="D38" s="371"/>
      <c r="E38" s="448"/>
    </row>
    <row r="39" spans="1:5" s="445" customFormat="1" ht="12" customHeight="1" thickBot="1" x14ac:dyDescent="0.25">
      <c r="A39" s="468" t="s">
        <v>404</v>
      </c>
      <c r="B39" s="454" t="s">
        <v>405</v>
      </c>
      <c r="C39" s="452"/>
      <c r="D39" s="452"/>
      <c r="E39" s="447"/>
    </row>
    <row r="40" spans="1:5" s="445" customFormat="1" ht="15" customHeight="1" thickBot="1" x14ac:dyDescent="0.25">
      <c r="A40" s="457" t="s">
        <v>285</v>
      </c>
      <c r="B40" s="458" t="s">
        <v>406</v>
      </c>
      <c r="C40" s="91">
        <f>+C35+C36</f>
        <v>0</v>
      </c>
      <c r="D40" s="91">
        <f>+D35+D36</f>
        <v>0</v>
      </c>
      <c r="E40" s="463">
        <f>+E35+E36</f>
        <v>0</v>
      </c>
    </row>
    <row r="41" spans="1:5" s="445" customFormat="1" ht="15" customHeight="1" x14ac:dyDescent="0.2">
      <c r="A41" s="400"/>
      <c r="B41" s="401"/>
      <c r="C41" s="416"/>
      <c r="D41" s="416"/>
      <c r="E41" s="416"/>
    </row>
    <row r="42" spans="1:5" ht="13.5" thickBot="1" x14ac:dyDescent="0.25">
      <c r="A42" s="402"/>
      <c r="B42" s="403"/>
      <c r="C42" s="417"/>
      <c r="D42" s="417"/>
      <c r="E42" s="417"/>
    </row>
    <row r="43" spans="1:5" s="444" customFormat="1" ht="16.5" customHeight="1" thickBot="1" x14ac:dyDescent="0.25">
      <c r="A43" s="714" t="s">
        <v>292</v>
      </c>
      <c r="B43" s="715"/>
      <c r="C43" s="715"/>
      <c r="D43" s="715"/>
      <c r="E43" s="716"/>
    </row>
    <row r="44" spans="1:5" s="281" customFormat="1" ht="12" customHeight="1" thickBot="1" x14ac:dyDescent="0.25">
      <c r="A44" s="455" t="s">
        <v>51</v>
      </c>
      <c r="B44" s="314" t="s">
        <v>407</v>
      </c>
      <c r="C44" s="370">
        <f>SUM(C45:C49)</f>
        <v>0</v>
      </c>
      <c r="D44" s="370">
        <f>SUM(D45:D49)</f>
        <v>0</v>
      </c>
      <c r="E44" s="378">
        <f>SUM(E45:E49)</f>
        <v>0</v>
      </c>
    </row>
    <row r="45" spans="1:5" ht="12" customHeight="1" x14ac:dyDescent="0.2">
      <c r="A45" s="468" t="s">
        <v>53</v>
      </c>
      <c r="B45" s="295" t="s">
        <v>215</v>
      </c>
      <c r="C45" s="88"/>
      <c r="D45" s="88"/>
      <c r="E45" s="374"/>
    </row>
    <row r="46" spans="1:5" ht="12" customHeight="1" x14ac:dyDescent="0.2">
      <c r="A46" s="468" t="s">
        <v>55</v>
      </c>
      <c r="B46" s="294" t="s">
        <v>216</v>
      </c>
      <c r="C46" s="367"/>
      <c r="D46" s="367"/>
      <c r="E46" s="375"/>
    </row>
    <row r="47" spans="1:5" ht="12" customHeight="1" x14ac:dyDescent="0.2">
      <c r="A47" s="468" t="s">
        <v>57</v>
      </c>
      <c r="B47" s="294" t="s">
        <v>217</v>
      </c>
      <c r="C47" s="367"/>
      <c r="D47" s="367"/>
      <c r="E47" s="375"/>
    </row>
    <row r="48" spans="1:5" ht="12" customHeight="1" x14ac:dyDescent="0.2">
      <c r="A48" s="468" t="s">
        <v>59</v>
      </c>
      <c r="B48" s="294" t="s">
        <v>218</v>
      </c>
      <c r="C48" s="367"/>
      <c r="D48" s="367"/>
      <c r="E48" s="375"/>
    </row>
    <row r="49" spans="1:5" ht="12" customHeight="1" thickBot="1" x14ac:dyDescent="0.25">
      <c r="A49" s="468" t="s">
        <v>61</v>
      </c>
      <c r="B49" s="294" t="s">
        <v>220</v>
      </c>
      <c r="C49" s="367"/>
      <c r="D49" s="367"/>
      <c r="E49" s="375"/>
    </row>
    <row r="50" spans="1:5" ht="12" customHeight="1" thickBot="1" x14ac:dyDescent="0.25">
      <c r="A50" s="455" t="s">
        <v>65</v>
      </c>
      <c r="B50" s="314" t="s">
        <v>408</v>
      </c>
      <c r="C50" s="370">
        <f>SUM(C51:C53)</f>
        <v>0</v>
      </c>
      <c r="D50" s="370">
        <f>SUM(D51:D53)</f>
        <v>0</v>
      </c>
      <c r="E50" s="378">
        <f>SUM(E51:E53)</f>
        <v>0</v>
      </c>
    </row>
    <row r="51" spans="1:5" s="281" customFormat="1" ht="12" customHeight="1" x14ac:dyDescent="0.2">
      <c r="A51" s="468" t="s">
        <v>67</v>
      </c>
      <c r="B51" s="295" t="s">
        <v>241</v>
      </c>
      <c r="C51" s="88"/>
      <c r="D51" s="88"/>
      <c r="E51" s="374"/>
    </row>
    <row r="52" spans="1:5" ht="12" customHeight="1" x14ac:dyDescent="0.2">
      <c r="A52" s="468" t="s">
        <v>69</v>
      </c>
      <c r="B52" s="294" t="s">
        <v>243</v>
      </c>
      <c r="C52" s="367"/>
      <c r="D52" s="367"/>
      <c r="E52" s="375"/>
    </row>
    <row r="53" spans="1:5" ht="12" customHeight="1" x14ac:dyDescent="0.2">
      <c r="A53" s="468" t="s">
        <v>71</v>
      </c>
      <c r="B53" s="294" t="s">
        <v>409</v>
      </c>
      <c r="C53" s="367"/>
      <c r="D53" s="367"/>
      <c r="E53" s="375"/>
    </row>
    <row r="54" spans="1:5" ht="12" customHeight="1" thickBot="1" x14ac:dyDescent="0.25">
      <c r="A54" s="468" t="s">
        <v>73</v>
      </c>
      <c r="B54" s="294" t="s">
        <v>410</v>
      </c>
      <c r="C54" s="367"/>
      <c r="D54" s="367"/>
      <c r="E54" s="375"/>
    </row>
    <row r="55" spans="1:5" ht="12" customHeight="1" thickBot="1" x14ac:dyDescent="0.25">
      <c r="A55" s="455" t="s">
        <v>79</v>
      </c>
      <c r="B55" s="459" t="s">
        <v>411</v>
      </c>
      <c r="C55" s="370">
        <f>+C44+C50</f>
        <v>0</v>
      </c>
      <c r="D55" s="370">
        <f>+D44+D50</f>
        <v>0</v>
      </c>
      <c r="E55" s="378">
        <f>+E44+E50</f>
        <v>0</v>
      </c>
    </row>
    <row r="56" spans="1:5" ht="13.5" thickBot="1" x14ac:dyDescent="0.25">
      <c r="C56" s="464"/>
      <c r="D56" s="464"/>
      <c r="E56" s="464"/>
    </row>
    <row r="57" spans="1:5" ht="15" customHeight="1" thickBot="1" x14ac:dyDescent="0.25">
      <c r="A57" s="404" t="s">
        <v>375</v>
      </c>
      <c r="B57" s="405"/>
      <c r="C57" s="95"/>
      <c r="D57" s="95"/>
      <c r="E57" s="453"/>
    </row>
    <row r="58" spans="1:5" ht="14.25" customHeight="1" thickBot="1" x14ac:dyDescent="0.25">
      <c r="A58" s="404" t="s">
        <v>376</v>
      </c>
      <c r="B58" s="405"/>
      <c r="C58" s="95"/>
      <c r="D58" s="95"/>
      <c r="E58" s="453"/>
    </row>
  </sheetData>
  <sheetProtection sheet="1" objects="1" scenarios="1" formatCells="0"/>
  <mergeCells count="4">
    <mergeCell ref="B2:D2"/>
    <mergeCell ref="B3:D3"/>
    <mergeCell ref="A7:E7"/>
    <mergeCell ref="A43:E43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4" orientation="portrait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92D050"/>
  </sheetPr>
  <dimension ref="A1:E58"/>
  <sheetViews>
    <sheetView view="pageBreakPreview" zoomScale="115" zoomScaleNormal="100" zoomScaleSheetLayoutView="115" workbookViewId="0">
      <selection activeCell="H8" sqref="H8"/>
    </sheetView>
  </sheetViews>
  <sheetFormatPr defaultRowHeight="12.75" x14ac:dyDescent="0.2"/>
  <cols>
    <col min="1" max="1" width="16" style="460" customWidth="1"/>
    <col min="2" max="2" width="59.33203125" style="30" customWidth="1"/>
    <col min="3" max="5" width="15.83203125" style="30" customWidth="1"/>
    <col min="6" max="16384" width="9.33203125" style="30"/>
  </cols>
  <sheetData>
    <row r="1" spans="1:5" s="395" customFormat="1" ht="21" customHeight="1" thickBot="1" x14ac:dyDescent="0.25">
      <c r="A1" s="394"/>
      <c r="B1" s="396"/>
      <c r="C1" s="441"/>
      <c r="D1" s="441"/>
      <c r="E1" s="509" t="str">
        <f>+CONCATENATE("7.4. melléklet a ……/",LEFT(ÖSSZEFÜGGÉSEK!A4,4)+1,". (……) önkormányzati rendelethez")</f>
        <v>7.4. melléklet a ……/2017. (……) önkormányzati rendelethez</v>
      </c>
    </row>
    <row r="2" spans="1:5" s="442" customFormat="1" ht="25.5" customHeight="1" x14ac:dyDescent="0.2">
      <c r="A2" s="422" t="s">
        <v>384</v>
      </c>
      <c r="B2" s="717" t="s">
        <v>385</v>
      </c>
      <c r="C2" s="718"/>
      <c r="D2" s="719"/>
      <c r="E2" s="465" t="s">
        <v>378</v>
      </c>
    </row>
    <row r="3" spans="1:5" s="442" customFormat="1" ht="24.75" thickBot="1" x14ac:dyDescent="0.25">
      <c r="A3" s="440" t="s">
        <v>386</v>
      </c>
      <c r="B3" s="720" t="s">
        <v>382</v>
      </c>
      <c r="C3" s="723"/>
      <c r="D3" s="724"/>
      <c r="E3" s="466" t="s">
        <v>383</v>
      </c>
    </row>
    <row r="4" spans="1:5" s="443" customFormat="1" ht="15.95" customHeight="1" thickBot="1" x14ac:dyDescent="0.3">
      <c r="A4" s="397"/>
      <c r="B4" s="397"/>
      <c r="C4" s="398"/>
      <c r="D4" s="398"/>
      <c r="E4" s="398" t="s">
        <v>363</v>
      </c>
    </row>
    <row r="5" spans="1:5" ht="24.75" thickBot="1" x14ac:dyDescent="0.25">
      <c r="A5" s="534" t="s">
        <v>364</v>
      </c>
      <c r="B5" s="535" t="s">
        <v>365</v>
      </c>
      <c r="C5" s="84" t="s">
        <v>43</v>
      </c>
      <c r="D5" s="84" t="s">
        <v>44</v>
      </c>
      <c r="E5" s="399" t="s">
        <v>45</v>
      </c>
    </row>
    <row r="6" spans="1:5" s="444" customFormat="1" ht="12.95" customHeight="1" thickBot="1" x14ac:dyDescent="0.25">
      <c r="A6" s="392" t="s">
        <v>46</v>
      </c>
      <c r="B6" s="393" t="s">
        <v>47</v>
      </c>
      <c r="C6" s="393" t="s">
        <v>48</v>
      </c>
      <c r="D6" s="94" t="s">
        <v>49</v>
      </c>
      <c r="E6" s="92" t="s">
        <v>50</v>
      </c>
    </row>
    <row r="7" spans="1:5" s="444" customFormat="1" ht="15.95" customHeight="1" thickBot="1" x14ac:dyDescent="0.25">
      <c r="A7" s="714" t="s">
        <v>291</v>
      </c>
      <c r="B7" s="715"/>
      <c r="C7" s="715"/>
      <c r="D7" s="715"/>
      <c r="E7" s="716"/>
    </row>
    <row r="8" spans="1:5" s="418" customFormat="1" ht="12" customHeight="1" thickBot="1" x14ac:dyDescent="0.25">
      <c r="A8" s="392" t="s">
        <v>51</v>
      </c>
      <c r="B8" s="456" t="s">
        <v>387</v>
      </c>
      <c r="C8" s="370">
        <f>SUM(C9:C18)</f>
        <v>0</v>
      </c>
      <c r="D8" s="370">
        <f>SUM(D9:D18)</f>
        <v>0</v>
      </c>
      <c r="E8" s="462">
        <f>SUM(E9:E18)</f>
        <v>0</v>
      </c>
    </row>
    <row r="9" spans="1:5" s="418" customFormat="1" ht="12" customHeight="1" x14ac:dyDescent="0.2">
      <c r="A9" s="467" t="s">
        <v>53</v>
      </c>
      <c r="B9" s="296" t="s">
        <v>110</v>
      </c>
      <c r="C9" s="89"/>
      <c r="D9" s="89"/>
      <c r="E9" s="451"/>
    </row>
    <row r="10" spans="1:5" s="418" customFormat="1" ht="12" customHeight="1" x14ac:dyDescent="0.2">
      <c r="A10" s="468" t="s">
        <v>55</v>
      </c>
      <c r="B10" s="294" t="s">
        <v>112</v>
      </c>
      <c r="C10" s="368"/>
      <c r="D10" s="368"/>
      <c r="E10" s="97"/>
    </row>
    <row r="11" spans="1:5" s="418" customFormat="1" ht="12" customHeight="1" x14ac:dyDescent="0.2">
      <c r="A11" s="468" t="s">
        <v>57</v>
      </c>
      <c r="B11" s="294" t="s">
        <v>114</v>
      </c>
      <c r="C11" s="368"/>
      <c r="D11" s="368"/>
      <c r="E11" s="97"/>
    </row>
    <row r="12" spans="1:5" s="418" customFormat="1" ht="12" customHeight="1" x14ac:dyDescent="0.2">
      <c r="A12" s="468" t="s">
        <v>59</v>
      </c>
      <c r="B12" s="294" t="s">
        <v>116</v>
      </c>
      <c r="C12" s="368"/>
      <c r="D12" s="368"/>
      <c r="E12" s="97"/>
    </row>
    <row r="13" spans="1:5" s="418" customFormat="1" ht="12" customHeight="1" x14ac:dyDescent="0.2">
      <c r="A13" s="468" t="s">
        <v>61</v>
      </c>
      <c r="B13" s="294" t="s">
        <v>118</v>
      </c>
      <c r="C13" s="368"/>
      <c r="D13" s="368"/>
      <c r="E13" s="97"/>
    </row>
    <row r="14" spans="1:5" s="418" customFormat="1" ht="12" customHeight="1" x14ac:dyDescent="0.2">
      <c r="A14" s="468" t="s">
        <v>63</v>
      </c>
      <c r="B14" s="294" t="s">
        <v>388</v>
      </c>
      <c r="C14" s="368"/>
      <c r="D14" s="368"/>
      <c r="E14" s="97"/>
    </row>
    <row r="15" spans="1:5" s="445" customFormat="1" ht="12" customHeight="1" x14ac:dyDescent="0.2">
      <c r="A15" s="468" t="s">
        <v>222</v>
      </c>
      <c r="B15" s="293" t="s">
        <v>389</v>
      </c>
      <c r="C15" s="368"/>
      <c r="D15" s="368"/>
      <c r="E15" s="97"/>
    </row>
    <row r="16" spans="1:5" s="445" customFormat="1" ht="12" customHeight="1" x14ac:dyDescent="0.2">
      <c r="A16" s="468" t="s">
        <v>224</v>
      </c>
      <c r="B16" s="294" t="s">
        <v>124</v>
      </c>
      <c r="C16" s="90"/>
      <c r="D16" s="90"/>
      <c r="E16" s="450"/>
    </row>
    <row r="17" spans="1:5" s="418" customFormat="1" ht="12" customHeight="1" x14ac:dyDescent="0.2">
      <c r="A17" s="468" t="s">
        <v>226</v>
      </c>
      <c r="B17" s="294" t="s">
        <v>126</v>
      </c>
      <c r="C17" s="368"/>
      <c r="D17" s="368"/>
      <c r="E17" s="97"/>
    </row>
    <row r="18" spans="1:5" s="445" customFormat="1" ht="12" customHeight="1" thickBot="1" x14ac:dyDescent="0.25">
      <c r="A18" s="468" t="s">
        <v>228</v>
      </c>
      <c r="B18" s="293" t="s">
        <v>128</v>
      </c>
      <c r="C18" s="369"/>
      <c r="D18" s="369"/>
      <c r="E18" s="446"/>
    </row>
    <row r="19" spans="1:5" s="445" customFormat="1" ht="12" customHeight="1" thickBot="1" x14ac:dyDescent="0.25">
      <c r="A19" s="392" t="s">
        <v>65</v>
      </c>
      <c r="B19" s="456" t="s">
        <v>390</v>
      </c>
      <c r="C19" s="370">
        <f>SUM(C20:C22)</f>
        <v>0</v>
      </c>
      <c r="D19" s="370">
        <f>SUM(D20:D22)</f>
        <v>0</v>
      </c>
      <c r="E19" s="462">
        <f>SUM(E20:E22)</f>
        <v>0</v>
      </c>
    </row>
    <row r="20" spans="1:5" s="445" customFormat="1" ht="12" customHeight="1" x14ac:dyDescent="0.2">
      <c r="A20" s="468" t="s">
        <v>67</v>
      </c>
      <c r="B20" s="295" t="s">
        <v>68</v>
      </c>
      <c r="C20" s="368"/>
      <c r="D20" s="368"/>
      <c r="E20" s="97"/>
    </row>
    <row r="21" spans="1:5" s="445" customFormat="1" ht="12" customHeight="1" x14ac:dyDescent="0.2">
      <c r="A21" s="468" t="s">
        <v>69</v>
      </c>
      <c r="B21" s="294" t="s">
        <v>391</v>
      </c>
      <c r="C21" s="368"/>
      <c r="D21" s="368"/>
      <c r="E21" s="97"/>
    </row>
    <row r="22" spans="1:5" s="445" customFormat="1" ht="12" customHeight="1" x14ac:dyDescent="0.2">
      <c r="A22" s="468" t="s">
        <v>71</v>
      </c>
      <c r="B22" s="294" t="s">
        <v>392</v>
      </c>
      <c r="C22" s="368"/>
      <c r="D22" s="368"/>
      <c r="E22" s="97"/>
    </row>
    <row r="23" spans="1:5" s="445" customFormat="1" ht="12" customHeight="1" thickBot="1" x14ac:dyDescent="0.25">
      <c r="A23" s="468" t="s">
        <v>73</v>
      </c>
      <c r="B23" s="294" t="s">
        <v>393</v>
      </c>
      <c r="C23" s="368"/>
      <c r="D23" s="368"/>
      <c r="E23" s="97"/>
    </row>
    <row r="24" spans="1:5" s="445" customFormat="1" ht="12" customHeight="1" thickBot="1" x14ac:dyDescent="0.25">
      <c r="A24" s="455" t="s">
        <v>79</v>
      </c>
      <c r="B24" s="314" t="s">
        <v>298</v>
      </c>
      <c r="C24" s="37"/>
      <c r="D24" s="37"/>
      <c r="E24" s="461"/>
    </row>
    <row r="25" spans="1:5" s="445" customFormat="1" ht="12" customHeight="1" thickBot="1" x14ac:dyDescent="0.25">
      <c r="A25" s="455" t="s">
        <v>262</v>
      </c>
      <c r="B25" s="314" t="s">
        <v>394</v>
      </c>
      <c r="C25" s="370">
        <f>SUM(C26:C27)</f>
        <v>0</v>
      </c>
      <c r="D25" s="370">
        <f>SUM(D26:D27)</f>
        <v>0</v>
      </c>
      <c r="E25" s="462">
        <f>SUM(E26:E27)</f>
        <v>0</v>
      </c>
    </row>
    <row r="26" spans="1:5" s="445" customFormat="1" ht="12" customHeight="1" x14ac:dyDescent="0.2">
      <c r="A26" s="469" t="s">
        <v>95</v>
      </c>
      <c r="B26" s="470" t="s">
        <v>391</v>
      </c>
      <c r="C26" s="88"/>
      <c r="D26" s="88"/>
      <c r="E26" s="449"/>
    </row>
    <row r="27" spans="1:5" s="445" customFormat="1" ht="12" customHeight="1" x14ac:dyDescent="0.2">
      <c r="A27" s="469" t="s">
        <v>101</v>
      </c>
      <c r="B27" s="471" t="s">
        <v>395</v>
      </c>
      <c r="C27" s="371"/>
      <c r="D27" s="371"/>
      <c r="E27" s="448"/>
    </row>
    <row r="28" spans="1:5" s="445" customFormat="1" ht="12" customHeight="1" thickBot="1" x14ac:dyDescent="0.25">
      <c r="A28" s="468" t="s">
        <v>103</v>
      </c>
      <c r="B28" s="472" t="s">
        <v>396</v>
      </c>
      <c r="C28" s="452"/>
      <c r="D28" s="452"/>
      <c r="E28" s="447"/>
    </row>
    <row r="29" spans="1:5" s="445" customFormat="1" ht="12" customHeight="1" thickBot="1" x14ac:dyDescent="0.25">
      <c r="A29" s="455" t="s">
        <v>107</v>
      </c>
      <c r="B29" s="314" t="s">
        <v>397</v>
      </c>
      <c r="C29" s="370">
        <f>SUM(C30:C32)</f>
        <v>0</v>
      </c>
      <c r="D29" s="370">
        <f>SUM(D30:D32)</f>
        <v>0</v>
      </c>
      <c r="E29" s="462">
        <f>SUM(E30:E32)</f>
        <v>0</v>
      </c>
    </row>
    <row r="30" spans="1:5" s="445" customFormat="1" ht="12" customHeight="1" x14ac:dyDescent="0.2">
      <c r="A30" s="469" t="s">
        <v>109</v>
      </c>
      <c r="B30" s="470" t="s">
        <v>132</v>
      </c>
      <c r="C30" s="88"/>
      <c r="D30" s="88"/>
      <c r="E30" s="449"/>
    </row>
    <row r="31" spans="1:5" s="445" customFormat="1" ht="12" customHeight="1" x14ac:dyDescent="0.2">
      <c r="A31" s="469" t="s">
        <v>111</v>
      </c>
      <c r="B31" s="471" t="s">
        <v>134</v>
      </c>
      <c r="C31" s="371"/>
      <c r="D31" s="371"/>
      <c r="E31" s="448"/>
    </row>
    <row r="32" spans="1:5" s="445" customFormat="1" ht="12" customHeight="1" thickBot="1" x14ac:dyDescent="0.25">
      <c r="A32" s="468" t="s">
        <v>113</v>
      </c>
      <c r="B32" s="454" t="s">
        <v>136</v>
      </c>
      <c r="C32" s="452"/>
      <c r="D32" s="452"/>
      <c r="E32" s="447"/>
    </row>
    <row r="33" spans="1:5" s="445" customFormat="1" ht="12" customHeight="1" thickBot="1" x14ac:dyDescent="0.25">
      <c r="A33" s="455" t="s">
        <v>129</v>
      </c>
      <c r="B33" s="314" t="s">
        <v>299</v>
      </c>
      <c r="C33" s="37"/>
      <c r="D33" s="37"/>
      <c r="E33" s="461"/>
    </row>
    <row r="34" spans="1:5" s="418" customFormat="1" ht="12" customHeight="1" thickBot="1" x14ac:dyDescent="0.25">
      <c r="A34" s="455" t="s">
        <v>273</v>
      </c>
      <c r="B34" s="314" t="s">
        <v>398</v>
      </c>
      <c r="C34" s="37"/>
      <c r="D34" s="37"/>
      <c r="E34" s="461"/>
    </row>
    <row r="35" spans="1:5" s="418" customFormat="1" ht="12" customHeight="1" thickBot="1" x14ac:dyDescent="0.25">
      <c r="A35" s="392" t="s">
        <v>151</v>
      </c>
      <c r="B35" s="314" t="s">
        <v>399</v>
      </c>
      <c r="C35" s="370">
        <f>+C8+C19+C24+C25+C29+C33+C34</f>
        <v>0</v>
      </c>
      <c r="D35" s="370">
        <f>+D8+D19+D24+D25+D29+D33+D34</f>
        <v>0</v>
      </c>
      <c r="E35" s="462">
        <f>+E8+E19+E24+E25+E29+E33+E34</f>
        <v>0</v>
      </c>
    </row>
    <row r="36" spans="1:5" s="418" customFormat="1" ht="12" customHeight="1" thickBot="1" x14ac:dyDescent="0.25">
      <c r="A36" s="457" t="s">
        <v>161</v>
      </c>
      <c r="B36" s="314" t="s">
        <v>400</v>
      </c>
      <c r="C36" s="370">
        <f>+C37+C38+C39</f>
        <v>0</v>
      </c>
      <c r="D36" s="370">
        <f>+D37+D38+D39</f>
        <v>0</v>
      </c>
      <c r="E36" s="462">
        <f>+E37+E38+E39</f>
        <v>0</v>
      </c>
    </row>
    <row r="37" spans="1:5" s="418" customFormat="1" ht="12" customHeight="1" x14ac:dyDescent="0.2">
      <c r="A37" s="469" t="s">
        <v>401</v>
      </c>
      <c r="B37" s="470" t="s">
        <v>316</v>
      </c>
      <c r="C37" s="88"/>
      <c r="D37" s="88"/>
      <c r="E37" s="449"/>
    </row>
    <row r="38" spans="1:5" s="445" customFormat="1" ht="12" customHeight="1" x14ac:dyDescent="0.2">
      <c r="A38" s="469" t="s">
        <v>402</v>
      </c>
      <c r="B38" s="471" t="s">
        <v>403</v>
      </c>
      <c r="C38" s="371"/>
      <c r="D38" s="371"/>
      <c r="E38" s="448"/>
    </row>
    <row r="39" spans="1:5" s="445" customFormat="1" ht="12" customHeight="1" thickBot="1" x14ac:dyDescent="0.25">
      <c r="A39" s="468" t="s">
        <v>404</v>
      </c>
      <c r="B39" s="454" t="s">
        <v>405</v>
      </c>
      <c r="C39" s="452"/>
      <c r="D39" s="452"/>
      <c r="E39" s="447"/>
    </row>
    <row r="40" spans="1:5" s="445" customFormat="1" ht="15" customHeight="1" thickBot="1" x14ac:dyDescent="0.25">
      <c r="A40" s="457" t="s">
        <v>285</v>
      </c>
      <c r="B40" s="458" t="s">
        <v>406</v>
      </c>
      <c r="C40" s="91">
        <f>+C35+C36</f>
        <v>0</v>
      </c>
      <c r="D40" s="91">
        <f>+D35+D36</f>
        <v>0</v>
      </c>
      <c r="E40" s="463">
        <f>+E35+E36</f>
        <v>0</v>
      </c>
    </row>
    <row r="41" spans="1:5" s="445" customFormat="1" ht="15" customHeight="1" x14ac:dyDescent="0.2">
      <c r="A41" s="400"/>
      <c r="B41" s="401"/>
      <c r="C41" s="416"/>
      <c r="D41" s="416"/>
      <c r="E41" s="416"/>
    </row>
    <row r="42" spans="1:5" ht="13.5" thickBot="1" x14ac:dyDescent="0.25">
      <c r="A42" s="402"/>
      <c r="B42" s="403"/>
      <c r="C42" s="417"/>
      <c r="D42" s="417"/>
      <c r="E42" s="417"/>
    </row>
    <row r="43" spans="1:5" s="444" customFormat="1" ht="16.5" customHeight="1" thickBot="1" x14ac:dyDescent="0.25">
      <c r="A43" s="714" t="s">
        <v>292</v>
      </c>
      <c r="B43" s="715"/>
      <c r="C43" s="715"/>
      <c r="D43" s="715"/>
      <c r="E43" s="716"/>
    </row>
    <row r="44" spans="1:5" s="281" customFormat="1" ht="12" customHeight="1" thickBot="1" x14ac:dyDescent="0.25">
      <c r="A44" s="455" t="s">
        <v>51</v>
      </c>
      <c r="B44" s="314" t="s">
        <v>407</v>
      </c>
      <c r="C44" s="370">
        <f>SUM(C45:C49)</f>
        <v>0</v>
      </c>
      <c r="D44" s="370">
        <f>SUM(D45:D49)</f>
        <v>0</v>
      </c>
      <c r="E44" s="378">
        <f>SUM(E45:E49)</f>
        <v>0</v>
      </c>
    </row>
    <row r="45" spans="1:5" ht="12" customHeight="1" x14ac:dyDescent="0.2">
      <c r="A45" s="468" t="s">
        <v>53</v>
      </c>
      <c r="B45" s="295" t="s">
        <v>215</v>
      </c>
      <c r="C45" s="88"/>
      <c r="D45" s="88"/>
      <c r="E45" s="374"/>
    </row>
    <row r="46" spans="1:5" ht="12" customHeight="1" x14ac:dyDescent="0.2">
      <c r="A46" s="468" t="s">
        <v>55</v>
      </c>
      <c r="B46" s="294" t="s">
        <v>216</v>
      </c>
      <c r="C46" s="367"/>
      <c r="D46" s="367"/>
      <c r="E46" s="375"/>
    </row>
    <row r="47" spans="1:5" ht="12" customHeight="1" x14ac:dyDescent="0.2">
      <c r="A47" s="468" t="s">
        <v>57</v>
      </c>
      <c r="B47" s="294" t="s">
        <v>217</v>
      </c>
      <c r="C47" s="367"/>
      <c r="D47" s="367"/>
      <c r="E47" s="375"/>
    </row>
    <row r="48" spans="1:5" ht="12" customHeight="1" x14ac:dyDescent="0.2">
      <c r="A48" s="468" t="s">
        <v>59</v>
      </c>
      <c r="B48" s="294" t="s">
        <v>218</v>
      </c>
      <c r="C48" s="367"/>
      <c r="D48" s="367"/>
      <c r="E48" s="375"/>
    </row>
    <row r="49" spans="1:5" ht="12" customHeight="1" thickBot="1" x14ac:dyDescent="0.25">
      <c r="A49" s="468" t="s">
        <v>61</v>
      </c>
      <c r="B49" s="294" t="s">
        <v>220</v>
      </c>
      <c r="C49" s="367"/>
      <c r="D49" s="367"/>
      <c r="E49" s="375"/>
    </row>
    <row r="50" spans="1:5" ht="12" customHeight="1" thickBot="1" x14ac:dyDescent="0.25">
      <c r="A50" s="455" t="s">
        <v>65</v>
      </c>
      <c r="B50" s="314" t="s">
        <v>408</v>
      </c>
      <c r="C50" s="370">
        <f>SUM(C51:C53)</f>
        <v>0</v>
      </c>
      <c r="D50" s="370">
        <f>SUM(D51:D53)</f>
        <v>0</v>
      </c>
      <c r="E50" s="378">
        <f>SUM(E51:E53)</f>
        <v>0</v>
      </c>
    </row>
    <row r="51" spans="1:5" s="281" customFormat="1" ht="12" customHeight="1" x14ac:dyDescent="0.2">
      <c r="A51" s="468" t="s">
        <v>67</v>
      </c>
      <c r="B51" s="295" t="s">
        <v>241</v>
      </c>
      <c r="C51" s="88"/>
      <c r="D51" s="88"/>
      <c r="E51" s="374"/>
    </row>
    <row r="52" spans="1:5" ht="12" customHeight="1" x14ac:dyDescent="0.2">
      <c r="A52" s="468" t="s">
        <v>69</v>
      </c>
      <c r="B52" s="294" t="s">
        <v>243</v>
      </c>
      <c r="C52" s="367"/>
      <c r="D52" s="367"/>
      <c r="E52" s="375"/>
    </row>
    <row r="53" spans="1:5" ht="12" customHeight="1" x14ac:dyDescent="0.2">
      <c r="A53" s="468" t="s">
        <v>71</v>
      </c>
      <c r="B53" s="294" t="s">
        <v>409</v>
      </c>
      <c r="C53" s="367"/>
      <c r="D53" s="367"/>
      <c r="E53" s="375"/>
    </row>
    <row r="54" spans="1:5" ht="12" customHeight="1" thickBot="1" x14ac:dyDescent="0.25">
      <c r="A54" s="468" t="s">
        <v>73</v>
      </c>
      <c r="B54" s="294" t="s">
        <v>410</v>
      </c>
      <c r="C54" s="367"/>
      <c r="D54" s="367"/>
      <c r="E54" s="375"/>
    </row>
    <row r="55" spans="1:5" ht="12" customHeight="1" thickBot="1" x14ac:dyDescent="0.25">
      <c r="A55" s="455" t="s">
        <v>79</v>
      </c>
      <c r="B55" s="459" t="s">
        <v>411</v>
      </c>
      <c r="C55" s="370">
        <f>+C44+C50</f>
        <v>0</v>
      </c>
      <c r="D55" s="370">
        <f>+D44+D50</f>
        <v>0</v>
      </c>
      <c r="E55" s="378">
        <f>+E44+E50</f>
        <v>0</v>
      </c>
    </row>
    <row r="56" spans="1:5" ht="13.5" thickBot="1" x14ac:dyDescent="0.25">
      <c r="C56" s="464"/>
      <c r="D56" s="464"/>
      <c r="E56" s="464"/>
    </row>
    <row r="57" spans="1:5" ht="15" customHeight="1" thickBot="1" x14ac:dyDescent="0.25">
      <c r="A57" s="404" t="s">
        <v>375</v>
      </c>
      <c r="B57" s="405"/>
      <c r="C57" s="95"/>
      <c r="D57" s="95"/>
      <c r="E57" s="453"/>
    </row>
    <row r="58" spans="1:5" ht="14.25" customHeight="1" thickBot="1" x14ac:dyDescent="0.25">
      <c r="A58" s="404" t="s">
        <v>376</v>
      </c>
      <c r="B58" s="405"/>
      <c r="C58" s="95"/>
      <c r="D58" s="95"/>
      <c r="E58" s="453"/>
    </row>
  </sheetData>
  <sheetProtection sheet="1" formatCells="0"/>
  <mergeCells count="4">
    <mergeCell ref="B2:D2"/>
    <mergeCell ref="B3:D3"/>
    <mergeCell ref="A7:E7"/>
    <mergeCell ref="A43:E43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4" orientation="portrait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92D050"/>
  </sheetPr>
  <dimension ref="A1:M58"/>
  <sheetViews>
    <sheetView zoomScaleNormal="100" zoomScaleSheetLayoutView="145" workbookViewId="0">
      <selection activeCell="A57" sqref="A57"/>
    </sheetView>
  </sheetViews>
  <sheetFormatPr defaultRowHeight="12.75" x14ac:dyDescent="0.2"/>
  <cols>
    <col min="1" max="1" width="18.6640625" style="460" customWidth="1"/>
    <col min="2" max="2" width="62" style="30" customWidth="1"/>
    <col min="3" max="5" width="15.83203125" style="30" customWidth="1"/>
    <col min="6" max="16384" width="9.33203125" style="30"/>
  </cols>
  <sheetData>
    <row r="1" spans="1:5" s="395" customFormat="1" ht="21" customHeight="1" thickBot="1" x14ac:dyDescent="0.25">
      <c r="A1" s="394"/>
      <c r="B1" s="396"/>
      <c r="C1" s="441"/>
      <c r="D1" s="441"/>
      <c r="E1" s="509" t="str">
        <f>+CONCATENATE("8.1. melléklet a ……/",LEFT(ÖSSZEFÜGGÉSEK!A4,4)+1,". (……) önkormányzati rendelethez")</f>
        <v>8.1. melléklet a ……/2017. (……) önkormányzati rendelethez</v>
      </c>
    </row>
    <row r="2" spans="1:5" s="442" customFormat="1" ht="25.5" customHeight="1" x14ac:dyDescent="0.2">
      <c r="A2" s="422" t="s">
        <v>384</v>
      </c>
      <c r="B2" s="717" t="s">
        <v>413</v>
      </c>
      <c r="C2" s="718"/>
      <c r="D2" s="719"/>
      <c r="E2" s="465" t="s">
        <v>381</v>
      </c>
    </row>
    <row r="3" spans="1:5" s="442" customFormat="1" ht="24.75" thickBot="1" x14ac:dyDescent="0.25">
      <c r="A3" s="440" t="s">
        <v>414</v>
      </c>
      <c r="B3" s="720" t="s">
        <v>362</v>
      </c>
      <c r="C3" s="723"/>
      <c r="D3" s="724"/>
      <c r="E3" s="466" t="s">
        <v>360</v>
      </c>
    </row>
    <row r="4" spans="1:5" s="443" customFormat="1" ht="15.95" customHeight="1" thickBot="1" x14ac:dyDescent="0.3">
      <c r="A4" s="397"/>
      <c r="B4" s="397"/>
      <c r="C4" s="398"/>
      <c r="D4" s="398"/>
      <c r="E4" s="398" t="s">
        <v>363</v>
      </c>
    </row>
    <row r="5" spans="1:5" ht="24.75" thickBot="1" x14ac:dyDescent="0.25">
      <c r="A5" s="534" t="s">
        <v>364</v>
      </c>
      <c r="B5" s="535" t="s">
        <v>365</v>
      </c>
      <c r="C5" s="84" t="s">
        <v>43</v>
      </c>
      <c r="D5" s="84" t="s">
        <v>44</v>
      </c>
      <c r="E5" s="399" t="s">
        <v>45</v>
      </c>
    </row>
    <row r="6" spans="1:5" s="444" customFormat="1" ht="12.95" customHeight="1" thickBot="1" x14ac:dyDescent="0.25">
      <c r="A6" s="392" t="s">
        <v>46</v>
      </c>
      <c r="B6" s="393" t="s">
        <v>47</v>
      </c>
      <c r="C6" s="393" t="s">
        <v>48</v>
      </c>
      <c r="D6" s="94" t="s">
        <v>49</v>
      </c>
      <c r="E6" s="92" t="s">
        <v>50</v>
      </c>
    </row>
    <row r="7" spans="1:5" s="444" customFormat="1" ht="15.95" customHeight="1" thickBot="1" x14ac:dyDescent="0.25">
      <c r="A7" s="714" t="s">
        <v>291</v>
      </c>
      <c r="B7" s="715"/>
      <c r="C7" s="715"/>
      <c r="D7" s="715"/>
      <c r="E7" s="716"/>
    </row>
    <row r="8" spans="1:5" s="418" customFormat="1" ht="12" customHeight="1" thickBot="1" x14ac:dyDescent="0.25">
      <c r="A8" s="392" t="s">
        <v>51</v>
      </c>
      <c r="B8" s="456" t="s">
        <v>387</v>
      </c>
      <c r="C8" s="370">
        <f>SUM(C9:C18)</f>
        <v>0</v>
      </c>
      <c r="D8" s="484">
        <f>SUM(D9:D18)</f>
        <v>0</v>
      </c>
      <c r="E8" s="462">
        <f>SUM(E9:E18)</f>
        <v>0</v>
      </c>
    </row>
    <row r="9" spans="1:5" s="418" customFormat="1" ht="12" customHeight="1" x14ac:dyDescent="0.2">
      <c r="A9" s="467" t="s">
        <v>53</v>
      </c>
      <c r="B9" s="296" t="s">
        <v>110</v>
      </c>
      <c r="C9" s="89"/>
      <c r="D9" s="485"/>
      <c r="E9" s="451"/>
    </row>
    <row r="10" spans="1:5" s="418" customFormat="1" ht="12" customHeight="1" x14ac:dyDescent="0.2">
      <c r="A10" s="468" t="s">
        <v>55</v>
      </c>
      <c r="B10" s="294" t="s">
        <v>112</v>
      </c>
      <c r="C10" s="368"/>
      <c r="D10" s="486"/>
      <c r="E10" s="97"/>
    </row>
    <row r="11" spans="1:5" s="418" customFormat="1" ht="12" customHeight="1" x14ac:dyDescent="0.2">
      <c r="A11" s="468" t="s">
        <v>57</v>
      </c>
      <c r="B11" s="294" t="s">
        <v>114</v>
      </c>
      <c r="C11" s="368"/>
      <c r="D11" s="486"/>
      <c r="E11" s="97"/>
    </row>
    <row r="12" spans="1:5" s="418" customFormat="1" ht="12" customHeight="1" x14ac:dyDescent="0.2">
      <c r="A12" s="468" t="s">
        <v>59</v>
      </c>
      <c r="B12" s="294" t="s">
        <v>116</v>
      </c>
      <c r="C12" s="368"/>
      <c r="D12" s="486"/>
      <c r="E12" s="97"/>
    </row>
    <row r="13" spans="1:5" s="418" customFormat="1" ht="12" customHeight="1" x14ac:dyDescent="0.2">
      <c r="A13" s="468" t="s">
        <v>61</v>
      </c>
      <c r="B13" s="294" t="s">
        <v>118</v>
      </c>
      <c r="C13" s="368"/>
      <c r="D13" s="486"/>
      <c r="E13" s="97"/>
    </row>
    <row r="14" spans="1:5" s="418" customFormat="1" ht="12" customHeight="1" x14ac:dyDescent="0.2">
      <c r="A14" s="468" t="s">
        <v>63</v>
      </c>
      <c r="B14" s="294" t="s">
        <v>388</v>
      </c>
      <c r="C14" s="368"/>
      <c r="D14" s="486"/>
      <c r="E14" s="97"/>
    </row>
    <row r="15" spans="1:5" s="445" customFormat="1" ht="12" customHeight="1" x14ac:dyDescent="0.2">
      <c r="A15" s="468" t="s">
        <v>222</v>
      </c>
      <c r="B15" s="293" t="s">
        <v>389</v>
      </c>
      <c r="C15" s="368"/>
      <c r="D15" s="486"/>
      <c r="E15" s="97"/>
    </row>
    <row r="16" spans="1:5" s="445" customFormat="1" ht="12" customHeight="1" x14ac:dyDescent="0.2">
      <c r="A16" s="468" t="s">
        <v>224</v>
      </c>
      <c r="B16" s="294" t="s">
        <v>124</v>
      </c>
      <c r="C16" s="90"/>
      <c r="D16" s="487"/>
      <c r="E16" s="450"/>
    </row>
    <row r="17" spans="1:5" s="418" customFormat="1" ht="12" customHeight="1" x14ac:dyDescent="0.2">
      <c r="A17" s="468" t="s">
        <v>226</v>
      </c>
      <c r="B17" s="294" t="s">
        <v>126</v>
      </c>
      <c r="C17" s="368"/>
      <c r="D17" s="486"/>
      <c r="E17" s="97"/>
    </row>
    <row r="18" spans="1:5" s="445" customFormat="1" ht="12" customHeight="1" thickBot="1" x14ac:dyDescent="0.25">
      <c r="A18" s="468" t="s">
        <v>228</v>
      </c>
      <c r="B18" s="293" t="s">
        <v>128</v>
      </c>
      <c r="C18" s="369"/>
      <c r="D18" s="98"/>
      <c r="E18" s="446"/>
    </row>
    <row r="19" spans="1:5" s="445" customFormat="1" ht="12" customHeight="1" thickBot="1" x14ac:dyDescent="0.25">
      <c r="A19" s="392" t="s">
        <v>65</v>
      </c>
      <c r="B19" s="456" t="s">
        <v>390</v>
      </c>
      <c r="C19" s="370">
        <f>SUM(C20:C22)</f>
        <v>0</v>
      </c>
      <c r="D19" s="484">
        <f>SUM(D20:D22)</f>
        <v>0</v>
      </c>
      <c r="E19" s="462">
        <f>SUM(E20:E22)</f>
        <v>0</v>
      </c>
    </row>
    <row r="20" spans="1:5" s="445" customFormat="1" ht="12" customHeight="1" x14ac:dyDescent="0.2">
      <c r="A20" s="468" t="s">
        <v>67</v>
      </c>
      <c r="B20" s="295" t="s">
        <v>68</v>
      </c>
      <c r="C20" s="368"/>
      <c r="D20" s="486"/>
      <c r="E20" s="97"/>
    </row>
    <row r="21" spans="1:5" s="445" customFormat="1" ht="12" customHeight="1" x14ac:dyDescent="0.2">
      <c r="A21" s="468" t="s">
        <v>69</v>
      </c>
      <c r="B21" s="294" t="s">
        <v>391</v>
      </c>
      <c r="C21" s="368"/>
      <c r="D21" s="486"/>
      <c r="E21" s="97"/>
    </row>
    <row r="22" spans="1:5" s="445" customFormat="1" ht="12" customHeight="1" x14ac:dyDescent="0.2">
      <c r="A22" s="468" t="s">
        <v>71</v>
      </c>
      <c r="B22" s="294" t="s">
        <v>392</v>
      </c>
      <c r="C22" s="368"/>
      <c r="D22" s="486"/>
      <c r="E22" s="97"/>
    </row>
    <row r="23" spans="1:5" s="418" customFormat="1" ht="12" customHeight="1" thickBot="1" x14ac:dyDescent="0.25">
      <c r="A23" s="468" t="s">
        <v>73</v>
      </c>
      <c r="B23" s="294" t="s">
        <v>415</v>
      </c>
      <c r="C23" s="368"/>
      <c r="D23" s="486"/>
      <c r="E23" s="97"/>
    </row>
    <row r="24" spans="1:5" s="418" customFormat="1" ht="12" customHeight="1" thickBot="1" x14ac:dyDescent="0.25">
      <c r="A24" s="455" t="s">
        <v>79</v>
      </c>
      <c r="B24" s="314" t="s">
        <v>298</v>
      </c>
      <c r="C24" s="37"/>
      <c r="D24" s="488"/>
      <c r="E24" s="461"/>
    </row>
    <row r="25" spans="1:5" s="418" customFormat="1" ht="12" customHeight="1" thickBot="1" x14ac:dyDescent="0.25">
      <c r="A25" s="455" t="s">
        <v>262</v>
      </c>
      <c r="B25" s="314" t="s">
        <v>394</v>
      </c>
      <c r="C25" s="370">
        <f>+C26+C27</f>
        <v>0</v>
      </c>
      <c r="D25" s="484">
        <f>+D26+D27</f>
        <v>0</v>
      </c>
      <c r="E25" s="462">
        <f>+E26+E27</f>
        <v>0</v>
      </c>
    </row>
    <row r="26" spans="1:5" s="418" customFormat="1" ht="12" customHeight="1" x14ac:dyDescent="0.2">
      <c r="A26" s="469" t="s">
        <v>95</v>
      </c>
      <c r="B26" s="470" t="s">
        <v>391</v>
      </c>
      <c r="C26" s="88"/>
      <c r="D26" s="476"/>
      <c r="E26" s="449"/>
    </row>
    <row r="27" spans="1:5" s="418" customFormat="1" ht="12" customHeight="1" x14ac:dyDescent="0.2">
      <c r="A27" s="469" t="s">
        <v>101</v>
      </c>
      <c r="B27" s="471" t="s">
        <v>395</v>
      </c>
      <c r="C27" s="371"/>
      <c r="D27" s="489"/>
      <c r="E27" s="448"/>
    </row>
    <row r="28" spans="1:5" s="418" customFormat="1" ht="12" customHeight="1" thickBot="1" x14ac:dyDescent="0.25">
      <c r="A28" s="468" t="s">
        <v>103</v>
      </c>
      <c r="B28" s="472" t="s">
        <v>416</v>
      </c>
      <c r="C28" s="452"/>
      <c r="D28" s="490"/>
      <c r="E28" s="447"/>
    </row>
    <row r="29" spans="1:5" s="418" customFormat="1" ht="12" customHeight="1" thickBot="1" x14ac:dyDescent="0.25">
      <c r="A29" s="455" t="s">
        <v>107</v>
      </c>
      <c r="B29" s="314" t="s">
        <v>397</v>
      </c>
      <c r="C29" s="370">
        <f>+C30+C31+C32</f>
        <v>0</v>
      </c>
      <c r="D29" s="484">
        <f>+D30+D31+D32</f>
        <v>0</v>
      </c>
      <c r="E29" s="462">
        <f>+E30+E31+E32</f>
        <v>0</v>
      </c>
    </row>
    <row r="30" spans="1:5" s="418" customFormat="1" ht="12" customHeight="1" x14ac:dyDescent="0.2">
      <c r="A30" s="469" t="s">
        <v>109</v>
      </c>
      <c r="B30" s="470" t="s">
        <v>132</v>
      </c>
      <c r="C30" s="88"/>
      <c r="D30" s="476"/>
      <c r="E30" s="449"/>
    </row>
    <row r="31" spans="1:5" s="418" customFormat="1" ht="12" customHeight="1" x14ac:dyDescent="0.2">
      <c r="A31" s="469" t="s">
        <v>111</v>
      </c>
      <c r="B31" s="471" t="s">
        <v>134</v>
      </c>
      <c r="C31" s="371"/>
      <c r="D31" s="489"/>
      <c r="E31" s="448"/>
    </row>
    <row r="32" spans="1:5" s="418" customFormat="1" ht="12" customHeight="1" thickBot="1" x14ac:dyDescent="0.25">
      <c r="A32" s="468" t="s">
        <v>113</v>
      </c>
      <c r="B32" s="454" t="s">
        <v>136</v>
      </c>
      <c r="C32" s="452"/>
      <c r="D32" s="490"/>
      <c r="E32" s="447"/>
    </row>
    <row r="33" spans="1:13" s="418" customFormat="1" ht="12" customHeight="1" thickBot="1" x14ac:dyDescent="0.25">
      <c r="A33" s="455" t="s">
        <v>129</v>
      </c>
      <c r="B33" s="314" t="s">
        <v>299</v>
      </c>
      <c r="C33" s="37"/>
      <c r="D33" s="488"/>
      <c r="E33" s="461"/>
    </row>
    <row r="34" spans="1:13" s="418" customFormat="1" ht="12" customHeight="1" thickBot="1" x14ac:dyDescent="0.25">
      <c r="A34" s="455" t="s">
        <v>273</v>
      </c>
      <c r="B34" s="314" t="s">
        <v>398</v>
      </c>
      <c r="C34" s="37"/>
      <c r="D34" s="488"/>
      <c r="E34" s="461"/>
    </row>
    <row r="35" spans="1:13" s="418" customFormat="1" ht="12" customHeight="1" thickBot="1" x14ac:dyDescent="0.25">
      <c r="A35" s="392" t="s">
        <v>151</v>
      </c>
      <c r="B35" s="314" t="s">
        <v>417</v>
      </c>
      <c r="C35" s="370">
        <f>+C8+C19+C24+C25+C29+C33+C34</f>
        <v>0</v>
      </c>
      <c r="D35" s="484">
        <f>+D8+D19+D24+D25+D29+D33+D34</f>
        <v>0</v>
      </c>
      <c r="E35" s="462">
        <f>+E8+E19+E24+E25+E29+E33+E34</f>
        <v>0</v>
      </c>
    </row>
    <row r="36" spans="1:13" s="445" customFormat="1" ht="12" customHeight="1" thickBot="1" x14ac:dyDescent="0.25">
      <c r="A36" s="457" t="s">
        <v>161</v>
      </c>
      <c r="B36" s="314" t="s">
        <v>400</v>
      </c>
      <c r="C36" s="370">
        <f>+C37+C38+C39</f>
        <v>0</v>
      </c>
      <c r="D36" s="484">
        <f>+D37+D38+D39</f>
        <v>0</v>
      </c>
      <c r="E36" s="462">
        <f>+E37+E38+E39</f>
        <v>0</v>
      </c>
    </row>
    <row r="37" spans="1:13" s="445" customFormat="1" ht="15" customHeight="1" x14ac:dyDescent="0.2">
      <c r="A37" s="469" t="s">
        <v>401</v>
      </c>
      <c r="B37" s="470" t="s">
        <v>316</v>
      </c>
      <c r="C37" s="88"/>
      <c r="D37" s="476"/>
      <c r="E37" s="449"/>
    </row>
    <row r="38" spans="1:13" s="445" customFormat="1" ht="15" customHeight="1" x14ac:dyDescent="0.2">
      <c r="A38" s="469" t="s">
        <v>402</v>
      </c>
      <c r="B38" s="471" t="s">
        <v>403</v>
      </c>
      <c r="C38" s="371"/>
      <c r="D38" s="489"/>
      <c r="E38" s="448"/>
    </row>
    <row r="39" spans="1:13" ht="13.5" thickBot="1" x14ac:dyDescent="0.25">
      <c r="A39" s="468" t="s">
        <v>404</v>
      </c>
      <c r="B39" s="454" t="s">
        <v>405</v>
      </c>
      <c r="C39" s="452"/>
      <c r="D39" s="490"/>
      <c r="E39" s="447"/>
    </row>
    <row r="40" spans="1:13" s="444" customFormat="1" ht="16.5" customHeight="1" thickBot="1" x14ac:dyDescent="0.25">
      <c r="A40" s="457" t="s">
        <v>285</v>
      </c>
      <c r="B40" s="458" t="s">
        <v>406</v>
      </c>
      <c r="C40" s="91">
        <f>+C35+C36</f>
        <v>0</v>
      </c>
      <c r="D40" s="491">
        <f>+D35+D36</f>
        <v>0</v>
      </c>
      <c r="E40" s="463">
        <f>+E35+E36</f>
        <v>0</v>
      </c>
    </row>
    <row r="41" spans="1:13" s="281" customFormat="1" ht="12" customHeight="1" x14ac:dyDescent="0.2">
      <c r="A41" s="400"/>
      <c r="B41" s="401"/>
      <c r="C41" s="416"/>
      <c r="D41" s="416"/>
      <c r="E41" s="416"/>
    </row>
    <row r="42" spans="1:13" ht="12" customHeight="1" thickBot="1" x14ac:dyDescent="0.25">
      <c r="A42" s="402"/>
      <c r="B42" s="403"/>
      <c r="C42" s="417"/>
      <c r="D42" s="417"/>
      <c r="E42" s="417"/>
    </row>
    <row r="43" spans="1:13" ht="12" customHeight="1" thickBot="1" x14ac:dyDescent="0.25">
      <c r="A43" s="714" t="s">
        <v>292</v>
      </c>
      <c r="B43" s="715"/>
      <c r="C43" s="715"/>
      <c r="D43" s="715"/>
      <c r="E43" s="716"/>
    </row>
    <row r="44" spans="1:13" ht="12" customHeight="1" thickBot="1" x14ac:dyDescent="0.25">
      <c r="A44" s="455" t="s">
        <v>51</v>
      </c>
      <c r="B44" s="314" t="s">
        <v>407</v>
      </c>
      <c r="C44" s="370">
        <f>SUM(C45:C49)</f>
        <v>0</v>
      </c>
      <c r="D44" s="370">
        <f>SUM(D45:D49)</f>
        <v>0</v>
      </c>
      <c r="E44" s="462">
        <f>SUM(E45:E49)</f>
        <v>0</v>
      </c>
    </row>
    <row r="45" spans="1:13" ht="12" customHeight="1" x14ac:dyDescent="0.2">
      <c r="A45" s="468" t="s">
        <v>53</v>
      </c>
      <c r="B45" s="295" t="s">
        <v>215</v>
      </c>
      <c r="C45" s="88"/>
      <c r="D45" s="88"/>
      <c r="E45" s="449"/>
      <c r="M45" s="30">
        <f>15000/60</f>
        <v>250</v>
      </c>
    </row>
    <row r="46" spans="1:13" ht="12" customHeight="1" x14ac:dyDescent="0.2">
      <c r="A46" s="468" t="s">
        <v>55</v>
      </c>
      <c r="B46" s="294" t="s">
        <v>216</v>
      </c>
      <c r="C46" s="367"/>
      <c r="D46" s="367"/>
      <c r="E46" s="473"/>
      <c r="M46" s="30">
        <f>+M45/8</f>
        <v>31.25</v>
      </c>
    </row>
    <row r="47" spans="1:13" ht="12" customHeight="1" x14ac:dyDescent="0.2">
      <c r="A47" s="468" t="s">
        <v>57</v>
      </c>
      <c r="B47" s="294" t="s">
        <v>217</v>
      </c>
      <c r="C47" s="367"/>
      <c r="D47" s="367"/>
      <c r="E47" s="473"/>
    </row>
    <row r="48" spans="1:13" s="281" customFormat="1" ht="12" customHeight="1" x14ac:dyDescent="0.2">
      <c r="A48" s="468" t="s">
        <v>59</v>
      </c>
      <c r="B48" s="294" t="s">
        <v>218</v>
      </c>
      <c r="C48" s="367"/>
      <c r="D48" s="367"/>
      <c r="E48" s="473"/>
    </row>
    <row r="49" spans="1:5" ht="12" customHeight="1" thickBot="1" x14ac:dyDescent="0.25">
      <c r="A49" s="468" t="s">
        <v>61</v>
      </c>
      <c r="B49" s="294" t="s">
        <v>220</v>
      </c>
      <c r="C49" s="367"/>
      <c r="D49" s="367"/>
      <c r="E49" s="473"/>
    </row>
    <row r="50" spans="1:5" ht="12" customHeight="1" thickBot="1" x14ac:dyDescent="0.25">
      <c r="A50" s="455" t="s">
        <v>65</v>
      </c>
      <c r="B50" s="314" t="s">
        <v>408</v>
      </c>
      <c r="C50" s="370">
        <f>SUM(C51:C53)</f>
        <v>0</v>
      </c>
      <c r="D50" s="370">
        <f>SUM(D51:D53)</f>
        <v>0</v>
      </c>
      <c r="E50" s="462">
        <f>SUM(E51:E53)</f>
        <v>0</v>
      </c>
    </row>
    <row r="51" spans="1:5" ht="12" customHeight="1" x14ac:dyDescent="0.2">
      <c r="A51" s="468" t="s">
        <v>67</v>
      </c>
      <c r="B51" s="295" t="s">
        <v>241</v>
      </c>
      <c r="C51" s="88"/>
      <c r="D51" s="88"/>
      <c r="E51" s="449"/>
    </row>
    <row r="52" spans="1:5" ht="12" customHeight="1" x14ac:dyDescent="0.2">
      <c r="A52" s="468" t="s">
        <v>69</v>
      </c>
      <c r="B52" s="294" t="s">
        <v>243</v>
      </c>
      <c r="C52" s="367"/>
      <c r="D52" s="367"/>
      <c r="E52" s="473"/>
    </row>
    <row r="53" spans="1:5" ht="15" customHeight="1" x14ac:dyDescent="0.2">
      <c r="A53" s="468" t="s">
        <v>71</v>
      </c>
      <c r="B53" s="294" t="s">
        <v>409</v>
      </c>
      <c r="C53" s="367"/>
      <c r="D53" s="367"/>
      <c r="E53" s="473"/>
    </row>
    <row r="54" spans="1:5" ht="23.25" thickBot="1" x14ac:dyDescent="0.25">
      <c r="A54" s="468" t="s">
        <v>73</v>
      </c>
      <c r="B54" s="294" t="s">
        <v>418</v>
      </c>
      <c r="C54" s="367"/>
      <c r="D54" s="367"/>
      <c r="E54" s="473"/>
    </row>
    <row r="55" spans="1:5" ht="15" customHeight="1" thickBot="1" x14ac:dyDescent="0.25">
      <c r="A55" s="455" t="s">
        <v>79</v>
      </c>
      <c r="B55" s="459" t="s">
        <v>411</v>
      </c>
      <c r="C55" s="91">
        <f>+C44+C50</f>
        <v>0</v>
      </c>
      <c r="D55" s="91">
        <f>+D44+D50</f>
        <v>0</v>
      </c>
      <c r="E55" s="463">
        <f>+E44+E50</f>
        <v>0</v>
      </c>
    </row>
    <row r="56" spans="1:5" ht="13.5" thickBot="1" x14ac:dyDescent="0.25">
      <c r="C56" s="464"/>
      <c r="D56" s="464"/>
      <c r="E56" s="464"/>
    </row>
    <row r="57" spans="1:5" ht="13.5" thickBot="1" x14ac:dyDescent="0.25">
      <c r="A57" s="404" t="s">
        <v>375</v>
      </c>
      <c r="B57" s="405"/>
      <c r="C57" s="95"/>
      <c r="D57" s="95"/>
      <c r="E57" s="453"/>
    </row>
    <row r="58" spans="1:5" ht="13.5" thickBot="1" x14ac:dyDescent="0.25">
      <c r="A58" s="404" t="s">
        <v>376</v>
      </c>
      <c r="B58" s="405"/>
      <c r="C58" s="95"/>
      <c r="D58" s="95"/>
      <c r="E58" s="453"/>
    </row>
  </sheetData>
  <sheetProtection sheet="1" formatCells="0"/>
  <mergeCells count="4">
    <mergeCell ref="A7:E7"/>
    <mergeCell ref="A43:E43"/>
    <mergeCell ref="B2:D2"/>
    <mergeCell ref="B3:D3"/>
  </mergeCells>
  <phoneticPr fontId="27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74" orientation="portrait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92D050"/>
  </sheetPr>
  <dimension ref="A1:E58"/>
  <sheetViews>
    <sheetView zoomScaleNormal="100" zoomScaleSheetLayoutView="145" workbookViewId="0">
      <selection activeCell="B4" sqref="B4"/>
    </sheetView>
  </sheetViews>
  <sheetFormatPr defaultRowHeight="12.75" x14ac:dyDescent="0.2"/>
  <cols>
    <col min="1" max="1" width="18.6640625" style="460" customWidth="1"/>
    <col min="2" max="2" width="62" style="30" customWidth="1"/>
    <col min="3" max="5" width="15.83203125" style="30" customWidth="1"/>
    <col min="6" max="16384" width="9.33203125" style="30"/>
  </cols>
  <sheetData>
    <row r="1" spans="1:5" s="395" customFormat="1" ht="21" customHeight="1" thickBot="1" x14ac:dyDescent="0.25">
      <c r="A1" s="394"/>
      <c r="B1" s="396"/>
      <c r="C1" s="441"/>
      <c r="D1" s="441"/>
      <c r="E1" s="509" t="str">
        <f>+CONCATENATE("8.1.1. melléklet a ……/",LEFT(ÖSSZEFÜGGÉSEK!A4,4)+1,". (……) önkormányzati rendelethez")</f>
        <v>8.1.1. melléklet a ……/2017. (……) önkormányzati rendelethez</v>
      </c>
    </row>
    <row r="2" spans="1:5" s="442" customFormat="1" ht="25.5" customHeight="1" x14ac:dyDescent="0.2">
      <c r="A2" s="422" t="s">
        <v>384</v>
      </c>
      <c r="B2" s="717" t="s">
        <v>413</v>
      </c>
      <c r="C2" s="718"/>
      <c r="D2" s="719"/>
      <c r="E2" s="465" t="s">
        <v>381</v>
      </c>
    </row>
    <row r="3" spans="1:5" s="442" customFormat="1" ht="24.75" thickBot="1" x14ac:dyDescent="0.25">
      <c r="A3" s="440" t="s">
        <v>414</v>
      </c>
      <c r="B3" s="720" t="s">
        <v>419</v>
      </c>
      <c r="C3" s="723"/>
      <c r="D3" s="724"/>
      <c r="E3" s="466" t="s">
        <v>378</v>
      </c>
    </row>
    <row r="4" spans="1:5" s="443" customFormat="1" ht="15.95" customHeight="1" thickBot="1" x14ac:dyDescent="0.3">
      <c r="A4" s="397"/>
      <c r="B4" s="397"/>
      <c r="C4" s="398"/>
      <c r="D4" s="398"/>
      <c r="E4" s="398" t="s">
        <v>363</v>
      </c>
    </row>
    <row r="5" spans="1:5" ht="24.75" thickBot="1" x14ac:dyDescent="0.25">
      <c r="A5" s="534" t="s">
        <v>364</v>
      </c>
      <c r="B5" s="535" t="s">
        <v>365</v>
      </c>
      <c r="C5" s="84" t="s">
        <v>43</v>
      </c>
      <c r="D5" s="84" t="s">
        <v>44</v>
      </c>
      <c r="E5" s="399" t="s">
        <v>45</v>
      </c>
    </row>
    <row r="6" spans="1:5" s="444" customFormat="1" ht="12.95" customHeight="1" thickBot="1" x14ac:dyDescent="0.25">
      <c r="A6" s="392" t="s">
        <v>46</v>
      </c>
      <c r="B6" s="393" t="s">
        <v>47</v>
      </c>
      <c r="C6" s="393" t="s">
        <v>48</v>
      </c>
      <c r="D6" s="94" t="s">
        <v>49</v>
      </c>
      <c r="E6" s="92" t="s">
        <v>50</v>
      </c>
    </row>
    <row r="7" spans="1:5" s="444" customFormat="1" ht="15.95" customHeight="1" thickBot="1" x14ac:dyDescent="0.25">
      <c r="A7" s="714" t="s">
        <v>291</v>
      </c>
      <c r="B7" s="715"/>
      <c r="C7" s="715"/>
      <c r="D7" s="715"/>
      <c r="E7" s="716"/>
    </row>
    <row r="8" spans="1:5" s="418" customFormat="1" ht="12" customHeight="1" thickBot="1" x14ac:dyDescent="0.25">
      <c r="A8" s="392" t="s">
        <v>51</v>
      </c>
      <c r="B8" s="456" t="s">
        <v>387</v>
      </c>
      <c r="C8" s="370">
        <f>SUM(C9:C18)</f>
        <v>0</v>
      </c>
      <c r="D8" s="484">
        <f>SUM(D9:D18)</f>
        <v>0</v>
      </c>
      <c r="E8" s="462">
        <f>SUM(E9:E18)</f>
        <v>0</v>
      </c>
    </row>
    <row r="9" spans="1:5" s="418" customFormat="1" ht="12" customHeight="1" x14ac:dyDescent="0.2">
      <c r="A9" s="467" t="s">
        <v>53</v>
      </c>
      <c r="B9" s="296" t="s">
        <v>110</v>
      </c>
      <c r="C9" s="89"/>
      <c r="D9" s="485"/>
      <c r="E9" s="451"/>
    </row>
    <row r="10" spans="1:5" s="418" customFormat="1" ht="12" customHeight="1" x14ac:dyDescent="0.2">
      <c r="A10" s="468" t="s">
        <v>55</v>
      </c>
      <c r="B10" s="294" t="s">
        <v>112</v>
      </c>
      <c r="C10" s="368"/>
      <c r="D10" s="486"/>
      <c r="E10" s="97"/>
    </row>
    <row r="11" spans="1:5" s="418" customFormat="1" ht="12" customHeight="1" x14ac:dyDescent="0.2">
      <c r="A11" s="468" t="s">
        <v>57</v>
      </c>
      <c r="B11" s="294" t="s">
        <v>114</v>
      </c>
      <c r="C11" s="368"/>
      <c r="D11" s="486"/>
      <c r="E11" s="97"/>
    </row>
    <row r="12" spans="1:5" s="418" customFormat="1" ht="12" customHeight="1" x14ac:dyDescent="0.2">
      <c r="A12" s="468" t="s">
        <v>59</v>
      </c>
      <c r="B12" s="294" t="s">
        <v>116</v>
      </c>
      <c r="C12" s="368"/>
      <c r="D12" s="486"/>
      <c r="E12" s="97"/>
    </row>
    <row r="13" spans="1:5" s="418" customFormat="1" ht="12" customHeight="1" x14ac:dyDescent="0.2">
      <c r="A13" s="468" t="s">
        <v>61</v>
      </c>
      <c r="B13" s="294" t="s">
        <v>118</v>
      </c>
      <c r="C13" s="368"/>
      <c r="D13" s="486"/>
      <c r="E13" s="97"/>
    </row>
    <row r="14" spans="1:5" s="418" customFormat="1" ht="12" customHeight="1" x14ac:dyDescent="0.2">
      <c r="A14" s="468" t="s">
        <v>63</v>
      </c>
      <c r="B14" s="294" t="s">
        <v>388</v>
      </c>
      <c r="C14" s="368"/>
      <c r="D14" s="486"/>
      <c r="E14" s="97"/>
    </row>
    <row r="15" spans="1:5" s="445" customFormat="1" ht="12" customHeight="1" x14ac:dyDescent="0.2">
      <c r="A15" s="468" t="s">
        <v>222</v>
      </c>
      <c r="B15" s="293" t="s">
        <v>389</v>
      </c>
      <c r="C15" s="368"/>
      <c r="D15" s="486"/>
      <c r="E15" s="97"/>
    </row>
    <row r="16" spans="1:5" s="445" customFormat="1" ht="12" customHeight="1" x14ac:dyDescent="0.2">
      <c r="A16" s="468" t="s">
        <v>224</v>
      </c>
      <c r="B16" s="294" t="s">
        <v>124</v>
      </c>
      <c r="C16" s="90"/>
      <c r="D16" s="487"/>
      <c r="E16" s="450"/>
    </row>
    <row r="17" spans="1:5" s="418" customFormat="1" ht="12" customHeight="1" x14ac:dyDescent="0.2">
      <c r="A17" s="468" t="s">
        <v>226</v>
      </c>
      <c r="B17" s="294" t="s">
        <v>126</v>
      </c>
      <c r="C17" s="368"/>
      <c r="D17" s="486"/>
      <c r="E17" s="97"/>
    </row>
    <row r="18" spans="1:5" s="445" customFormat="1" ht="12" customHeight="1" thickBot="1" x14ac:dyDescent="0.25">
      <c r="A18" s="468" t="s">
        <v>228</v>
      </c>
      <c r="B18" s="293" t="s">
        <v>128</v>
      </c>
      <c r="C18" s="369"/>
      <c r="D18" s="98"/>
      <c r="E18" s="446"/>
    </row>
    <row r="19" spans="1:5" s="445" customFormat="1" ht="12" customHeight="1" thickBot="1" x14ac:dyDescent="0.25">
      <c r="A19" s="392" t="s">
        <v>65</v>
      </c>
      <c r="B19" s="456" t="s">
        <v>390</v>
      </c>
      <c r="C19" s="370">
        <f>SUM(C20:C22)</f>
        <v>0</v>
      </c>
      <c r="D19" s="484">
        <f>SUM(D20:D22)</f>
        <v>0</v>
      </c>
      <c r="E19" s="462">
        <f>SUM(E20:E22)</f>
        <v>0</v>
      </c>
    </row>
    <row r="20" spans="1:5" s="445" customFormat="1" ht="12" customHeight="1" x14ac:dyDescent="0.2">
      <c r="A20" s="468" t="s">
        <v>67</v>
      </c>
      <c r="B20" s="295" t="s">
        <v>68</v>
      </c>
      <c r="C20" s="368"/>
      <c r="D20" s="486"/>
      <c r="E20" s="97"/>
    </row>
    <row r="21" spans="1:5" s="445" customFormat="1" ht="12" customHeight="1" x14ac:dyDescent="0.2">
      <c r="A21" s="468" t="s">
        <v>69</v>
      </c>
      <c r="B21" s="294" t="s">
        <v>391</v>
      </c>
      <c r="C21" s="368"/>
      <c r="D21" s="486"/>
      <c r="E21" s="97"/>
    </row>
    <row r="22" spans="1:5" s="445" customFormat="1" ht="12" customHeight="1" x14ac:dyDescent="0.2">
      <c r="A22" s="468" t="s">
        <v>71</v>
      </c>
      <c r="B22" s="294" t="s">
        <v>392</v>
      </c>
      <c r="C22" s="368"/>
      <c r="D22" s="486"/>
      <c r="E22" s="97"/>
    </row>
    <row r="23" spans="1:5" s="418" customFormat="1" ht="12" customHeight="1" thickBot="1" x14ac:dyDescent="0.25">
      <c r="A23" s="468" t="s">
        <v>73</v>
      </c>
      <c r="B23" s="294" t="s">
        <v>415</v>
      </c>
      <c r="C23" s="368"/>
      <c r="D23" s="486"/>
      <c r="E23" s="97"/>
    </row>
    <row r="24" spans="1:5" s="418" customFormat="1" ht="12" customHeight="1" thickBot="1" x14ac:dyDescent="0.25">
      <c r="A24" s="455" t="s">
        <v>79</v>
      </c>
      <c r="B24" s="314" t="s">
        <v>298</v>
      </c>
      <c r="C24" s="37"/>
      <c r="D24" s="488"/>
      <c r="E24" s="461"/>
    </row>
    <row r="25" spans="1:5" s="418" customFormat="1" ht="12" customHeight="1" thickBot="1" x14ac:dyDescent="0.25">
      <c r="A25" s="455" t="s">
        <v>262</v>
      </c>
      <c r="B25" s="314" t="s">
        <v>394</v>
      </c>
      <c r="C25" s="370">
        <f>+C26+C27</f>
        <v>0</v>
      </c>
      <c r="D25" s="484">
        <f>+D26+D27</f>
        <v>0</v>
      </c>
      <c r="E25" s="462">
        <f>+E26+E27</f>
        <v>0</v>
      </c>
    </row>
    <row r="26" spans="1:5" s="418" customFormat="1" ht="12" customHeight="1" x14ac:dyDescent="0.2">
      <c r="A26" s="469" t="s">
        <v>95</v>
      </c>
      <c r="B26" s="470" t="s">
        <v>391</v>
      </c>
      <c r="C26" s="88"/>
      <c r="D26" s="476"/>
      <c r="E26" s="449"/>
    </row>
    <row r="27" spans="1:5" s="418" customFormat="1" ht="12" customHeight="1" x14ac:dyDescent="0.2">
      <c r="A27" s="469" t="s">
        <v>101</v>
      </c>
      <c r="B27" s="471" t="s">
        <v>395</v>
      </c>
      <c r="C27" s="371"/>
      <c r="D27" s="489"/>
      <c r="E27" s="448"/>
    </row>
    <row r="28" spans="1:5" s="418" customFormat="1" ht="12" customHeight="1" thickBot="1" x14ac:dyDescent="0.25">
      <c r="A28" s="468" t="s">
        <v>103</v>
      </c>
      <c r="B28" s="472" t="s">
        <v>416</v>
      </c>
      <c r="C28" s="452"/>
      <c r="D28" s="490"/>
      <c r="E28" s="447"/>
    </row>
    <row r="29" spans="1:5" s="418" customFormat="1" ht="12" customHeight="1" thickBot="1" x14ac:dyDescent="0.25">
      <c r="A29" s="455" t="s">
        <v>107</v>
      </c>
      <c r="B29" s="314" t="s">
        <v>397</v>
      </c>
      <c r="C29" s="370">
        <f>+C30+C31+C32</f>
        <v>0</v>
      </c>
      <c r="D29" s="484">
        <f>+D30+D31+D32</f>
        <v>0</v>
      </c>
      <c r="E29" s="462">
        <f>+E30+E31+E32</f>
        <v>0</v>
      </c>
    </row>
    <row r="30" spans="1:5" s="418" customFormat="1" ht="12" customHeight="1" x14ac:dyDescent="0.2">
      <c r="A30" s="469" t="s">
        <v>109</v>
      </c>
      <c r="B30" s="470" t="s">
        <v>132</v>
      </c>
      <c r="C30" s="88"/>
      <c r="D30" s="476"/>
      <c r="E30" s="449"/>
    </row>
    <row r="31" spans="1:5" s="418" customFormat="1" ht="12" customHeight="1" x14ac:dyDescent="0.2">
      <c r="A31" s="469" t="s">
        <v>111</v>
      </c>
      <c r="B31" s="471" t="s">
        <v>134</v>
      </c>
      <c r="C31" s="371"/>
      <c r="D31" s="489"/>
      <c r="E31" s="448"/>
    </row>
    <row r="32" spans="1:5" s="418" customFormat="1" ht="12" customHeight="1" thickBot="1" x14ac:dyDescent="0.25">
      <c r="A32" s="468" t="s">
        <v>113</v>
      </c>
      <c r="B32" s="454" t="s">
        <v>136</v>
      </c>
      <c r="C32" s="452"/>
      <c r="D32" s="490"/>
      <c r="E32" s="447"/>
    </row>
    <row r="33" spans="1:5" s="418" customFormat="1" ht="12" customHeight="1" thickBot="1" x14ac:dyDescent="0.25">
      <c r="A33" s="455" t="s">
        <v>129</v>
      </c>
      <c r="B33" s="314" t="s">
        <v>299</v>
      </c>
      <c r="C33" s="37"/>
      <c r="D33" s="488"/>
      <c r="E33" s="461"/>
    </row>
    <row r="34" spans="1:5" s="418" customFormat="1" ht="12" customHeight="1" thickBot="1" x14ac:dyDescent="0.25">
      <c r="A34" s="455" t="s">
        <v>273</v>
      </c>
      <c r="B34" s="314" t="s">
        <v>398</v>
      </c>
      <c r="C34" s="37"/>
      <c r="D34" s="488"/>
      <c r="E34" s="461"/>
    </row>
    <row r="35" spans="1:5" s="418" customFormat="1" ht="12" customHeight="1" thickBot="1" x14ac:dyDescent="0.25">
      <c r="A35" s="392" t="s">
        <v>151</v>
      </c>
      <c r="B35" s="314" t="s">
        <v>417</v>
      </c>
      <c r="C35" s="370">
        <f>+C8+C19+C24+C25+C29+C33+C34</f>
        <v>0</v>
      </c>
      <c r="D35" s="484">
        <f>+D8+D19+D24+D25+D29+D33+D34</f>
        <v>0</v>
      </c>
      <c r="E35" s="462">
        <f>+E8+E19+E24+E25+E29+E33+E34</f>
        <v>0</v>
      </c>
    </row>
    <row r="36" spans="1:5" s="445" customFormat="1" ht="12" customHeight="1" thickBot="1" x14ac:dyDescent="0.25">
      <c r="A36" s="457" t="s">
        <v>161</v>
      </c>
      <c r="B36" s="314" t="s">
        <v>400</v>
      </c>
      <c r="C36" s="370">
        <f>+C37+C38+C39</f>
        <v>0</v>
      </c>
      <c r="D36" s="484">
        <f>+D37+D38+D39</f>
        <v>0</v>
      </c>
      <c r="E36" s="462">
        <f>+E37+E38+E39</f>
        <v>0</v>
      </c>
    </row>
    <row r="37" spans="1:5" s="445" customFormat="1" ht="15" customHeight="1" x14ac:dyDescent="0.2">
      <c r="A37" s="469" t="s">
        <v>401</v>
      </c>
      <c r="B37" s="470" t="s">
        <v>316</v>
      </c>
      <c r="C37" s="88"/>
      <c r="D37" s="476"/>
      <c r="E37" s="449"/>
    </row>
    <row r="38" spans="1:5" s="445" customFormat="1" ht="15" customHeight="1" x14ac:dyDescent="0.2">
      <c r="A38" s="469" t="s">
        <v>402</v>
      </c>
      <c r="B38" s="471" t="s">
        <v>403</v>
      </c>
      <c r="C38" s="371"/>
      <c r="D38" s="489"/>
      <c r="E38" s="448"/>
    </row>
    <row r="39" spans="1:5" ht="13.5" thickBot="1" x14ac:dyDescent="0.25">
      <c r="A39" s="468" t="s">
        <v>404</v>
      </c>
      <c r="B39" s="454" t="s">
        <v>405</v>
      </c>
      <c r="C39" s="452"/>
      <c r="D39" s="490"/>
      <c r="E39" s="447"/>
    </row>
    <row r="40" spans="1:5" s="444" customFormat="1" ht="16.5" customHeight="1" thickBot="1" x14ac:dyDescent="0.25">
      <c r="A40" s="457" t="s">
        <v>285</v>
      </c>
      <c r="B40" s="458" t="s">
        <v>406</v>
      </c>
      <c r="C40" s="91">
        <f>+C35+C36</f>
        <v>0</v>
      </c>
      <c r="D40" s="491">
        <f>+D35+D36</f>
        <v>0</v>
      </c>
      <c r="E40" s="463">
        <f>+E35+E36</f>
        <v>0</v>
      </c>
    </row>
    <row r="41" spans="1:5" s="281" customFormat="1" ht="12" customHeight="1" x14ac:dyDescent="0.2">
      <c r="A41" s="400"/>
      <c r="B41" s="401"/>
      <c r="C41" s="416"/>
      <c r="D41" s="416"/>
      <c r="E41" s="416"/>
    </row>
    <row r="42" spans="1:5" ht="12" customHeight="1" thickBot="1" x14ac:dyDescent="0.25">
      <c r="A42" s="402"/>
      <c r="B42" s="403"/>
      <c r="C42" s="417"/>
      <c r="D42" s="417"/>
      <c r="E42" s="417"/>
    </row>
    <row r="43" spans="1:5" ht="12" customHeight="1" thickBot="1" x14ac:dyDescent="0.25">
      <c r="A43" s="714" t="s">
        <v>292</v>
      </c>
      <c r="B43" s="715"/>
      <c r="C43" s="715"/>
      <c r="D43" s="715"/>
      <c r="E43" s="716"/>
    </row>
    <row r="44" spans="1:5" ht="12" customHeight="1" thickBot="1" x14ac:dyDescent="0.25">
      <c r="A44" s="455" t="s">
        <v>51</v>
      </c>
      <c r="B44" s="314" t="s">
        <v>407</v>
      </c>
      <c r="C44" s="370">
        <f>SUM(C45:C49)</f>
        <v>0</v>
      </c>
      <c r="D44" s="370">
        <f>SUM(D45:D49)</f>
        <v>0</v>
      </c>
      <c r="E44" s="462">
        <f>SUM(E45:E49)</f>
        <v>0</v>
      </c>
    </row>
    <row r="45" spans="1:5" ht="12" customHeight="1" x14ac:dyDescent="0.2">
      <c r="A45" s="468" t="s">
        <v>53</v>
      </c>
      <c r="B45" s="295" t="s">
        <v>215</v>
      </c>
      <c r="C45" s="88"/>
      <c r="D45" s="88"/>
      <c r="E45" s="449"/>
    </row>
    <row r="46" spans="1:5" ht="12" customHeight="1" x14ac:dyDescent="0.2">
      <c r="A46" s="468" t="s">
        <v>55</v>
      </c>
      <c r="B46" s="294" t="s">
        <v>216</v>
      </c>
      <c r="C46" s="367"/>
      <c r="D46" s="367"/>
      <c r="E46" s="473"/>
    </row>
    <row r="47" spans="1:5" ht="12" customHeight="1" x14ac:dyDescent="0.2">
      <c r="A47" s="468" t="s">
        <v>57</v>
      </c>
      <c r="B47" s="294" t="s">
        <v>217</v>
      </c>
      <c r="C47" s="367"/>
      <c r="D47" s="367"/>
      <c r="E47" s="473"/>
    </row>
    <row r="48" spans="1:5" s="281" customFormat="1" ht="12" customHeight="1" x14ac:dyDescent="0.2">
      <c r="A48" s="468" t="s">
        <v>59</v>
      </c>
      <c r="B48" s="294" t="s">
        <v>218</v>
      </c>
      <c r="C48" s="367"/>
      <c r="D48" s="367"/>
      <c r="E48" s="473"/>
    </row>
    <row r="49" spans="1:5" ht="12" customHeight="1" thickBot="1" x14ac:dyDescent="0.25">
      <c r="A49" s="468" t="s">
        <v>61</v>
      </c>
      <c r="B49" s="294" t="s">
        <v>220</v>
      </c>
      <c r="C49" s="367"/>
      <c r="D49" s="367"/>
      <c r="E49" s="473"/>
    </row>
    <row r="50" spans="1:5" ht="12" customHeight="1" thickBot="1" x14ac:dyDescent="0.25">
      <c r="A50" s="455" t="s">
        <v>65</v>
      </c>
      <c r="B50" s="314" t="s">
        <v>408</v>
      </c>
      <c r="C50" s="370">
        <f>SUM(C51:C53)</f>
        <v>0</v>
      </c>
      <c r="D50" s="370">
        <f>SUM(D51:D53)</f>
        <v>0</v>
      </c>
      <c r="E50" s="462">
        <f>SUM(E51:E53)</f>
        <v>0</v>
      </c>
    </row>
    <row r="51" spans="1:5" ht="12" customHeight="1" x14ac:dyDescent="0.2">
      <c r="A51" s="468" t="s">
        <v>67</v>
      </c>
      <c r="B51" s="295" t="s">
        <v>241</v>
      </c>
      <c r="C51" s="88"/>
      <c r="D51" s="88"/>
      <c r="E51" s="449"/>
    </row>
    <row r="52" spans="1:5" ht="12" customHeight="1" x14ac:dyDescent="0.2">
      <c r="A52" s="468" t="s">
        <v>69</v>
      </c>
      <c r="B52" s="294" t="s">
        <v>243</v>
      </c>
      <c r="C52" s="367"/>
      <c r="D52" s="367"/>
      <c r="E52" s="473"/>
    </row>
    <row r="53" spans="1:5" ht="15" customHeight="1" x14ac:dyDescent="0.2">
      <c r="A53" s="468" t="s">
        <v>71</v>
      </c>
      <c r="B53" s="294" t="s">
        <v>409</v>
      </c>
      <c r="C53" s="367"/>
      <c r="D53" s="367"/>
      <c r="E53" s="473"/>
    </row>
    <row r="54" spans="1:5" ht="23.25" thickBot="1" x14ac:dyDescent="0.25">
      <c r="A54" s="468" t="s">
        <v>73</v>
      </c>
      <c r="B54" s="294" t="s">
        <v>418</v>
      </c>
      <c r="C54" s="367"/>
      <c r="D54" s="367"/>
      <c r="E54" s="473"/>
    </row>
    <row r="55" spans="1:5" ht="15" customHeight="1" thickBot="1" x14ac:dyDescent="0.25">
      <c r="A55" s="455" t="s">
        <v>79</v>
      </c>
      <c r="B55" s="459" t="s">
        <v>411</v>
      </c>
      <c r="C55" s="91">
        <f>+C44+C50</f>
        <v>0</v>
      </c>
      <c r="D55" s="91">
        <f>+D44+D50</f>
        <v>0</v>
      </c>
      <c r="E55" s="463">
        <f>+E44+E50</f>
        <v>0</v>
      </c>
    </row>
    <row r="56" spans="1:5" ht="13.5" thickBot="1" x14ac:dyDescent="0.25">
      <c r="C56" s="464"/>
      <c r="D56" s="464"/>
      <c r="E56" s="464"/>
    </row>
    <row r="57" spans="1:5" ht="13.5" thickBot="1" x14ac:dyDescent="0.25">
      <c r="A57" s="404" t="s">
        <v>375</v>
      </c>
      <c r="B57" s="405"/>
      <c r="C57" s="95"/>
      <c r="D57" s="95"/>
      <c r="E57" s="453"/>
    </row>
    <row r="58" spans="1:5" ht="13.5" thickBot="1" x14ac:dyDescent="0.25">
      <c r="A58" s="404" t="s">
        <v>376</v>
      </c>
      <c r="B58" s="405"/>
      <c r="C58" s="95"/>
      <c r="D58" s="95"/>
      <c r="E58" s="453"/>
    </row>
  </sheetData>
  <sheetProtection sheet="1" objects="1" scenarios="1" formatCells="0"/>
  <mergeCells count="4">
    <mergeCell ref="B2:D2"/>
    <mergeCell ref="B3:D3"/>
    <mergeCell ref="A7:E7"/>
    <mergeCell ref="A43:E43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4" orientation="portrait" verticalDpi="3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rgb="FF92D050"/>
  </sheetPr>
  <dimension ref="A1:E58"/>
  <sheetViews>
    <sheetView zoomScaleNormal="100" zoomScaleSheetLayoutView="145" workbookViewId="0">
      <selection activeCell="B4" sqref="B4"/>
    </sheetView>
  </sheetViews>
  <sheetFormatPr defaultRowHeight="12.75" x14ac:dyDescent="0.2"/>
  <cols>
    <col min="1" max="1" width="18.6640625" style="460" customWidth="1"/>
    <col min="2" max="2" width="62" style="30" customWidth="1"/>
    <col min="3" max="5" width="15.83203125" style="30" customWidth="1"/>
    <col min="6" max="16384" width="9.33203125" style="30"/>
  </cols>
  <sheetData>
    <row r="1" spans="1:5" s="395" customFormat="1" ht="21" customHeight="1" thickBot="1" x14ac:dyDescent="0.25">
      <c r="A1" s="394"/>
      <c r="B1" s="396"/>
      <c r="C1" s="441"/>
      <c r="D1" s="441"/>
      <c r="E1" s="509" t="str">
        <f>+CONCATENATE("8.1.2. melléklet a ……/",LEFT(ÖSSZEFÜGGÉSEK!A4,4)+1,". (……) önkormányzati rendelethez")</f>
        <v>8.1.2. melléklet a ……/2017. (……) önkormányzati rendelethez</v>
      </c>
    </row>
    <row r="2" spans="1:5" s="442" customFormat="1" ht="25.5" customHeight="1" x14ac:dyDescent="0.2">
      <c r="A2" s="422" t="s">
        <v>384</v>
      </c>
      <c r="B2" s="717" t="s">
        <v>413</v>
      </c>
      <c r="C2" s="718"/>
      <c r="D2" s="719"/>
      <c r="E2" s="465" t="s">
        <v>381</v>
      </c>
    </row>
    <row r="3" spans="1:5" s="442" customFormat="1" ht="24.75" thickBot="1" x14ac:dyDescent="0.25">
      <c r="A3" s="440" t="s">
        <v>414</v>
      </c>
      <c r="B3" s="720" t="s">
        <v>412</v>
      </c>
      <c r="C3" s="723"/>
      <c r="D3" s="724"/>
      <c r="E3" s="466" t="s">
        <v>381</v>
      </c>
    </row>
    <row r="4" spans="1:5" s="443" customFormat="1" ht="15.95" customHeight="1" thickBot="1" x14ac:dyDescent="0.3">
      <c r="A4" s="397"/>
      <c r="B4" s="397"/>
      <c r="C4" s="398"/>
      <c r="D4" s="398"/>
      <c r="E4" s="398" t="s">
        <v>363</v>
      </c>
    </row>
    <row r="5" spans="1:5" ht="24.75" thickBot="1" x14ac:dyDescent="0.25">
      <c r="A5" s="534" t="s">
        <v>364</v>
      </c>
      <c r="B5" s="535" t="s">
        <v>365</v>
      </c>
      <c r="C5" s="84" t="s">
        <v>43</v>
      </c>
      <c r="D5" s="84" t="s">
        <v>44</v>
      </c>
      <c r="E5" s="399" t="s">
        <v>45</v>
      </c>
    </row>
    <row r="6" spans="1:5" s="444" customFormat="1" ht="12.95" customHeight="1" thickBot="1" x14ac:dyDescent="0.25">
      <c r="A6" s="392" t="s">
        <v>46</v>
      </c>
      <c r="B6" s="393" t="s">
        <v>47</v>
      </c>
      <c r="C6" s="393" t="s">
        <v>48</v>
      </c>
      <c r="D6" s="94" t="s">
        <v>49</v>
      </c>
      <c r="E6" s="92" t="s">
        <v>50</v>
      </c>
    </row>
    <row r="7" spans="1:5" s="444" customFormat="1" ht="15.95" customHeight="1" thickBot="1" x14ac:dyDescent="0.25">
      <c r="A7" s="714" t="s">
        <v>291</v>
      </c>
      <c r="B7" s="715"/>
      <c r="C7" s="715"/>
      <c r="D7" s="715"/>
      <c r="E7" s="716"/>
    </row>
    <row r="8" spans="1:5" s="418" customFormat="1" ht="12" customHeight="1" thickBot="1" x14ac:dyDescent="0.25">
      <c r="A8" s="392" t="s">
        <v>51</v>
      </c>
      <c r="B8" s="456" t="s">
        <v>387</v>
      </c>
      <c r="C8" s="370">
        <f>SUM(C9:C18)</f>
        <v>0</v>
      </c>
      <c r="D8" s="484">
        <f>SUM(D9:D18)</f>
        <v>0</v>
      </c>
      <c r="E8" s="462">
        <f>SUM(E9:E18)</f>
        <v>0</v>
      </c>
    </row>
    <row r="9" spans="1:5" s="418" customFormat="1" ht="12" customHeight="1" x14ac:dyDescent="0.2">
      <c r="A9" s="467" t="s">
        <v>53</v>
      </c>
      <c r="B9" s="296" t="s">
        <v>110</v>
      </c>
      <c r="C9" s="89"/>
      <c r="D9" s="485"/>
      <c r="E9" s="451"/>
    </row>
    <row r="10" spans="1:5" s="418" customFormat="1" ht="12" customHeight="1" x14ac:dyDescent="0.2">
      <c r="A10" s="468" t="s">
        <v>55</v>
      </c>
      <c r="B10" s="294" t="s">
        <v>112</v>
      </c>
      <c r="C10" s="368"/>
      <c r="D10" s="486"/>
      <c r="E10" s="97"/>
    </row>
    <row r="11" spans="1:5" s="418" customFormat="1" ht="12" customHeight="1" x14ac:dyDescent="0.2">
      <c r="A11" s="468" t="s">
        <v>57</v>
      </c>
      <c r="B11" s="294" t="s">
        <v>114</v>
      </c>
      <c r="C11" s="368"/>
      <c r="D11" s="486"/>
      <c r="E11" s="97"/>
    </row>
    <row r="12" spans="1:5" s="418" customFormat="1" ht="12" customHeight="1" x14ac:dyDescent="0.2">
      <c r="A12" s="468" t="s">
        <v>59</v>
      </c>
      <c r="B12" s="294" t="s">
        <v>116</v>
      </c>
      <c r="C12" s="368"/>
      <c r="D12" s="486"/>
      <c r="E12" s="97"/>
    </row>
    <row r="13" spans="1:5" s="418" customFormat="1" ht="12" customHeight="1" x14ac:dyDescent="0.2">
      <c r="A13" s="468" t="s">
        <v>61</v>
      </c>
      <c r="B13" s="294" t="s">
        <v>118</v>
      </c>
      <c r="C13" s="368"/>
      <c r="D13" s="486"/>
      <c r="E13" s="97"/>
    </row>
    <row r="14" spans="1:5" s="418" customFormat="1" ht="12" customHeight="1" x14ac:dyDescent="0.2">
      <c r="A14" s="468" t="s">
        <v>63</v>
      </c>
      <c r="B14" s="294" t="s">
        <v>388</v>
      </c>
      <c r="C14" s="368"/>
      <c r="D14" s="486"/>
      <c r="E14" s="97"/>
    </row>
    <row r="15" spans="1:5" s="445" customFormat="1" ht="12" customHeight="1" x14ac:dyDescent="0.2">
      <c r="A15" s="468" t="s">
        <v>222</v>
      </c>
      <c r="B15" s="293" t="s">
        <v>389</v>
      </c>
      <c r="C15" s="368"/>
      <c r="D15" s="486"/>
      <c r="E15" s="97"/>
    </row>
    <row r="16" spans="1:5" s="445" customFormat="1" ht="12" customHeight="1" x14ac:dyDescent="0.2">
      <c r="A16" s="468" t="s">
        <v>224</v>
      </c>
      <c r="B16" s="294" t="s">
        <v>124</v>
      </c>
      <c r="C16" s="90"/>
      <c r="D16" s="487"/>
      <c r="E16" s="450"/>
    </row>
    <row r="17" spans="1:5" s="418" customFormat="1" ht="12" customHeight="1" x14ac:dyDescent="0.2">
      <c r="A17" s="468" t="s">
        <v>226</v>
      </c>
      <c r="B17" s="294" t="s">
        <v>126</v>
      </c>
      <c r="C17" s="368"/>
      <c r="D17" s="486"/>
      <c r="E17" s="97"/>
    </row>
    <row r="18" spans="1:5" s="445" customFormat="1" ht="12" customHeight="1" thickBot="1" x14ac:dyDescent="0.25">
      <c r="A18" s="468" t="s">
        <v>228</v>
      </c>
      <c r="B18" s="293" t="s">
        <v>128</v>
      </c>
      <c r="C18" s="369"/>
      <c r="D18" s="98"/>
      <c r="E18" s="446"/>
    </row>
    <row r="19" spans="1:5" s="445" customFormat="1" ht="12" customHeight="1" thickBot="1" x14ac:dyDescent="0.25">
      <c r="A19" s="392" t="s">
        <v>65</v>
      </c>
      <c r="B19" s="456" t="s">
        <v>390</v>
      </c>
      <c r="C19" s="370">
        <f>SUM(C20:C22)</f>
        <v>0</v>
      </c>
      <c r="D19" s="484">
        <f>SUM(D20:D22)</f>
        <v>0</v>
      </c>
      <c r="E19" s="462">
        <f>SUM(E20:E22)</f>
        <v>0</v>
      </c>
    </row>
    <row r="20" spans="1:5" s="445" customFormat="1" ht="12" customHeight="1" x14ac:dyDescent="0.2">
      <c r="A20" s="468" t="s">
        <v>67</v>
      </c>
      <c r="B20" s="295" t="s">
        <v>68</v>
      </c>
      <c r="C20" s="368"/>
      <c r="D20" s="486"/>
      <c r="E20" s="97"/>
    </row>
    <row r="21" spans="1:5" s="445" customFormat="1" ht="12" customHeight="1" x14ac:dyDescent="0.2">
      <c r="A21" s="468" t="s">
        <v>69</v>
      </c>
      <c r="B21" s="294" t="s">
        <v>391</v>
      </c>
      <c r="C21" s="368"/>
      <c r="D21" s="486"/>
      <c r="E21" s="97"/>
    </row>
    <row r="22" spans="1:5" s="445" customFormat="1" ht="12" customHeight="1" x14ac:dyDescent="0.2">
      <c r="A22" s="468" t="s">
        <v>71</v>
      </c>
      <c r="B22" s="294" t="s">
        <v>392</v>
      </c>
      <c r="C22" s="368"/>
      <c r="D22" s="486"/>
      <c r="E22" s="97"/>
    </row>
    <row r="23" spans="1:5" s="418" customFormat="1" ht="12" customHeight="1" thickBot="1" x14ac:dyDescent="0.25">
      <c r="A23" s="468" t="s">
        <v>73</v>
      </c>
      <c r="B23" s="294" t="s">
        <v>415</v>
      </c>
      <c r="C23" s="368"/>
      <c r="D23" s="486"/>
      <c r="E23" s="97"/>
    </row>
    <row r="24" spans="1:5" s="418" customFormat="1" ht="12" customHeight="1" thickBot="1" x14ac:dyDescent="0.25">
      <c r="A24" s="455" t="s">
        <v>79</v>
      </c>
      <c r="B24" s="314" t="s">
        <v>298</v>
      </c>
      <c r="C24" s="37"/>
      <c r="D24" s="488"/>
      <c r="E24" s="461"/>
    </row>
    <row r="25" spans="1:5" s="418" customFormat="1" ht="12" customHeight="1" thickBot="1" x14ac:dyDescent="0.25">
      <c r="A25" s="455" t="s">
        <v>262</v>
      </c>
      <c r="B25" s="314" t="s">
        <v>394</v>
      </c>
      <c r="C25" s="370">
        <f>+C26+C27</f>
        <v>0</v>
      </c>
      <c r="D25" s="484">
        <f>+D26+D27</f>
        <v>0</v>
      </c>
      <c r="E25" s="462">
        <f>+E26+E27</f>
        <v>0</v>
      </c>
    </row>
    <row r="26" spans="1:5" s="418" customFormat="1" ht="12" customHeight="1" x14ac:dyDescent="0.2">
      <c r="A26" s="469" t="s">
        <v>95</v>
      </c>
      <c r="B26" s="470" t="s">
        <v>391</v>
      </c>
      <c r="C26" s="88"/>
      <c r="D26" s="476"/>
      <c r="E26" s="449"/>
    </row>
    <row r="27" spans="1:5" s="418" customFormat="1" ht="12" customHeight="1" x14ac:dyDescent="0.2">
      <c r="A27" s="469" t="s">
        <v>101</v>
      </c>
      <c r="B27" s="471" t="s">
        <v>395</v>
      </c>
      <c r="C27" s="371"/>
      <c r="D27" s="489"/>
      <c r="E27" s="448"/>
    </row>
    <row r="28" spans="1:5" s="418" customFormat="1" ht="12" customHeight="1" thickBot="1" x14ac:dyDescent="0.25">
      <c r="A28" s="468" t="s">
        <v>103</v>
      </c>
      <c r="B28" s="472" t="s">
        <v>416</v>
      </c>
      <c r="C28" s="452"/>
      <c r="D28" s="490"/>
      <c r="E28" s="447"/>
    </row>
    <row r="29" spans="1:5" s="418" customFormat="1" ht="12" customHeight="1" thickBot="1" x14ac:dyDescent="0.25">
      <c r="A29" s="455" t="s">
        <v>107</v>
      </c>
      <c r="B29" s="314" t="s">
        <v>397</v>
      </c>
      <c r="C29" s="370">
        <f>+C30+C31+C32</f>
        <v>0</v>
      </c>
      <c r="D29" s="484">
        <f>+D30+D31+D32</f>
        <v>0</v>
      </c>
      <c r="E29" s="462">
        <f>+E30+E31+E32</f>
        <v>0</v>
      </c>
    </row>
    <row r="30" spans="1:5" s="418" customFormat="1" ht="12" customHeight="1" x14ac:dyDescent="0.2">
      <c r="A30" s="469" t="s">
        <v>109</v>
      </c>
      <c r="B30" s="470" t="s">
        <v>132</v>
      </c>
      <c r="C30" s="88"/>
      <c r="D30" s="476"/>
      <c r="E30" s="449"/>
    </row>
    <row r="31" spans="1:5" s="418" customFormat="1" ht="12" customHeight="1" x14ac:dyDescent="0.2">
      <c r="A31" s="469" t="s">
        <v>111</v>
      </c>
      <c r="B31" s="471" t="s">
        <v>134</v>
      </c>
      <c r="C31" s="371"/>
      <c r="D31" s="489"/>
      <c r="E31" s="448"/>
    </row>
    <row r="32" spans="1:5" s="418" customFormat="1" ht="12" customHeight="1" thickBot="1" x14ac:dyDescent="0.25">
      <c r="A32" s="468" t="s">
        <v>113</v>
      </c>
      <c r="B32" s="454" t="s">
        <v>136</v>
      </c>
      <c r="C32" s="452"/>
      <c r="D32" s="490"/>
      <c r="E32" s="447"/>
    </row>
    <row r="33" spans="1:5" s="418" customFormat="1" ht="12" customHeight="1" thickBot="1" x14ac:dyDescent="0.25">
      <c r="A33" s="455" t="s">
        <v>129</v>
      </c>
      <c r="B33" s="314" t="s">
        <v>299</v>
      </c>
      <c r="C33" s="37"/>
      <c r="D33" s="488"/>
      <c r="E33" s="461"/>
    </row>
    <row r="34" spans="1:5" s="418" customFormat="1" ht="12" customHeight="1" thickBot="1" x14ac:dyDescent="0.25">
      <c r="A34" s="455" t="s">
        <v>273</v>
      </c>
      <c r="B34" s="314" t="s">
        <v>398</v>
      </c>
      <c r="C34" s="37"/>
      <c r="D34" s="488"/>
      <c r="E34" s="461"/>
    </row>
    <row r="35" spans="1:5" s="418" customFormat="1" ht="12" customHeight="1" thickBot="1" x14ac:dyDescent="0.25">
      <c r="A35" s="392" t="s">
        <v>151</v>
      </c>
      <c r="B35" s="314" t="s">
        <v>417</v>
      </c>
      <c r="C35" s="370">
        <f>+C8+C19+C24+C25+C29+C33+C34</f>
        <v>0</v>
      </c>
      <c r="D35" s="484">
        <f>+D8+D19+D24+D25+D29+D33+D34</f>
        <v>0</v>
      </c>
      <c r="E35" s="462">
        <f>+E8+E19+E24+E25+E29+E33+E34</f>
        <v>0</v>
      </c>
    </row>
    <row r="36" spans="1:5" s="445" customFormat="1" ht="12" customHeight="1" thickBot="1" x14ac:dyDescent="0.25">
      <c r="A36" s="457" t="s">
        <v>161</v>
      </c>
      <c r="B36" s="314" t="s">
        <v>400</v>
      </c>
      <c r="C36" s="370">
        <f>+C37+C38+C39</f>
        <v>0</v>
      </c>
      <c r="D36" s="484">
        <f>+D37+D38+D39</f>
        <v>0</v>
      </c>
      <c r="E36" s="462">
        <f>+E37+E38+E39</f>
        <v>0</v>
      </c>
    </row>
    <row r="37" spans="1:5" s="445" customFormat="1" ht="15" customHeight="1" x14ac:dyDescent="0.2">
      <c r="A37" s="469" t="s">
        <v>401</v>
      </c>
      <c r="B37" s="470" t="s">
        <v>316</v>
      </c>
      <c r="C37" s="88"/>
      <c r="D37" s="476"/>
      <c r="E37" s="449"/>
    </row>
    <row r="38" spans="1:5" s="445" customFormat="1" ht="15" customHeight="1" x14ac:dyDescent="0.2">
      <c r="A38" s="469" t="s">
        <v>402</v>
      </c>
      <c r="B38" s="471" t="s">
        <v>403</v>
      </c>
      <c r="C38" s="371"/>
      <c r="D38" s="489"/>
      <c r="E38" s="448"/>
    </row>
    <row r="39" spans="1:5" ht="13.5" thickBot="1" x14ac:dyDescent="0.25">
      <c r="A39" s="468" t="s">
        <v>404</v>
      </c>
      <c r="B39" s="454" t="s">
        <v>405</v>
      </c>
      <c r="C39" s="452"/>
      <c r="D39" s="490"/>
      <c r="E39" s="447"/>
    </row>
    <row r="40" spans="1:5" s="444" customFormat="1" ht="16.5" customHeight="1" thickBot="1" x14ac:dyDescent="0.25">
      <c r="A40" s="457" t="s">
        <v>285</v>
      </c>
      <c r="B40" s="458" t="s">
        <v>406</v>
      </c>
      <c r="C40" s="91">
        <f>+C35+C36</f>
        <v>0</v>
      </c>
      <c r="D40" s="491">
        <f>+D35+D36</f>
        <v>0</v>
      </c>
      <c r="E40" s="463">
        <f>+E35+E36</f>
        <v>0</v>
      </c>
    </row>
    <row r="41" spans="1:5" s="281" customFormat="1" ht="12" customHeight="1" x14ac:dyDescent="0.2">
      <c r="A41" s="400"/>
      <c r="B41" s="401"/>
      <c r="C41" s="416"/>
      <c r="D41" s="416"/>
      <c r="E41" s="416"/>
    </row>
    <row r="42" spans="1:5" ht="12" customHeight="1" thickBot="1" x14ac:dyDescent="0.25">
      <c r="A42" s="402"/>
      <c r="B42" s="403"/>
      <c r="C42" s="417"/>
      <c r="D42" s="417"/>
      <c r="E42" s="417"/>
    </row>
    <row r="43" spans="1:5" ht="12" customHeight="1" thickBot="1" x14ac:dyDescent="0.25">
      <c r="A43" s="714" t="s">
        <v>292</v>
      </c>
      <c r="B43" s="715"/>
      <c r="C43" s="715"/>
      <c r="D43" s="715"/>
      <c r="E43" s="716"/>
    </row>
    <row r="44" spans="1:5" ht="12" customHeight="1" thickBot="1" x14ac:dyDescent="0.25">
      <c r="A44" s="455" t="s">
        <v>51</v>
      </c>
      <c r="B44" s="314" t="s">
        <v>407</v>
      </c>
      <c r="C44" s="370">
        <f>SUM(C45:C49)</f>
        <v>0</v>
      </c>
      <c r="D44" s="370">
        <f>SUM(D45:D49)</f>
        <v>0</v>
      </c>
      <c r="E44" s="462">
        <f>SUM(E45:E49)</f>
        <v>0</v>
      </c>
    </row>
    <row r="45" spans="1:5" ht="12" customHeight="1" x14ac:dyDescent="0.2">
      <c r="A45" s="468" t="s">
        <v>53</v>
      </c>
      <c r="B45" s="295" t="s">
        <v>215</v>
      </c>
      <c r="C45" s="88"/>
      <c r="D45" s="88"/>
      <c r="E45" s="449"/>
    </row>
    <row r="46" spans="1:5" ht="12" customHeight="1" x14ac:dyDescent="0.2">
      <c r="A46" s="468" t="s">
        <v>55</v>
      </c>
      <c r="B46" s="294" t="s">
        <v>216</v>
      </c>
      <c r="C46" s="367"/>
      <c r="D46" s="367"/>
      <c r="E46" s="473"/>
    </row>
    <row r="47" spans="1:5" ht="12" customHeight="1" x14ac:dyDescent="0.2">
      <c r="A47" s="468" t="s">
        <v>57</v>
      </c>
      <c r="B47" s="294" t="s">
        <v>217</v>
      </c>
      <c r="C47" s="367"/>
      <c r="D47" s="367"/>
      <c r="E47" s="473"/>
    </row>
    <row r="48" spans="1:5" s="281" customFormat="1" ht="12" customHeight="1" x14ac:dyDescent="0.2">
      <c r="A48" s="468" t="s">
        <v>59</v>
      </c>
      <c r="B48" s="294" t="s">
        <v>218</v>
      </c>
      <c r="C48" s="367"/>
      <c r="D48" s="367"/>
      <c r="E48" s="473"/>
    </row>
    <row r="49" spans="1:5" ht="12" customHeight="1" thickBot="1" x14ac:dyDescent="0.25">
      <c r="A49" s="468" t="s">
        <v>61</v>
      </c>
      <c r="B49" s="294" t="s">
        <v>220</v>
      </c>
      <c r="C49" s="367"/>
      <c r="D49" s="367"/>
      <c r="E49" s="473"/>
    </row>
    <row r="50" spans="1:5" ht="12" customHeight="1" thickBot="1" x14ac:dyDescent="0.25">
      <c r="A50" s="455" t="s">
        <v>65</v>
      </c>
      <c r="B50" s="314" t="s">
        <v>408</v>
      </c>
      <c r="C50" s="370">
        <f>SUM(C51:C53)</f>
        <v>0</v>
      </c>
      <c r="D50" s="370">
        <f>SUM(D51:D53)</f>
        <v>0</v>
      </c>
      <c r="E50" s="462">
        <f>SUM(E51:E53)</f>
        <v>0</v>
      </c>
    </row>
    <row r="51" spans="1:5" ht="12" customHeight="1" x14ac:dyDescent="0.2">
      <c r="A51" s="468" t="s">
        <v>67</v>
      </c>
      <c r="B51" s="295" t="s">
        <v>241</v>
      </c>
      <c r="C51" s="88"/>
      <c r="D51" s="88"/>
      <c r="E51" s="449"/>
    </row>
    <row r="52" spans="1:5" ht="12" customHeight="1" x14ac:dyDescent="0.2">
      <c r="A52" s="468" t="s">
        <v>69</v>
      </c>
      <c r="B52" s="294" t="s">
        <v>243</v>
      </c>
      <c r="C52" s="367"/>
      <c r="D52" s="367"/>
      <c r="E52" s="473"/>
    </row>
    <row r="53" spans="1:5" ht="15" customHeight="1" x14ac:dyDescent="0.2">
      <c r="A53" s="468" t="s">
        <v>71</v>
      </c>
      <c r="B53" s="294" t="s">
        <v>409</v>
      </c>
      <c r="C53" s="367"/>
      <c r="D53" s="367"/>
      <c r="E53" s="473"/>
    </row>
    <row r="54" spans="1:5" ht="23.25" thickBot="1" x14ac:dyDescent="0.25">
      <c r="A54" s="468" t="s">
        <v>73</v>
      </c>
      <c r="B54" s="294" t="s">
        <v>418</v>
      </c>
      <c r="C54" s="367"/>
      <c r="D54" s="367"/>
      <c r="E54" s="473"/>
    </row>
    <row r="55" spans="1:5" ht="15" customHeight="1" thickBot="1" x14ac:dyDescent="0.25">
      <c r="A55" s="455" t="s">
        <v>79</v>
      </c>
      <c r="B55" s="459" t="s">
        <v>411</v>
      </c>
      <c r="C55" s="91">
        <f>+C44+C50</f>
        <v>0</v>
      </c>
      <c r="D55" s="91">
        <f>+D44+D50</f>
        <v>0</v>
      </c>
      <c r="E55" s="463">
        <f>+E44+E50</f>
        <v>0</v>
      </c>
    </row>
    <row r="56" spans="1:5" ht="13.5" thickBot="1" x14ac:dyDescent="0.25">
      <c r="C56" s="464"/>
      <c r="D56" s="464"/>
      <c r="E56" s="464"/>
    </row>
    <row r="57" spans="1:5" ht="13.5" thickBot="1" x14ac:dyDescent="0.25">
      <c r="A57" s="404" t="s">
        <v>375</v>
      </c>
      <c r="B57" s="405"/>
      <c r="C57" s="95"/>
      <c r="D57" s="95"/>
      <c r="E57" s="453"/>
    </row>
    <row r="58" spans="1:5" ht="13.5" thickBot="1" x14ac:dyDescent="0.25">
      <c r="A58" s="404" t="s">
        <v>376</v>
      </c>
      <c r="B58" s="405"/>
      <c r="C58" s="95"/>
      <c r="D58" s="95"/>
      <c r="E58" s="453"/>
    </row>
  </sheetData>
  <sheetProtection sheet="1" objects="1" scenarios="1" formatCells="0"/>
  <mergeCells count="4">
    <mergeCell ref="B2:D2"/>
    <mergeCell ref="B3:D3"/>
    <mergeCell ref="A7:E7"/>
    <mergeCell ref="A43:E43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4" orientation="portrait" verticalDpi="3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rgb="FF92D050"/>
  </sheetPr>
  <dimension ref="A1:E58"/>
  <sheetViews>
    <sheetView zoomScaleNormal="100" zoomScaleSheetLayoutView="145" workbookViewId="0">
      <selection activeCell="B8" sqref="B8"/>
    </sheetView>
  </sheetViews>
  <sheetFormatPr defaultRowHeight="12.75" x14ac:dyDescent="0.2"/>
  <cols>
    <col min="1" max="1" width="18.6640625" style="460" customWidth="1"/>
    <col min="2" max="2" width="62" style="30" customWidth="1"/>
    <col min="3" max="5" width="15.83203125" style="30" customWidth="1"/>
    <col min="6" max="16384" width="9.33203125" style="30"/>
  </cols>
  <sheetData>
    <row r="1" spans="1:5" s="395" customFormat="1" ht="21" customHeight="1" thickBot="1" x14ac:dyDescent="0.25">
      <c r="A1" s="394"/>
      <c r="B1" s="396"/>
      <c r="C1" s="441"/>
      <c r="D1" s="441"/>
      <c r="E1" s="509" t="str">
        <f>+CONCATENATE("8.1.3. melléklet a ……/",LEFT(ÖSSZEFÜGGÉSEK!A4,4)+1,". (……) önkormányzati rendelethez")</f>
        <v>8.1.3. melléklet a ……/2017. (……) önkormányzati rendelethez</v>
      </c>
    </row>
    <row r="2" spans="1:5" s="442" customFormat="1" ht="25.5" customHeight="1" x14ac:dyDescent="0.2">
      <c r="A2" s="422" t="s">
        <v>384</v>
      </c>
      <c r="B2" s="717" t="s">
        <v>413</v>
      </c>
      <c r="C2" s="718"/>
      <c r="D2" s="719"/>
      <c r="E2" s="465" t="s">
        <v>381</v>
      </c>
    </row>
    <row r="3" spans="1:5" s="442" customFormat="1" ht="24.75" thickBot="1" x14ac:dyDescent="0.25">
      <c r="A3" s="440" t="s">
        <v>414</v>
      </c>
      <c r="B3" s="720" t="s">
        <v>420</v>
      </c>
      <c r="C3" s="723"/>
      <c r="D3" s="724"/>
      <c r="E3" s="466" t="s">
        <v>383</v>
      </c>
    </row>
    <row r="4" spans="1:5" s="443" customFormat="1" ht="15.95" customHeight="1" thickBot="1" x14ac:dyDescent="0.3">
      <c r="A4" s="397"/>
      <c r="B4" s="397"/>
      <c r="C4" s="398"/>
      <c r="D4" s="398"/>
      <c r="E4" s="398" t="s">
        <v>363</v>
      </c>
    </row>
    <row r="5" spans="1:5" ht="24.75" thickBot="1" x14ac:dyDescent="0.25">
      <c r="A5" s="534" t="s">
        <v>364</v>
      </c>
      <c r="B5" s="535" t="s">
        <v>365</v>
      </c>
      <c r="C5" s="84" t="s">
        <v>43</v>
      </c>
      <c r="D5" s="84" t="s">
        <v>44</v>
      </c>
      <c r="E5" s="399" t="s">
        <v>45</v>
      </c>
    </row>
    <row r="6" spans="1:5" s="444" customFormat="1" ht="12.95" customHeight="1" thickBot="1" x14ac:dyDescent="0.25">
      <c r="A6" s="392" t="s">
        <v>46</v>
      </c>
      <c r="B6" s="393" t="s">
        <v>47</v>
      </c>
      <c r="C6" s="393" t="s">
        <v>48</v>
      </c>
      <c r="D6" s="94" t="s">
        <v>49</v>
      </c>
      <c r="E6" s="92" t="s">
        <v>50</v>
      </c>
    </row>
    <row r="7" spans="1:5" s="444" customFormat="1" ht="15.95" customHeight="1" thickBot="1" x14ac:dyDescent="0.25">
      <c r="A7" s="714" t="s">
        <v>291</v>
      </c>
      <c r="B7" s="715"/>
      <c r="C7" s="715"/>
      <c r="D7" s="715"/>
      <c r="E7" s="716"/>
    </row>
    <row r="8" spans="1:5" s="418" customFormat="1" ht="12" customHeight="1" thickBot="1" x14ac:dyDescent="0.25">
      <c r="A8" s="392" t="s">
        <v>51</v>
      </c>
      <c r="B8" s="456" t="s">
        <v>387</v>
      </c>
      <c r="C8" s="370">
        <f>SUM(C9:C18)</f>
        <v>0</v>
      </c>
      <c r="D8" s="484">
        <f>SUM(D9:D18)</f>
        <v>0</v>
      </c>
      <c r="E8" s="462">
        <f>SUM(E9:E18)</f>
        <v>0</v>
      </c>
    </row>
    <row r="9" spans="1:5" s="418" customFormat="1" ht="12" customHeight="1" x14ac:dyDescent="0.2">
      <c r="A9" s="467" t="s">
        <v>53</v>
      </c>
      <c r="B9" s="296" t="s">
        <v>110</v>
      </c>
      <c r="C9" s="89"/>
      <c r="D9" s="485"/>
      <c r="E9" s="451"/>
    </row>
    <row r="10" spans="1:5" s="418" customFormat="1" ht="12" customHeight="1" x14ac:dyDescent="0.2">
      <c r="A10" s="468" t="s">
        <v>55</v>
      </c>
      <c r="B10" s="294" t="s">
        <v>112</v>
      </c>
      <c r="C10" s="368"/>
      <c r="D10" s="486"/>
      <c r="E10" s="97"/>
    </row>
    <row r="11" spans="1:5" s="418" customFormat="1" ht="12" customHeight="1" x14ac:dyDescent="0.2">
      <c r="A11" s="468" t="s">
        <v>57</v>
      </c>
      <c r="B11" s="294" t="s">
        <v>114</v>
      </c>
      <c r="C11" s="368"/>
      <c r="D11" s="486"/>
      <c r="E11" s="97"/>
    </row>
    <row r="12" spans="1:5" s="418" customFormat="1" ht="12" customHeight="1" x14ac:dyDescent="0.2">
      <c r="A12" s="468" t="s">
        <v>59</v>
      </c>
      <c r="B12" s="294" t="s">
        <v>116</v>
      </c>
      <c r="C12" s="368"/>
      <c r="D12" s="486"/>
      <c r="E12" s="97"/>
    </row>
    <row r="13" spans="1:5" s="418" customFormat="1" ht="12" customHeight="1" x14ac:dyDescent="0.2">
      <c r="A13" s="468" t="s">
        <v>61</v>
      </c>
      <c r="B13" s="294" t="s">
        <v>118</v>
      </c>
      <c r="C13" s="368"/>
      <c r="D13" s="486"/>
      <c r="E13" s="97"/>
    </row>
    <row r="14" spans="1:5" s="418" customFormat="1" ht="12" customHeight="1" x14ac:dyDescent="0.2">
      <c r="A14" s="468" t="s">
        <v>63</v>
      </c>
      <c r="B14" s="294" t="s">
        <v>388</v>
      </c>
      <c r="C14" s="368"/>
      <c r="D14" s="486"/>
      <c r="E14" s="97"/>
    </row>
    <row r="15" spans="1:5" s="445" customFormat="1" ht="12" customHeight="1" x14ac:dyDescent="0.2">
      <c r="A15" s="468" t="s">
        <v>222</v>
      </c>
      <c r="B15" s="293" t="s">
        <v>389</v>
      </c>
      <c r="C15" s="368"/>
      <c r="D15" s="486"/>
      <c r="E15" s="97"/>
    </row>
    <row r="16" spans="1:5" s="445" customFormat="1" ht="12" customHeight="1" x14ac:dyDescent="0.2">
      <c r="A16" s="468" t="s">
        <v>224</v>
      </c>
      <c r="B16" s="294" t="s">
        <v>124</v>
      </c>
      <c r="C16" s="90"/>
      <c r="D16" s="487"/>
      <c r="E16" s="450"/>
    </row>
    <row r="17" spans="1:5" s="418" customFormat="1" ht="12" customHeight="1" x14ac:dyDescent="0.2">
      <c r="A17" s="468" t="s">
        <v>226</v>
      </c>
      <c r="B17" s="294" t="s">
        <v>126</v>
      </c>
      <c r="C17" s="368"/>
      <c r="D17" s="486"/>
      <c r="E17" s="97"/>
    </row>
    <row r="18" spans="1:5" s="445" customFormat="1" ht="12" customHeight="1" thickBot="1" x14ac:dyDescent="0.25">
      <c r="A18" s="468" t="s">
        <v>228</v>
      </c>
      <c r="B18" s="293" t="s">
        <v>128</v>
      </c>
      <c r="C18" s="369"/>
      <c r="D18" s="98"/>
      <c r="E18" s="446"/>
    </row>
    <row r="19" spans="1:5" s="445" customFormat="1" ht="12" customHeight="1" thickBot="1" x14ac:dyDescent="0.25">
      <c r="A19" s="392" t="s">
        <v>65</v>
      </c>
      <c r="B19" s="456" t="s">
        <v>390</v>
      </c>
      <c r="C19" s="370">
        <f>SUM(C20:C22)</f>
        <v>0</v>
      </c>
      <c r="D19" s="484">
        <f>SUM(D20:D22)</f>
        <v>0</v>
      </c>
      <c r="E19" s="462">
        <f>SUM(E20:E22)</f>
        <v>0</v>
      </c>
    </row>
    <row r="20" spans="1:5" s="445" customFormat="1" ht="12" customHeight="1" x14ac:dyDescent="0.2">
      <c r="A20" s="468" t="s">
        <v>67</v>
      </c>
      <c r="B20" s="295" t="s">
        <v>68</v>
      </c>
      <c r="C20" s="368"/>
      <c r="D20" s="486"/>
      <c r="E20" s="97"/>
    </row>
    <row r="21" spans="1:5" s="445" customFormat="1" ht="12" customHeight="1" x14ac:dyDescent="0.2">
      <c r="A21" s="468" t="s">
        <v>69</v>
      </c>
      <c r="B21" s="294" t="s">
        <v>391</v>
      </c>
      <c r="C21" s="368"/>
      <c r="D21" s="486"/>
      <c r="E21" s="97"/>
    </row>
    <row r="22" spans="1:5" s="445" customFormat="1" ht="12" customHeight="1" x14ac:dyDescent="0.2">
      <c r="A22" s="468" t="s">
        <v>71</v>
      </c>
      <c r="B22" s="294" t="s">
        <v>392</v>
      </c>
      <c r="C22" s="368"/>
      <c r="D22" s="486"/>
      <c r="E22" s="97"/>
    </row>
    <row r="23" spans="1:5" s="418" customFormat="1" ht="12" customHeight="1" thickBot="1" x14ac:dyDescent="0.25">
      <c r="A23" s="468" t="s">
        <v>73</v>
      </c>
      <c r="B23" s="294" t="s">
        <v>415</v>
      </c>
      <c r="C23" s="368"/>
      <c r="D23" s="486"/>
      <c r="E23" s="97"/>
    </row>
    <row r="24" spans="1:5" s="418" customFormat="1" ht="12" customHeight="1" thickBot="1" x14ac:dyDescent="0.25">
      <c r="A24" s="455" t="s">
        <v>79</v>
      </c>
      <c r="B24" s="314" t="s">
        <v>298</v>
      </c>
      <c r="C24" s="37"/>
      <c r="D24" s="488"/>
      <c r="E24" s="461"/>
    </row>
    <row r="25" spans="1:5" s="418" customFormat="1" ht="12" customHeight="1" thickBot="1" x14ac:dyDescent="0.25">
      <c r="A25" s="455" t="s">
        <v>262</v>
      </c>
      <c r="B25" s="314" t="s">
        <v>394</v>
      </c>
      <c r="C25" s="370">
        <f>+C26+C27</f>
        <v>0</v>
      </c>
      <c r="D25" s="484">
        <f>+D26+D27</f>
        <v>0</v>
      </c>
      <c r="E25" s="462">
        <f>+E26+E27</f>
        <v>0</v>
      </c>
    </row>
    <row r="26" spans="1:5" s="418" customFormat="1" ht="12" customHeight="1" x14ac:dyDescent="0.2">
      <c r="A26" s="469" t="s">
        <v>95</v>
      </c>
      <c r="B26" s="470" t="s">
        <v>391</v>
      </c>
      <c r="C26" s="88"/>
      <c r="D26" s="476"/>
      <c r="E26" s="449"/>
    </row>
    <row r="27" spans="1:5" s="418" customFormat="1" ht="12" customHeight="1" x14ac:dyDescent="0.2">
      <c r="A27" s="469" t="s">
        <v>101</v>
      </c>
      <c r="B27" s="471" t="s">
        <v>395</v>
      </c>
      <c r="C27" s="371"/>
      <c r="D27" s="489"/>
      <c r="E27" s="448"/>
    </row>
    <row r="28" spans="1:5" s="418" customFormat="1" ht="12" customHeight="1" thickBot="1" x14ac:dyDescent="0.25">
      <c r="A28" s="468" t="s">
        <v>103</v>
      </c>
      <c r="B28" s="472" t="s">
        <v>416</v>
      </c>
      <c r="C28" s="452"/>
      <c r="D28" s="490"/>
      <c r="E28" s="447"/>
    </row>
    <row r="29" spans="1:5" s="418" customFormat="1" ht="12" customHeight="1" thickBot="1" x14ac:dyDescent="0.25">
      <c r="A29" s="455" t="s">
        <v>107</v>
      </c>
      <c r="B29" s="314" t="s">
        <v>397</v>
      </c>
      <c r="C29" s="370">
        <f>+C30+C31+C32</f>
        <v>0</v>
      </c>
      <c r="D29" s="484">
        <f>+D30+D31+D32</f>
        <v>0</v>
      </c>
      <c r="E29" s="462">
        <f>+E30+E31+E32</f>
        <v>0</v>
      </c>
    </row>
    <row r="30" spans="1:5" s="418" customFormat="1" ht="12" customHeight="1" x14ac:dyDescent="0.2">
      <c r="A30" s="469" t="s">
        <v>109</v>
      </c>
      <c r="B30" s="470" t="s">
        <v>132</v>
      </c>
      <c r="C30" s="88"/>
      <c r="D30" s="476"/>
      <c r="E30" s="449"/>
    </row>
    <row r="31" spans="1:5" s="418" customFormat="1" ht="12" customHeight="1" x14ac:dyDescent="0.2">
      <c r="A31" s="469" t="s">
        <v>111</v>
      </c>
      <c r="B31" s="471" t="s">
        <v>134</v>
      </c>
      <c r="C31" s="371"/>
      <c r="D31" s="489"/>
      <c r="E31" s="448"/>
    </row>
    <row r="32" spans="1:5" s="418" customFormat="1" ht="12" customHeight="1" thickBot="1" x14ac:dyDescent="0.25">
      <c r="A32" s="468" t="s">
        <v>113</v>
      </c>
      <c r="B32" s="454" t="s">
        <v>136</v>
      </c>
      <c r="C32" s="452"/>
      <c r="D32" s="490"/>
      <c r="E32" s="447"/>
    </row>
    <row r="33" spans="1:5" s="418" customFormat="1" ht="12" customHeight="1" thickBot="1" x14ac:dyDescent="0.25">
      <c r="A33" s="455" t="s">
        <v>129</v>
      </c>
      <c r="B33" s="314" t="s">
        <v>299</v>
      </c>
      <c r="C33" s="37"/>
      <c r="D33" s="488"/>
      <c r="E33" s="461"/>
    </row>
    <row r="34" spans="1:5" s="418" customFormat="1" ht="12" customHeight="1" thickBot="1" x14ac:dyDescent="0.25">
      <c r="A34" s="455" t="s">
        <v>273</v>
      </c>
      <c r="B34" s="314" t="s">
        <v>398</v>
      </c>
      <c r="C34" s="37"/>
      <c r="D34" s="488"/>
      <c r="E34" s="461"/>
    </row>
    <row r="35" spans="1:5" s="418" customFormat="1" ht="12" customHeight="1" thickBot="1" x14ac:dyDescent="0.25">
      <c r="A35" s="392" t="s">
        <v>151</v>
      </c>
      <c r="B35" s="314" t="s">
        <v>417</v>
      </c>
      <c r="C35" s="370">
        <f>+C8+C19+C24+C25+C29+C33+C34</f>
        <v>0</v>
      </c>
      <c r="D35" s="484">
        <f>+D8+D19+D24+D25+D29+D33+D34</f>
        <v>0</v>
      </c>
      <c r="E35" s="462">
        <f>+E8+E19+E24+E25+E29+E33+E34</f>
        <v>0</v>
      </c>
    </row>
    <row r="36" spans="1:5" s="445" customFormat="1" ht="12" customHeight="1" thickBot="1" x14ac:dyDescent="0.25">
      <c r="A36" s="457" t="s">
        <v>161</v>
      </c>
      <c r="B36" s="314" t="s">
        <v>400</v>
      </c>
      <c r="C36" s="370">
        <f>+C37+C38+C39</f>
        <v>0</v>
      </c>
      <c r="D36" s="484">
        <f>+D37+D38+D39</f>
        <v>0</v>
      </c>
      <c r="E36" s="462">
        <f>+E37+E38+E39</f>
        <v>0</v>
      </c>
    </row>
    <row r="37" spans="1:5" s="445" customFormat="1" ht="15" customHeight="1" x14ac:dyDescent="0.2">
      <c r="A37" s="469" t="s">
        <v>401</v>
      </c>
      <c r="B37" s="470" t="s">
        <v>316</v>
      </c>
      <c r="C37" s="88"/>
      <c r="D37" s="476"/>
      <c r="E37" s="449"/>
    </row>
    <row r="38" spans="1:5" s="445" customFormat="1" ht="15" customHeight="1" x14ac:dyDescent="0.2">
      <c r="A38" s="469" t="s">
        <v>402</v>
      </c>
      <c r="B38" s="471" t="s">
        <v>403</v>
      </c>
      <c r="C38" s="371"/>
      <c r="D38" s="489"/>
      <c r="E38" s="448"/>
    </row>
    <row r="39" spans="1:5" ht="13.5" thickBot="1" x14ac:dyDescent="0.25">
      <c r="A39" s="468" t="s">
        <v>404</v>
      </c>
      <c r="B39" s="454" t="s">
        <v>405</v>
      </c>
      <c r="C39" s="452"/>
      <c r="D39" s="490"/>
      <c r="E39" s="447"/>
    </row>
    <row r="40" spans="1:5" s="444" customFormat="1" ht="16.5" customHeight="1" thickBot="1" x14ac:dyDescent="0.25">
      <c r="A40" s="457" t="s">
        <v>285</v>
      </c>
      <c r="B40" s="458" t="s">
        <v>406</v>
      </c>
      <c r="C40" s="91">
        <f>+C35+C36</f>
        <v>0</v>
      </c>
      <c r="D40" s="491">
        <f>+D35+D36</f>
        <v>0</v>
      </c>
      <c r="E40" s="463">
        <f>+E35+E36</f>
        <v>0</v>
      </c>
    </row>
    <row r="41" spans="1:5" s="281" customFormat="1" ht="12" customHeight="1" x14ac:dyDescent="0.2">
      <c r="A41" s="400"/>
      <c r="B41" s="401"/>
      <c r="C41" s="416"/>
      <c r="D41" s="416"/>
      <c r="E41" s="416"/>
    </row>
    <row r="42" spans="1:5" ht="12" customHeight="1" thickBot="1" x14ac:dyDescent="0.25">
      <c r="A42" s="402"/>
      <c r="B42" s="403"/>
      <c r="C42" s="417"/>
      <c r="D42" s="417"/>
      <c r="E42" s="417"/>
    </row>
    <row r="43" spans="1:5" ht="12" customHeight="1" thickBot="1" x14ac:dyDescent="0.25">
      <c r="A43" s="714" t="s">
        <v>292</v>
      </c>
      <c r="B43" s="715"/>
      <c r="C43" s="715"/>
      <c r="D43" s="715"/>
      <c r="E43" s="716"/>
    </row>
    <row r="44" spans="1:5" ht="12" customHeight="1" thickBot="1" x14ac:dyDescent="0.25">
      <c r="A44" s="455" t="s">
        <v>51</v>
      </c>
      <c r="B44" s="314" t="s">
        <v>407</v>
      </c>
      <c r="C44" s="370">
        <f>SUM(C45:C49)</f>
        <v>0</v>
      </c>
      <c r="D44" s="370">
        <f>SUM(D45:D49)</f>
        <v>0</v>
      </c>
      <c r="E44" s="462">
        <f>SUM(E45:E49)</f>
        <v>0</v>
      </c>
    </row>
    <row r="45" spans="1:5" ht="12" customHeight="1" x14ac:dyDescent="0.2">
      <c r="A45" s="468" t="s">
        <v>53</v>
      </c>
      <c r="B45" s="295" t="s">
        <v>215</v>
      </c>
      <c r="C45" s="88"/>
      <c r="D45" s="88"/>
      <c r="E45" s="449"/>
    </row>
    <row r="46" spans="1:5" ht="12" customHeight="1" x14ac:dyDescent="0.2">
      <c r="A46" s="468" t="s">
        <v>55</v>
      </c>
      <c r="B46" s="294" t="s">
        <v>216</v>
      </c>
      <c r="C46" s="367"/>
      <c r="D46" s="367"/>
      <c r="E46" s="473"/>
    </row>
    <row r="47" spans="1:5" ht="12" customHeight="1" x14ac:dyDescent="0.2">
      <c r="A47" s="468" t="s">
        <v>57</v>
      </c>
      <c r="B47" s="294" t="s">
        <v>217</v>
      </c>
      <c r="C47" s="367"/>
      <c r="D47" s="367"/>
      <c r="E47" s="473"/>
    </row>
    <row r="48" spans="1:5" s="281" customFormat="1" ht="12" customHeight="1" x14ac:dyDescent="0.2">
      <c r="A48" s="468" t="s">
        <v>59</v>
      </c>
      <c r="B48" s="294" t="s">
        <v>218</v>
      </c>
      <c r="C48" s="367"/>
      <c r="D48" s="367"/>
      <c r="E48" s="473"/>
    </row>
    <row r="49" spans="1:5" ht="12" customHeight="1" thickBot="1" x14ac:dyDescent="0.25">
      <c r="A49" s="468" t="s">
        <v>61</v>
      </c>
      <c r="B49" s="294" t="s">
        <v>220</v>
      </c>
      <c r="C49" s="367"/>
      <c r="D49" s="367"/>
      <c r="E49" s="473"/>
    </row>
    <row r="50" spans="1:5" ht="12" customHeight="1" thickBot="1" x14ac:dyDescent="0.25">
      <c r="A50" s="455" t="s">
        <v>65</v>
      </c>
      <c r="B50" s="314" t="s">
        <v>408</v>
      </c>
      <c r="C50" s="370">
        <f>SUM(C51:C53)</f>
        <v>0</v>
      </c>
      <c r="D50" s="370">
        <f>SUM(D51:D53)</f>
        <v>0</v>
      </c>
      <c r="E50" s="462">
        <f>SUM(E51:E53)</f>
        <v>0</v>
      </c>
    </row>
    <row r="51" spans="1:5" ht="12" customHeight="1" x14ac:dyDescent="0.2">
      <c r="A51" s="468" t="s">
        <v>67</v>
      </c>
      <c r="B51" s="295" t="s">
        <v>241</v>
      </c>
      <c r="C51" s="88"/>
      <c r="D51" s="88"/>
      <c r="E51" s="449"/>
    </row>
    <row r="52" spans="1:5" ht="12" customHeight="1" x14ac:dyDescent="0.2">
      <c r="A52" s="468" t="s">
        <v>69</v>
      </c>
      <c r="B52" s="294" t="s">
        <v>243</v>
      </c>
      <c r="C52" s="367"/>
      <c r="D52" s="367"/>
      <c r="E52" s="473"/>
    </row>
    <row r="53" spans="1:5" ht="15" customHeight="1" x14ac:dyDescent="0.2">
      <c r="A53" s="468" t="s">
        <v>71</v>
      </c>
      <c r="B53" s="294" t="s">
        <v>409</v>
      </c>
      <c r="C53" s="367"/>
      <c r="D53" s="367"/>
      <c r="E53" s="473"/>
    </row>
    <row r="54" spans="1:5" ht="23.25" thickBot="1" x14ac:dyDescent="0.25">
      <c r="A54" s="468" t="s">
        <v>73</v>
      </c>
      <c r="B54" s="294" t="s">
        <v>418</v>
      </c>
      <c r="C54" s="367"/>
      <c r="D54" s="367"/>
      <c r="E54" s="473"/>
    </row>
    <row r="55" spans="1:5" ht="15" customHeight="1" thickBot="1" x14ac:dyDescent="0.25">
      <c r="A55" s="455" t="s">
        <v>79</v>
      </c>
      <c r="B55" s="459" t="s">
        <v>411</v>
      </c>
      <c r="C55" s="91">
        <f>+C44+C50</f>
        <v>0</v>
      </c>
      <c r="D55" s="91">
        <f>+D44+D50</f>
        <v>0</v>
      </c>
      <c r="E55" s="463">
        <f>+E44+E50</f>
        <v>0</v>
      </c>
    </row>
    <row r="56" spans="1:5" ht="13.5" thickBot="1" x14ac:dyDescent="0.25">
      <c r="C56" s="464"/>
      <c r="D56" s="464"/>
      <c r="E56" s="464"/>
    </row>
    <row r="57" spans="1:5" ht="13.5" thickBot="1" x14ac:dyDescent="0.25">
      <c r="A57" s="404" t="s">
        <v>375</v>
      </c>
      <c r="B57" s="405"/>
      <c r="C57" s="95"/>
      <c r="D57" s="95"/>
      <c r="E57" s="453"/>
    </row>
    <row r="58" spans="1:5" ht="13.5" thickBot="1" x14ac:dyDescent="0.25">
      <c r="A58" s="404" t="s">
        <v>376</v>
      </c>
      <c r="B58" s="405"/>
      <c r="C58" s="95"/>
      <c r="D58" s="95"/>
      <c r="E58" s="453"/>
    </row>
  </sheetData>
  <sheetProtection sheet="1" objects="1" scenarios="1" formatCells="0"/>
  <mergeCells count="4">
    <mergeCell ref="B2:D2"/>
    <mergeCell ref="B3:D3"/>
    <mergeCell ref="A7:E7"/>
    <mergeCell ref="A43:E43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4" orientation="portrait" verticalDpi="3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rgb="FF92D050"/>
  </sheetPr>
  <dimension ref="A1:E58"/>
  <sheetViews>
    <sheetView zoomScaleNormal="100" zoomScaleSheetLayoutView="145" workbookViewId="0">
      <selection activeCell="E1" sqref="E1"/>
    </sheetView>
  </sheetViews>
  <sheetFormatPr defaultRowHeight="12.75" x14ac:dyDescent="0.2"/>
  <cols>
    <col min="1" max="1" width="18.6640625" style="460" customWidth="1"/>
    <col min="2" max="2" width="62" style="30" customWidth="1"/>
    <col min="3" max="5" width="15.83203125" style="30" customWidth="1"/>
    <col min="6" max="16384" width="9.33203125" style="30"/>
  </cols>
  <sheetData>
    <row r="1" spans="1:5" s="395" customFormat="1" ht="21" customHeight="1" thickBot="1" x14ac:dyDescent="0.25">
      <c r="A1" s="394"/>
      <c r="B1" s="396"/>
      <c r="C1" s="441"/>
      <c r="D1" s="441"/>
      <c r="E1" s="509" t="str">
        <f>+CONCATENATE("8.2. melléklet a ……/",LEFT(ÖSSZEFÜGGÉSEK!A4,4)+1,". (……) önkormányzati rendelethez")</f>
        <v>8.2. melléklet a ……/2017. (……) önkormányzati rendelethez</v>
      </c>
    </row>
    <row r="2" spans="1:5" s="442" customFormat="1" ht="25.5" customHeight="1" x14ac:dyDescent="0.2">
      <c r="A2" s="422" t="s">
        <v>384</v>
      </c>
      <c r="B2" s="717" t="s">
        <v>421</v>
      </c>
      <c r="C2" s="718"/>
      <c r="D2" s="719"/>
      <c r="E2" s="465" t="s">
        <v>383</v>
      </c>
    </row>
    <row r="3" spans="1:5" s="442" customFormat="1" ht="24.75" thickBot="1" x14ac:dyDescent="0.25">
      <c r="A3" s="440" t="s">
        <v>414</v>
      </c>
      <c r="B3" s="720" t="s">
        <v>362</v>
      </c>
      <c r="C3" s="723"/>
      <c r="D3" s="724"/>
      <c r="E3" s="466" t="s">
        <v>360</v>
      </c>
    </row>
    <row r="4" spans="1:5" s="443" customFormat="1" ht="15.95" customHeight="1" thickBot="1" x14ac:dyDescent="0.3">
      <c r="A4" s="397"/>
      <c r="B4" s="397"/>
      <c r="C4" s="398"/>
      <c r="D4" s="398"/>
      <c r="E4" s="398" t="s">
        <v>363</v>
      </c>
    </row>
    <row r="5" spans="1:5" ht="24.75" thickBot="1" x14ac:dyDescent="0.25">
      <c r="A5" s="534" t="s">
        <v>364</v>
      </c>
      <c r="B5" s="535" t="s">
        <v>365</v>
      </c>
      <c r="C5" s="84" t="s">
        <v>43</v>
      </c>
      <c r="D5" s="84" t="s">
        <v>44</v>
      </c>
      <c r="E5" s="399" t="s">
        <v>45</v>
      </c>
    </row>
    <row r="6" spans="1:5" s="444" customFormat="1" ht="12.95" customHeight="1" thickBot="1" x14ac:dyDescent="0.25">
      <c r="A6" s="392" t="s">
        <v>46</v>
      </c>
      <c r="B6" s="393" t="s">
        <v>47</v>
      </c>
      <c r="C6" s="393" t="s">
        <v>48</v>
      </c>
      <c r="D6" s="94" t="s">
        <v>49</v>
      </c>
      <c r="E6" s="92" t="s">
        <v>50</v>
      </c>
    </row>
    <row r="7" spans="1:5" s="444" customFormat="1" ht="15.95" customHeight="1" thickBot="1" x14ac:dyDescent="0.25">
      <c r="A7" s="714" t="s">
        <v>291</v>
      </c>
      <c r="B7" s="715"/>
      <c r="C7" s="715"/>
      <c r="D7" s="715"/>
      <c r="E7" s="716"/>
    </row>
    <row r="8" spans="1:5" s="418" customFormat="1" ht="12" customHeight="1" thickBot="1" x14ac:dyDescent="0.25">
      <c r="A8" s="392" t="s">
        <v>51</v>
      </c>
      <c r="B8" s="456" t="s">
        <v>387</v>
      </c>
      <c r="C8" s="370">
        <f>SUM(C9:C18)</f>
        <v>0</v>
      </c>
      <c r="D8" s="484">
        <f>SUM(D9:D18)</f>
        <v>0</v>
      </c>
      <c r="E8" s="462">
        <f>SUM(E9:E18)</f>
        <v>0</v>
      </c>
    </row>
    <row r="9" spans="1:5" s="418" customFormat="1" ht="12" customHeight="1" x14ac:dyDescent="0.2">
      <c r="A9" s="467" t="s">
        <v>53</v>
      </c>
      <c r="B9" s="296" t="s">
        <v>110</v>
      </c>
      <c r="C9" s="89"/>
      <c r="D9" s="485"/>
      <c r="E9" s="451"/>
    </row>
    <row r="10" spans="1:5" s="418" customFormat="1" ht="12" customHeight="1" x14ac:dyDescent="0.2">
      <c r="A10" s="468" t="s">
        <v>55</v>
      </c>
      <c r="B10" s="294" t="s">
        <v>112</v>
      </c>
      <c r="C10" s="368"/>
      <c r="D10" s="486"/>
      <c r="E10" s="97"/>
    </row>
    <row r="11" spans="1:5" s="418" customFormat="1" ht="12" customHeight="1" x14ac:dyDescent="0.2">
      <c r="A11" s="468" t="s">
        <v>57</v>
      </c>
      <c r="B11" s="294" t="s">
        <v>114</v>
      </c>
      <c r="C11" s="368"/>
      <c r="D11" s="486"/>
      <c r="E11" s="97"/>
    </row>
    <row r="12" spans="1:5" s="418" customFormat="1" ht="12" customHeight="1" x14ac:dyDescent="0.2">
      <c r="A12" s="468" t="s">
        <v>59</v>
      </c>
      <c r="B12" s="294" t="s">
        <v>116</v>
      </c>
      <c r="C12" s="368"/>
      <c r="D12" s="486"/>
      <c r="E12" s="97"/>
    </row>
    <row r="13" spans="1:5" s="418" customFormat="1" ht="12" customHeight="1" x14ac:dyDescent="0.2">
      <c r="A13" s="468" t="s">
        <v>61</v>
      </c>
      <c r="B13" s="294" t="s">
        <v>118</v>
      </c>
      <c r="C13" s="368"/>
      <c r="D13" s="486"/>
      <c r="E13" s="97"/>
    </row>
    <row r="14" spans="1:5" s="418" customFormat="1" ht="12" customHeight="1" x14ac:dyDescent="0.2">
      <c r="A14" s="468" t="s">
        <v>63</v>
      </c>
      <c r="B14" s="294" t="s">
        <v>388</v>
      </c>
      <c r="C14" s="368"/>
      <c r="D14" s="486"/>
      <c r="E14" s="97"/>
    </row>
    <row r="15" spans="1:5" s="445" customFormat="1" ht="12" customHeight="1" x14ac:dyDescent="0.2">
      <c r="A15" s="468" t="s">
        <v>222</v>
      </c>
      <c r="B15" s="293" t="s">
        <v>389</v>
      </c>
      <c r="C15" s="368"/>
      <c r="D15" s="486"/>
      <c r="E15" s="97"/>
    </row>
    <row r="16" spans="1:5" s="445" customFormat="1" ht="12" customHeight="1" x14ac:dyDescent="0.2">
      <c r="A16" s="468" t="s">
        <v>224</v>
      </c>
      <c r="B16" s="294" t="s">
        <v>124</v>
      </c>
      <c r="C16" s="90"/>
      <c r="D16" s="487"/>
      <c r="E16" s="450"/>
    </row>
    <row r="17" spans="1:5" s="418" customFormat="1" ht="12" customHeight="1" x14ac:dyDescent="0.2">
      <c r="A17" s="468" t="s">
        <v>226</v>
      </c>
      <c r="B17" s="294" t="s">
        <v>126</v>
      </c>
      <c r="C17" s="368"/>
      <c r="D17" s="486"/>
      <c r="E17" s="97"/>
    </row>
    <row r="18" spans="1:5" s="445" customFormat="1" ht="12" customHeight="1" thickBot="1" x14ac:dyDescent="0.25">
      <c r="A18" s="468" t="s">
        <v>228</v>
      </c>
      <c r="B18" s="293" t="s">
        <v>128</v>
      </c>
      <c r="C18" s="369"/>
      <c r="D18" s="98"/>
      <c r="E18" s="446"/>
    </row>
    <row r="19" spans="1:5" s="445" customFormat="1" ht="12" customHeight="1" thickBot="1" x14ac:dyDescent="0.25">
      <c r="A19" s="392" t="s">
        <v>65</v>
      </c>
      <c r="B19" s="456" t="s">
        <v>390</v>
      </c>
      <c r="C19" s="370">
        <f>SUM(C20:C22)</f>
        <v>0</v>
      </c>
      <c r="D19" s="484">
        <f>SUM(D20:D22)</f>
        <v>0</v>
      </c>
      <c r="E19" s="462">
        <f>SUM(E20:E22)</f>
        <v>0</v>
      </c>
    </row>
    <row r="20" spans="1:5" s="445" customFormat="1" ht="12" customHeight="1" x14ac:dyDescent="0.2">
      <c r="A20" s="468" t="s">
        <v>67</v>
      </c>
      <c r="B20" s="295" t="s">
        <v>68</v>
      </c>
      <c r="C20" s="368"/>
      <c r="D20" s="486"/>
      <c r="E20" s="97"/>
    </row>
    <row r="21" spans="1:5" s="445" customFormat="1" ht="12" customHeight="1" x14ac:dyDescent="0.2">
      <c r="A21" s="468" t="s">
        <v>69</v>
      </c>
      <c r="B21" s="294" t="s">
        <v>391</v>
      </c>
      <c r="C21" s="368"/>
      <c r="D21" s="486"/>
      <c r="E21" s="97"/>
    </row>
    <row r="22" spans="1:5" s="445" customFormat="1" ht="12" customHeight="1" x14ac:dyDescent="0.2">
      <c r="A22" s="468" t="s">
        <v>71</v>
      </c>
      <c r="B22" s="294" t="s">
        <v>392</v>
      </c>
      <c r="C22" s="368"/>
      <c r="D22" s="486"/>
      <c r="E22" s="97"/>
    </row>
    <row r="23" spans="1:5" s="418" customFormat="1" ht="12" customHeight="1" thickBot="1" x14ac:dyDescent="0.25">
      <c r="A23" s="468" t="s">
        <v>73</v>
      </c>
      <c r="B23" s="294" t="s">
        <v>415</v>
      </c>
      <c r="C23" s="368"/>
      <c r="D23" s="486"/>
      <c r="E23" s="97"/>
    </row>
    <row r="24" spans="1:5" s="418" customFormat="1" ht="12" customHeight="1" thickBot="1" x14ac:dyDescent="0.25">
      <c r="A24" s="455" t="s">
        <v>79</v>
      </c>
      <c r="B24" s="314" t="s">
        <v>298</v>
      </c>
      <c r="C24" s="37"/>
      <c r="D24" s="488"/>
      <c r="E24" s="461"/>
    </row>
    <row r="25" spans="1:5" s="418" customFormat="1" ht="12" customHeight="1" thickBot="1" x14ac:dyDescent="0.25">
      <c r="A25" s="455" t="s">
        <v>262</v>
      </c>
      <c r="B25" s="314" t="s">
        <v>394</v>
      </c>
      <c r="C25" s="370">
        <f>+C26+C27</f>
        <v>0</v>
      </c>
      <c r="D25" s="484">
        <f>+D26+D27</f>
        <v>0</v>
      </c>
      <c r="E25" s="462">
        <f>+E26+E27</f>
        <v>0</v>
      </c>
    </row>
    <row r="26" spans="1:5" s="418" customFormat="1" ht="12" customHeight="1" x14ac:dyDescent="0.2">
      <c r="A26" s="469" t="s">
        <v>95</v>
      </c>
      <c r="B26" s="470" t="s">
        <v>391</v>
      </c>
      <c r="C26" s="88"/>
      <c r="D26" s="476"/>
      <c r="E26" s="449"/>
    </row>
    <row r="27" spans="1:5" s="418" customFormat="1" ht="12" customHeight="1" x14ac:dyDescent="0.2">
      <c r="A27" s="469" t="s">
        <v>101</v>
      </c>
      <c r="B27" s="471" t="s">
        <v>395</v>
      </c>
      <c r="C27" s="371"/>
      <c r="D27" s="489"/>
      <c r="E27" s="448"/>
    </row>
    <row r="28" spans="1:5" s="418" customFormat="1" ht="12" customHeight="1" thickBot="1" x14ac:dyDescent="0.25">
      <c r="A28" s="468" t="s">
        <v>103</v>
      </c>
      <c r="B28" s="472" t="s">
        <v>416</v>
      </c>
      <c r="C28" s="452"/>
      <c r="D28" s="490"/>
      <c r="E28" s="447"/>
    </row>
    <row r="29" spans="1:5" s="418" customFormat="1" ht="12" customHeight="1" thickBot="1" x14ac:dyDescent="0.25">
      <c r="A29" s="455" t="s">
        <v>107</v>
      </c>
      <c r="B29" s="314" t="s">
        <v>397</v>
      </c>
      <c r="C29" s="370">
        <f>+C30+C31+C32</f>
        <v>0</v>
      </c>
      <c r="D29" s="484">
        <f>+D30+D31+D32</f>
        <v>0</v>
      </c>
      <c r="E29" s="462">
        <f>+E30+E31+E32</f>
        <v>0</v>
      </c>
    </row>
    <row r="30" spans="1:5" s="418" customFormat="1" ht="12" customHeight="1" x14ac:dyDescent="0.2">
      <c r="A30" s="469" t="s">
        <v>109</v>
      </c>
      <c r="B30" s="470" t="s">
        <v>132</v>
      </c>
      <c r="C30" s="88"/>
      <c r="D30" s="476"/>
      <c r="E30" s="449"/>
    </row>
    <row r="31" spans="1:5" s="418" customFormat="1" ht="12" customHeight="1" x14ac:dyDescent="0.2">
      <c r="A31" s="469" t="s">
        <v>111</v>
      </c>
      <c r="B31" s="471" t="s">
        <v>134</v>
      </c>
      <c r="C31" s="371"/>
      <c r="D31" s="489"/>
      <c r="E31" s="448"/>
    </row>
    <row r="32" spans="1:5" s="418" customFormat="1" ht="12" customHeight="1" thickBot="1" x14ac:dyDescent="0.25">
      <c r="A32" s="468" t="s">
        <v>113</v>
      </c>
      <c r="B32" s="454" t="s">
        <v>136</v>
      </c>
      <c r="C32" s="452"/>
      <c r="D32" s="490"/>
      <c r="E32" s="447"/>
    </row>
    <row r="33" spans="1:5" s="418" customFormat="1" ht="12" customHeight="1" thickBot="1" x14ac:dyDescent="0.25">
      <c r="A33" s="455" t="s">
        <v>129</v>
      </c>
      <c r="B33" s="314" t="s">
        <v>299</v>
      </c>
      <c r="C33" s="37"/>
      <c r="D33" s="488"/>
      <c r="E33" s="461"/>
    </row>
    <row r="34" spans="1:5" s="418" customFormat="1" ht="12" customHeight="1" thickBot="1" x14ac:dyDescent="0.25">
      <c r="A34" s="455" t="s">
        <v>273</v>
      </c>
      <c r="B34" s="314" t="s">
        <v>398</v>
      </c>
      <c r="C34" s="37"/>
      <c r="D34" s="488"/>
      <c r="E34" s="461"/>
    </row>
    <row r="35" spans="1:5" s="418" customFormat="1" ht="12" customHeight="1" thickBot="1" x14ac:dyDescent="0.25">
      <c r="A35" s="392" t="s">
        <v>151</v>
      </c>
      <c r="B35" s="314" t="s">
        <v>417</v>
      </c>
      <c r="C35" s="370">
        <f>+C8+C19+C24+C25+C29+C33+C34</f>
        <v>0</v>
      </c>
      <c r="D35" s="484">
        <f>+D8+D19+D24+D25+D29+D33+D34</f>
        <v>0</v>
      </c>
      <c r="E35" s="462">
        <f>+E8+E19+E24+E25+E29+E33+E34</f>
        <v>0</v>
      </c>
    </row>
    <row r="36" spans="1:5" s="445" customFormat="1" ht="12" customHeight="1" thickBot="1" x14ac:dyDescent="0.25">
      <c r="A36" s="457" t="s">
        <v>161</v>
      </c>
      <c r="B36" s="314" t="s">
        <v>400</v>
      </c>
      <c r="C36" s="370">
        <f>+C37+C38+C39</f>
        <v>0</v>
      </c>
      <c r="D36" s="484">
        <f>+D37+D38+D39</f>
        <v>0</v>
      </c>
      <c r="E36" s="462">
        <f>+E37+E38+E39</f>
        <v>0</v>
      </c>
    </row>
    <row r="37" spans="1:5" s="445" customFormat="1" ht="15" customHeight="1" x14ac:dyDescent="0.2">
      <c r="A37" s="469" t="s">
        <v>401</v>
      </c>
      <c r="B37" s="470" t="s">
        <v>316</v>
      </c>
      <c r="C37" s="88"/>
      <c r="D37" s="476"/>
      <c r="E37" s="449"/>
    </row>
    <row r="38" spans="1:5" s="445" customFormat="1" ht="15" customHeight="1" x14ac:dyDescent="0.2">
      <c r="A38" s="469" t="s">
        <v>402</v>
      </c>
      <c r="B38" s="471" t="s">
        <v>403</v>
      </c>
      <c r="C38" s="371"/>
      <c r="D38" s="489"/>
      <c r="E38" s="448"/>
    </row>
    <row r="39" spans="1:5" ht="13.5" thickBot="1" x14ac:dyDescent="0.25">
      <c r="A39" s="468" t="s">
        <v>404</v>
      </c>
      <c r="B39" s="454" t="s">
        <v>405</v>
      </c>
      <c r="C39" s="452"/>
      <c r="D39" s="490"/>
      <c r="E39" s="447"/>
    </row>
    <row r="40" spans="1:5" s="444" customFormat="1" ht="16.5" customHeight="1" thickBot="1" x14ac:dyDescent="0.25">
      <c r="A40" s="457" t="s">
        <v>285</v>
      </c>
      <c r="B40" s="458" t="s">
        <v>406</v>
      </c>
      <c r="C40" s="91">
        <f>+C35+C36</f>
        <v>0</v>
      </c>
      <c r="D40" s="491">
        <f>+D35+D36</f>
        <v>0</v>
      </c>
      <c r="E40" s="463">
        <f>+E35+E36</f>
        <v>0</v>
      </c>
    </row>
    <row r="41" spans="1:5" s="281" customFormat="1" ht="12" customHeight="1" x14ac:dyDescent="0.2">
      <c r="A41" s="400"/>
      <c r="B41" s="401"/>
      <c r="C41" s="416"/>
      <c r="D41" s="416"/>
      <c r="E41" s="416"/>
    </row>
    <row r="42" spans="1:5" ht="12" customHeight="1" thickBot="1" x14ac:dyDescent="0.25">
      <c r="A42" s="402"/>
      <c r="B42" s="403"/>
      <c r="C42" s="417"/>
      <c r="D42" s="417"/>
      <c r="E42" s="417"/>
    </row>
    <row r="43" spans="1:5" ht="12" customHeight="1" thickBot="1" x14ac:dyDescent="0.25">
      <c r="A43" s="714" t="s">
        <v>292</v>
      </c>
      <c r="B43" s="715"/>
      <c r="C43" s="715"/>
      <c r="D43" s="715"/>
      <c r="E43" s="716"/>
    </row>
    <row r="44" spans="1:5" ht="12" customHeight="1" thickBot="1" x14ac:dyDescent="0.25">
      <c r="A44" s="455" t="s">
        <v>51</v>
      </c>
      <c r="B44" s="314" t="s">
        <v>407</v>
      </c>
      <c r="C44" s="370">
        <f>SUM(C45:C49)</f>
        <v>0</v>
      </c>
      <c r="D44" s="370">
        <f>SUM(D45:D49)</f>
        <v>0</v>
      </c>
      <c r="E44" s="462">
        <f>SUM(E45:E49)</f>
        <v>0</v>
      </c>
    </row>
    <row r="45" spans="1:5" ht="12" customHeight="1" x14ac:dyDescent="0.2">
      <c r="A45" s="468" t="s">
        <v>53</v>
      </c>
      <c r="B45" s="295" t="s">
        <v>215</v>
      </c>
      <c r="C45" s="88"/>
      <c r="D45" s="88"/>
      <c r="E45" s="449"/>
    </row>
    <row r="46" spans="1:5" ht="12" customHeight="1" x14ac:dyDescent="0.2">
      <c r="A46" s="468" t="s">
        <v>55</v>
      </c>
      <c r="B46" s="294" t="s">
        <v>216</v>
      </c>
      <c r="C46" s="367"/>
      <c r="D46" s="367"/>
      <c r="E46" s="473"/>
    </row>
    <row r="47" spans="1:5" ht="12" customHeight="1" x14ac:dyDescent="0.2">
      <c r="A47" s="468" t="s">
        <v>57</v>
      </c>
      <c r="B47" s="294" t="s">
        <v>217</v>
      </c>
      <c r="C47" s="367"/>
      <c r="D47" s="367"/>
      <c r="E47" s="473"/>
    </row>
    <row r="48" spans="1:5" s="281" customFormat="1" ht="12" customHeight="1" x14ac:dyDescent="0.2">
      <c r="A48" s="468" t="s">
        <v>59</v>
      </c>
      <c r="B48" s="294" t="s">
        <v>218</v>
      </c>
      <c r="C48" s="367"/>
      <c r="D48" s="367"/>
      <c r="E48" s="473"/>
    </row>
    <row r="49" spans="1:5" ht="12" customHeight="1" thickBot="1" x14ac:dyDescent="0.25">
      <c r="A49" s="468" t="s">
        <v>61</v>
      </c>
      <c r="B49" s="294" t="s">
        <v>220</v>
      </c>
      <c r="C49" s="367"/>
      <c r="D49" s="367"/>
      <c r="E49" s="473"/>
    </row>
    <row r="50" spans="1:5" ht="12" customHeight="1" thickBot="1" x14ac:dyDescent="0.25">
      <c r="A50" s="455" t="s">
        <v>65</v>
      </c>
      <c r="B50" s="314" t="s">
        <v>408</v>
      </c>
      <c r="C50" s="370">
        <f>SUM(C51:C53)</f>
        <v>0</v>
      </c>
      <c r="D50" s="370">
        <f>SUM(D51:D53)</f>
        <v>0</v>
      </c>
      <c r="E50" s="462">
        <f>SUM(E51:E53)</f>
        <v>0</v>
      </c>
    </row>
    <row r="51" spans="1:5" ht="12" customHeight="1" x14ac:dyDescent="0.2">
      <c r="A51" s="468" t="s">
        <v>67</v>
      </c>
      <c r="B51" s="295" t="s">
        <v>241</v>
      </c>
      <c r="C51" s="88"/>
      <c r="D51" s="88"/>
      <c r="E51" s="449"/>
    </row>
    <row r="52" spans="1:5" ht="12" customHeight="1" x14ac:dyDescent="0.2">
      <c r="A52" s="468" t="s">
        <v>69</v>
      </c>
      <c r="B52" s="294" t="s">
        <v>243</v>
      </c>
      <c r="C52" s="367"/>
      <c r="D52" s="367"/>
      <c r="E52" s="473"/>
    </row>
    <row r="53" spans="1:5" ht="15" customHeight="1" x14ac:dyDescent="0.2">
      <c r="A53" s="468" t="s">
        <v>71</v>
      </c>
      <c r="B53" s="294" t="s">
        <v>409</v>
      </c>
      <c r="C53" s="367"/>
      <c r="D53" s="367"/>
      <c r="E53" s="473"/>
    </row>
    <row r="54" spans="1:5" ht="23.25" thickBot="1" x14ac:dyDescent="0.25">
      <c r="A54" s="468" t="s">
        <v>73</v>
      </c>
      <c r="B54" s="294" t="s">
        <v>418</v>
      </c>
      <c r="C54" s="367"/>
      <c r="D54" s="367"/>
      <c r="E54" s="473"/>
    </row>
    <row r="55" spans="1:5" ht="15" customHeight="1" thickBot="1" x14ac:dyDescent="0.25">
      <c r="A55" s="455" t="s">
        <v>79</v>
      </c>
      <c r="B55" s="459" t="s">
        <v>411</v>
      </c>
      <c r="C55" s="91">
        <f>+C44+C50</f>
        <v>0</v>
      </c>
      <c r="D55" s="91">
        <f>+D44+D50</f>
        <v>0</v>
      </c>
      <c r="E55" s="463">
        <f>+E44+E50</f>
        <v>0</v>
      </c>
    </row>
    <row r="56" spans="1:5" ht="13.5" thickBot="1" x14ac:dyDescent="0.25">
      <c r="C56" s="464"/>
      <c r="D56" s="464"/>
      <c r="E56" s="464"/>
    </row>
    <row r="57" spans="1:5" ht="13.5" thickBot="1" x14ac:dyDescent="0.25">
      <c r="A57" s="404" t="s">
        <v>375</v>
      </c>
      <c r="B57" s="405"/>
      <c r="C57" s="95"/>
      <c r="D57" s="95"/>
      <c r="E57" s="453"/>
    </row>
    <row r="58" spans="1:5" ht="13.5" thickBot="1" x14ac:dyDescent="0.25">
      <c r="A58" s="404" t="s">
        <v>376</v>
      </c>
      <c r="B58" s="405"/>
      <c r="C58" s="95"/>
      <c r="D58" s="95"/>
      <c r="E58" s="453"/>
    </row>
  </sheetData>
  <sheetProtection sheet="1" objects="1" scenarios="1" formatCells="0"/>
  <mergeCells count="4">
    <mergeCell ref="B2:D2"/>
    <mergeCell ref="B3:D3"/>
    <mergeCell ref="A7:E7"/>
    <mergeCell ref="A43:E43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4" orientation="portrait" verticalDpi="300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rgb="FF92D050"/>
  </sheetPr>
  <dimension ref="A1:E58"/>
  <sheetViews>
    <sheetView zoomScaleNormal="100" zoomScaleSheetLayoutView="145" workbookViewId="0">
      <selection activeCell="B4" sqref="B4"/>
    </sheetView>
  </sheetViews>
  <sheetFormatPr defaultRowHeight="12.75" x14ac:dyDescent="0.2"/>
  <cols>
    <col min="1" max="1" width="18.6640625" style="460" customWidth="1"/>
    <col min="2" max="2" width="62" style="30" customWidth="1"/>
    <col min="3" max="5" width="15.83203125" style="30" customWidth="1"/>
    <col min="6" max="16384" width="9.33203125" style="30"/>
  </cols>
  <sheetData>
    <row r="1" spans="1:5" s="395" customFormat="1" ht="21" customHeight="1" thickBot="1" x14ac:dyDescent="0.25">
      <c r="A1" s="394"/>
      <c r="B1" s="396"/>
      <c r="C1" s="441"/>
      <c r="D1" s="441"/>
      <c r="E1" s="509" t="str">
        <f>+CONCATENATE("8.2.1. melléklet a ……/",LEFT(ÖSSZEFÜGGÉSEK!A4,4)+1,". (……) önkormányzati rendelethez")</f>
        <v>8.2.1. melléklet a ……/2017. (……) önkormányzati rendelethez</v>
      </c>
    </row>
    <row r="2" spans="1:5" s="442" customFormat="1" ht="25.5" customHeight="1" x14ac:dyDescent="0.2">
      <c r="A2" s="422" t="s">
        <v>384</v>
      </c>
      <c r="B2" s="717" t="s">
        <v>421</v>
      </c>
      <c r="C2" s="718"/>
      <c r="D2" s="719"/>
      <c r="E2" s="465" t="s">
        <v>383</v>
      </c>
    </row>
    <row r="3" spans="1:5" s="442" customFormat="1" ht="24.75" thickBot="1" x14ac:dyDescent="0.25">
      <c r="A3" s="440" t="s">
        <v>414</v>
      </c>
      <c r="B3" s="720" t="s">
        <v>419</v>
      </c>
      <c r="C3" s="723"/>
      <c r="D3" s="724"/>
      <c r="E3" s="466" t="s">
        <v>378</v>
      </c>
    </row>
    <row r="4" spans="1:5" s="443" customFormat="1" ht="15.95" customHeight="1" thickBot="1" x14ac:dyDescent="0.3">
      <c r="A4" s="397"/>
      <c r="B4" s="397"/>
      <c r="C4" s="398"/>
      <c r="D4" s="398"/>
      <c r="E4" s="398" t="s">
        <v>363</v>
      </c>
    </row>
    <row r="5" spans="1:5" ht="24.75" thickBot="1" x14ac:dyDescent="0.25">
      <c r="A5" s="534" t="s">
        <v>364</v>
      </c>
      <c r="B5" s="535" t="s">
        <v>365</v>
      </c>
      <c r="C5" s="84" t="s">
        <v>43</v>
      </c>
      <c r="D5" s="84" t="s">
        <v>44</v>
      </c>
      <c r="E5" s="399" t="s">
        <v>45</v>
      </c>
    </row>
    <row r="6" spans="1:5" s="444" customFormat="1" ht="12.95" customHeight="1" thickBot="1" x14ac:dyDescent="0.25">
      <c r="A6" s="392" t="s">
        <v>46</v>
      </c>
      <c r="B6" s="393" t="s">
        <v>47</v>
      </c>
      <c r="C6" s="393" t="s">
        <v>48</v>
      </c>
      <c r="D6" s="94" t="s">
        <v>49</v>
      </c>
      <c r="E6" s="92" t="s">
        <v>50</v>
      </c>
    </row>
    <row r="7" spans="1:5" s="444" customFormat="1" ht="15.95" customHeight="1" thickBot="1" x14ac:dyDescent="0.25">
      <c r="A7" s="714" t="s">
        <v>291</v>
      </c>
      <c r="B7" s="715"/>
      <c r="C7" s="715"/>
      <c r="D7" s="715"/>
      <c r="E7" s="716"/>
    </row>
    <row r="8" spans="1:5" s="418" customFormat="1" ht="12" customHeight="1" thickBot="1" x14ac:dyDescent="0.25">
      <c r="A8" s="392" t="s">
        <v>51</v>
      </c>
      <c r="B8" s="456" t="s">
        <v>387</v>
      </c>
      <c r="C8" s="370">
        <f>SUM(C9:C18)</f>
        <v>0</v>
      </c>
      <c r="D8" s="484">
        <f>SUM(D9:D18)</f>
        <v>0</v>
      </c>
      <c r="E8" s="462">
        <f>SUM(E9:E18)</f>
        <v>0</v>
      </c>
    </row>
    <row r="9" spans="1:5" s="418" customFormat="1" ht="12" customHeight="1" x14ac:dyDescent="0.2">
      <c r="A9" s="467" t="s">
        <v>53</v>
      </c>
      <c r="B9" s="296" t="s">
        <v>110</v>
      </c>
      <c r="C9" s="89"/>
      <c r="D9" s="485"/>
      <c r="E9" s="451"/>
    </row>
    <row r="10" spans="1:5" s="418" customFormat="1" ht="12" customHeight="1" x14ac:dyDescent="0.2">
      <c r="A10" s="468" t="s">
        <v>55</v>
      </c>
      <c r="B10" s="294" t="s">
        <v>112</v>
      </c>
      <c r="C10" s="368"/>
      <c r="D10" s="486"/>
      <c r="E10" s="97"/>
    </row>
    <row r="11" spans="1:5" s="418" customFormat="1" ht="12" customHeight="1" x14ac:dyDescent="0.2">
      <c r="A11" s="468" t="s">
        <v>57</v>
      </c>
      <c r="B11" s="294" t="s">
        <v>114</v>
      </c>
      <c r="C11" s="368"/>
      <c r="D11" s="486"/>
      <c r="E11" s="97"/>
    </row>
    <row r="12" spans="1:5" s="418" customFormat="1" ht="12" customHeight="1" x14ac:dyDescent="0.2">
      <c r="A12" s="468" t="s">
        <v>59</v>
      </c>
      <c r="B12" s="294" t="s">
        <v>116</v>
      </c>
      <c r="C12" s="368"/>
      <c r="D12" s="486"/>
      <c r="E12" s="97"/>
    </row>
    <row r="13" spans="1:5" s="418" customFormat="1" ht="12" customHeight="1" x14ac:dyDescent="0.2">
      <c r="A13" s="468" t="s">
        <v>61</v>
      </c>
      <c r="B13" s="294" t="s">
        <v>118</v>
      </c>
      <c r="C13" s="368"/>
      <c r="D13" s="486"/>
      <c r="E13" s="97"/>
    </row>
    <row r="14" spans="1:5" s="418" customFormat="1" ht="12" customHeight="1" x14ac:dyDescent="0.2">
      <c r="A14" s="468" t="s">
        <v>63</v>
      </c>
      <c r="B14" s="294" t="s">
        <v>388</v>
      </c>
      <c r="C14" s="368"/>
      <c r="D14" s="486"/>
      <c r="E14" s="97"/>
    </row>
    <row r="15" spans="1:5" s="445" customFormat="1" ht="12" customHeight="1" x14ac:dyDescent="0.2">
      <c r="A15" s="468" t="s">
        <v>222</v>
      </c>
      <c r="B15" s="293" t="s">
        <v>389</v>
      </c>
      <c r="C15" s="368"/>
      <c r="D15" s="486"/>
      <c r="E15" s="97"/>
    </row>
    <row r="16" spans="1:5" s="445" customFormat="1" ht="12" customHeight="1" x14ac:dyDescent="0.2">
      <c r="A16" s="468" t="s">
        <v>224</v>
      </c>
      <c r="B16" s="294" t="s">
        <v>124</v>
      </c>
      <c r="C16" s="90"/>
      <c r="D16" s="487"/>
      <c r="E16" s="450"/>
    </row>
    <row r="17" spans="1:5" s="418" customFormat="1" ht="12" customHeight="1" x14ac:dyDescent="0.2">
      <c r="A17" s="468" t="s">
        <v>226</v>
      </c>
      <c r="B17" s="294" t="s">
        <v>126</v>
      </c>
      <c r="C17" s="368"/>
      <c r="D17" s="486"/>
      <c r="E17" s="97"/>
    </row>
    <row r="18" spans="1:5" s="445" customFormat="1" ht="12" customHeight="1" thickBot="1" x14ac:dyDescent="0.25">
      <c r="A18" s="468" t="s">
        <v>228</v>
      </c>
      <c r="B18" s="293" t="s">
        <v>128</v>
      </c>
      <c r="C18" s="369"/>
      <c r="D18" s="98"/>
      <c r="E18" s="446"/>
    </row>
    <row r="19" spans="1:5" s="445" customFormat="1" ht="12" customHeight="1" thickBot="1" x14ac:dyDescent="0.25">
      <c r="A19" s="392" t="s">
        <v>65</v>
      </c>
      <c r="B19" s="456" t="s">
        <v>390</v>
      </c>
      <c r="C19" s="370">
        <f>SUM(C20:C22)</f>
        <v>0</v>
      </c>
      <c r="D19" s="484">
        <f>SUM(D20:D22)</f>
        <v>0</v>
      </c>
      <c r="E19" s="462">
        <f>SUM(E20:E22)</f>
        <v>0</v>
      </c>
    </row>
    <row r="20" spans="1:5" s="445" customFormat="1" ht="12" customHeight="1" x14ac:dyDescent="0.2">
      <c r="A20" s="468" t="s">
        <v>67</v>
      </c>
      <c r="B20" s="295" t="s">
        <v>68</v>
      </c>
      <c r="C20" s="368"/>
      <c r="D20" s="486"/>
      <c r="E20" s="97"/>
    </row>
    <row r="21" spans="1:5" s="445" customFormat="1" ht="12" customHeight="1" x14ac:dyDescent="0.2">
      <c r="A21" s="468" t="s">
        <v>69</v>
      </c>
      <c r="B21" s="294" t="s">
        <v>391</v>
      </c>
      <c r="C21" s="368"/>
      <c r="D21" s="486"/>
      <c r="E21" s="97"/>
    </row>
    <row r="22" spans="1:5" s="445" customFormat="1" ht="12" customHeight="1" x14ac:dyDescent="0.2">
      <c r="A22" s="468" t="s">
        <v>71</v>
      </c>
      <c r="B22" s="294" t="s">
        <v>392</v>
      </c>
      <c r="C22" s="368"/>
      <c r="D22" s="486"/>
      <c r="E22" s="97"/>
    </row>
    <row r="23" spans="1:5" s="418" customFormat="1" ht="12" customHeight="1" thickBot="1" x14ac:dyDescent="0.25">
      <c r="A23" s="468" t="s">
        <v>73</v>
      </c>
      <c r="B23" s="294" t="s">
        <v>415</v>
      </c>
      <c r="C23" s="368"/>
      <c r="D23" s="486"/>
      <c r="E23" s="97"/>
    </row>
    <row r="24" spans="1:5" s="418" customFormat="1" ht="12" customHeight="1" thickBot="1" x14ac:dyDescent="0.25">
      <c r="A24" s="455" t="s">
        <v>79</v>
      </c>
      <c r="B24" s="314" t="s">
        <v>298</v>
      </c>
      <c r="C24" s="37"/>
      <c r="D24" s="488"/>
      <c r="E24" s="461"/>
    </row>
    <row r="25" spans="1:5" s="418" customFormat="1" ht="12" customHeight="1" thickBot="1" x14ac:dyDescent="0.25">
      <c r="A25" s="455" t="s">
        <v>262</v>
      </c>
      <c r="B25" s="314" t="s">
        <v>394</v>
      </c>
      <c r="C25" s="370">
        <f>+C26+C27</f>
        <v>0</v>
      </c>
      <c r="D25" s="484">
        <f>+D26+D27</f>
        <v>0</v>
      </c>
      <c r="E25" s="462">
        <f>+E26+E27</f>
        <v>0</v>
      </c>
    </row>
    <row r="26" spans="1:5" s="418" customFormat="1" ht="12" customHeight="1" x14ac:dyDescent="0.2">
      <c r="A26" s="469" t="s">
        <v>95</v>
      </c>
      <c r="B26" s="470" t="s">
        <v>391</v>
      </c>
      <c r="C26" s="88"/>
      <c r="D26" s="476"/>
      <c r="E26" s="449"/>
    </row>
    <row r="27" spans="1:5" s="418" customFormat="1" ht="12" customHeight="1" x14ac:dyDescent="0.2">
      <c r="A27" s="469" t="s">
        <v>101</v>
      </c>
      <c r="B27" s="471" t="s">
        <v>395</v>
      </c>
      <c r="C27" s="371"/>
      <c r="D27" s="489"/>
      <c r="E27" s="448"/>
    </row>
    <row r="28" spans="1:5" s="418" customFormat="1" ht="12" customHeight="1" thickBot="1" x14ac:dyDescent="0.25">
      <c r="A28" s="468" t="s">
        <v>103</v>
      </c>
      <c r="B28" s="472" t="s">
        <v>416</v>
      </c>
      <c r="C28" s="452"/>
      <c r="D28" s="490"/>
      <c r="E28" s="447"/>
    </row>
    <row r="29" spans="1:5" s="418" customFormat="1" ht="12" customHeight="1" thickBot="1" x14ac:dyDescent="0.25">
      <c r="A29" s="455" t="s">
        <v>107</v>
      </c>
      <c r="B29" s="314" t="s">
        <v>397</v>
      </c>
      <c r="C29" s="370">
        <f>+C30+C31+C32</f>
        <v>0</v>
      </c>
      <c r="D29" s="484">
        <f>+D30+D31+D32</f>
        <v>0</v>
      </c>
      <c r="E29" s="462">
        <f>+E30+E31+E32</f>
        <v>0</v>
      </c>
    </row>
    <row r="30" spans="1:5" s="418" customFormat="1" ht="12" customHeight="1" x14ac:dyDescent="0.2">
      <c r="A30" s="469" t="s">
        <v>109</v>
      </c>
      <c r="B30" s="470" t="s">
        <v>132</v>
      </c>
      <c r="C30" s="88"/>
      <c r="D30" s="476"/>
      <c r="E30" s="449"/>
    </row>
    <row r="31" spans="1:5" s="418" customFormat="1" ht="12" customHeight="1" x14ac:dyDescent="0.2">
      <c r="A31" s="469" t="s">
        <v>111</v>
      </c>
      <c r="B31" s="471" t="s">
        <v>134</v>
      </c>
      <c r="C31" s="371"/>
      <c r="D31" s="489"/>
      <c r="E31" s="448"/>
    </row>
    <row r="32" spans="1:5" s="418" customFormat="1" ht="12" customHeight="1" thickBot="1" x14ac:dyDescent="0.25">
      <c r="A32" s="468" t="s">
        <v>113</v>
      </c>
      <c r="B32" s="454" t="s">
        <v>136</v>
      </c>
      <c r="C32" s="452"/>
      <c r="D32" s="490"/>
      <c r="E32" s="447"/>
    </row>
    <row r="33" spans="1:5" s="418" customFormat="1" ht="12" customHeight="1" thickBot="1" x14ac:dyDescent="0.25">
      <c r="A33" s="455" t="s">
        <v>129</v>
      </c>
      <c r="B33" s="314" t="s">
        <v>299</v>
      </c>
      <c r="C33" s="37"/>
      <c r="D33" s="488"/>
      <c r="E33" s="461"/>
    </row>
    <row r="34" spans="1:5" s="418" customFormat="1" ht="12" customHeight="1" thickBot="1" x14ac:dyDescent="0.25">
      <c r="A34" s="455" t="s">
        <v>273</v>
      </c>
      <c r="B34" s="314" t="s">
        <v>398</v>
      </c>
      <c r="C34" s="37"/>
      <c r="D34" s="488"/>
      <c r="E34" s="461"/>
    </row>
    <row r="35" spans="1:5" s="418" customFormat="1" ht="12" customHeight="1" thickBot="1" x14ac:dyDescent="0.25">
      <c r="A35" s="392" t="s">
        <v>151</v>
      </c>
      <c r="B35" s="314" t="s">
        <v>417</v>
      </c>
      <c r="C35" s="370">
        <f>+C8+C19+C24+C25+C29+C33+C34</f>
        <v>0</v>
      </c>
      <c r="D35" s="484">
        <f>+D8+D19+D24+D25+D29+D33+D34</f>
        <v>0</v>
      </c>
      <c r="E35" s="462">
        <f>+E8+E19+E24+E25+E29+E33+E34</f>
        <v>0</v>
      </c>
    </row>
    <row r="36" spans="1:5" s="445" customFormat="1" ht="12" customHeight="1" thickBot="1" x14ac:dyDescent="0.25">
      <c r="A36" s="457" t="s">
        <v>161</v>
      </c>
      <c r="B36" s="314" t="s">
        <v>400</v>
      </c>
      <c r="C36" s="370">
        <f>+C37+C38+C39</f>
        <v>0</v>
      </c>
      <c r="D36" s="484">
        <f>+D37+D38+D39</f>
        <v>0</v>
      </c>
      <c r="E36" s="462">
        <f>+E37+E38+E39</f>
        <v>0</v>
      </c>
    </row>
    <row r="37" spans="1:5" s="445" customFormat="1" ht="15" customHeight="1" x14ac:dyDescent="0.2">
      <c r="A37" s="469" t="s">
        <v>401</v>
      </c>
      <c r="B37" s="470" t="s">
        <v>316</v>
      </c>
      <c r="C37" s="88"/>
      <c r="D37" s="476"/>
      <c r="E37" s="449"/>
    </row>
    <row r="38" spans="1:5" s="445" customFormat="1" ht="15" customHeight="1" x14ac:dyDescent="0.2">
      <c r="A38" s="469" t="s">
        <v>402</v>
      </c>
      <c r="B38" s="471" t="s">
        <v>403</v>
      </c>
      <c r="C38" s="371"/>
      <c r="D38" s="489"/>
      <c r="E38" s="448"/>
    </row>
    <row r="39" spans="1:5" ht="13.5" thickBot="1" x14ac:dyDescent="0.25">
      <c r="A39" s="468" t="s">
        <v>404</v>
      </c>
      <c r="B39" s="454" t="s">
        <v>405</v>
      </c>
      <c r="C39" s="452"/>
      <c r="D39" s="490"/>
      <c r="E39" s="447"/>
    </row>
    <row r="40" spans="1:5" s="444" customFormat="1" ht="16.5" customHeight="1" thickBot="1" x14ac:dyDescent="0.25">
      <c r="A40" s="457" t="s">
        <v>285</v>
      </c>
      <c r="B40" s="458" t="s">
        <v>406</v>
      </c>
      <c r="C40" s="91">
        <f>+C35+C36</f>
        <v>0</v>
      </c>
      <c r="D40" s="491">
        <f>+D35+D36</f>
        <v>0</v>
      </c>
      <c r="E40" s="463">
        <f>+E35+E36</f>
        <v>0</v>
      </c>
    </row>
    <row r="41" spans="1:5" s="281" customFormat="1" ht="12" customHeight="1" x14ac:dyDescent="0.2">
      <c r="A41" s="400"/>
      <c r="B41" s="401"/>
      <c r="C41" s="416"/>
      <c r="D41" s="416"/>
      <c r="E41" s="416"/>
    </row>
    <row r="42" spans="1:5" ht="12" customHeight="1" thickBot="1" x14ac:dyDescent="0.25">
      <c r="A42" s="402"/>
      <c r="B42" s="403"/>
      <c r="C42" s="417"/>
      <c r="D42" s="417"/>
      <c r="E42" s="417"/>
    </row>
    <row r="43" spans="1:5" ht="12" customHeight="1" thickBot="1" x14ac:dyDescent="0.25">
      <c r="A43" s="714" t="s">
        <v>292</v>
      </c>
      <c r="B43" s="715"/>
      <c r="C43" s="715"/>
      <c r="D43" s="715"/>
      <c r="E43" s="716"/>
    </row>
    <row r="44" spans="1:5" ht="12" customHeight="1" thickBot="1" x14ac:dyDescent="0.25">
      <c r="A44" s="455" t="s">
        <v>51</v>
      </c>
      <c r="B44" s="314" t="s">
        <v>407</v>
      </c>
      <c r="C44" s="370">
        <f>SUM(C45:C49)</f>
        <v>0</v>
      </c>
      <c r="D44" s="370">
        <f>SUM(D45:D49)</f>
        <v>0</v>
      </c>
      <c r="E44" s="462">
        <f>SUM(E45:E49)</f>
        <v>0</v>
      </c>
    </row>
    <row r="45" spans="1:5" ht="12" customHeight="1" x14ac:dyDescent="0.2">
      <c r="A45" s="468" t="s">
        <v>53</v>
      </c>
      <c r="B45" s="295" t="s">
        <v>215</v>
      </c>
      <c r="C45" s="88"/>
      <c r="D45" s="88"/>
      <c r="E45" s="449"/>
    </row>
    <row r="46" spans="1:5" ht="12" customHeight="1" x14ac:dyDescent="0.2">
      <c r="A46" s="468" t="s">
        <v>55</v>
      </c>
      <c r="B46" s="294" t="s">
        <v>216</v>
      </c>
      <c r="C46" s="367"/>
      <c r="D46" s="367"/>
      <c r="E46" s="473"/>
    </row>
    <row r="47" spans="1:5" ht="12" customHeight="1" x14ac:dyDescent="0.2">
      <c r="A47" s="468" t="s">
        <v>57</v>
      </c>
      <c r="B47" s="294" t="s">
        <v>217</v>
      </c>
      <c r="C47" s="367"/>
      <c r="D47" s="367"/>
      <c r="E47" s="473"/>
    </row>
    <row r="48" spans="1:5" s="281" customFormat="1" ht="12" customHeight="1" x14ac:dyDescent="0.2">
      <c r="A48" s="468" t="s">
        <v>59</v>
      </c>
      <c r="B48" s="294" t="s">
        <v>218</v>
      </c>
      <c r="C48" s="367"/>
      <c r="D48" s="367"/>
      <c r="E48" s="473"/>
    </row>
    <row r="49" spans="1:5" ht="12" customHeight="1" thickBot="1" x14ac:dyDescent="0.25">
      <c r="A49" s="468" t="s">
        <v>61</v>
      </c>
      <c r="B49" s="294" t="s">
        <v>220</v>
      </c>
      <c r="C49" s="367"/>
      <c r="D49" s="367"/>
      <c r="E49" s="473"/>
    </row>
    <row r="50" spans="1:5" ht="12" customHeight="1" thickBot="1" x14ac:dyDescent="0.25">
      <c r="A50" s="455" t="s">
        <v>65</v>
      </c>
      <c r="B50" s="314" t="s">
        <v>408</v>
      </c>
      <c r="C50" s="370">
        <f>SUM(C51:C53)</f>
        <v>0</v>
      </c>
      <c r="D50" s="370">
        <f>SUM(D51:D53)</f>
        <v>0</v>
      </c>
      <c r="E50" s="462">
        <f>SUM(E51:E53)</f>
        <v>0</v>
      </c>
    </row>
    <row r="51" spans="1:5" ht="12" customHeight="1" x14ac:dyDescent="0.2">
      <c r="A51" s="468" t="s">
        <v>67</v>
      </c>
      <c r="B51" s="295" t="s">
        <v>241</v>
      </c>
      <c r="C51" s="88"/>
      <c r="D51" s="88"/>
      <c r="E51" s="449"/>
    </row>
    <row r="52" spans="1:5" ht="12" customHeight="1" x14ac:dyDescent="0.2">
      <c r="A52" s="468" t="s">
        <v>69</v>
      </c>
      <c r="B52" s="294" t="s">
        <v>243</v>
      </c>
      <c r="C52" s="367"/>
      <c r="D52" s="367"/>
      <c r="E52" s="473"/>
    </row>
    <row r="53" spans="1:5" ht="15" customHeight="1" x14ac:dyDescent="0.2">
      <c r="A53" s="468" t="s">
        <v>71</v>
      </c>
      <c r="B53" s="294" t="s">
        <v>409</v>
      </c>
      <c r="C53" s="367"/>
      <c r="D53" s="367"/>
      <c r="E53" s="473"/>
    </row>
    <row r="54" spans="1:5" ht="23.25" thickBot="1" x14ac:dyDescent="0.25">
      <c r="A54" s="468" t="s">
        <v>73</v>
      </c>
      <c r="B54" s="294" t="s">
        <v>418</v>
      </c>
      <c r="C54" s="367"/>
      <c r="D54" s="367"/>
      <c r="E54" s="473"/>
    </row>
    <row r="55" spans="1:5" ht="15" customHeight="1" thickBot="1" x14ac:dyDescent="0.25">
      <c r="A55" s="455" t="s">
        <v>79</v>
      </c>
      <c r="B55" s="459" t="s">
        <v>411</v>
      </c>
      <c r="C55" s="91">
        <f>+C44+C50</f>
        <v>0</v>
      </c>
      <c r="D55" s="91">
        <f>+D44+D50</f>
        <v>0</v>
      </c>
      <c r="E55" s="463">
        <f>+E44+E50</f>
        <v>0</v>
      </c>
    </row>
    <row r="56" spans="1:5" ht="13.5" thickBot="1" x14ac:dyDescent="0.25">
      <c r="C56" s="464"/>
      <c r="D56" s="464"/>
      <c r="E56" s="464"/>
    </row>
    <row r="57" spans="1:5" ht="13.5" thickBot="1" x14ac:dyDescent="0.25">
      <c r="A57" s="404" t="s">
        <v>375</v>
      </c>
      <c r="B57" s="405"/>
      <c r="C57" s="95"/>
      <c r="D57" s="95"/>
      <c r="E57" s="453"/>
    </row>
    <row r="58" spans="1:5" ht="13.5" thickBot="1" x14ac:dyDescent="0.25">
      <c r="A58" s="404" t="s">
        <v>376</v>
      </c>
      <c r="B58" s="405"/>
      <c r="C58" s="95"/>
      <c r="D58" s="95"/>
      <c r="E58" s="453"/>
    </row>
  </sheetData>
  <sheetProtection sheet="1" objects="1" scenarios="1" formatCells="0"/>
  <mergeCells count="4">
    <mergeCell ref="B2:D2"/>
    <mergeCell ref="B3:D3"/>
    <mergeCell ref="A7:E7"/>
    <mergeCell ref="A43:E43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4" orientation="portrait" verticalDpi="30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rgb="FF92D050"/>
  </sheetPr>
  <dimension ref="A1:E58"/>
  <sheetViews>
    <sheetView zoomScaleNormal="100" zoomScaleSheetLayoutView="145" workbookViewId="0">
      <selection activeCell="B4" sqref="B4"/>
    </sheetView>
  </sheetViews>
  <sheetFormatPr defaultRowHeight="12.75" x14ac:dyDescent="0.2"/>
  <cols>
    <col min="1" max="1" width="18.6640625" style="460" customWidth="1"/>
    <col min="2" max="2" width="62" style="30" customWidth="1"/>
    <col min="3" max="5" width="15.83203125" style="30" customWidth="1"/>
    <col min="6" max="16384" width="9.33203125" style="30"/>
  </cols>
  <sheetData>
    <row r="1" spans="1:5" s="395" customFormat="1" ht="21" customHeight="1" thickBot="1" x14ac:dyDescent="0.25">
      <c r="A1" s="394"/>
      <c r="B1" s="396"/>
      <c r="C1" s="441"/>
      <c r="D1" s="441"/>
      <c r="E1" s="509" t="str">
        <f>+CONCATENATE("8.2.2. melléklet a ……/",LEFT(ÖSSZEFÜGGÉSEK!A4,4)+1,". (……) önkormányzati rendelethez")</f>
        <v>8.2.2. melléklet a ……/2017. (……) önkormányzati rendelethez</v>
      </c>
    </row>
    <row r="2" spans="1:5" s="442" customFormat="1" ht="25.5" customHeight="1" x14ac:dyDescent="0.2">
      <c r="A2" s="422" t="s">
        <v>384</v>
      </c>
      <c r="B2" s="717" t="s">
        <v>421</v>
      </c>
      <c r="C2" s="718"/>
      <c r="D2" s="719"/>
      <c r="E2" s="465" t="s">
        <v>383</v>
      </c>
    </row>
    <row r="3" spans="1:5" s="442" customFormat="1" ht="24.75" thickBot="1" x14ac:dyDescent="0.25">
      <c r="A3" s="440" t="s">
        <v>414</v>
      </c>
      <c r="B3" s="720" t="s">
        <v>412</v>
      </c>
      <c r="C3" s="723"/>
      <c r="D3" s="724"/>
      <c r="E3" s="466" t="s">
        <v>381</v>
      </c>
    </row>
    <row r="4" spans="1:5" s="443" customFormat="1" ht="15.95" customHeight="1" thickBot="1" x14ac:dyDescent="0.3">
      <c r="A4" s="397"/>
      <c r="B4" s="397"/>
      <c r="C4" s="398"/>
      <c r="D4" s="398"/>
      <c r="E4" s="398" t="s">
        <v>363</v>
      </c>
    </row>
    <row r="5" spans="1:5" ht="24.75" thickBot="1" x14ac:dyDescent="0.25">
      <c r="A5" s="534" t="s">
        <v>364</v>
      </c>
      <c r="B5" s="535" t="s">
        <v>365</v>
      </c>
      <c r="C5" s="84" t="s">
        <v>43</v>
      </c>
      <c r="D5" s="84" t="s">
        <v>44</v>
      </c>
      <c r="E5" s="399" t="s">
        <v>45</v>
      </c>
    </row>
    <row r="6" spans="1:5" s="444" customFormat="1" ht="12.95" customHeight="1" thickBot="1" x14ac:dyDescent="0.25">
      <c r="A6" s="392" t="s">
        <v>46</v>
      </c>
      <c r="B6" s="393" t="s">
        <v>47</v>
      </c>
      <c r="C6" s="393" t="s">
        <v>48</v>
      </c>
      <c r="D6" s="94" t="s">
        <v>49</v>
      </c>
      <c r="E6" s="92" t="s">
        <v>50</v>
      </c>
    </row>
    <row r="7" spans="1:5" s="444" customFormat="1" ht="15.95" customHeight="1" thickBot="1" x14ac:dyDescent="0.25">
      <c r="A7" s="714" t="s">
        <v>291</v>
      </c>
      <c r="B7" s="715"/>
      <c r="C7" s="715"/>
      <c r="D7" s="715"/>
      <c r="E7" s="716"/>
    </row>
    <row r="8" spans="1:5" s="418" customFormat="1" ht="12" customHeight="1" thickBot="1" x14ac:dyDescent="0.25">
      <c r="A8" s="392" t="s">
        <v>51</v>
      </c>
      <c r="B8" s="456" t="s">
        <v>387</v>
      </c>
      <c r="C8" s="370">
        <f>SUM(C9:C18)</f>
        <v>0</v>
      </c>
      <c r="D8" s="484">
        <f>SUM(D9:D18)</f>
        <v>0</v>
      </c>
      <c r="E8" s="462">
        <f>SUM(E9:E18)</f>
        <v>0</v>
      </c>
    </row>
    <row r="9" spans="1:5" s="418" customFormat="1" ht="12" customHeight="1" x14ac:dyDescent="0.2">
      <c r="A9" s="467" t="s">
        <v>53</v>
      </c>
      <c r="B9" s="296" t="s">
        <v>110</v>
      </c>
      <c r="C9" s="89"/>
      <c r="D9" s="485"/>
      <c r="E9" s="451"/>
    </row>
    <row r="10" spans="1:5" s="418" customFormat="1" ht="12" customHeight="1" x14ac:dyDescent="0.2">
      <c r="A10" s="468" t="s">
        <v>55</v>
      </c>
      <c r="B10" s="294" t="s">
        <v>112</v>
      </c>
      <c r="C10" s="368"/>
      <c r="D10" s="486"/>
      <c r="E10" s="97"/>
    </row>
    <row r="11" spans="1:5" s="418" customFormat="1" ht="12" customHeight="1" x14ac:dyDescent="0.2">
      <c r="A11" s="468" t="s">
        <v>57</v>
      </c>
      <c r="B11" s="294" t="s">
        <v>114</v>
      </c>
      <c r="C11" s="368"/>
      <c r="D11" s="486"/>
      <c r="E11" s="97"/>
    </row>
    <row r="12" spans="1:5" s="418" customFormat="1" ht="12" customHeight="1" x14ac:dyDescent="0.2">
      <c r="A12" s="468" t="s">
        <v>59</v>
      </c>
      <c r="B12" s="294" t="s">
        <v>116</v>
      </c>
      <c r="C12" s="368"/>
      <c r="D12" s="486"/>
      <c r="E12" s="97"/>
    </row>
    <row r="13" spans="1:5" s="418" customFormat="1" ht="12" customHeight="1" x14ac:dyDescent="0.2">
      <c r="A13" s="468" t="s">
        <v>61</v>
      </c>
      <c r="B13" s="294" t="s">
        <v>118</v>
      </c>
      <c r="C13" s="368"/>
      <c r="D13" s="486"/>
      <c r="E13" s="97"/>
    </row>
    <row r="14" spans="1:5" s="418" customFormat="1" ht="12" customHeight="1" x14ac:dyDescent="0.2">
      <c r="A14" s="468" t="s">
        <v>63</v>
      </c>
      <c r="B14" s="294" t="s">
        <v>388</v>
      </c>
      <c r="C14" s="368"/>
      <c r="D14" s="486"/>
      <c r="E14" s="97"/>
    </row>
    <row r="15" spans="1:5" s="445" customFormat="1" ht="12" customHeight="1" x14ac:dyDescent="0.2">
      <c r="A15" s="468" t="s">
        <v>222</v>
      </c>
      <c r="B15" s="293" t="s">
        <v>389</v>
      </c>
      <c r="C15" s="368"/>
      <c r="D15" s="486"/>
      <c r="E15" s="97"/>
    </row>
    <row r="16" spans="1:5" s="445" customFormat="1" ht="12" customHeight="1" x14ac:dyDescent="0.2">
      <c r="A16" s="468" t="s">
        <v>224</v>
      </c>
      <c r="B16" s="294" t="s">
        <v>124</v>
      </c>
      <c r="C16" s="90"/>
      <c r="D16" s="487"/>
      <c r="E16" s="450"/>
    </row>
    <row r="17" spans="1:5" s="418" customFormat="1" ht="12" customHeight="1" x14ac:dyDescent="0.2">
      <c r="A17" s="468" t="s">
        <v>226</v>
      </c>
      <c r="B17" s="294" t="s">
        <v>126</v>
      </c>
      <c r="C17" s="368"/>
      <c r="D17" s="486"/>
      <c r="E17" s="97"/>
    </row>
    <row r="18" spans="1:5" s="445" customFormat="1" ht="12" customHeight="1" thickBot="1" x14ac:dyDescent="0.25">
      <c r="A18" s="468" t="s">
        <v>228</v>
      </c>
      <c r="B18" s="293" t="s">
        <v>128</v>
      </c>
      <c r="C18" s="369"/>
      <c r="D18" s="98"/>
      <c r="E18" s="446"/>
    </row>
    <row r="19" spans="1:5" s="445" customFormat="1" ht="12" customHeight="1" thickBot="1" x14ac:dyDescent="0.25">
      <c r="A19" s="392" t="s">
        <v>65</v>
      </c>
      <c r="B19" s="456" t="s">
        <v>390</v>
      </c>
      <c r="C19" s="370">
        <f>SUM(C20:C22)</f>
        <v>0</v>
      </c>
      <c r="D19" s="484">
        <f>SUM(D20:D22)</f>
        <v>0</v>
      </c>
      <c r="E19" s="462">
        <f>SUM(E20:E22)</f>
        <v>0</v>
      </c>
    </row>
    <row r="20" spans="1:5" s="445" customFormat="1" ht="12" customHeight="1" x14ac:dyDescent="0.2">
      <c r="A20" s="468" t="s">
        <v>67</v>
      </c>
      <c r="B20" s="295" t="s">
        <v>68</v>
      </c>
      <c r="C20" s="368"/>
      <c r="D20" s="486"/>
      <c r="E20" s="97"/>
    </row>
    <row r="21" spans="1:5" s="445" customFormat="1" ht="12" customHeight="1" x14ac:dyDescent="0.2">
      <c r="A21" s="468" t="s">
        <v>69</v>
      </c>
      <c r="B21" s="294" t="s">
        <v>391</v>
      </c>
      <c r="C21" s="368"/>
      <c r="D21" s="486"/>
      <c r="E21" s="97"/>
    </row>
    <row r="22" spans="1:5" s="445" customFormat="1" ht="12" customHeight="1" x14ac:dyDescent="0.2">
      <c r="A22" s="468" t="s">
        <v>71</v>
      </c>
      <c r="B22" s="294" t="s">
        <v>392</v>
      </c>
      <c r="C22" s="368"/>
      <c r="D22" s="486"/>
      <c r="E22" s="97"/>
    </row>
    <row r="23" spans="1:5" s="418" customFormat="1" ht="12" customHeight="1" thickBot="1" x14ac:dyDescent="0.25">
      <c r="A23" s="468" t="s">
        <v>73</v>
      </c>
      <c r="B23" s="294" t="s">
        <v>415</v>
      </c>
      <c r="C23" s="368"/>
      <c r="D23" s="486"/>
      <c r="E23" s="97"/>
    </row>
    <row r="24" spans="1:5" s="418" customFormat="1" ht="12" customHeight="1" thickBot="1" x14ac:dyDescent="0.25">
      <c r="A24" s="455" t="s">
        <v>79</v>
      </c>
      <c r="B24" s="314" t="s">
        <v>298</v>
      </c>
      <c r="C24" s="37"/>
      <c r="D24" s="488"/>
      <c r="E24" s="461"/>
    </row>
    <row r="25" spans="1:5" s="418" customFormat="1" ht="12" customHeight="1" thickBot="1" x14ac:dyDescent="0.25">
      <c r="A25" s="455" t="s">
        <v>262</v>
      </c>
      <c r="B25" s="314" t="s">
        <v>394</v>
      </c>
      <c r="C25" s="370">
        <f>+C26+C27</f>
        <v>0</v>
      </c>
      <c r="D25" s="484">
        <f>+D26+D27</f>
        <v>0</v>
      </c>
      <c r="E25" s="462">
        <f>+E26+E27</f>
        <v>0</v>
      </c>
    </row>
    <row r="26" spans="1:5" s="418" customFormat="1" ht="12" customHeight="1" x14ac:dyDescent="0.2">
      <c r="A26" s="469" t="s">
        <v>95</v>
      </c>
      <c r="B26" s="470" t="s">
        <v>391</v>
      </c>
      <c r="C26" s="88"/>
      <c r="D26" s="476"/>
      <c r="E26" s="449"/>
    </row>
    <row r="27" spans="1:5" s="418" customFormat="1" ht="12" customHeight="1" x14ac:dyDescent="0.2">
      <c r="A27" s="469" t="s">
        <v>101</v>
      </c>
      <c r="B27" s="471" t="s">
        <v>395</v>
      </c>
      <c r="C27" s="371"/>
      <c r="D27" s="489"/>
      <c r="E27" s="448"/>
    </row>
    <row r="28" spans="1:5" s="418" customFormat="1" ht="12" customHeight="1" thickBot="1" x14ac:dyDescent="0.25">
      <c r="A28" s="468" t="s">
        <v>103</v>
      </c>
      <c r="B28" s="472" t="s">
        <v>416</v>
      </c>
      <c r="C28" s="452"/>
      <c r="D28" s="490"/>
      <c r="E28" s="447"/>
    </row>
    <row r="29" spans="1:5" s="418" customFormat="1" ht="12" customHeight="1" thickBot="1" x14ac:dyDescent="0.25">
      <c r="A29" s="455" t="s">
        <v>107</v>
      </c>
      <c r="B29" s="314" t="s">
        <v>397</v>
      </c>
      <c r="C29" s="370">
        <f>+C30+C31+C32</f>
        <v>0</v>
      </c>
      <c r="D29" s="484">
        <f>+D30+D31+D32</f>
        <v>0</v>
      </c>
      <c r="E29" s="462">
        <f>+E30+E31+E32</f>
        <v>0</v>
      </c>
    </row>
    <row r="30" spans="1:5" s="418" customFormat="1" ht="12" customHeight="1" x14ac:dyDescent="0.2">
      <c r="A30" s="469" t="s">
        <v>109</v>
      </c>
      <c r="B30" s="470" t="s">
        <v>132</v>
      </c>
      <c r="C30" s="88"/>
      <c r="D30" s="476"/>
      <c r="E30" s="449"/>
    </row>
    <row r="31" spans="1:5" s="418" customFormat="1" ht="12" customHeight="1" x14ac:dyDescent="0.2">
      <c r="A31" s="469" t="s">
        <v>111</v>
      </c>
      <c r="B31" s="471" t="s">
        <v>134</v>
      </c>
      <c r="C31" s="371"/>
      <c r="D31" s="489"/>
      <c r="E31" s="448"/>
    </row>
    <row r="32" spans="1:5" s="418" customFormat="1" ht="12" customHeight="1" thickBot="1" x14ac:dyDescent="0.25">
      <c r="A32" s="468" t="s">
        <v>113</v>
      </c>
      <c r="B32" s="454" t="s">
        <v>136</v>
      </c>
      <c r="C32" s="452"/>
      <c r="D32" s="490"/>
      <c r="E32" s="447"/>
    </row>
    <row r="33" spans="1:5" s="418" customFormat="1" ht="12" customHeight="1" thickBot="1" x14ac:dyDescent="0.25">
      <c r="A33" s="455" t="s">
        <v>129</v>
      </c>
      <c r="B33" s="314" t="s">
        <v>299</v>
      </c>
      <c r="C33" s="37"/>
      <c r="D33" s="488"/>
      <c r="E33" s="461"/>
    </row>
    <row r="34" spans="1:5" s="418" customFormat="1" ht="12" customHeight="1" thickBot="1" x14ac:dyDescent="0.25">
      <c r="A34" s="455" t="s">
        <v>273</v>
      </c>
      <c r="B34" s="314" t="s">
        <v>398</v>
      </c>
      <c r="C34" s="37"/>
      <c r="D34" s="488"/>
      <c r="E34" s="461"/>
    </row>
    <row r="35" spans="1:5" s="418" customFormat="1" ht="12" customHeight="1" thickBot="1" x14ac:dyDescent="0.25">
      <c r="A35" s="392" t="s">
        <v>151</v>
      </c>
      <c r="B35" s="314" t="s">
        <v>417</v>
      </c>
      <c r="C35" s="370">
        <f>+C8+C19+C24+C25+C29+C33+C34</f>
        <v>0</v>
      </c>
      <c r="D35" s="484">
        <f>+D8+D19+D24+D25+D29+D33+D34</f>
        <v>0</v>
      </c>
      <c r="E35" s="462">
        <f>+E8+E19+E24+E25+E29+E33+E34</f>
        <v>0</v>
      </c>
    </row>
    <row r="36" spans="1:5" s="445" customFormat="1" ht="12" customHeight="1" thickBot="1" x14ac:dyDescent="0.25">
      <c r="A36" s="457" t="s">
        <v>161</v>
      </c>
      <c r="B36" s="314" t="s">
        <v>400</v>
      </c>
      <c r="C36" s="370">
        <f>+C37+C38+C39</f>
        <v>0</v>
      </c>
      <c r="D36" s="484">
        <f>+D37+D38+D39</f>
        <v>0</v>
      </c>
      <c r="E36" s="462">
        <f>+E37+E38+E39</f>
        <v>0</v>
      </c>
    </row>
    <row r="37" spans="1:5" s="445" customFormat="1" ht="15" customHeight="1" x14ac:dyDescent="0.2">
      <c r="A37" s="469" t="s">
        <v>401</v>
      </c>
      <c r="B37" s="470" t="s">
        <v>316</v>
      </c>
      <c r="C37" s="88"/>
      <c r="D37" s="476"/>
      <c r="E37" s="449"/>
    </row>
    <row r="38" spans="1:5" s="445" customFormat="1" ht="15" customHeight="1" x14ac:dyDescent="0.2">
      <c r="A38" s="469" t="s">
        <v>402</v>
      </c>
      <c r="B38" s="471" t="s">
        <v>403</v>
      </c>
      <c r="C38" s="371"/>
      <c r="D38" s="489"/>
      <c r="E38" s="448"/>
    </row>
    <row r="39" spans="1:5" ht="13.5" thickBot="1" x14ac:dyDescent="0.25">
      <c r="A39" s="468" t="s">
        <v>404</v>
      </c>
      <c r="B39" s="454" t="s">
        <v>405</v>
      </c>
      <c r="C39" s="452"/>
      <c r="D39" s="490"/>
      <c r="E39" s="447"/>
    </row>
    <row r="40" spans="1:5" s="444" customFormat="1" ht="16.5" customHeight="1" thickBot="1" x14ac:dyDescent="0.25">
      <c r="A40" s="457" t="s">
        <v>285</v>
      </c>
      <c r="B40" s="458" t="s">
        <v>406</v>
      </c>
      <c r="C40" s="91">
        <f>+C35+C36</f>
        <v>0</v>
      </c>
      <c r="D40" s="491">
        <f>+D35+D36</f>
        <v>0</v>
      </c>
      <c r="E40" s="463">
        <f>+E35+E36</f>
        <v>0</v>
      </c>
    </row>
    <row r="41" spans="1:5" s="281" customFormat="1" ht="12" customHeight="1" x14ac:dyDescent="0.2">
      <c r="A41" s="400"/>
      <c r="B41" s="401"/>
      <c r="C41" s="416"/>
      <c r="D41" s="416"/>
      <c r="E41" s="416"/>
    </row>
    <row r="42" spans="1:5" ht="12" customHeight="1" thickBot="1" x14ac:dyDescent="0.25">
      <c r="A42" s="402"/>
      <c r="B42" s="403"/>
      <c r="C42" s="417"/>
      <c r="D42" s="417"/>
      <c r="E42" s="417"/>
    </row>
    <row r="43" spans="1:5" ht="12" customHeight="1" thickBot="1" x14ac:dyDescent="0.25">
      <c r="A43" s="714" t="s">
        <v>292</v>
      </c>
      <c r="B43" s="715"/>
      <c r="C43" s="715"/>
      <c r="D43" s="715"/>
      <c r="E43" s="716"/>
    </row>
    <row r="44" spans="1:5" ht="12" customHeight="1" thickBot="1" x14ac:dyDescent="0.25">
      <c r="A44" s="455" t="s">
        <v>51</v>
      </c>
      <c r="B44" s="314" t="s">
        <v>407</v>
      </c>
      <c r="C44" s="370">
        <f>SUM(C45:C49)</f>
        <v>0</v>
      </c>
      <c r="D44" s="370">
        <f>SUM(D45:D49)</f>
        <v>0</v>
      </c>
      <c r="E44" s="462">
        <f>SUM(E45:E49)</f>
        <v>0</v>
      </c>
    </row>
    <row r="45" spans="1:5" ht="12" customHeight="1" x14ac:dyDescent="0.2">
      <c r="A45" s="468" t="s">
        <v>53</v>
      </c>
      <c r="B45" s="295" t="s">
        <v>215</v>
      </c>
      <c r="C45" s="88"/>
      <c r="D45" s="88"/>
      <c r="E45" s="449"/>
    </row>
    <row r="46" spans="1:5" ht="12" customHeight="1" x14ac:dyDescent="0.2">
      <c r="A46" s="468" t="s">
        <v>55</v>
      </c>
      <c r="B46" s="294" t="s">
        <v>216</v>
      </c>
      <c r="C46" s="367"/>
      <c r="D46" s="367"/>
      <c r="E46" s="473"/>
    </row>
    <row r="47" spans="1:5" ht="12" customHeight="1" x14ac:dyDescent="0.2">
      <c r="A47" s="468" t="s">
        <v>57</v>
      </c>
      <c r="B47" s="294" t="s">
        <v>217</v>
      </c>
      <c r="C47" s="367"/>
      <c r="D47" s="367"/>
      <c r="E47" s="473"/>
    </row>
    <row r="48" spans="1:5" s="281" customFormat="1" ht="12" customHeight="1" x14ac:dyDescent="0.2">
      <c r="A48" s="468" t="s">
        <v>59</v>
      </c>
      <c r="B48" s="294" t="s">
        <v>218</v>
      </c>
      <c r="C48" s="367"/>
      <c r="D48" s="367"/>
      <c r="E48" s="473"/>
    </row>
    <row r="49" spans="1:5" ht="12" customHeight="1" thickBot="1" x14ac:dyDescent="0.25">
      <c r="A49" s="468" t="s">
        <v>61</v>
      </c>
      <c r="B49" s="294" t="s">
        <v>220</v>
      </c>
      <c r="C49" s="367"/>
      <c r="D49" s="367"/>
      <c r="E49" s="473"/>
    </row>
    <row r="50" spans="1:5" ht="12" customHeight="1" thickBot="1" x14ac:dyDescent="0.25">
      <c r="A50" s="455" t="s">
        <v>65</v>
      </c>
      <c r="B50" s="314" t="s">
        <v>408</v>
      </c>
      <c r="C50" s="370">
        <f>SUM(C51:C53)</f>
        <v>0</v>
      </c>
      <c r="D50" s="370">
        <f>SUM(D51:D53)</f>
        <v>0</v>
      </c>
      <c r="E50" s="462">
        <f>SUM(E51:E53)</f>
        <v>0</v>
      </c>
    </row>
    <row r="51" spans="1:5" ht="12" customHeight="1" x14ac:dyDescent="0.2">
      <c r="A51" s="468" t="s">
        <v>67</v>
      </c>
      <c r="B51" s="295" t="s">
        <v>241</v>
      </c>
      <c r="C51" s="88"/>
      <c r="D51" s="88"/>
      <c r="E51" s="449"/>
    </row>
    <row r="52" spans="1:5" ht="12" customHeight="1" x14ac:dyDescent="0.2">
      <c r="A52" s="468" t="s">
        <v>69</v>
      </c>
      <c r="B52" s="294" t="s">
        <v>243</v>
      </c>
      <c r="C52" s="367"/>
      <c r="D52" s="367"/>
      <c r="E52" s="473"/>
    </row>
    <row r="53" spans="1:5" ht="15" customHeight="1" x14ac:dyDescent="0.2">
      <c r="A53" s="468" t="s">
        <v>71</v>
      </c>
      <c r="B53" s="294" t="s">
        <v>409</v>
      </c>
      <c r="C53" s="367"/>
      <c r="D53" s="367"/>
      <c r="E53" s="473"/>
    </row>
    <row r="54" spans="1:5" ht="23.25" thickBot="1" x14ac:dyDescent="0.25">
      <c r="A54" s="468" t="s">
        <v>73</v>
      </c>
      <c r="B54" s="294" t="s">
        <v>418</v>
      </c>
      <c r="C54" s="367"/>
      <c r="D54" s="367"/>
      <c r="E54" s="473"/>
    </row>
    <row r="55" spans="1:5" ht="15" customHeight="1" thickBot="1" x14ac:dyDescent="0.25">
      <c r="A55" s="455" t="s">
        <v>79</v>
      </c>
      <c r="B55" s="459" t="s">
        <v>411</v>
      </c>
      <c r="C55" s="91">
        <f>+C44+C50</f>
        <v>0</v>
      </c>
      <c r="D55" s="91">
        <f>+D44+D50</f>
        <v>0</v>
      </c>
      <c r="E55" s="463">
        <f>+E44+E50</f>
        <v>0</v>
      </c>
    </row>
    <row r="56" spans="1:5" ht="13.5" thickBot="1" x14ac:dyDescent="0.25">
      <c r="C56" s="464"/>
      <c r="D56" s="464"/>
      <c r="E56" s="464"/>
    </row>
    <row r="57" spans="1:5" ht="13.5" thickBot="1" x14ac:dyDescent="0.25">
      <c r="A57" s="404" t="s">
        <v>375</v>
      </c>
      <c r="B57" s="405"/>
      <c r="C57" s="95"/>
      <c r="D57" s="95"/>
      <c r="E57" s="453"/>
    </row>
    <row r="58" spans="1:5" ht="13.5" thickBot="1" x14ac:dyDescent="0.25">
      <c r="A58" s="404" t="s">
        <v>376</v>
      </c>
      <c r="B58" s="405"/>
      <c r="C58" s="95"/>
      <c r="D58" s="95"/>
      <c r="E58" s="453"/>
    </row>
  </sheetData>
  <sheetProtection sheet="1" objects="1" scenarios="1" formatCells="0"/>
  <mergeCells count="4">
    <mergeCell ref="B2:D2"/>
    <mergeCell ref="B3:D3"/>
    <mergeCell ref="A7:E7"/>
    <mergeCell ref="A43:E43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4" orientation="portrait" verticalDpi="300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92D050"/>
  </sheetPr>
  <dimension ref="A1:E58"/>
  <sheetViews>
    <sheetView zoomScaleNormal="100" zoomScaleSheetLayoutView="145" workbookViewId="0">
      <selection activeCell="B4" sqref="B4"/>
    </sheetView>
  </sheetViews>
  <sheetFormatPr defaultRowHeight="12.75" x14ac:dyDescent="0.2"/>
  <cols>
    <col min="1" max="1" width="18.6640625" style="460" customWidth="1"/>
    <col min="2" max="2" width="62" style="30" customWidth="1"/>
    <col min="3" max="5" width="15.83203125" style="30" customWidth="1"/>
    <col min="6" max="16384" width="9.33203125" style="30"/>
  </cols>
  <sheetData>
    <row r="1" spans="1:5" s="395" customFormat="1" ht="21" customHeight="1" thickBot="1" x14ac:dyDescent="0.25">
      <c r="A1" s="394"/>
      <c r="B1" s="396"/>
      <c r="C1" s="441"/>
      <c r="D1" s="441"/>
      <c r="E1" s="509" t="str">
        <f>+CONCATENATE("8.2.3. melléklet a ……/",LEFT(ÖSSZEFÜGGÉSEK!A4,4)+1,". (……) önkormányzati rendelethez")</f>
        <v>8.2.3. melléklet a ……/2017. (……) önkormányzati rendelethez</v>
      </c>
    </row>
    <row r="2" spans="1:5" s="442" customFormat="1" ht="25.5" customHeight="1" x14ac:dyDescent="0.2">
      <c r="A2" s="422" t="s">
        <v>384</v>
      </c>
      <c r="B2" s="717" t="s">
        <v>421</v>
      </c>
      <c r="C2" s="718"/>
      <c r="D2" s="719"/>
      <c r="E2" s="465" t="s">
        <v>383</v>
      </c>
    </row>
    <row r="3" spans="1:5" s="442" customFormat="1" ht="24.75" thickBot="1" x14ac:dyDescent="0.25">
      <c r="A3" s="440" t="s">
        <v>414</v>
      </c>
      <c r="B3" s="720" t="s">
        <v>382</v>
      </c>
      <c r="C3" s="723"/>
      <c r="D3" s="724"/>
      <c r="E3" s="466" t="s">
        <v>383</v>
      </c>
    </row>
    <row r="4" spans="1:5" s="443" customFormat="1" ht="15.95" customHeight="1" thickBot="1" x14ac:dyDescent="0.3">
      <c r="A4" s="397"/>
      <c r="B4" s="397"/>
      <c r="C4" s="398"/>
      <c r="D4" s="398"/>
      <c r="E4" s="398" t="s">
        <v>363</v>
      </c>
    </row>
    <row r="5" spans="1:5" ht="24.75" thickBot="1" x14ac:dyDescent="0.25">
      <c r="A5" s="534" t="s">
        <v>364</v>
      </c>
      <c r="B5" s="535" t="s">
        <v>365</v>
      </c>
      <c r="C5" s="84" t="s">
        <v>43</v>
      </c>
      <c r="D5" s="84" t="s">
        <v>44</v>
      </c>
      <c r="E5" s="399" t="s">
        <v>45</v>
      </c>
    </row>
    <row r="6" spans="1:5" s="444" customFormat="1" ht="12.95" customHeight="1" thickBot="1" x14ac:dyDescent="0.25">
      <c r="A6" s="392" t="s">
        <v>46</v>
      </c>
      <c r="B6" s="393" t="s">
        <v>47</v>
      </c>
      <c r="C6" s="393" t="s">
        <v>48</v>
      </c>
      <c r="D6" s="94" t="s">
        <v>49</v>
      </c>
      <c r="E6" s="92" t="s">
        <v>50</v>
      </c>
    </row>
    <row r="7" spans="1:5" s="444" customFormat="1" ht="15.95" customHeight="1" thickBot="1" x14ac:dyDescent="0.25">
      <c r="A7" s="714" t="s">
        <v>291</v>
      </c>
      <c r="B7" s="715"/>
      <c r="C7" s="715"/>
      <c r="D7" s="715"/>
      <c r="E7" s="716"/>
    </row>
    <row r="8" spans="1:5" s="418" customFormat="1" ht="12" customHeight="1" thickBot="1" x14ac:dyDescent="0.25">
      <c r="A8" s="392" t="s">
        <v>51</v>
      </c>
      <c r="B8" s="456" t="s">
        <v>387</v>
      </c>
      <c r="C8" s="370">
        <f>SUM(C9:C18)</f>
        <v>0</v>
      </c>
      <c r="D8" s="484">
        <f>SUM(D9:D18)</f>
        <v>0</v>
      </c>
      <c r="E8" s="462">
        <f>SUM(E9:E18)</f>
        <v>0</v>
      </c>
    </row>
    <row r="9" spans="1:5" s="418" customFormat="1" ht="12" customHeight="1" x14ac:dyDescent="0.2">
      <c r="A9" s="467" t="s">
        <v>53</v>
      </c>
      <c r="B9" s="296" t="s">
        <v>110</v>
      </c>
      <c r="C9" s="89"/>
      <c r="D9" s="485"/>
      <c r="E9" s="451"/>
    </row>
    <row r="10" spans="1:5" s="418" customFormat="1" ht="12" customHeight="1" x14ac:dyDescent="0.2">
      <c r="A10" s="468" t="s">
        <v>55</v>
      </c>
      <c r="B10" s="294" t="s">
        <v>112</v>
      </c>
      <c r="C10" s="368"/>
      <c r="D10" s="486"/>
      <c r="E10" s="97"/>
    </row>
    <row r="11" spans="1:5" s="418" customFormat="1" ht="12" customHeight="1" x14ac:dyDescent="0.2">
      <c r="A11" s="468" t="s">
        <v>57</v>
      </c>
      <c r="B11" s="294" t="s">
        <v>114</v>
      </c>
      <c r="C11" s="368"/>
      <c r="D11" s="486"/>
      <c r="E11" s="97"/>
    </row>
    <row r="12" spans="1:5" s="418" customFormat="1" ht="12" customHeight="1" x14ac:dyDescent="0.2">
      <c r="A12" s="468" t="s">
        <v>59</v>
      </c>
      <c r="B12" s="294" t="s">
        <v>116</v>
      </c>
      <c r="C12" s="368"/>
      <c r="D12" s="486"/>
      <c r="E12" s="97"/>
    </row>
    <row r="13" spans="1:5" s="418" customFormat="1" ht="12" customHeight="1" x14ac:dyDescent="0.2">
      <c r="A13" s="468" t="s">
        <v>61</v>
      </c>
      <c r="B13" s="294" t="s">
        <v>118</v>
      </c>
      <c r="C13" s="368"/>
      <c r="D13" s="486"/>
      <c r="E13" s="97"/>
    </row>
    <row r="14" spans="1:5" s="418" customFormat="1" ht="12" customHeight="1" x14ac:dyDescent="0.2">
      <c r="A14" s="468" t="s">
        <v>63</v>
      </c>
      <c r="B14" s="294" t="s">
        <v>388</v>
      </c>
      <c r="C14" s="368"/>
      <c r="D14" s="486"/>
      <c r="E14" s="97"/>
    </row>
    <row r="15" spans="1:5" s="445" customFormat="1" ht="12" customHeight="1" x14ac:dyDescent="0.2">
      <c r="A15" s="468" t="s">
        <v>222</v>
      </c>
      <c r="B15" s="293" t="s">
        <v>389</v>
      </c>
      <c r="C15" s="368"/>
      <c r="D15" s="486"/>
      <c r="E15" s="97"/>
    </row>
    <row r="16" spans="1:5" s="445" customFormat="1" ht="12" customHeight="1" x14ac:dyDescent="0.2">
      <c r="A16" s="468" t="s">
        <v>224</v>
      </c>
      <c r="B16" s="294" t="s">
        <v>124</v>
      </c>
      <c r="C16" s="90"/>
      <c r="D16" s="487"/>
      <c r="E16" s="450"/>
    </row>
    <row r="17" spans="1:5" s="418" customFormat="1" ht="12" customHeight="1" x14ac:dyDescent="0.2">
      <c r="A17" s="468" t="s">
        <v>226</v>
      </c>
      <c r="B17" s="294" t="s">
        <v>126</v>
      </c>
      <c r="C17" s="368"/>
      <c r="D17" s="486"/>
      <c r="E17" s="97"/>
    </row>
    <row r="18" spans="1:5" s="445" customFormat="1" ht="12" customHeight="1" thickBot="1" x14ac:dyDescent="0.25">
      <c r="A18" s="468" t="s">
        <v>228</v>
      </c>
      <c r="B18" s="293" t="s">
        <v>128</v>
      </c>
      <c r="C18" s="369"/>
      <c r="D18" s="98"/>
      <c r="E18" s="446"/>
    </row>
    <row r="19" spans="1:5" s="445" customFormat="1" ht="12" customHeight="1" thickBot="1" x14ac:dyDescent="0.25">
      <c r="A19" s="392" t="s">
        <v>65</v>
      </c>
      <c r="B19" s="456" t="s">
        <v>390</v>
      </c>
      <c r="C19" s="370">
        <f>SUM(C20:C22)</f>
        <v>0</v>
      </c>
      <c r="D19" s="484">
        <f>SUM(D20:D22)</f>
        <v>0</v>
      </c>
      <c r="E19" s="462">
        <f>SUM(E20:E22)</f>
        <v>0</v>
      </c>
    </row>
    <row r="20" spans="1:5" s="445" customFormat="1" ht="12" customHeight="1" x14ac:dyDescent="0.2">
      <c r="A20" s="468" t="s">
        <v>67</v>
      </c>
      <c r="B20" s="295" t="s">
        <v>68</v>
      </c>
      <c r="C20" s="368"/>
      <c r="D20" s="486"/>
      <c r="E20" s="97"/>
    </row>
    <row r="21" spans="1:5" s="445" customFormat="1" ht="12" customHeight="1" x14ac:dyDescent="0.2">
      <c r="A21" s="468" t="s">
        <v>69</v>
      </c>
      <c r="B21" s="294" t="s">
        <v>391</v>
      </c>
      <c r="C21" s="368"/>
      <c r="D21" s="486"/>
      <c r="E21" s="97"/>
    </row>
    <row r="22" spans="1:5" s="445" customFormat="1" ht="12" customHeight="1" x14ac:dyDescent="0.2">
      <c r="A22" s="468" t="s">
        <v>71</v>
      </c>
      <c r="B22" s="294" t="s">
        <v>392</v>
      </c>
      <c r="C22" s="368"/>
      <c r="D22" s="486"/>
      <c r="E22" s="97"/>
    </row>
    <row r="23" spans="1:5" s="418" customFormat="1" ht="12" customHeight="1" thickBot="1" x14ac:dyDescent="0.25">
      <c r="A23" s="468" t="s">
        <v>73</v>
      </c>
      <c r="B23" s="294" t="s">
        <v>415</v>
      </c>
      <c r="C23" s="368"/>
      <c r="D23" s="486"/>
      <c r="E23" s="97"/>
    </row>
    <row r="24" spans="1:5" s="418" customFormat="1" ht="12" customHeight="1" thickBot="1" x14ac:dyDescent="0.25">
      <c r="A24" s="455" t="s">
        <v>79</v>
      </c>
      <c r="B24" s="314" t="s">
        <v>298</v>
      </c>
      <c r="C24" s="37"/>
      <c r="D24" s="488"/>
      <c r="E24" s="461"/>
    </row>
    <row r="25" spans="1:5" s="418" customFormat="1" ht="12" customHeight="1" thickBot="1" x14ac:dyDescent="0.25">
      <c r="A25" s="455" t="s">
        <v>262</v>
      </c>
      <c r="B25" s="314" t="s">
        <v>394</v>
      </c>
      <c r="C25" s="370">
        <f>+C26+C27</f>
        <v>0</v>
      </c>
      <c r="D25" s="484">
        <f>+D26+D27</f>
        <v>0</v>
      </c>
      <c r="E25" s="462">
        <f>+E26+E27</f>
        <v>0</v>
      </c>
    </row>
    <row r="26" spans="1:5" s="418" customFormat="1" ht="12" customHeight="1" x14ac:dyDescent="0.2">
      <c r="A26" s="469" t="s">
        <v>95</v>
      </c>
      <c r="B26" s="470" t="s">
        <v>391</v>
      </c>
      <c r="C26" s="88"/>
      <c r="D26" s="476"/>
      <c r="E26" s="449"/>
    </row>
    <row r="27" spans="1:5" s="418" customFormat="1" ht="12" customHeight="1" x14ac:dyDescent="0.2">
      <c r="A27" s="469" t="s">
        <v>101</v>
      </c>
      <c r="B27" s="471" t="s">
        <v>395</v>
      </c>
      <c r="C27" s="371"/>
      <c r="D27" s="489"/>
      <c r="E27" s="448"/>
    </row>
    <row r="28" spans="1:5" s="418" customFormat="1" ht="12" customHeight="1" thickBot="1" x14ac:dyDescent="0.25">
      <c r="A28" s="468" t="s">
        <v>103</v>
      </c>
      <c r="B28" s="472" t="s">
        <v>416</v>
      </c>
      <c r="C28" s="452"/>
      <c r="D28" s="490"/>
      <c r="E28" s="447"/>
    </row>
    <row r="29" spans="1:5" s="418" customFormat="1" ht="12" customHeight="1" thickBot="1" x14ac:dyDescent="0.25">
      <c r="A29" s="455" t="s">
        <v>107</v>
      </c>
      <c r="B29" s="314" t="s">
        <v>397</v>
      </c>
      <c r="C29" s="370">
        <f>+C30+C31+C32</f>
        <v>0</v>
      </c>
      <c r="D29" s="484">
        <f>+D30+D31+D32</f>
        <v>0</v>
      </c>
      <c r="E29" s="462">
        <f>+E30+E31+E32</f>
        <v>0</v>
      </c>
    </row>
    <row r="30" spans="1:5" s="418" customFormat="1" ht="12" customHeight="1" x14ac:dyDescent="0.2">
      <c r="A30" s="469" t="s">
        <v>109</v>
      </c>
      <c r="B30" s="470" t="s">
        <v>132</v>
      </c>
      <c r="C30" s="88"/>
      <c r="D30" s="476"/>
      <c r="E30" s="449"/>
    </row>
    <row r="31" spans="1:5" s="418" customFormat="1" ht="12" customHeight="1" x14ac:dyDescent="0.2">
      <c r="A31" s="469" t="s">
        <v>111</v>
      </c>
      <c r="B31" s="471" t="s">
        <v>134</v>
      </c>
      <c r="C31" s="371"/>
      <c r="D31" s="489"/>
      <c r="E31" s="448"/>
    </row>
    <row r="32" spans="1:5" s="418" customFormat="1" ht="12" customHeight="1" thickBot="1" x14ac:dyDescent="0.25">
      <c r="A32" s="468" t="s">
        <v>113</v>
      </c>
      <c r="B32" s="454" t="s">
        <v>136</v>
      </c>
      <c r="C32" s="452"/>
      <c r="D32" s="490"/>
      <c r="E32" s="447"/>
    </row>
    <row r="33" spans="1:5" s="418" customFormat="1" ht="12" customHeight="1" thickBot="1" x14ac:dyDescent="0.25">
      <c r="A33" s="455" t="s">
        <v>129</v>
      </c>
      <c r="B33" s="314" t="s">
        <v>299</v>
      </c>
      <c r="C33" s="37"/>
      <c r="D33" s="488"/>
      <c r="E33" s="461"/>
    </row>
    <row r="34" spans="1:5" s="418" customFormat="1" ht="12" customHeight="1" thickBot="1" x14ac:dyDescent="0.25">
      <c r="A34" s="455" t="s">
        <v>273</v>
      </c>
      <c r="B34" s="314" t="s">
        <v>398</v>
      </c>
      <c r="C34" s="37"/>
      <c r="D34" s="488"/>
      <c r="E34" s="461"/>
    </row>
    <row r="35" spans="1:5" s="418" customFormat="1" ht="12" customHeight="1" thickBot="1" x14ac:dyDescent="0.25">
      <c r="A35" s="392" t="s">
        <v>151</v>
      </c>
      <c r="B35" s="314" t="s">
        <v>417</v>
      </c>
      <c r="C35" s="370">
        <f>+C8+C19+C24+C25+C29+C33+C34</f>
        <v>0</v>
      </c>
      <c r="D35" s="484">
        <f>+D8+D19+D24+D25+D29+D33+D34</f>
        <v>0</v>
      </c>
      <c r="E35" s="462">
        <f>+E8+E19+E24+E25+E29+E33+E34</f>
        <v>0</v>
      </c>
    </row>
    <row r="36" spans="1:5" s="445" customFormat="1" ht="12" customHeight="1" thickBot="1" x14ac:dyDescent="0.25">
      <c r="A36" s="457" t="s">
        <v>161</v>
      </c>
      <c r="B36" s="314" t="s">
        <v>400</v>
      </c>
      <c r="C36" s="370">
        <f>+C37+C38+C39</f>
        <v>0</v>
      </c>
      <c r="D36" s="484">
        <f>+D37+D38+D39</f>
        <v>0</v>
      </c>
      <c r="E36" s="462">
        <f>+E37+E38+E39</f>
        <v>0</v>
      </c>
    </row>
    <row r="37" spans="1:5" s="445" customFormat="1" ht="15" customHeight="1" x14ac:dyDescent="0.2">
      <c r="A37" s="469" t="s">
        <v>401</v>
      </c>
      <c r="B37" s="470" t="s">
        <v>316</v>
      </c>
      <c r="C37" s="88"/>
      <c r="D37" s="476"/>
      <c r="E37" s="449"/>
    </row>
    <row r="38" spans="1:5" s="445" customFormat="1" ht="15" customHeight="1" x14ac:dyDescent="0.2">
      <c r="A38" s="469" t="s">
        <v>402</v>
      </c>
      <c r="B38" s="471" t="s">
        <v>403</v>
      </c>
      <c r="C38" s="371"/>
      <c r="D38" s="489"/>
      <c r="E38" s="448"/>
    </row>
    <row r="39" spans="1:5" ht="13.5" thickBot="1" x14ac:dyDescent="0.25">
      <c r="A39" s="468" t="s">
        <v>404</v>
      </c>
      <c r="B39" s="454" t="s">
        <v>405</v>
      </c>
      <c r="C39" s="452"/>
      <c r="D39" s="490"/>
      <c r="E39" s="447"/>
    </row>
    <row r="40" spans="1:5" s="444" customFormat="1" ht="16.5" customHeight="1" thickBot="1" x14ac:dyDescent="0.25">
      <c r="A40" s="457" t="s">
        <v>285</v>
      </c>
      <c r="B40" s="458" t="s">
        <v>406</v>
      </c>
      <c r="C40" s="91">
        <f>+C35+C36</f>
        <v>0</v>
      </c>
      <c r="D40" s="491">
        <f>+D35+D36</f>
        <v>0</v>
      </c>
      <c r="E40" s="463">
        <f>+E35+E36</f>
        <v>0</v>
      </c>
    </row>
    <row r="41" spans="1:5" s="281" customFormat="1" ht="12" customHeight="1" x14ac:dyDescent="0.2">
      <c r="A41" s="400"/>
      <c r="B41" s="401"/>
      <c r="C41" s="416"/>
      <c r="D41" s="416"/>
      <c r="E41" s="416"/>
    </row>
    <row r="42" spans="1:5" ht="12" customHeight="1" thickBot="1" x14ac:dyDescent="0.25">
      <c r="A42" s="402"/>
      <c r="B42" s="403"/>
      <c r="C42" s="417"/>
      <c r="D42" s="417"/>
      <c r="E42" s="417"/>
    </row>
    <row r="43" spans="1:5" ht="12" customHeight="1" thickBot="1" x14ac:dyDescent="0.25">
      <c r="A43" s="714" t="s">
        <v>292</v>
      </c>
      <c r="B43" s="715"/>
      <c r="C43" s="715"/>
      <c r="D43" s="715"/>
      <c r="E43" s="716"/>
    </row>
    <row r="44" spans="1:5" ht="12" customHeight="1" thickBot="1" x14ac:dyDescent="0.25">
      <c r="A44" s="455" t="s">
        <v>51</v>
      </c>
      <c r="B44" s="314" t="s">
        <v>407</v>
      </c>
      <c r="C44" s="370">
        <f>SUM(C45:C49)</f>
        <v>0</v>
      </c>
      <c r="D44" s="370">
        <f>SUM(D45:D49)</f>
        <v>0</v>
      </c>
      <c r="E44" s="462">
        <f>SUM(E45:E49)</f>
        <v>0</v>
      </c>
    </row>
    <row r="45" spans="1:5" ht="12" customHeight="1" x14ac:dyDescent="0.2">
      <c r="A45" s="468" t="s">
        <v>53</v>
      </c>
      <c r="B45" s="295" t="s">
        <v>215</v>
      </c>
      <c r="C45" s="88"/>
      <c r="D45" s="88"/>
      <c r="E45" s="449"/>
    </row>
    <row r="46" spans="1:5" ht="12" customHeight="1" x14ac:dyDescent="0.2">
      <c r="A46" s="468" t="s">
        <v>55</v>
      </c>
      <c r="B46" s="294" t="s">
        <v>216</v>
      </c>
      <c r="C46" s="367"/>
      <c r="D46" s="367"/>
      <c r="E46" s="473"/>
    </row>
    <row r="47" spans="1:5" ht="12" customHeight="1" x14ac:dyDescent="0.2">
      <c r="A47" s="468" t="s">
        <v>57</v>
      </c>
      <c r="B47" s="294" t="s">
        <v>217</v>
      </c>
      <c r="C47" s="367"/>
      <c r="D47" s="367"/>
      <c r="E47" s="473"/>
    </row>
    <row r="48" spans="1:5" s="281" customFormat="1" ht="12" customHeight="1" x14ac:dyDescent="0.2">
      <c r="A48" s="468" t="s">
        <v>59</v>
      </c>
      <c r="B48" s="294" t="s">
        <v>218</v>
      </c>
      <c r="C48" s="367"/>
      <c r="D48" s="367"/>
      <c r="E48" s="473"/>
    </row>
    <row r="49" spans="1:5" ht="12" customHeight="1" thickBot="1" x14ac:dyDescent="0.25">
      <c r="A49" s="468" t="s">
        <v>61</v>
      </c>
      <c r="B49" s="294" t="s">
        <v>220</v>
      </c>
      <c r="C49" s="367"/>
      <c r="D49" s="367"/>
      <c r="E49" s="473"/>
    </row>
    <row r="50" spans="1:5" ht="12" customHeight="1" thickBot="1" x14ac:dyDescent="0.25">
      <c r="A50" s="455" t="s">
        <v>65</v>
      </c>
      <c r="B50" s="314" t="s">
        <v>408</v>
      </c>
      <c r="C50" s="370">
        <f>SUM(C51:C53)</f>
        <v>0</v>
      </c>
      <c r="D50" s="370">
        <f>SUM(D51:D53)</f>
        <v>0</v>
      </c>
      <c r="E50" s="462">
        <f>SUM(E51:E53)</f>
        <v>0</v>
      </c>
    </row>
    <row r="51" spans="1:5" ht="12" customHeight="1" x14ac:dyDescent="0.2">
      <c r="A51" s="468" t="s">
        <v>67</v>
      </c>
      <c r="B51" s="295" t="s">
        <v>241</v>
      </c>
      <c r="C51" s="88"/>
      <c r="D51" s="88"/>
      <c r="E51" s="449"/>
    </row>
    <row r="52" spans="1:5" ht="12" customHeight="1" x14ac:dyDescent="0.2">
      <c r="A52" s="468" t="s">
        <v>69</v>
      </c>
      <c r="B52" s="294" t="s">
        <v>243</v>
      </c>
      <c r="C52" s="367"/>
      <c r="D52" s="367"/>
      <c r="E52" s="473"/>
    </row>
    <row r="53" spans="1:5" ht="15" customHeight="1" x14ac:dyDescent="0.2">
      <c r="A53" s="468" t="s">
        <v>71</v>
      </c>
      <c r="B53" s="294" t="s">
        <v>409</v>
      </c>
      <c r="C53" s="367"/>
      <c r="D53" s="367"/>
      <c r="E53" s="473"/>
    </row>
    <row r="54" spans="1:5" ht="23.25" thickBot="1" x14ac:dyDescent="0.25">
      <c r="A54" s="468" t="s">
        <v>73</v>
      </c>
      <c r="B54" s="294" t="s">
        <v>418</v>
      </c>
      <c r="C54" s="367"/>
      <c r="D54" s="367"/>
      <c r="E54" s="473"/>
    </row>
    <row r="55" spans="1:5" ht="15" customHeight="1" thickBot="1" x14ac:dyDescent="0.25">
      <c r="A55" s="455" t="s">
        <v>79</v>
      </c>
      <c r="B55" s="459" t="s">
        <v>411</v>
      </c>
      <c r="C55" s="91">
        <f>+C44+C50</f>
        <v>0</v>
      </c>
      <c r="D55" s="91">
        <f>+D44+D50</f>
        <v>0</v>
      </c>
      <c r="E55" s="463">
        <f>+E44+E50</f>
        <v>0</v>
      </c>
    </row>
    <row r="56" spans="1:5" ht="13.5" thickBot="1" x14ac:dyDescent="0.25">
      <c r="C56" s="464"/>
      <c r="D56" s="464"/>
      <c r="E56" s="464"/>
    </row>
    <row r="57" spans="1:5" ht="13.5" thickBot="1" x14ac:dyDescent="0.25">
      <c r="A57" s="404" t="s">
        <v>375</v>
      </c>
      <c r="B57" s="405"/>
      <c r="C57" s="95"/>
      <c r="D57" s="95"/>
      <c r="E57" s="453"/>
    </row>
    <row r="58" spans="1:5" ht="13.5" thickBot="1" x14ac:dyDescent="0.25">
      <c r="A58" s="404" t="s">
        <v>376</v>
      </c>
      <c r="B58" s="405"/>
      <c r="C58" s="95"/>
      <c r="D58" s="95"/>
      <c r="E58" s="453"/>
    </row>
  </sheetData>
  <sheetProtection sheet="1" objects="1" scenarios="1" formatCells="0"/>
  <mergeCells count="4">
    <mergeCell ref="B2:D2"/>
    <mergeCell ref="B3:D3"/>
    <mergeCell ref="A7:E7"/>
    <mergeCell ref="A43:E43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4" orientation="portrait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Munka2">
    <tabColor rgb="FF92D050"/>
  </sheetPr>
  <dimension ref="A1:H159"/>
  <sheetViews>
    <sheetView showGridLines="0" view="pageBreakPreview" zoomScaleNormal="130" zoomScaleSheetLayoutView="100" workbookViewId="0">
      <selection activeCell="A2" sqref="A2:D2"/>
    </sheetView>
  </sheetViews>
  <sheetFormatPr defaultRowHeight="15.75" x14ac:dyDescent="0.25"/>
  <cols>
    <col min="1" max="1" width="9.5" style="334" customWidth="1"/>
    <col min="2" max="2" width="60.83203125" style="334" customWidth="1"/>
    <col min="3" max="4" width="15.83203125" style="335" customWidth="1"/>
    <col min="5" max="16384" width="9.33203125" style="345"/>
  </cols>
  <sheetData>
    <row r="1" spans="1:4" ht="30" customHeight="1" x14ac:dyDescent="0.25">
      <c r="A1" s="675" t="s">
        <v>1595</v>
      </c>
      <c r="B1" s="675"/>
      <c r="C1" s="675"/>
      <c r="D1" s="675"/>
    </row>
    <row r="2" spans="1:4" ht="35.25" customHeight="1" x14ac:dyDescent="0.25">
      <c r="A2" s="676" t="s">
        <v>1516</v>
      </c>
      <c r="B2" s="677"/>
      <c r="C2" s="677"/>
      <c r="D2" s="677"/>
    </row>
    <row r="3" spans="1:4" ht="15.95" customHeight="1" x14ac:dyDescent="0.25">
      <c r="A3" s="667" t="s">
        <v>39</v>
      </c>
      <c r="B3" s="667"/>
      <c r="C3" s="667"/>
      <c r="D3" s="667"/>
    </row>
    <row r="4" spans="1:4" ht="15.95" customHeight="1" thickBot="1" x14ac:dyDescent="0.3">
      <c r="A4" s="38" t="s">
        <v>431</v>
      </c>
      <c r="B4" s="38"/>
      <c r="C4" s="332"/>
      <c r="D4" s="332"/>
    </row>
    <row r="5" spans="1:4" ht="15.95" customHeight="1" x14ac:dyDescent="0.25">
      <c r="A5" s="668" t="s">
        <v>41</v>
      </c>
      <c r="B5" s="670" t="s">
        <v>42</v>
      </c>
      <c r="C5" s="672" t="s">
        <v>1519</v>
      </c>
      <c r="D5" s="672"/>
    </row>
    <row r="6" spans="1:4" ht="38.1" customHeight="1" thickBot="1" x14ac:dyDescent="0.3">
      <c r="A6" s="669"/>
      <c r="B6" s="671"/>
      <c r="C6" s="530" t="s">
        <v>43</v>
      </c>
      <c r="D6" s="530" t="s">
        <v>44</v>
      </c>
    </row>
    <row r="7" spans="1:4" s="346" customFormat="1" ht="12" customHeight="1" thickBot="1" x14ac:dyDescent="0.25">
      <c r="A7" s="311" t="s">
        <v>46</v>
      </c>
      <c r="B7" s="312" t="s">
        <v>47</v>
      </c>
      <c r="C7" s="312" t="s">
        <v>48</v>
      </c>
      <c r="D7" s="312" t="s">
        <v>49</v>
      </c>
    </row>
    <row r="8" spans="1:4" s="347" customFormat="1" ht="12" customHeight="1" thickBot="1" x14ac:dyDescent="0.25">
      <c r="A8" s="306" t="s">
        <v>51</v>
      </c>
      <c r="B8" s="307" t="s">
        <v>52</v>
      </c>
      <c r="C8" s="337">
        <f>SUM(C9:C14)</f>
        <v>133770694</v>
      </c>
      <c r="D8" s="337">
        <f>SUM(D9:D14)</f>
        <v>142791259</v>
      </c>
    </row>
    <row r="9" spans="1:4" s="347" customFormat="1" ht="12" customHeight="1" x14ac:dyDescent="0.2">
      <c r="A9" s="301" t="s">
        <v>53</v>
      </c>
      <c r="B9" s="348" t="s">
        <v>54</v>
      </c>
      <c r="C9" s="339">
        <v>54062184</v>
      </c>
      <c r="D9" s="339">
        <v>54144099</v>
      </c>
    </row>
    <row r="10" spans="1:4" s="347" customFormat="1" ht="12" customHeight="1" x14ac:dyDescent="0.2">
      <c r="A10" s="300" t="s">
        <v>55</v>
      </c>
      <c r="B10" s="349" t="s">
        <v>56</v>
      </c>
      <c r="C10" s="338">
        <v>60279868</v>
      </c>
      <c r="D10" s="338">
        <v>64637328</v>
      </c>
    </row>
    <row r="11" spans="1:4" s="347" customFormat="1" ht="12" customHeight="1" x14ac:dyDescent="0.2">
      <c r="A11" s="300" t="s">
        <v>57</v>
      </c>
      <c r="B11" s="349" t="s">
        <v>58</v>
      </c>
      <c r="C11" s="338">
        <v>17111022</v>
      </c>
      <c r="D11" s="338">
        <v>20516566</v>
      </c>
    </row>
    <row r="12" spans="1:4" s="347" customFormat="1" ht="12" customHeight="1" x14ac:dyDescent="0.2">
      <c r="A12" s="300" t="s">
        <v>59</v>
      </c>
      <c r="B12" s="349" t="s">
        <v>60</v>
      </c>
      <c r="C12" s="338">
        <v>2317620</v>
      </c>
      <c r="D12" s="338">
        <v>2317620</v>
      </c>
    </row>
    <row r="13" spans="1:4" s="347" customFormat="1" ht="12" customHeight="1" x14ac:dyDescent="0.2">
      <c r="A13" s="300" t="s">
        <v>61</v>
      </c>
      <c r="B13" s="349" t="s">
        <v>62</v>
      </c>
      <c r="C13" s="338"/>
      <c r="D13" s="338"/>
    </row>
    <row r="14" spans="1:4" s="347" customFormat="1" ht="12" customHeight="1" thickBot="1" x14ac:dyDescent="0.25">
      <c r="A14" s="302" t="s">
        <v>63</v>
      </c>
      <c r="B14" s="350" t="s">
        <v>64</v>
      </c>
      <c r="C14" s="340"/>
      <c r="D14" s="340">
        <v>1175646</v>
      </c>
    </row>
    <row r="15" spans="1:4" s="347" customFormat="1" ht="12" customHeight="1" thickBot="1" x14ac:dyDescent="0.25">
      <c r="A15" s="306" t="s">
        <v>65</v>
      </c>
      <c r="B15" s="327" t="s">
        <v>66</v>
      </c>
      <c r="C15" s="337">
        <f>SUM(C16:C20)</f>
        <v>9002000</v>
      </c>
      <c r="D15" s="337">
        <f>SUM(D16:D20)</f>
        <v>9065000</v>
      </c>
    </row>
    <row r="16" spans="1:4" s="347" customFormat="1" ht="12" customHeight="1" x14ac:dyDescent="0.2">
      <c r="A16" s="301" t="s">
        <v>67</v>
      </c>
      <c r="B16" s="348" t="s">
        <v>68</v>
      </c>
      <c r="C16" s="339"/>
      <c r="D16" s="339"/>
    </row>
    <row r="17" spans="1:4" s="347" customFormat="1" ht="12" customHeight="1" x14ac:dyDescent="0.2">
      <c r="A17" s="300" t="s">
        <v>69</v>
      </c>
      <c r="B17" s="349" t="s">
        <v>70</v>
      </c>
      <c r="C17" s="338"/>
      <c r="D17" s="338"/>
    </row>
    <row r="18" spans="1:4" s="347" customFormat="1" ht="12" customHeight="1" x14ac:dyDescent="0.2">
      <c r="A18" s="300" t="s">
        <v>71</v>
      </c>
      <c r="B18" s="349" t="s">
        <v>72</v>
      </c>
      <c r="C18" s="338"/>
      <c r="D18" s="338"/>
    </row>
    <row r="19" spans="1:4" s="347" customFormat="1" ht="12" customHeight="1" x14ac:dyDescent="0.2">
      <c r="A19" s="300" t="s">
        <v>73</v>
      </c>
      <c r="B19" s="349" t="s">
        <v>74</v>
      </c>
      <c r="C19" s="338"/>
      <c r="D19" s="338"/>
    </row>
    <row r="20" spans="1:4" s="347" customFormat="1" ht="12" customHeight="1" x14ac:dyDescent="0.2">
      <c r="A20" s="300" t="s">
        <v>75</v>
      </c>
      <c r="B20" s="349" t="s">
        <v>76</v>
      </c>
      <c r="C20" s="338">
        <v>9002000</v>
      </c>
      <c r="D20" s="338">
        <v>9065000</v>
      </c>
    </row>
    <row r="21" spans="1:4" s="347" customFormat="1" ht="12" customHeight="1" thickBot="1" x14ac:dyDescent="0.25">
      <c r="A21" s="302" t="s">
        <v>77</v>
      </c>
      <c r="B21" s="350" t="s">
        <v>78</v>
      </c>
      <c r="C21" s="340"/>
      <c r="D21" s="340"/>
    </row>
    <row r="22" spans="1:4" s="347" customFormat="1" ht="12" customHeight="1" thickBot="1" x14ac:dyDescent="0.25">
      <c r="A22" s="306" t="s">
        <v>79</v>
      </c>
      <c r="B22" s="307" t="s">
        <v>80</v>
      </c>
      <c r="C22" s="337">
        <f>SUM(C23:C27)</f>
        <v>0</v>
      </c>
      <c r="D22" s="337">
        <f>SUM(D23:D27)</f>
        <v>63439783</v>
      </c>
    </row>
    <row r="23" spans="1:4" s="347" customFormat="1" ht="12" customHeight="1" x14ac:dyDescent="0.2">
      <c r="A23" s="301" t="s">
        <v>81</v>
      </c>
      <c r="B23" s="348" t="s">
        <v>82</v>
      </c>
      <c r="C23" s="339"/>
      <c r="D23" s="339"/>
    </row>
    <row r="24" spans="1:4" s="347" customFormat="1" ht="12" customHeight="1" x14ac:dyDescent="0.2">
      <c r="A24" s="300" t="s">
        <v>83</v>
      </c>
      <c r="B24" s="349" t="s">
        <v>84</v>
      </c>
      <c r="C24" s="338"/>
      <c r="D24" s="338"/>
    </row>
    <row r="25" spans="1:4" s="347" customFormat="1" ht="12" customHeight="1" x14ac:dyDescent="0.2">
      <c r="A25" s="300" t="s">
        <v>85</v>
      </c>
      <c r="B25" s="349" t="s">
        <v>86</v>
      </c>
      <c r="C25" s="338"/>
      <c r="D25" s="338"/>
    </row>
    <row r="26" spans="1:4" s="347" customFormat="1" ht="12" customHeight="1" x14ac:dyDescent="0.2">
      <c r="A26" s="300" t="s">
        <v>87</v>
      </c>
      <c r="B26" s="349" t="s">
        <v>88</v>
      </c>
      <c r="C26" s="338"/>
      <c r="D26" s="338"/>
    </row>
    <row r="27" spans="1:4" s="347" customFormat="1" ht="12" customHeight="1" x14ac:dyDescent="0.2">
      <c r="A27" s="300" t="s">
        <v>89</v>
      </c>
      <c r="B27" s="349" t="s">
        <v>90</v>
      </c>
      <c r="C27" s="338"/>
      <c r="D27" s="338">
        <v>63439783</v>
      </c>
    </row>
    <row r="28" spans="1:4" s="347" customFormat="1" ht="12" customHeight="1" thickBot="1" x14ac:dyDescent="0.25">
      <c r="A28" s="302" t="s">
        <v>91</v>
      </c>
      <c r="B28" s="329" t="s">
        <v>92</v>
      </c>
      <c r="C28" s="340"/>
      <c r="D28" s="340">
        <v>63439783</v>
      </c>
    </row>
    <row r="29" spans="1:4" s="347" customFormat="1" ht="12" customHeight="1" thickBot="1" x14ac:dyDescent="0.25">
      <c r="A29" s="306" t="s">
        <v>93</v>
      </c>
      <c r="B29" s="307" t="s">
        <v>94</v>
      </c>
      <c r="C29" s="343">
        <f>+C30+C33+C34+C35</f>
        <v>195000000</v>
      </c>
      <c r="D29" s="343">
        <f>+D30+D33+D34+D35</f>
        <v>195000000</v>
      </c>
    </row>
    <row r="30" spans="1:4" s="347" customFormat="1" ht="12" customHeight="1" x14ac:dyDescent="0.2">
      <c r="A30" s="301" t="s">
        <v>95</v>
      </c>
      <c r="B30" s="348" t="s">
        <v>96</v>
      </c>
      <c r="C30" s="358">
        <f>+C31+C32</f>
        <v>147000000</v>
      </c>
      <c r="D30" s="358">
        <f>+D31+D32</f>
        <v>147000000</v>
      </c>
    </row>
    <row r="31" spans="1:4" s="347" customFormat="1" ht="12" customHeight="1" x14ac:dyDescent="0.2">
      <c r="A31" s="300" t="s">
        <v>97</v>
      </c>
      <c r="B31" s="349" t="s">
        <v>98</v>
      </c>
      <c r="C31" s="338">
        <v>77000000</v>
      </c>
      <c r="D31" s="338">
        <v>77000000</v>
      </c>
    </row>
    <row r="32" spans="1:4" s="347" customFormat="1" ht="12" customHeight="1" x14ac:dyDescent="0.2">
      <c r="A32" s="300" t="s">
        <v>99</v>
      </c>
      <c r="B32" s="349" t="s">
        <v>100</v>
      </c>
      <c r="C32" s="338">
        <v>70000000</v>
      </c>
      <c r="D32" s="338">
        <v>70000000</v>
      </c>
    </row>
    <row r="33" spans="1:4" s="347" customFormat="1" ht="12" customHeight="1" x14ac:dyDescent="0.2">
      <c r="A33" s="300" t="s">
        <v>101</v>
      </c>
      <c r="B33" s="349" t="s">
        <v>102</v>
      </c>
      <c r="C33" s="338">
        <v>46000000</v>
      </c>
      <c r="D33" s="338">
        <v>46000000</v>
      </c>
    </row>
    <row r="34" spans="1:4" s="347" customFormat="1" ht="12" customHeight="1" x14ac:dyDescent="0.2">
      <c r="A34" s="300" t="s">
        <v>103</v>
      </c>
      <c r="B34" s="349" t="s">
        <v>104</v>
      </c>
      <c r="C34" s="338"/>
      <c r="D34" s="338"/>
    </row>
    <row r="35" spans="1:4" s="347" customFormat="1" ht="12" customHeight="1" thickBot="1" x14ac:dyDescent="0.25">
      <c r="A35" s="302" t="s">
        <v>105</v>
      </c>
      <c r="B35" s="329" t="s">
        <v>106</v>
      </c>
      <c r="C35" s="340">
        <v>2000000</v>
      </c>
      <c r="D35" s="340">
        <v>2000000</v>
      </c>
    </row>
    <row r="36" spans="1:4" s="347" customFormat="1" ht="12" customHeight="1" thickBot="1" x14ac:dyDescent="0.25">
      <c r="A36" s="306" t="s">
        <v>107</v>
      </c>
      <c r="B36" s="307" t="s">
        <v>108</v>
      </c>
      <c r="C36" s="337">
        <f>SUM(C37:C46)</f>
        <v>14672000</v>
      </c>
      <c r="D36" s="337">
        <f>SUM(D37:D46)</f>
        <v>24672000</v>
      </c>
    </row>
    <row r="37" spans="1:4" s="347" customFormat="1" ht="12" customHeight="1" x14ac:dyDescent="0.2">
      <c r="A37" s="301" t="s">
        <v>109</v>
      </c>
      <c r="B37" s="348" t="s">
        <v>110</v>
      </c>
      <c r="C37" s="339">
        <v>50000</v>
      </c>
      <c r="D37" s="339">
        <v>50000</v>
      </c>
    </row>
    <row r="38" spans="1:4" s="347" customFormat="1" ht="12" customHeight="1" x14ac:dyDescent="0.2">
      <c r="A38" s="300" t="s">
        <v>111</v>
      </c>
      <c r="B38" s="349" t="s">
        <v>112</v>
      </c>
      <c r="C38" s="338">
        <v>4688000</v>
      </c>
      <c r="D38" s="338">
        <v>14688000</v>
      </c>
    </row>
    <row r="39" spans="1:4" s="347" customFormat="1" ht="12" customHeight="1" x14ac:dyDescent="0.2">
      <c r="A39" s="300" t="s">
        <v>113</v>
      </c>
      <c r="B39" s="349" t="s">
        <v>114</v>
      </c>
      <c r="C39" s="338">
        <v>4400000</v>
      </c>
      <c r="D39" s="338">
        <v>4400000</v>
      </c>
    </row>
    <row r="40" spans="1:4" s="347" customFormat="1" ht="12" customHeight="1" x14ac:dyDescent="0.2">
      <c r="A40" s="300" t="s">
        <v>115</v>
      </c>
      <c r="B40" s="349" t="s">
        <v>116</v>
      </c>
      <c r="C40" s="338">
        <v>950000</v>
      </c>
      <c r="D40" s="338">
        <v>950000</v>
      </c>
    </row>
    <row r="41" spans="1:4" s="347" customFormat="1" ht="12" customHeight="1" x14ac:dyDescent="0.2">
      <c r="A41" s="300" t="s">
        <v>117</v>
      </c>
      <c r="B41" s="349" t="s">
        <v>118</v>
      </c>
      <c r="C41" s="338"/>
      <c r="D41" s="338"/>
    </row>
    <row r="42" spans="1:4" s="347" customFormat="1" ht="12" customHeight="1" x14ac:dyDescent="0.2">
      <c r="A42" s="300" t="s">
        <v>119</v>
      </c>
      <c r="B42" s="349" t="s">
        <v>120</v>
      </c>
      <c r="C42" s="338">
        <v>4315000</v>
      </c>
      <c r="D42" s="338">
        <v>4315000</v>
      </c>
    </row>
    <row r="43" spans="1:4" s="347" customFormat="1" ht="12" customHeight="1" x14ac:dyDescent="0.2">
      <c r="A43" s="300" t="s">
        <v>121</v>
      </c>
      <c r="B43" s="349" t="s">
        <v>122</v>
      </c>
      <c r="C43" s="338"/>
      <c r="D43" s="338"/>
    </row>
    <row r="44" spans="1:4" s="347" customFormat="1" ht="12" customHeight="1" x14ac:dyDescent="0.2">
      <c r="A44" s="300" t="s">
        <v>123</v>
      </c>
      <c r="B44" s="349" t="s">
        <v>124</v>
      </c>
      <c r="C44" s="338"/>
      <c r="D44" s="338"/>
    </row>
    <row r="45" spans="1:4" s="347" customFormat="1" ht="12" customHeight="1" x14ac:dyDescent="0.2">
      <c r="A45" s="300" t="s">
        <v>125</v>
      </c>
      <c r="B45" s="349" t="s">
        <v>126</v>
      </c>
      <c r="C45" s="341">
        <v>269000</v>
      </c>
      <c r="D45" s="341">
        <v>269000</v>
      </c>
    </row>
    <row r="46" spans="1:4" s="347" customFormat="1" ht="12" customHeight="1" thickBot="1" x14ac:dyDescent="0.25">
      <c r="A46" s="302" t="s">
        <v>127</v>
      </c>
      <c r="B46" s="350" t="s">
        <v>128</v>
      </c>
      <c r="C46" s="342"/>
      <c r="D46" s="342"/>
    </row>
    <row r="47" spans="1:4" s="347" customFormat="1" ht="12" customHeight="1" thickBot="1" x14ac:dyDescent="0.25">
      <c r="A47" s="306" t="s">
        <v>129</v>
      </c>
      <c r="B47" s="307" t="s">
        <v>130</v>
      </c>
      <c r="C47" s="337">
        <f>SUM(C48:C52)</f>
        <v>15984000</v>
      </c>
      <c r="D47" s="337">
        <f>SUM(D48:D52)</f>
        <v>15984000</v>
      </c>
    </row>
    <row r="48" spans="1:4" s="347" customFormat="1" ht="12" customHeight="1" x14ac:dyDescent="0.2">
      <c r="A48" s="301" t="s">
        <v>131</v>
      </c>
      <c r="B48" s="348" t="s">
        <v>132</v>
      </c>
      <c r="C48" s="360"/>
      <c r="D48" s="360"/>
    </row>
    <row r="49" spans="1:4" s="347" customFormat="1" ht="12" customHeight="1" x14ac:dyDescent="0.2">
      <c r="A49" s="300" t="s">
        <v>133</v>
      </c>
      <c r="B49" s="349" t="s">
        <v>134</v>
      </c>
      <c r="C49" s="341">
        <v>15984000</v>
      </c>
      <c r="D49" s="341">
        <v>15984000</v>
      </c>
    </row>
    <row r="50" spans="1:4" s="347" customFormat="1" ht="12" customHeight="1" x14ac:dyDescent="0.2">
      <c r="A50" s="300" t="s">
        <v>135</v>
      </c>
      <c r="B50" s="349" t="s">
        <v>136</v>
      </c>
      <c r="C50" s="341"/>
      <c r="D50" s="341"/>
    </row>
    <row r="51" spans="1:4" s="347" customFormat="1" ht="12" customHeight="1" x14ac:dyDescent="0.2">
      <c r="A51" s="300" t="s">
        <v>137</v>
      </c>
      <c r="B51" s="349" t="s">
        <v>138</v>
      </c>
      <c r="C51" s="341"/>
      <c r="D51" s="341"/>
    </row>
    <row r="52" spans="1:4" s="347" customFormat="1" ht="12" customHeight="1" thickBot="1" x14ac:dyDescent="0.25">
      <c r="A52" s="302" t="s">
        <v>139</v>
      </c>
      <c r="B52" s="350" t="s">
        <v>140</v>
      </c>
      <c r="C52" s="342"/>
      <c r="D52" s="342"/>
    </row>
    <row r="53" spans="1:4" s="347" customFormat="1" ht="17.25" customHeight="1" thickBot="1" x14ac:dyDescent="0.25">
      <c r="A53" s="306" t="s">
        <v>141</v>
      </c>
      <c r="B53" s="307" t="s">
        <v>142</v>
      </c>
      <c r="C53" s="337">
        <f>SUM(C54:C56)</f>
        <v>0</v>
      </c>
      <c r="D53" s="337">
        <f>SUM(D54:D56)</f>
        <v>0</v>
      </c>
    </row>
    <row r="54" spans="1:4" s="347" customFormat="1" ht="12" customHeight="1" x14ac:dyDescent="0.2">
      <c r="A54" s="301" t="s">
        <v>143</v>
      </c>
      <c r="B54" s="348" t="s">
        <v>144</v>
      </c>
      <c r="C54" s="339"/>
      <c r="D54" s="339"/>
    </row>
    <row r="55" spans="1:4" s="347" customFormat="1" ht="12" customHeight="1" x14ac:dyDescent="0.2">
      <c r="A55" s="300" t="s">
        <v>145</v>
      </c>
      <c r="B55" s="349" t="s">
        <v>146</v>
      </c>
      <c r="C55" s="338"/>
      <c r="D55" s="338"/>
    </row>
    <row r="56" spans="1:4" s="347" customFormat="1" ht="12" customHeight="1" x14ac:dyDescent="0.2">
      <c r="A56" s="300" t="s">
        <v>147</v>
      </c>
      <c r="B56" s="349" t="s">
        <v>148</v>
      </c>
      <c r="C56" s="338"/>
      <c r="D56" s="338"/>
    </row>
    <row r="57" spans="1:4" s="347" customFormat="1" ht="12" customHeight="1" thickBot="1" x14ac:dyDescent="0.25">
      <c r="A57" s="302" t="s">
        <v>149</v>
      </c>
      <c r="B57" s="350" t="s">
        <v>150</v>
      </c>
      <c r="C57" s="340"/>
      <c r="D57" s="340"/>
    </row>
    <row r="58" spans="1:4" s="347" customFormat="1" ht="12" customHeight="1" thickBot="1" x14ac:dyDescent="0.25">
      <c r="A58" s="306" t="s">
        <v>151</v>
      </c>
      <c r="B58" s="327" t="s">
        <v>152</v>
      </c>
      <c r="C58" s="337">
        <f>SUM(C59:C61)</f>
        <v>0</v>
      </c>
      <c r="D58" s="337">
        <f>SUM(D59:D61)</f>
        <v>0</v>
      </c>
    </row>
    <row r="59" spans="1:4" s="347" customFormat="1" ht="12" customHeight="1" x14ac:dyDescent="0.2">
      <c r="A59" s="301" t="s">
        <v>153</v>
      </c>
      <c r="B59" s="348" t="s">
        <v>154</v>
      </c>
      <c r="C59" s="341"/>
      <c r="D59" s="341"/>
    </row>
    <row r="60" spans="1:4" s="347" customFormat="1" ht="12" customHeight="1" x14ac:dyDescent="0.2">
      <c r="A60" s="300" t="s">
        <v>155</v>
      </c>
      <c r="B60" s="349" t="s">
        <v>156</v>
      </c>
      <c r="C60" s="341"/>
      <c r="D60" s="341"/>
    </row>
    <row r="61" spans="1:4" s="347" customFormat="1" ht="12" customHeight="1" x14ac:dyDescent="0.2">
      <c r="A61" s="300" t="s">
        <v>157</v>
      </c>
      <c r="B61" s="349" t="s">
        <v>158</v>
      </c>
      <c r="C61" s="341"/>
      <c r="D61" s="341"/>
    </row>
    <row r="62" spans="1:4" s="347" customFormat="1" ht="12" customHeight="1" thickBot="1" x14ac:dyDescent="0.25">
      <c r="A62" s="302" t="s">
        <v>159</v>
      </c>
      <c r="B62" s="350" t="s">
        <v>160</v>
      </c>
      <c r="C62" s="341"/>
      <c r="D62" s="341"/>
    </row>
    <row r="63" spans="1:4" s="347" customFormat="1" ht="12" customHeight="1" thickBot="1" x14ac:dyDescent="0.25">
      <c r="A63" s="306" t="s">
        <v>161</v>
      </c>
      <c r="B63" s="307" t="s">
        <v>162</v>
      </c>
      <c r="C63" s="343">
        <f>+C8+C15+C22+C29+C36+C47+C53+C58</f>
        <v>368428694</v>
      </c>
      <c r="D63" s="343">
        <f>+D8+D15+D22+D29+D36+D47+D53+D58</f>
        <v>450952042</v>
      </c>
    </row>
    <row r="64" spans="1:4" s="347" customFormat="1" ht="12" customHeight="1" thickBot="1" x14ac:dyDescent="0.25">
      <c r="A64" s="361" t="s">
        <v>163</v>
      </c>
      <c r="B64" s="327" t="s">
        <v>164</v>
      </c>
      <c r="C64" s="337">
        <f>+C65+C66+C67</f>
        <v>0</v>
      </c>
      <c r="D64" s="337">
        <f>+D65+D66+D67</f>
        <v>0</v>
      </c>
    </row>
    <row r="65" spans="1:4" s="347" customFormat="1" ht="12" customHeight="1" x14ac:dyDescent="0.2">
      <c r="A65" s="301" t="s">
        <v>165</v>
      </c>
      <c r="B65" s="348" t="s">
        <v>166</v>
      </c>
      <c r="C65" s="341"/>
      <c r="D65" s="341"/>
    </row>
    <row r="66" spans="1:4" s="347" customFormat="1" ht="12" customHeight="1" x14ac:dyDescent="0.2">
      <c r="A66" s="300" t="s">
        <v>167</v>
      </c>
      <c r="B66" s="349" t="s">
        <v>168</v>
      </c>
      <c r="C66" s="341"/>
      <c r="D66" s="341"/>
    </row>
    <row r="67" spans="1:4" s="347" customFormat="1" ht="12" customHeight="1" thickBot="1" x14ac:dyDescent="0.25">
      <c r="A67" s="302" t="s">
        <v>169</v>
      </c>
      <c r="B67" s="286" t="s">
        <v>170</v>
      </c>
      <c r="C67" s="341"/>
      <c r="D67" s="341"/>
    </row>
    <row r="68" spans="1:4" s="347" customFormat="1" ht="12" customHeight="1" thickBot="1" x14ac:dyDescent="0.25">
      <c r="A68" s="361" t="s">
        <v>171</v>
      </c>
      <c r="B68" s="327" t="s">
        <v>172</v>
      </c>
      <c r="C68" s="337">
        <f>+C69+C70+C71+C72</f>
        <v>0</v>
      </c>
      <c r="D68" s="337">
        <f>+D69+D70+D71+D72</f>
        <v>0</v>
      </c>
    </row>
    <row r="69" spans="1:4" s="347" customFormat="1" ht="13.5" customHeight="1" x14ac:dyDescent="0.2">
      <c r="A69" s="301" t="s">
        <v>173</v>
      </c>
      <c r="B69" s="348" t="s">
        <v>174</v>
      </c>
      <c r="C69" s="341"/>
      <c r="D69" s="341"/>
    </row>
    <row r="70" spans="1:4" s="347" customFormat="1" ht="12" customHeight="1" x14ac:dyDescent="0.2">
      <c r="A70" s="300" t="s">
        <v>175</v>
      </c>
      <c r="B70" s="349" t="s">
        <v>176</v>
      </c>
      <c r="C70" s="341"/>
      <c r="D70" s="341"/>
    </row>
    <row r="71" spans="1:4" s="347" customFormat="1" ht="12" customHeight="1" x14ac:dyDescent="0.2">
      <c r="A71" s="300" t="s">
        <v>177</v>
      </c>
      <c r="B71" s="349" t="s">
        <v>178</v>
      </c>
      <c r="C71" s="341"/>
      <c r="D71" s="341"/>
    </row>
    <row r="72" spans="1:4" s="347" customFormat="1" ht="12" customHeight="1" thickBot="1" x14ac:dyDescent="0.25">
      <c r="A72" s="302" t="s">
        <v>179</v>
      </c>
      <c r="B72" s="350" t="s">
        <v>180</v>
      </c>
      <c r="C72" s="341"/>
      <c r="D72" s="341"/>
    </row>
    <row r="73" spans="1:4" s="347" customFormat="1" ht="12" customHeight="1" thickBot="1" x14ac:dyDescent="0.25">
      <c r="A73" s="361" t="s">
        <v>181</v>
      </c>
      <c r="B73" s="327" t="s">
        <v>182</v>
      </c>
      <c r="C73" s="337">
        <f>+C74+C75</f>
        <v>159038000</v>
      </c>
      <c r="D73" s="337">
        <f>+D74+D75</f>
        <v>160474000</v>
      </c>
    </row>
    <row r="74" spans="1:4" s="347" customFormat="1" ht="12" customHeight="1" x14ac:dyDescent="0.2">
      <c r="A74" s="301" t="s">
        <v>183</v>
      </c>
      <c r="B74" s="348" t="s">
        <v>184</v>
      </c>
      <c r="C74" s="341">
        <v>159038000</v>
      </c>
      <c r="D74" s="341">
        <v>160474000</v>
      </c>
    </row>
    <row r="75" spans="1:4" s="347" customFormat="1" ht="12" customHeight="1" thickBot="1" x14ac:dyDescent="0.25">
      <c r="A75" s="302" t="s">
        <v>185</v>
      </c>
      <c r="B75" s="350" t="s">
        <v>186</v>
      </c>
      <c r="C75" s="341"/>
      <c r="D75" s="341"/>
    </row>
    <row r="76" spans="1:4" s="347" customFormat="1" ht="12" customHeight="1" thickBot="1" x14ac:dyDescent="0.25">
      <c r="A76" s="361" t="s">
        <v>187</v>
      </c>
      <c r="B76" s="327" t="s">
        <v>188</v>
      </c>
      <c r="C76" s="337">
        <f>+C77+C78+C79</f>
        <v>0</v>
      </c>
      <c r="D76" s="337">
        <f>+D77+D78+D79</f>
        <v>4978970</v>
      </c>
    </row>
    <row r="77" spans="1:4" s="347" customFormat="1" ht="12" customHeight="1" x14ac:dyDescent="0.2">
      <c r="A77" s="301" t="s">
        <v>189</v>
      </c>
      <c r="B77" s="348" t="s">
        <v>190</v>
      </c>
      <c r="C77" s="341"/>
      <c r="D77" s="341">
        <v>4978970</v>
      </c>
    </row>
    <row r="78" spans="1:4" s="347" customFormat="1" ht="12" customHeight="1" x14ac:dyDescent="0.2">
      <c r="A78" s="300" t="s">
        <v>191</v>
      </c>
      <c r="B78" s="349" t="s">
        <v>192</v>
      </c>
      <c r="C78" s="341"/>
      <c r="D78" s="341"/>
    </row>
    <row r="79" spans="1:4" s="347" customFormat="1" ht="12" customHeight="1" thickBot="1" x14ac:dyDescent="0.25">
      <c r="A79" s="302" t="s">
        <v>193</v>
      </c>
      <c r="B79" s="329" t="s">
        <v>194</v>
      </c>
      <c r="C79" s="341"/>
      <c r="D79" s="341"/>
    </row>
    <row r="80" spans="1:4" s="347" customFormat="1" ht="12" customHeight="1" thickBot="1" x14ac:dyDescent="0.25">
      <c r="A80" s="361" t="s">
        <v>195</v>
      </c>
      <c r="B80" s="327" t="s">
        <v>196</v>
      </c>
      <c r="C80" s="337">
        <f>+C81+C82+C83+C84</f>
        <v>0</v>
      </c>
      <c r="D80" s="337">
        <f>+D81+D82+D83+D84</f>
        <v>0</v>
      </c>
    </row>
    <row r="81" spans="1:4" s="347" customFormat="1" ht="12" customHeight="1" x14ac:dyDescent="0.2">
      <c r="A81" s="351" t="s">
        <v>197</v>
      </c>
      <c r="B81" s="348" t="s">
        <v>198</v>
      </c>
      <c r="C81" s="341"/>
      <c r="D81" s="341"/>
    </row>
    <row r="82" spans="1:4" s="347" customFormat="1" ht="12" customHeight="1" x14ac:dyDescent="0.2">
      <c r="A82" s="352" t="s">
        <v>199</v>
      </c>
      <c r="B82" s="349" t="s">
        <v>200</v>
      </c>
      <c r="C82" s="341"/>
      <c r="D82" s="341"/>
    </row>
    <row r="83" spans="1:4" s="347" customFormat="1" ht="12" customHeight="1" x14ac:dyDescent="0.2">
      <c r="A83" s="352" t="s">
        <v>201</v>
      </c>
      <c r="B83" s="349" t="s">
        <v>202</v>
      </c>
      <c r="C83" s="341"/>
      <c r="D83" s="341"/>
    </row>
    <row r="84" spans="1:4" s="347" customFormat="1" ht="12" customHeight="1" thickBot="1" x14ac:dyDescent="0.25">
      <c r="A84" s="362" t="s">
        <v>203</v>
      </c>
      <c r="B84" s="329" t="s">
        <v>204</v>
      </c>
      <c r="C84" s="341"/>
      <c r="D84" s="341"/>
    </row>
    <row r="85" spans="1:4" s="347" customFormat="1" ht="12" customHeight="1" thickBot="1" x14ac:dyDescent="0.25">
      <c r="A85" s="361" t="s">
        <v>205</v>
      </c>
      <c r="B85" s="327" t="s">
        <v>206</v>
      </c>
      <c r="C85" s="364"/>
      <c r="D85" s="364"/>
    </row>
    <row r="86" spans="1:4" s="347" customFormat="1" ht="12" customHeight="1" thickBot="1" x14ac:dyDescent="0.25">
      <c r="A86" s="361" t="s">
        <v>207</v>
      </c>
      <c r="B86" s="284" t="s">
        <v>208</v>
      </c>
      <c r="C86" s="343">
        <f>+C64+C68+C73+C76+C80+C85</f>
        <v>159038000</v>
      </c>
      <c r="D86" s="343">
        <f>+D64+D68+D73+D76+D80+D85</f>
        <v>165452970</v>
      </c>
    </row>
    <row r="87" spans="1:4" s="347" customFormat="1" ht="18.75" customHeight="1" thickBot="1" x14ac:dyDescent="0.25">
      <c r="A87" s="363" t="s">
        <v>209</v>
      </c>
      <c r="B87" s="287" t="s">
        <v>210</v>
      </c>
      <c r="C87" s="343">
        <f>+C63+C86</f>
        <v>527466694</v>
      </c>
      <c r="D87" s="343">
        <f>+D63+D86</f>
        <v>616405012</v>
      </c>
    </row>
    <row r="88" spans="1:4" s="347" customFormat="1" ht="12" customHeight="1" x14ac:dyDescent="0.2">
      <c r="A88" s="282"/>
      <c r="B88" s="282"/>
      <c r="C88" s="283"/>
      <c r="D88" s="283"/>
    </row>
    <row r="89" spans="1:4" ht="16.5" customHeight="1" x14ac:dyDescent="0.25">
      <c r="A89" s="667" t="s">
        <v>211</v>
      </c>
      <c r="B89" s="667"/>
      <c r="C89" s="667"/>
      <c r="D89" s="667"/>
    </row>
    <row r="90" spans="1:4" s="353" customFormat="1" ht="16.5" customHeight="1" thickBot="1" x14ac:dyDescent="0.3">
      <c r="A90" s="39" t="s">
        <v>212</v>
      </c>
      <c r="B90" s="39"/>
      <c r="C90" s="315"/>
      <c r="D90" s="315"/>
    </row>
    <row r="91" spans="1:4" s="353" customFormat="1" ht="16.5" customHeight="1" x14ac:dyDescent="0.25">
      <c r="A91" s="668" t="s">
        <v>41</v>
      </c>
      <c r="B91" s="670" t="s">
        <v>213</v>
      </c>
      <c r="C91" s="672" t="str">
        <f>+C5</f>
        <v>2017.évi</v>
      </c>
      <c r="D91" s="672"/>
    </row>
    <row r="92" spans="1:4" ht="38.1" customHeight="1" thickBot="1" x14ac:dyDescent="0.3">
      <c r="A92" s="669"/>
      <c r="B92" s="671"/>
      <c r="C92" s="530" t="s">
        <v>43</v>
      </c>
      <c r="D92" s="530" t="s">
        <v>44</v>
      </c>
    </row>
    <row r="93" spans="1:4" s="346" customFormat="1" ht="12" customHeight="1" thickBot="1" x14ac:dyDescent="0.25">
      <c r="A93" s="311" t="s">
        <v>46</v>
      </c>
      <c r="B93" s="312" t="s">
        <v>47</v>
      </c>
      <c r="C93" s="312" t="s">
        <v>48</v>
      </c>
      <c r="D93" s="312" t="s">
        <v>49</v>
      </c>
    </row>
    <row r="94" spans="1:4" ht="12" customHeight="1" thickBot="1" x14ac:dyDescent="0.3">
      <c r="A94" s="308" t="s">
        <v>51</v>
      </c>
      <c r="B94" s="310" t="s">
        <v>288</v>
      </c>
      <c r="C94" s="336">
        <f>SUM(C95:C99)</f>
        <v>158873694</v>
      </c>
      <c r="D94" s="336">
        <f>SUM(D95:D99)</f>
        <v>211984366</v>
      </c>
    </row>
    <row r="95" spans="1:4" ht="12" customHeight="1" x14ac:dyDescent="0.25">
      <c r="A95" s="303" t="s">
        <v>53</v>
      </c>
      <c r="B95" s="296" t="s">
        <v>215</v>
      </c>
      <c r="C95" s="85">
        <v>38257000</v>
      </c>
      <c r="D95" s="85">
        <v>41146381</v>
      </c>
    </row>
    <row r="96" spans="1:4" ht="12" customHeight="1" x14ac:dyDescent="0.25">
      <c r="A96" s="300" t="s">
        <v>55</v>
      </c>
      <c r="B96" s="294" t="s">
        <v>216</v>
      </c>
      <c r="C96" s="338">
        <v>10823000</v>
      </c>
      <c r="D96" s="338">
        <v>9745292</v>
      </c>
    </row>
    <row r="97" spans="1:4" ht="12" customHeight="1" x14ac:dyDescent="0.25">
      <c r="A97" s="300" t="s">
        <v>57</v>
      </c>
      <c r="B97" s="294" t="s">
        <v>217</v>
      </c>
      <c r="C97" s="340">
        <v>59761694</v>
      </c>
      <c r="D97" s="340">
        <v>110099401</v>
      </c>
    </row>
    <row r="98" spans="1:4" ht="12" customHeight="1" x14ac:dyDescent="0.25">
      <c r="A98" s="300" t="s">
        <v>59</v>
      </c>
      <c r="B98" s="297" t="s">
        <v>218</v>
      </c>
      <c r="C98" s="340">
        <v>2692000</v>
      </c>
      <c r="D98" s="340">
        <v>2755000</v>
      </c>
    </row>
    <row r="99" spans="1:4" ht="12" customHeight="1" x14ac:dyDescent="0.25">
      <c r="A99" s="300" t="s">
        <v>219</v>
      </c>
      <c r="B99" s="305" t="s">
        <v>220</v>
      </c>
      <c r="C99" s="340">
        <v>47340000</v>
      </c>
      <c r="D99" s="340">
        <v>48238292</v>
      </c>
    </row>
    <row r="100" spans="1:4" ht="12" customHeight="1" x14ac:dyDescent="0.25">
      <c r="A100" s="300" t="s">
        <v>63</v>
      </c>
      <c r="B100" s="294" t="s">
        <v>221</v>
      </c>
      <c r="C100" s="340"/>
      <c r="D100" s="340">
        <v>398292</v>
      </c>
    </row>
    <row r="101" spans="1:4" ht="12" customHeight="1" x14ac:dyDescent="0.25">
      <c r="A101" s="300" t="s">
        <v>222</v>
      </c>
      <c r="B101" s="316" t="s">
        <v>223</v>
      </c>
      <c r="C101" s="340"/>
      <c r="D101" s="340"/>
    </row>
    <row r="102" spans="1:4" ht="12" customHeight="1" x14ac:dyDescent="0.25">
      <c r="A102" s="300" t="s">
        <v>224</v>
      </c>
      <c r="B102" s="317" t="s">
        <v>225</v>
      </c>
      <c r="C102" s="340"/>
      <c r="D102" s="340"/>
    </row>
    <row r="103" spans="1:4" ht="12" customHeight="1" x14ac:dyDescent="0.25">
      <c r="A103" s="300" t="s">
        <v>226</v>
      </c>
      <c r="B103" s="317" t="s">
        <v>227</v>
      </c>
      <c r="C103" s="340"/>
      <c r="D103" s="340"/>
    </row>
    <row r="104" spans="1:4" ht="12" customHeight="1" x14ac:dyDescent="0.25">
      <c r="A104" s="300" t="s">
        <v>228</v>
      </c>
      <c r="B104" s="316" t="s">
        <v>229</v>
      </c>
      <c r="C104" s="340">
        <v>8798000</v>
      </c>
      <c r="D104" s="340">
        <v>19092166</v>
      </c>
    </row>
    <row r="105" spans="1:4" ht="12" customHeight="1" x14ac:dyDescent="0.25">
      <c r="A105" s="300" t="s">
        <v>230</v>
      </c>
      <c r="B105" s="316" t="s">
        <v>231</v>
      </c>
      <c r="C105" s="340"/>
      <c r="D105" s="340"/>
    </row>
    <row r="106" spans="1:4" ht="12" customHeight="1" x14ac:dyDescent="0.25">
      <c r="A106" s="300" t="s">
        <v>232</v>
      </c>
      <c r="B106" s="317" t="s">
        <v>233</v>
      </c>
      <c r="C106" s="340"/>
      <c r="D106" s="340"/>
    </row>
    <row r="107" spans="1:4" ht="12" customHeight="1" x14ac:dyDescent="0.25">
      <c r="A107" s="299" t="s">
        <v>234</v>
      </c>
      <c r="B107" s="318" t="s">
        <v>235</v>
      </c>
      <c r="C107" s="340"/>
      <c r="D107" s="340"/>
    </row>
    <row r="108" spans="1:4" ht="12" customHeight="1" x14ac:dyDescent="0.25">
      <c r="A108" s="300" t="s">
        <v>236</v>
      </c>
      <c r="B108" s="318" t="s">
        <v>237</v>
      </c>
      <c r="C108" s="340"/>
      <c r="D108" s="340"/>
    </row>
    <row r="109" spans="1:4" ht="12" customHeight="1" thickBot="1" x14ac:dyDescent="0.3">
      <c r="A109" s="304" t="s">
        <v>238</v>
      </c>
      <c r="B109" s="319" t="s">
        <v>239</v>
      </c>
      <c r="C109" s="86">
        <v>38542000</v>
      </c>
      <c r="D109" s="86">
        <v>28747834</v>
      </c>
    </row>
    <row r="110" spans="1:4" ht="12" customHeight="1" thickBot="1" x14ac:dyDescent="0.3">
      <c r="A110" s="306" t="s">
        <v>65</v>
      </c>
      <c r="B110" s="309" t="s">
        <v>289</v>
      </c>
      <c r="C110" s="337">
        <f>+C111+C113+C115</f>
        <v>145856000</v>
      </c>
      <c r="D110" s="337">
        <f>+D111+D113+D115</f>
        <v>237762521</v>
      </c>
    </row>
    <row r="111" spans="1:4" ht="12" customHeight="1" x14ac:dyDescent="0.25">
      <c r="A111" s="301" t="s">
        <v>67</v>
      </c>
      <c r="B111" s="294" t="s">
        <v>241</v>
      </c>
      <c r="C111" s="339">
        <v>107418000</v>
      </c>
      <c r="D111" s="339">
        <v>129522101</v>
      </c>
    </row>
    <row r="112" spans="1:4" ht="12" customHeight="1" x14ac:dyDescent="0.25">
      <c r="A112" s="301" t="s">
        <v>69</v>
      </c>
      <c r="B112" s="298" t="s">
        <v>242</v>
      </c>
      <c r="C112" s="339"/>
      <c r="D112" s="339"/>
    </row>
    <row r="113" spans="1:4" x14ac:dyDescent="0.25">
      <c r="A113" s="301" t="s">
        <v>71</v>
      </c>
      <c r="B113" s="298" t="s">
        <v>243</v>
      </c>
      <c r="C113" s="338">
        <v>38438000</v>
      </c>
      <c r="D113" s="338">
        <v>98240420</v>
      </c>
    </row>
    <row r="114" spans="1:4" ht="12" customHeight="1" x14ac:dyDescent="0.25">
      <c r="A114" s="301" t="s">
        <v>73</v>
      </c>
      <c r="B114" s="298" t="s">
        <v>244</v>
      </c>
      <c r="C114" s="338"/>
      <c r="D114" s="338"/>
    </row>
    <row r="115" spans="1:4" ht="12" customHeight="1" x14ac:dyDescent="0.25">
      <c r="A115" s="301" t="s">
        <v>75</v>
      </c>
      <c r="B115" s="329" t="s">
        <v>245</v>
      </c>
      <c r="C115" s="338"/>
      <c r="D115" s="338">
        <v>10000000</v>
      </c>
    </row>
    <row r="116" spans="1:4" ht="21.75" customHeight="1" x14ac:dyDescent="0.25">
      <c r="A116" s="301" t="s">
        <v>77</v>
      </c>
      <c r="B116" s="328" t="s">
        <v>246</v>
      </c>
      <c r="C116" s="338"/>
      <c r="D116" s="338"/>
    </row>
    <row r="117" spans="1:4" ht="24" customHeight="1" x14ac:dyDescent="0.25">
      <c r="A117" s="301" t="s">
        <v>247</v>
      </c>
      <c r="B117" s="344" t="s">
        <v>248</v>
      </c>
      <c r="C117" s="338"/>
      <c r="D117" s="338"/>
    </row>
    <row r="118" spans="1:4" ht="12" customHeight="1" x14ac:dyDescent="0.25">
      <c r="A118" s="301" t="s">
        <v>249</v>
      </c>
      <c r="B118" s="317" t="s">
        <v>227</v>
      </c>
      <c r="C118" s="338"/>
      <c r="D118" s="338"/>
    </row>
    <row r="119" spans="1:4" ht="12" customHeight="1" x14ac:dyDescent="0.25">
      <c r="A119" s="301" t="s">
        <v>250</v>
      </c>
      <c r="B119" s="317" t="s">
        <v>251</v>
      </c>
      <c r="C119" s="338"/>
      <c r="D119" s="338"/>
    </row>
    <row r="120" spans="1:4" ht="12" customHeight="1" x14ac:dyDescent="0.25">
      <c r="A120" s="301" t="s">
        <v>252</v>
      </c>
      <c r="B120" s="317" t="s">
        <v>253</v>
      </c>
      <c r="C120" s="338"/>
      <c r="D120" s="338"/>
    </row>
    <row r="121" spans="1:4" s="366" customFormat="1" ht="12" customHeight="1" x14ac:dyDescent="0.2">
      <c r="A121" s="301" t="s">
        <v>254</v>
      </c>
      <c r="B121" s="317" t="s">
        <v>233</v>
      </c>
      <c r="C121" s="338"/>
      <c r="D121" s="338"/>
    </row>
    <row r="122" spans="1:4" ht="12" customHeight="1" x14ac:dyDescent="0.25">
      <c r="A122" s="301" t="s">
        <v>255</v>
      </c>
      <c r="B122" s="317" t="s">
        <v>256</v>
      </c>
      <c r="C122" s="338"/>
      <c r="D122" s="338"/>
    </row>
    <row r="123" spans="1:4" ht="12" customHeight="1" thickBot="1" x14ac:dyDescent="0.3">
      <c r="A123" s="299" t="s">
        <v>257</v>
      </c>
      <c r="B123" s="317" t="s">
        <v>258</v>
      </c>
      <c r="C123" s="340"/>
      <c r="D123" s="340">
        <v>10000000</v>
      </c>
    </row>
    <row r="124" spans="1:4" ht="12" customHeight="1" thickBot="1" x14ac:dyDescent="0.3">
      <c r="A124" s="306" t="s">
        <v>79</v>
      </c>
      <c r="B124" s="314" t="s">
        <v>259</v>
      </c>
      <c r="C124" s="337">
        <v>74509000</v>
      </c>
      <c r="D124" s="337">
        <v>6550613</v>
      </c>
    </row>
    <row r="125" spans="1:4" ht="12" customHeight="1" x14ac:dyDescent="0.25">
      <c r="A125" s="301" t="s">
        <v>81</v>
      </c>
      <c r="B125" s="295" t="s">
        <v>260</v>
      </c>
      <c r="C125" s="339">
        <v>74509000</v>
      </c>
      <c r="D125" s="339">
        <v>6550613</v>
      </c>
    </row>
    <row r="126" spans="1:4" ht="12" customHeight="1" thickBot="1" x14ac:dyDescent="0.3">
      <c r="A126" s="302" t="s">
        <v>83</v>
      </c>
      <c r="B126" s="298" t="s">
        <v>261</v>
      </c>
      <c r="C126" s="340"/>
      <c r="D126" s="340"/>
    </row>
    <row r="127" spans="1:4" ht="12" customHeight="1" thickBot="1" x14ac:dyDescent="0.3">
      <c r="A127" s="306" t="s">
        <v>262</v>
      </c>
      <c r="B127" s="314" t="s">
        <v>263</v>
      </c>
      <c r="C127" s="337">
        <f>+C94+C110+C124</f>
        <v>379238694</v>
      </c>
      <c r="D127" s="337">
        <f>+D94+D110+D124</f>
        <v>456297500</v>
      </c>
    </row>
    <row r="128" spans="1:4" ht="12" customHeight="1" thickBot="1" x14ac:dyDescent="0.3">
      <c r="A128" s="306" t="s">
        <v>107</v>
      </c>
      <c r="B128" s="314" t="s">
        <v>264</v>
      </c>
      <c r="C128" s="337">
        <f>+C129+C130+C131</f>
        <v>0</v>
      </c>
      <c r="D128" s="337">
        <f>+D129+D130+D131</f>
        <v>0</v>
      </c>
    </row>
    <row r="129" spans="1:8" ht="12" customHeight="1" x14ac:dyDescent="0.25">
      <c r="A129" s="301" t="s">
        <v>109</v>
      </c>
      <c r="B129" s="295" t="s">
        <v>265</v>
      </c>
      <c r="C129" s="338"/>
      <c r="D129" s="338"/>
    </row>
    <row r="130" spans="1:8" ht="12" customHeight="1" x14ac:dyDescent="0.25">
      <c r="A130" s="301" t="s">
        <v>111</v>
      </c>
      <c r="B130" s="295" t="s">
        <v>266</v>
      </c>
      <c r="C130" s="338"/>
      <c r="D130" s="338"/>
    </row>
    <row r="131" spans="1:8" ht="12" customHeight="1" thickBot="1" x14ac:dyDescent="0.3">
      <c r="A131" s="299" t="s">
        <v>113</v>
      </c>
      <c r="B131" s="293" t="s">
        <v>267</v>
      </c>
      <c r="C131" s="338"/>
      <c r="D131" s="338"/>
    </row>
    <row r="132" spans="1:8" ht="12" customHeight="1" thickBot="1" x14ac:dyDescent="0.3">
      <c r="A132" s="306" t="s">
        <v>129</v>
      </c>
      <c r="B132" s="314" t="s">
        <v>268</v>
      </c>
      <c r="C132" s="337">
        <f>+C133+C134+C136+C135</f>
        <v>0</v>
      </c>
      <c r="D132" s="337">
        <f>+D133+D134+D136+D135</f>
        <v>0</v>
      </c>
    </row>
    <row r="133" spans="1:8" ht="12" customHeight="1" x14ac:dyDescent="0.25">
      <c r="A133" s="301" t="s">
        <v>131</v>
      </c>
      <c r="B133" s="295" t="s">
        <v>269</v>
      </c>
      <c r="C133" s="338"/>
      <c r="D133" s="338"/>
    </row>
    <row r="134" spans="1:8" ht="12" customHeight="1" x14ac:dyDescent="0.25">
      <c r="A134" s="301" t="s">
        <v>133</v>
      </c>
      <c r="B134" s="295" t="s">
        <v>270</v>
      </c>
      <c r="C134" s="338"/>
      <c r="D134" s="338"/>
    </row>
    <row r="135" spans="1:8" ht="12" customHeight="1" x14ac:dyDescent="0.25">
      <c r="A135" s="301" t="s">
        <v>135</v>
      </c>
      <c r="B135" s="295" t="s">
        <v>271</v>
      </c>
      <c r="C135" s="338"/>
      <c r="D135" s="338"/>
    </row>
    <row r="136" spans="1:8" ht="12" customHeight="1" thickBot="1" x14ac:dyDescent="0.3">
      <c r="A136" s="299" t="s">
        <v>137</v>
      </c>
      <c r="B136" s="293" t="s">
        <v>272</v>
      </c>
      <c r="C136" s="338"/>
      <c r="D136" s="338"/>
    </row>
    <row r="137" spans="1:8" ht="12" customHeight="1" thickBot="1" x14ac:dyDescent="0.3">
      <c r="A137" s="306" t="s">
        <v>273</v>
      </c>
      <c r="B137" s="314" t="s">
        <v>274</v>
      </c>
      <c r="C137" s="343">
        <f>+C138+C139+C140+C141</f>
        <v>9521918</v>
      </c>
      <c r="D137" s="343">
        <f>+D138+D139+D140+D141</f>
        <v>4579230</v>
      </c>
    </row>
    <row r="138" spans="1:8" ht="12" customHeight="1" x14ac:dyDescent="0.25">
      <c r="A138" s="301" t="s">
        <v>143</v>
      </c>
      <c r="B138" s="295" t="s">
        <v>275</v>
      </c>
      <c r="C138" s="338"/>
      <c r="D138" s="338"/>
    </row>
    <row r="139" spans="1:8" ht="12" customHeight="1" x14ac:dyDescent="0.25">
      <c r="A139" s="301" t="s">
        <v>145</v>
      </c>
      <c r="B139" s="295" t="s">
        <v>276</v>
      </c>
      <c r="C139" s="338">
        <v>9521918</v>
      </c>
      <c r="D139" s="338">
        <v>4579230</v>
      </c>
    </row>
    <row r="140" spans="1:8" ht="12" customHeight="1" x14ac:dyDescent="0.25">
      <c r="A140" s="301" t="s">
        <v>147</v>
      </c>
      <c r="B140" s="295" t="s">
        <v>277</v>
      </c>
      <c r="C140" s="338"/>
      <c r="D140" s="338"/>
    </row>
    <row r="141" spans="1:8" ht="12" customHeight="1" thickBot="1" x14ac:dyDescent="0.3">
      <c r="A141" s="299" t="s">
        <v>149</v>
      </c>
      <c r="B141" s="293" t="s">
        <v>278</v>
      </c>
      <c r="C141" s="338"/>
      <c r="D141" s="338"/>
    </row>
    <row r="142" spans="1:8" ht="15" customHeight="1" thickBot="1" x14ac:dyDescent="0.3">
      <c r="A142" s="306" t="s">
        <v>151</v>
      </c>
      <c r="B142" s="314" t="s">
        <v>279</v>
      </c>
      <c r="C142" s="87">
        <f>+C143+C144+C145+C146</f>
        <v>0</v>
      </c>
      <c r="D142" s="87">
        <f>+D143+D144+D145+D146</f>
        <v>0</v>
      </c>
      <c r="E142" s="354"/>
      <c r="F142" s="355"/>
      <c r="G142" s="355"/>
      <c r="H142" s="355"/>
    </row>
    <row r="143" spans="1:8" s="347" customFormat="1" ht="12.95" customHeight="1" x14ac:dyDescent="0.2">
      <c r="A143" s="301" t="s">
        <v>153</v>
      </c>
      <c r="B143" s="295" t="s">
        <v>280</v>
      </c>
      <c r="C143" s="338"/>
      <c r="D143" s="338"/>
    </row>
    <row r="144" spans="1:8" ht="12.75" customHeight="1" x14ac:dyDescent="0.25">
      <c r="A144" s="301" t="s">
        <v>155</v>
      </c>
      <c r="B144" s="295" t="s">
        <v>281</v>
      </c>
      <c r="C144" s="338"/>
      <c r="D144" s="338"/>
    </row>
    <row r="145" spans="1:4" ht="12.75" customHeight="1" x14ac:dyDescent="0.25">
      <c r="A145" s="301" t="s">
        <v>157</v>
      </c>
      <c r="B145" s="295" t="s">
        <v>282</v>
      </c>
      <c r="C145" s="338"/>
      <c r="D145" s="338"/>
    </row>
    <row r="146" spans="1:4" ht="12.75" customHeight="1" thickBot="1" x14ac:dyDescent="0.3">
      <c r="A146" s="301" t="s">
        <v>159</v>
      </c>
      <c r="B146" s="295" t="s">
        <v>283</v>
      </c>
      <c r="C146" s="338"/>
      <c r="D146" s="338"/>
    </row>
    <row r="147" spans="1:4" ht="16.5" thickBot="1" x14ac:dyDescent="0.3">
      <c r="A147" s="306" t="s">
        <v>161</v>
      </c>
      <c r="B147" s="314" t="s">
        <v>284</v>
      </c>
      <c r="C147" s="288">
        <f>+C128+C132+C137+C142</f>
        <v>9521918</v>
      </c>
      <c r="D147" s="288">
        <f>+D128+D132+D137+D142</f>
        <v>4579230</v>
      </c>
    </row>
    <row r="148" spans="1:4" ht="16.5" thickBot="1" x14ac:dyDescent="0.3">
      <c r="A148" s="330" t="s">
        <v>285</v>
      </c>
      <c r="B148" s="333" t="s">
        <v>286</v>
      </c>
      <c r="C148" s="288">
        <f>+C127+C147</f>
        <v>388760612</v>
      </c>
      <c r="D148" s="288">
        <f>+D127+D147</f>
        <v>460876730</v>
      </c>
    </row>
    <row r="150" spans="1:4" ht="7.5" customHeight="1" x14ac:dyDescent="0.25"/>
    <row r="152" spans="1:4" ht="12.75" customHeight="1" x14ac:dyDescent="0.25"/>
    <row r="153" spans="1:4" ht="12.75" customHeight="1" x14ac:dyDescent="0.25"/>
    <row r="154" spans="1:4" ht="12.75" customHeight="1" x14ac:dyDescent="0.25"/>
    <row r="155" spans="1:4" ht="12.75" customHeight="1" x14ac:dyDescent="0.25"/>
    <row r="156" spans="1:4" ht="12.75" customHeight="1" x14ac:dyDescent="0.25"/>
    <row r="157" spans="1:4" ht="12.75" customHeight="1" x14ac:dyDescent="0.25"/>
    <row r="158" spans="1:4" ht="12.75" customHeight="1" x14ac:dyDescent="0.25"/>
    <row r="159" spans="1:4" ht="12.75" customHeight="1" x14ac:dyDescent="0.25"/>
  </sheetData>
  <mergeCells count="10">
    <mergeCell ref="A1:D1"/>
    <mergeCell ref="A3:D3"/>
    <mergeCell ref="A89:D89"/>
    <mergeCell ref="A91:A92"/>
    <mergeCell ref="B91:B92"/>
    <mergeCell ref="C91:D91"/>
    <mergeCell ref="A5:A6"/>
    <mergeCell ref="B5:B6"/>
    <mergeCell ref="C5:D5"/>
    <mergeCell ref="A2:D2"/>
  </mergeCells>
  <phoneticPr fontId="0" type="noConversion"/>
  <printOptions horizontalCentered="1"/>
  <pageMargins left="0.7" right="0.7" top="0.75" bottom="0.75" header="0.3" footer="0.3"/>
  <pageSetup paperSize="9" scale="62" fitToHeight="2" orientation="portrait" r:id="rId1"/>
  <headerFooter alignWithMargins="0">
    <oddHeader xml:space="preserve">&amp;C&amp;"Times New Roman CE,Félkövér"&amp;12
</oddHeader>
  </headerFooter>
  <rowBreaks count="1" manualBreakCount="1">
    <brk id="87" max="4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92D050"/>
  </sheetPr>
  <dimension ref="A1:E58"/>
  <sheetViews>
    <sheetView zoomScaleNormal="100" zoomScaleSheetLayoutView="145" workbookViewId="0">
      <selection activeCell="E1" sqref="E1"/>
    </sheetView>
  </sheetViews>
  <sheetFormatPr defaultRowHeight="12.75" x14ac:dyDescent="0.2"/>
  <cols>
    <col min="1" max="1" width="18.6640625" style="460" customWidth="1"/>
    <col min="2" max="2" width="62" style="30" customWidth="1"/>
    <col min="3" max="5" width="15.83203125" style="30" customWidth="1"/>
    <col min="6" max="16384" width="9.33203125" style="30"/>
  </cols>
  <sheetData>
    <row r="1" spans="1:5" s="395" customFormat="1" ht="21" customHeight="1" thickBot="1" x14ac:dyDescent="0.25">
      <c r="A1" s="394"/>
      <c r="B1" s="396"/>
      <c r="C1" s="441"/>
      <c r="D1" s="441"/>
      <c r="E1" s="509" t="str">
        <f>+CONCATENATE("8.3. melléklet a ……/",LEFT(ÖSSZEFÜGGÉSEK!A4,4)+1,". (……) önkormányzati rendelethez")</f>
        <v>8.3. melléklet a ……/2017. (……) önkormányzati rendelethez</v>
      </c>
    </row>
    <row r="2" spans="1:5" s="442" customFormat="1" ht="25.5" customHeight="1" x14ac:dyDescent="0.2">
      <c r="A2" s="422" t="s">
        <v>384</v>
      </c>
      <c r="B2" s="717" t="s">
        <v>422</v>
      </c>
      <c r="C2" s="718"/>
      <c r="D2" s="719"/>
      <c r="E2" s="465" t="s">
        <v>423</v>
      </c>
    </row>
    <row r="3" spans="1:5" s="442" customFormat="1" ht="24.75" thickBot="1" x14ac:dyDescent="0.25">
      <c r="A3" s="440" t="s">
        <v>414</v>
      </c>
      <c r="B3" s="720" t="s">
        <v>362</v>
      </c>
      <c r="C3" s="723"/>
      <c r="D3" s="724"/>
      <c r="E3" s="466" t="s">
        <v>360</v>
      </c>
    </row>
    <row r="4" spans="1:5" s="443" customFormat="1" ht="15.95" customHeight="1" thickBot="1" x14ac:dyDescent="0.3">
      <c r="A4" s="397"/>
      <c r="B4" s="397"/>
      <c r="C4" s="398"/>
      <c r="D4" s="398"/>
      <c r="E4" s="398" t="s">
        <v>363</v>
      </c>
    </row>
    <row r="5" spans="1:5" ht="24.75" thickBot="1" x14ac:dyDescent="0.25">
      <c r="A5" s="534" t="s">
        <v>364</v>
      </c>
      <c r="B5" s="535" t="s">
        <v>365</v>
      </c>
      <c r="C5" s="84" t="s">
        <v>43</v>
      </c>
      <c r="D5" s="84" t="s">
        <v>44</v>
      </c>
      <c r="E5" s="399" t="s">
        <v>45</v>
      </c>
    </row>
    <row r="6" spans="1:5" s="444" customFormat="1" ht="12.95" customHeight="1" thickBot="1" x14ac:dyDescent="0.25">
      <c r="A6" s="392" t="s">
        <v>46</v>
      </c>
      <c r="B6" s="393" t="s">
        <v>47</v>
      </c>
      <c r="C6" s="393" t="s">
        <v>48</v>
      </c>
      <c r="D6" s="94" t="s">
        <v>49</v>
      </c>
      <c r="E6" s="92" t="s">
        <v>50</v>
      </c>
    </row>
    <row r="7" spans="1:5" s="444" customFormat="1" ht="15.95" customHeight="1" thickBot="1" x14ac:dyDescent="0.25">
      <c r="A7" s="714" t="s">
        <v>291</v>
      </c>
      <c r="B7" s="715"/>
      <c r="C7" s="715"/>
      <c r="D7" s="715"/>
      <c r="E7" s="716"/>
    </row>
    <row r="8" spans="1:5" s="418" customFormat="1" ht="12" customHeight="1" thickBot="1" x14ac:dyDescent="0.25">
      <c r="A8" s="392" t="s">
        <v>51</v>
      </c>
      <c r="B8" s="456" t="s">
        <v>387</v>
      </c>
      <c r="C8" s="370">
        <f>SUM(C9:C18)</f>
        <v>0</v>
      </c>
      <c r="D8" s="484">
        <f>SUM(D9:D18)</f>
        <v>0</v>
      </c>
      <c r="E8" s="462">
        <f>SUM(E9:E18)</f>
        <v>0</v>
      </c>
    </row>
    <row r="9" spans="1:5" s="418" customFormat="1" ht="12" customHeight="1" x14ac:dyDescent="0.2">
      <c r="A9" s="467" t="s">
        <v>53</v>
      </c>
      <c r="B9" s="296" t="s">
        <v>110</v>
      </c>
      <c r="C9" s="89"/>
      <c r="D9" s="485"/>
      <c r="E9" s="451"/>
    </row>
    <row r="10" spans="1:5" s="418" customFormat="1" ht="12" customHeight="1" x14ac:dyDescent="0.2">
      <c r="A10" s="468" t="s">
        <v>55</v>
      </c>
      <c r="B10" s="294" t="s">
        <v>112</v>
      </c>
      <c r="C10" s="368"/>
      <c r="D10" s="486"/>
      <c r="E10" s="97"/>
    </row>
    <row r="11" spans="1:5" s="418" customFormat="1" ht="12" customHeight="1" x14ac:dyDescent="0.2">
      <c r="A11" s="468" t="s">
        <v>57</v>
      </c>
      <c r="B11" s="294" t="s">
        <v>114</v>
      </c>
      <c r="C11" s="368"/>
      <c r="D11" s="486"/>
      <c r="E11" s="97"/>
    </row>
    <row r="12" spans="1:5" s="418" customFormat="1" ht="12" customHeight="1" x14ac:dyDescent="0.2">
      <c r="A12" s="468" t="s">
        <v>59</v>
      </c>
      <c r="B12" s="294" t="s">
        <v>116</v>
      </c>
      <c r="C12" s="368"/>
      <c r="D12" s="486"/>
      <c r="E12" s="97"/>
    </row>
    <row r="13" spans="1:5" s="418" customFormat="1" ht="12" customHeight="1" x14ac:dyDescent="0.2">
      <c r="A13" s="468" t="s">
        <v>61</v>
      </c>
      <c r="B13" s="294" t="s">
        <v>118</v>
      </c>
      <c r="C13" s="368"/>
      <c r="D13" s="486"/>
      <c r="E13" s="97"/>
    </row>
    <row r="14" spans="1:5" s="418" customFormat="1" ht="12" customHeight="1" x14ac:dyDescent="0.2">
      <c r="A14" s="468" t="s">
        <v>63</v>
      </c>
      <c r="B14" s="294" t="s">
        <v>388</v>
      </c>
      <c r="C14" s="368"/>
      <c r="D14" s="486"/>
      <c r="E14" s="97"/>
    </row>
    <row r="15" spans="1:5" s="445" customFormat="1" ht="12" customHeight="1" x14ac:dyDescent="0.2">
      <c r="A15" s="468" t="s">
        <v>222</v>
      </c>
      <c r="B15" s="293" t="s">
        <v>389</v>
      </c>
      <c r="C15" s="368"/>
      <c r="D15" s="486"/>
      <c r="E15" s="97"/>
    </row>
    <row r="16" spans="1:5" s="445" customFormat="1" ht="12" customHeight="1" x14ac:dyDescent="0.2">
      <c r="A16" s="468" t="s">
        <v>224</v>
      </c>
      <c r="B16" s="294" t="s">
        <v>124</v>
      </c>
      <c r="C16" s="90"/>
      <c r="D16" s="487"/>
      <c r="E16" s="450"/>
    </row>
    <row r="17" spans="1:5" s="418" customFormat="1" ht="12" customHeight="1" x14ac:dyDescent="0.2">
      <c r="A17" s="468" t="s">
        <v>226</v>
      </c>
      <c r="B17" s="294" t="s">
        <v>126</v>
      </c>
      <c r="C17" s="368"/>
      <c r="D17" s="486"/>
      <c r="E17" s="97"/>
    </row>
    <row r="18" spans="1:5" s="445" customFormat="1" ht="12" customHeight="1" thickBot="1" x14ac:dyDescent="0.25">
      <c r="A18" s="468" t="s">
        <v>228</v>
      </c>
      <c r="B18" s="293" t="s">
        <v>128</v>
      </c>
      <c r="C18" s="369"/>
      <c r="D18" s="98"/>
      <c r="E18" s="446"/>
    </row>
    <row r="19" spans="1:5" s="445" customFormat="1" ht="12" customHeight="1" thickBot="1" x14ac:dyDescent="0.25">
      <c r="A19" s="392" t="s">
        <v>65</v>
      </c>
      <c r="B19" s="456" t="s">
        <v>390</v>
      </c>
      <c r="C19" s="370">
        <f>SUM(C20:C22)</f>
        <v>0</v>
      </c>
      <c r="D19" s="484">
        <f>SUM(D20:D22)</f>
        <v>0</v>
      </c>
      <c r="E19" s="462">
        <f>SUM(E20:E22)</f>
        <v>0</v>
      </c>
    </row>
    <row r="20" spans="1:5" s="445" customFormat="1" ht="12" customHeight="1" x14ac:dyDescent="0.2">
      <c r="A20" s="468" t="s">
        <v>67</v>
      </c>
      <c r="B20" s="295" t="s">
        <v>68</v>
      </c>
      <c r="C20" s="368"/>
      <c r="D20" s="486"/>
      <c r="E20" s="97"/>
    </row>
    <row r="21" spans="1:5" s="445" customFormat="1" ht="12" customHeight="1" x14ac:dyDescent="0.2">
      <c r="A21" s="468" t="s">
        <v>69</v>
      </c>
      <c r="B21" s="294" t="s">
        <v>391</v>
      </c>
      <c r="C21" s="368"/>
      <c r="D21" s="486"/>
      <c r="E21" s="97"/>
    </row>
    <row r="22" spans="1:5" s="445" customFormat="1" ht="12" customHeight="1" x14ac:dyDescent="0.2">
      <c r="A22" s="468" t="s">
        <v>71</v>
      </c>
      <c r="B22" s="294" t="s">
        <v>392</v>
      </c>
      <c r="C22" s="368"/>
      <c r="D22" s="486"/>
      <c r="E22" s="97"/>
    </row>
    <row r="23" spans="1:5" s="418" customFormat="1" ht="12" customHeight="1" thickBot="1" x14ac:dyDescent="0.25">
      <c r="A23" s="468" t="s">
        <v>73</v>
      </c>
      <c r="B23" s="294" t="s">
        <v>415</v>
      </c>
      <c r="C23" s="368"/>
      <c r="D23" s="486"/>
      <c r="E23" s="97"/>
    </row>
    <row r="24" spans="1:5" s="418" customFormat="1" ht="12" customHeight="1" thickBot="1" x14ac:dyDescent="0.25">
      <c r="A24" s="455" t="s">
        <v>79</v>
      </c>
      <c r="B24" s="314" t="s">
        <v>298</v>
      </c>
      <c r="C24" s="37"/>
      <c r="D24" s="488"/>
      <c r="E24" s="461"/>
    </row>
    <row r="25" spans="1:5" s="418" customFormat="1" ht="12" customHeight="1" thickBot="1" x14ac:dyDescent="0.25">
      <c r="A25" s="455" t="s">
        <v>262</v>
      </c>
      <c r="B25" s="314" t="s">
        <v>394</v>
      </c>
      <c r="C25" s="370">
        <f>+C26+C27</f>
        <v>0</v>
      </c>
      <c r="D25" s="484">
        <f>+D26+D27</f>
        <v>0</v>
      </c>
      <c r="E25" s="462">
        <f>+E26+E27</f>
        <v>0</v>
      </c>
    </row>
    <row r="26" spans="1:5" s="418" customFormat="1" ht="12" customHeight="1" x14ac:dyDescent="0.2">
      <c r="A26" s="469" t="s">
        <v>95</v>
      </c>
      <c r="B26" s="470" t="s">
        <v>391</v>
      </c>
      <c r="C26" s="88"/>
      <c r="D26" s="476"/>
      <c r="E26" s="449"/>
    </row>
    <row r="27" spans="1:5" s="418" customFormat="1" ht="12" customHeight="1" x14ac:dyDescent="0.2">
      <c r="A27" s="469" t="s">
        <v>101</v>
      </c>
      <c r="B27" s="471" t="s">
        <v>395</v>
      </c>
      <c r="C27" s="371"/>
      <c r="D27" s="489"/>
      <c r="E27" s="448"/>
    </row>
    <row r="28" spans="1:5" s="418" customFormat="1" ht="12" customHeight="1" thickBot="1" x14ac:dyDescent="0.25">
      <c r="A28" s="468" t="s">
        <v>103</v>
      </c>
      <c r="B28" s="472" t="s">
        <v>416</v>
      </c>
      <c r="C28" s="452"/>
      <c r="D28" s="490"/>
      <c r="E28" s="447"/>
    </row>
    <row r="29" spans="1:5" s="418" customFormat="1" ht="12" customHeight="1" thickBot="1" x14ac:dyDescent="0.25">
      <c r="A29" s="455" t="s">
        <v>107</v>
      </c>
      <c r="B29" s="314" t="s">
        <v>397</v>
      </c>
      <c r="C29" s="370">
        <f>+C30+C31+C32</f>
        <v>0</v>
      </c>
      <c r="D29" s="484">
        <f>+D30+D31+D32</f>
        <v>0</v>
      </c>
      <c r="E29" s="462">
        <f>+E30+E31+E32</f>
        <v>0</v>
      </c>
    </row>
    <row r="30" spans="1:5" s="418" customFormat="1" ht="12" customHeight="1" x14ac:dyDescent="0.2">
      <c r="A30" s="469" t="s">
        <v>109</v>
      </c>
      <c r="B30" s="470" t="s">
        <v>132</v>
      </c>
      <c r="C30" s="88"/>
      <c r="D30" s="476"/>
      <c r="E30" s="449"/>
    </row>
    <row r="31" spans="1:5" s="418" customFormat="1" ht="12" customHeight="1" x14ac:dyDescent="0.2">
      <c r="A31" s="469" t="s">
        <v>111</v>
      </c>
      <c r="B31" s="471" t="s">
        <v>134</v>
      </c>
      <c r="C31" s="371"/>
      <c r="D31" s="489"/>
      <c r="E31" s="448"/>
    </row>
    <row r="32" spans="1:5" s="418" customFormat="1" ht="12" customHeight="1" thickBot="1" x14ac:dyDescent="0.25">
      <c r="A32" s="468" t="s">
        <v>113</v>
      </c>
      <c r="B32" s="454" t="s">
        <v>136</v>
      </c>
      <c r="C32" s="452"/>
      <c r="D32" s="490"/>
      <c r="E32" s="447"/>
    </row>
    <row r="33" spans="1:5" s="418" customFormat="1" ht="12" customHeight="1" thickBot="1" x14ac:dyDescent="0.25">
      <c r="A33" s="455" t="s">
        <v>129</v>
      </c>
      <c r="B33" s="314" t="s">
        <v>299</v>
      </c>
      <c r="C33" s="37"/>
      <c r="D33" s="488"/>
      <c r="E33" s="461"/>
    </row>
    <row r="34" spans="1:5" s="418" customFormat="1" ht="12" customHeight="1" thickBot="1" x14ac:dyDescent="0.25">
      <c r="A34" s="455" t="s">
        <v>273</v>
      </c>
      <c r="B34" s="314" t="s">
        <v>398</v>
      </c>
      <c r="C34" s="37"/>
      <c r="D34" s="488"/>
      <c r="E34" s="461"/>
    </row>
    <row r="35" spans="1:5" s="418" customFormat="1" ht="12" customHeight="1" thickBot="1" x14ac:dyDescent="0.25">
      <c r="A35" s="392" t="s">
        <v>151</v>
      </c>
      <c r="B35" s="314" t="s">
        <v>417</v>
      </c>
      <c r="C35" s="370">
        <f>+C8+C19+C24+C25+C29+C33+C34</f>
        <v>0</v>
      </c>
      <c r="D35" s="484">
        <f>+D8+D19+D24+D25+D29+D33+D34</f>
        <v>0</v>
      </c>
      <c r="E35" s="462">
        <f>+E8+E19+E24+E25+E29+E33+E34</f>
        <v>0</v>
      </c>
    </row>
    <row r="36" spans="1:5" s="445" customFormat="1" ht="12" customHeight="1" thickBot="1" x14ac:dyDescent="0.25">
      <c r="A36" s="457" t="s">
        <v>161</v>
      </c>
      <c r="B36" s="314" t="s">
        <v>400</v>
      </c>
      <c r="C36" s="370">
        <f>+C37+C38+C39</f>
        <v>0</v>
      </c>
      <c r="D36" s="484">
        <f>+D37+D38+D39</f>
        <v>0</v>
      </c>
      <c r="E36" s="462">
        <f>+E37+E38+E39</f>
        <v>0</v>
      </c>
    </row>
    <row r="37" spans="1:5" s="445" customFormat="1" ht="15" customHeight="1" x14ac:dyDescent="0.2">
      <c r="A37" s="469" t="s">
        <v>401</v>
      </c>
      <c r="B37" s="470" t="s">
        <v>316</v>
      </c>
      <c r="C37" s="88"/>
      <c r="D37" s="476"/>
      <c r="E37" s="449"/>
    </row>
    <row r="38" spans="1:5" s="445" customFormat="1" ht="15" customHeight="1" x14ac:dyDescent="0.2">
      <c r="A38" s="469" t="s">
        <v>402</v>
      </c>
      <c r="B38" s="471" t="s">
        <v>403</v>
      </c>
      <c r="C38" s="371"/>
      <c r="D38" s="489"/>
      <c r="E38" s="448"/>
    </row>
    <row r="39" spans="1:5" ht="13.5" thickBot="1" x14ac:dyDescent="0.25">
      <c r="A39" s="468" t="s">
        <v>404</v>
      </c>
      <c r="B39" s="454" t="s">
        <v>405</v>
      </c>
      <c r="C39" s="452"/>
      <c r="D39" s="490"/>
      <c r="E39" s="447"/>
    </row>
    <row r="40" spans="1:5" s="444" customFormat="1" ht="16.5" customHeight="1" thickBot="1" x14ac:dyDescent="0.25">
      <c r="A40" s="457" t="s">
        <v>285</v>
      </c>
      <c r="B40" s="458" t="s">
        <v>406</v>
      </c>
      <c r="C40" s="91">
        <f>+C35+C36</f>
        <v>0</v>
      </c>
      <c r="D40" s="491">
        <f>+D35+D36</f>
        <v>0</v>
      </c>
      <c r="E40" s="463">
        <f>+E35+E36</f>
        <v>0</v>
      </c>
    </row>
    <row r="41" spans="1:5" s="281" customFormat="1" ht="12" customHeight="1" x14ac:dyDescent="0.2">
      <c r="A41" s="400"/>
      <c r="B41" s="401"/>
      <c r="C41" s="416"/>
      <c r="D41" s="416"/>
      <c r="E41" s="416"/>
    </row>
    <row r="42" spans="1:5" ht="12" customHeight="1" thickBot="1" x14ac:dyDescent="0.25">
      <c r="A42" s="402"/>
      <c r="B42" s="403"/>
      <c r="C42" s="417"/>
      <c r="D42" s="417"/>
      <c r="E42" s="417"/>
    </row>
    <row r="43" spans="1:5" ht="12" customHeight="1" thickBot="1" x14ac:dyDescent="0.25">
      <c r="A43" s="714" t="s">
        <v>292</v>
      </c>
      <c r="B43" s="715"/>
      <c r="C43" s="715"/>
      <c r="D43" s="715"/>
      <c r="E43" s="716"/>
    </row>
    <row r="44" spans="1:5" ht="12" customHeight="1" thickBot="1" x14ac:dyDescent="0.25">
      <c r="A44" s="455" t="s">
        <v>51</v>
      </c>
      <c r="B44" s="314" t="s">
        <v>407</v>
      </c>
      <c r="C44" s="370">
        <f>SUM(C45:C49)</f>
        <v>0</v>
      </c>
      <c r="D44" s="370">
        <f>SUM(D45:D49)</f>
        <v>0</v>
      </c>
      <c r="E44" s="462">
        <f>SUM(E45:E49)</f>
        <v>0</v>
      </c>
    </row>
    <row r="45" spans="1:5" ht="12" customHeight="1" x14ac:dyDescent="0.2">
      <c r="A45" s="468" t="s">
        <v>53</v>
      </c>
      <c r="B45" s="295" t="s">
        <v>215</v>
      </c>
      <c r="C45" s="88"/>
      <c r="D45" s="88"/>
      <c r="E45" s="449"/>
    </row>
    <row r="46" spans="1:5" ht="12" customHeight="1" x14ac:dyDescent="0.2">
      <c r="A46" s="468" t="s">
        <v>55</v>
      </c>
      <c r="B46" s="294" t="s">
        <v>216</v>
      </c>
      <c r="C46" s="367"/>
      <c r="D46" s="367"/>
      <c r="E46" s="473"/>
    </row>
    <row r="47" spans="1:5" ht="12" customHeight="1" x14ac:dyDescent="0.2">
      <c r="A47" s="468" t="s">
        <v>57</v>
      </c>
      <c r="B47" s="294" t="s">
        <v>217</v>
      </c>
      <c r="C47" s="367"/>
      <c r="D47" s="367"/>
      <c r="E47" s="473"/>
    </row>
    <row r="48" spans="1:5" s="281" customFormat="1" ht="12" customHeight="1" x14ac:dyDescent="0.2">
      <c r="A48" s="468" t="s">
        <v>59</v>
      </c>
      <c r="B48" s="294" t="s">
        <v>218</v>
      </c>
      <c r="C48" s="367"/>
      <c r="D48" s="367"/>
      <c r="E48" s="473"/>
    </row>
    <row r="49" spans="1:5" ht="12" customHeight="1" thickBot="1" x14ac:dyDescent="0.25">
      <c r="A49" s="468" t="s">
        <v>61</v>
      </c>
      <c r="B49" s="294" t="s">
        <v>220</v>
      </c>
      <c r="C49" s="367"/>
      <c r="D49" s="367"/>
      <c r="E49" s="473"/>
    </row>
    <row r="50" spans="1:5" ht="12" customHeight="1" thickBot="1" x14ac:dyDescent="0.25">
      <c r="A50" s="455" t="s">
        <v>65</v>
      </c>
      <c r="B50" s="314" t="s">
        <v>408</v>
      </c>
      <c r="C50" s="370">
        <f>SUM(C51:C53)</f>
        <v>0</v>
      </c>
      <c r="D50" s="370">
        <f>SUM(D51:D53)</f>
        <v>0</v>
      </c>
      <c r="E50" s="462">
        <f>SUM(E51:E53)</f>
        <v>0</v>
      </c>
    </row>
    <row r="51" spans="1:5" ht="12" customHeight="1" x14ac:dyDescent="0.2">
      <c r="A51" s="468" t="s">
        <v>67</v>
      </c>
      <c r="B51" s="295" t="s">
        <v>241</v>
      </c>
      <c r="C51" s="88"/>
      <c r="D51" s="88"/>
      <c r="E51" s="449"/>
    </row>
    <row r="52" spans="1:5" ht="12" customHeight="1" x14ac:dyDescent="0.2">
      <c r="A52" s="468" t="s">
        <v>69</v>
      </c>
      <c r="B52" s="294" t="s">
        <v>243</v>
      </c>
      <c r="C52" s="367"/>
      <c r="D52" s="367"/>
      <c r="E52" s="473"/>
    </row>
    <row r="53" spans="1:5" ht="15" customHeight="1" x14ac:dyDescent="0.2">
      <c r="A53" s="468" t="s">
        <v>71</v>
      </c>
      <c r="B53" s="294" t="s">
        <v>409</v>
      </c>
      <c r="C53" s="367"/>
      <c r="D53" s="367"/>
      <c r="E53" s="473"/>
    </row>
    <row r="54" spans="1:5" ht="23.25" thickBot="1" x14ac:dyDescent="0.25">
      <c r="A54" s="468" t="s">
        <v>73</v>
      </c>
      <c r="B54" s="294" t="s">
        <v>418</v>
      </c>
      <c r="C54" s="367"/>
      <c r="D54" s="367"/>
      <c r="E54" s="473"/>
    </row>
    <row r="55" spans="1:5" ht="15" customHeight="1" thickBot="1" x14ac:dyDescent="0.25">
      <c r="A55" s="455" t="s">
        <v>79</v>
      </c>
      <c r="B55" s="459" t="s">
        <v>411</v>
      </c>
      <c r="C55" s="91">
        <f>+C44+C50</f>
        <v>0</v>
      </c>
      <c r="D55" s="91">
        <f>+D44+D50</f>
        <v>0</v>
      </c>
      <c r="E55" s="463">
        <f>+E44+E50</f>
        <v>0</v>
      </c>
    </row>
    <row r="56" spans="1:5" ht="13.5" thickBot="1" x14ac:dyDescent="0.25">
      <c r="C56" s="464"/>
      <c r="D56" s="464"/>
      <c r="E56" s="464"/>
    </row>
    <row r="57" spans="1:5" ht="13.5" thickBot="1" x14ac:dyDescent="0.25">
      <c r="A57" s="404" t="s">
        <v>375</v>
      </c>
      <c r="B57" s="405"/>
      <c r="C57" s="95"/>
      <c r="D57" s="95"/>
      <c r="E57" s="453"/>
    </row>
    <row r="58" spans="1:5" ht="13.5" thickBot="1" x14ac:dyDescent="0.25">
      <c r="A58" s="404" t="s">
        <v>376</v>
      </c>
      <c r="B58" s="405"/>
      <c r="C58" s="95"/>
      <c r="D58" s="95"/>
      <c r="E58" s="453"/>
    </row>
  </sheetData>
  <sheetProtection sheet="1" objects="1" scenarios="1" formatCells="0"/>
  <mergeCells count="4">
    <mergeCell ref="B2:D2"/>
    <mergeCell ref="B3:D3"/>
    <mergeCell ref="A7:E7"/>
    <mergeCell ref="A43:E43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4" orientation="portrait" verticalDpi="300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tabColor rgb="FF92D050"/>
  </sheetPr>
  <dimension ref="A1:E58"/>
  <sheetViews>
    <sheetView zoomScaleNormal="100" zoomScaleSheetLayoutView="145" workbookViewId="0">
      <selection activeCell="B4" sqref="B4"/>
    </sheetView>
  </sheetViews>
  <sheetFormatPr defaultRowHeight="12.75" x14ac:dyDescent="0.2"/>
  <cols>
    <col min="1" max="1" width="18.6640625" style="460" customWidth="1"/>
    <col min="2" max="2" width="62" style="30" customWidth="1"/>
    <col min="3" max="5" width="15.83203125" style="30" customWidth="1"/>
    <col min="6" max="16384" width="9.33203125" style="30"/>
  </cols>
  <sheetData>
    <row r="1" spans="1:5" s="395" customFormat="1" ht="21" customHeight="1" thickBot="1" x14ac:dyDescent="0.25">
      <c r="A1" s="394"/>
      <c r="B1" s="396"/>
      <c r="C1" s="441"/>
      <c r="D1" s="441"/>
      <c r="E1" s="509" t="str">
        <f>+CONCATENATE("8.3.1. melléklet a ……/",LEFT(ÖSSZEFÜGGÉSEK!A4,4)+1,". (……) önkormányzati rendelethez")</f>
        <v>8.3.1. melléklet a ……/2017. (……) önkormányzati rendelethez</v>
      </c>
    </row>
    <row r="2" spans="1:5" s="442" customFormat="1" ht="25.5" customHeight="1" x14ac:dyDescent="0.2">
      <c r="A2" s="422" t="s">
        <v>384</v>
      </c>
      <c r="B2" s="717" t="s">
        <v>422</v>
      </c>
      <c r="C2" s="718"/>
      <c r="D2" s="719"/>
      <c r="E2" s="465" t="s">
        <v>423</v>
      </c>
    </row>
    <row r="3" spans="1:5" s="442" customFormat="1" ht="24.75" thickBot="1" x14ac:dyDescent="0.25">
      <c r="A3" s="440" t="s">
        <v>414</v>
      </c>
      <c r="B3" s="720" t="s">
        <v>377</v>
      </c>
      <c r="C3" s="723"/>
      <c r="D3" s="724"/>
      <c r="E3" s="466" t="s">
        <v>378</v>
      </c>
    </row>
    <row r="4" spans="1:5" s="443" customFormat="1" ht="15.95" customHeight="1" thickBot="1" x14ac:dyDescent="0.3">
      <c r="A4" s="397"/>
      <c r="B4" s="397"/>
      <c r="C4" s="398"/>
      <c r="D4" s="398"/>
      <c r="E4" s="398" t="s">
        <v>363</v>
      </c>
    </row>
    <row r="5" spans="1:5" ht="24.75" thickBot="1" x14ac:dyDescent="0.25">
      <c r="A5" s="534" t="s">
        <v>364</v>
      </c>
      <c r="B5" s="535" t="s">
        <v>365</v>
      </c>
      <c r="C5" s="84" t="s">
        <v>43</v>
      </c>
      <c r="D5" s="84" t="s">
        <v>44</v>
      </c>
      <c r="E5" s="399" t="s">
        <v>45</v>
      </c>
    </row>
    <row r="6" spans="1:5" s="444" customFormat="1" ht="12.95" customHeight="1" thickBot="1" x14ac:dyDescent="0.25">
      <c r="A6" s="392" t="s">
        <v>46</v>
      </c>
      <c r="B6" s="393" t="s">
        <v>47</v>
      </c>
      <c r="C6" s="393" t="s">
        <v>48</v>
      </c>
      <c r="D6" s="94" t="s">
        <v>49</v>
      </c>
      <c r="E6" s="92" t="s">
        <v>50</v>
      </c>
    </row>
    <row r="7" spans="1:5" s="444" customFormat="1" ht="15.95" customHeight="1" thickBot="1" x14ac:dyDescent="0.25">
      <c r="A7" s="714" t="s">
        <v>291</v>
      </c>
      <c r="B7" s="715"/>
      <c r="C7" s="715"/>
      <c r="D7" s="715"/>
      <c r="E7" s="716"/>
    </row>
    <row r="8" spans="1:5" s="418" customFormat="1" ht="12" customHeight="1" thickBot="1" x14ac:dyDescent="0.25">
      <c r="A8" s="392" t="s">
        <v>51</v>
      </c>
      <c r="B8" s="456" t="s">
        <v>387</v>
      </c>
      <c r="C8" s="370">
        <f>SUM(C9:C18)</f>
        <v>0</v>
      </c>
      <c r="D8" s="484">
        <f>SUM(D9:D18)</f>
        <v>0</v>
      </c>
      <c r="E8" s="462">
        <f>SUM(E9:E18)</f>
        <v>0</v>
      </c>
    </row>
    <row r="9" spans="1:5" s="418" customFormat="1" ht="12" customHeight="1" x14ac:dyDescent="0.2">
      <c r="A9" s="467" t="s">
        <v>53</v>
      </c>
      <c r="B9" s="296" t="s">
        <v>110</v>
      </c>
      <c r="C9" s="89"/>
      <c r="D9" s="485"/>
      <c r="E9" s="451"/>
    </row>
    <row r="10" spans="1:5" s="418" customFormat="1" ht="12" customHeight="1" x14ac:dyDescent="0.2">
      <c r="A10" s="468" t="s">
        <v>55</v>
      </c>
      <c r="B10" s="294" t="s">
        <v>112</v>
      </c>
      <c r="C10" s="368"/>
      <c r="D10" s="486"/>
      <c r="E10" s="97"/>
    </row>
    <row r="11" spans="1:5" s="418" customFormat="1" ht="12" customHeight="1" x14ac:dyDescent="0.2">
      <c r="A11" s="468" t="s">
        <v>57</v>
      </c>
      <c r="B11" s="294" t="s">
        <v>114</v>
      </c>
      <c r="C11" s="368"/>
      <c r="D11" s="486"/>
      <c r="E11" s="97"/>
    </row>
    <row r="12" spans="1:5" s="418" customFormat="1" ht="12" customHeight="1" x14ac:dyDescent="0.2">
      <c r="A12" s="468" t="s">
        <v>59</v>
      </c>
      <c r="B12" s="294" t="s">
        <v>116</v>
      </c>
      <c r="C12" s="368"/>
      <c r="D12" s="486"/>
      <c r="E12" s="97"/>
    </row>
    <row r="13" spans="1:5" s="418" customFormat="1" ht="12" customHeight="1" x14ac:dyDescent="0.2">
      <c r="A13" s="468" t="s">
        <v>61</v>
      </c>
      <c r="B13" s="294" t="s">
        <v>118</v>
      </c>
      <c r="C13" s="368"/>
      <c r="D13" s="486"/>
      <c r="E13" s="97"/>
    </row>
    <row r="14" spans="1:5" s="418" customFormat="1" ht="12" customHeight="1" x14ac:dyDescent="0.2">
      <c r="A14" s="468" t="s">
        <v>63</v>
      </c>
      <c r="B14" s="294" t="s">
        <v>388</v>
      </c>
      <c r="C14" s="368"/>
      <c r="D14" s="486"/>
      <c r="E14" s="97"/>
    </row>
    <row r="15" spans="1:5" s="445" customFormat="1" ht="12" customHeight="1" x14ac:dyDescent="0.2">
      <c r="A15" s="468" t="s">
        <v>222</v>
      </c>
      <c r="B15" s="293" t="s">
        <v>389</v>
      </c>
      <c r="C15" s="368"/>
      <c r="D15" s="486"/>
      <c r="E15" s="97"/>
    </row>
    <row r="16" spans="1:5" s="445" customFormat="1" ht="12" customHeight="1" x14ac:dyDescent="0.2">
      <c r="A16" s="468" t="s">
        <v>224</v>
      </c>
      <c r="B16" s="294" t="s">
        <v>124</v>
      </c>
      <c r="C16" s="90"/>
      <c r="D16" s="487"/>
      <c r="E16" s="450"/>
    </row>
    <row r="17" spans="1:5" s="418" customFormat="1" ht="12" customHeight="1" x14ac:dyDescent="0.2">
      <c r="A17" s="468" t="s">
        <v>226</v>
      </c>
      <c r="B17" s="294" t="s">
        <v>126</v>
      </c>
      <c r="C17" s="368"/>
      <c r="D17" s="486"/>
      <c r="E17" s="97"/>
    </row>
    <row r="18" spans="1:5" s="445" customFormat="1" ht="12" customHeight="1" thickBot="1" x14ac:dyDescent="0.25">
      <c r="A18" s="468" t="s">
        <v>228</v>
      </c>
      <c r="B18" s="293" t="s">
        <v>128</v>
      </c>
      <c r="C18" s="369"/>
      <c r="D18" s="98"/>
      <c r="E18" s="446"/>
    </row>
    <row r="19" spans="1:5" s="445" customFormat="1" ht="12" customHeight="1" thickBot="1" x14ac:dyDescent="0.25">
      <c r="A19" s="392" t="s">
        <v>65</v>
      </c>
      <c r="B19" s="456" t="s">
        <v>390</v>
      </c>
      <c r="C19" s="370">
        <f>SUM(C20:C22)</f>
        <v>0</v>
      </c>
      <c r="D19" s="484">
        <f>SUM(D20:D22)</f>
        <v>0</v>
      </c>
      <c r="E19" s="462">
        <f>SUM(E20:E22)</f>
        <v>0</v>
      </c>
    </row>
    <row r="20" spans="1:5" s="445" customFormat="1" ht="12" customHeight="1" x14ac:dyDescent="0.2">
      <c r="A20" s="468" t="s">
        <v>67</v>
      </c>
      <c r="B20" s="295" t="s">
        <v>68</v>
      </c>
      <c r="C20" s="368"/>
      <c r="D20" s="486"/>
      <c r="E20" s="97"/>
    </row>
    <row r="21" spans="1:5" s="445" customFormat="1" ht="12" customHeight="1" x14ac:dyDescent="0.2">
      <c r="A21" s="468" t="s">
        <v>69</v>
      </c>
      <c r="B21" s="294" t="s">
        <v>391</v>
      </c>
      <c r="C21" s="368"/>
      <c r="D21" s="486"/>
      <c r="E21" s="97"/>
    </row>
    <row r="22" spans="1:5" s="445" customFormat="1" ht="12" customHeight="1" x14ac:dyDescent="0.2">
      <c r="A22" s="468" t="s">
        <v>71</v>
      </c>
      <c r="B22" s="294" t="s">
        <v>392</v>
      </c>
      <c r="C22" s="368"/>
      <c r="D22" s="486"/>
      <c r="E22" s="97"/>
    </row>
    <row r="23" spans="1:5" s="418" customFormat="1" ht="12" customHeight="1" thickBot="1" x14ac:dyDescent="0.25">
      <c r="A23" s="468" t="s">
        <v>73</v>
      </c>
      <c r="B23" s="294" t="s">
        <v>415</v>
      </c>
      <c r="C23" s="368"/>
      <c r="D23" s="486"/>
      <c r="E23" s="97"/>
    </row>
    <row r="24" spans="1:5" s="418" customFormat="1" ht="12" customHeight="1" thickBot="1" x14ac:dyDescent="0.25">
      <c r="A24" s="455" t="s">
        <v>79</v>
      </c>
      <c r="B24" s="314" t="s">
        <v>298</v>
      </c>
      <c r="C24" s="37"/>
      <c r="D24" s="488"/>
      <c r="E24" s="461"/>
    </row>
    <row r="25" spans="1:5" s="418" customFormat="1" ht="12" customHeight="1" thickBot="1" x14ac:dyDescent="0.25">
      <c r="A25" s="455" t="s">
        <v>262</v>
      </c>
      <c r="B25" s="314" t="s">
        <v>394</v>
      </c>
      <c r="C25" s="370">
        <f>+C26+C27</f>
        <v>0</v>
      </c>
      <c r="D25" s="484">
        <f>+D26+D27</f>
        <v>0</v>
      </c>
      <c r="E25" s="462">
        <f>+E26+E27</f>
        <v>0</v>
      </c>
    </row>
    <row r="26" spans="1:5" s="418" customFormat="1" ht="12" customHeight="1" x14ac:dyDescent="0.2">
      <c r="A26" s="469" t="s">
        <v>95</v>
      </c>
      <c r="B26" s="470" t="s">
        <v>391</v>
      </c>
      <c r="C26" s="88"/>
      <c r="D26" s="476"/>
      <c r="E26" s="449"/>
    </row>
    <row r="27" spans="1:5" s="418" customFormat="1" ht="12" customHeight="1" x14ac:dyDescent="0.2">
      <c r="A27" s="469" t="s">
        <v>101</v>
      </c>
      <c r="B27" s="471" t="s">
        <v>395</v>
      </c>
      <c r="C27" s="371"/>
      <c r="D27" s="489"/>
      <c r="E27" s="448"/>
    </row>
    <row r="28" spans="1:5" s="418" customFormat="1" ht="12" customHeight="1" thickBot="1" x14ac:dyDescent="0.25">
      <c r="A28" s="468" t="s">
        <v>103</v>
      </c>
      <c r="B28" s="472" t="s">
        <v>416</v>
      </c>
      <c r="C28" s="452"/>
      <c r="D28" s="490"/>
      <c r="E28" s="447"/>
    </row>
    <row r="29" spans="1:5" s="418" customFormat="1" ht="12" customHeight="1" thickBot="1" x14ac:dyDescent="0.25">
      <c r="A29" s="455" t="s">
        <v>107</v>
      </c>
      <c r="B29" s="314" t="s">
        <v>397</v>
      </c>
      <c r="C29" s="370">
        <f>+C30+C31+C32</f>
        <v>0</v>
      </c>
      <c r="D29" s="484">
        <f>+D30+D31+D32</f>
        <v>0</v>
      </c>
      <c r="E29" s="462">
        <f>+E30+E31+E32</f>
        <v>0</v>
      </c>
    </row>
    <row r="30" spans="1:5" s="418" customFormat="1" ht="12" customHeight="1" x14ac:dyDescent="0.2">
      <c r="A30" s="469" t="s">
        <v>109</v>
      </c>
      <c r="B30" s="470" t="s">
        <v>132</v>
      </c>
      <c r="C30" s="88"/>
      <c r="D30" s="476"/>
      <c r="E30" s="449"/>
    </row>
    <row r="31" spans="1:5" s="418" customFormat="1" ht="12" customHeight="1" x14ac:dyDescent="0.2">
      <c r="A31" s="469" t="s">
        <v>111</v>
      </c>
      <c r="B31" s="471" t="s">
        <v>134</v>
      </c>
      <c r="C31" s="371"/>
      <c r="D31" s="489"/>
      <c r="E31" s="448"/>
    </row>
    <row r="32" spans="1:5" s="418" customFormat="1" ht="12" customHeight="1" thickBot="1" x14ac:dyDescent="0.25">
      <c r="A32" s="468" t="s">
        <v>113</v>
      </c>
      <c r="B32" s="454" t="s">
        <v>136</v>
      </c>
      <c r="C32" s="452"/>
      <c r="D32" s="490"/>
      <c r="E32" s="447"/>
    </row>
    <row r="33" spans="1:5" s="418" customFormat="1" ht="12" customHeight="1" thickBot="1" x14ac:dyDescent="0.25">
      <c r="A33" s="455" t="s">
        <v>129</v>
      </c>
      <c r="B33" s="314" t="s">
        <v>299</v>
      </c>
      <c r="C33" s="37"/>
      <c r="D33" s="488"/>
      <c r="E33" s="461"/>
    </row>
    <row r="34" spans="1:5" s="418" customFormat="1" ht="12" customHeight="1" thickBot="1" x14ac:dyDescent="0.25">
      <c r="A34" s="455" t="s">
        <v>273</v>
      </c>
      <c r="B34" s="314" t="s">
        <v>398</v>
      </c>
      <c r="C34" s="37"/>
      <c r="D34" s="488"/>
      <c r="E34" s="461"/>
    </row>
    <row r="35" spans="1:5" s="418" customFormat="1" ht="12" customHeight="1" thickBot="1" x14ac:dyDescent="0.25">
      <c r="A35" s="392" t="s">
        <v>151</v>
      </c>
      <c r="B35" s="314" t="s">
        <v>417</v>
      </c>
      <c r="C35" s="370">
        <f>+C8+C19+C24+C25+C29+C33+C34</f>
        <v>0</v>
      </c>
      <c r="D35" s="484">
        <f>+D8+D19+D24+D25+D29+D33+D34</f>
        <v>0</v>
      </c>
      <c r="E35" s="462">
        <f>+E8+E19+E24+E25+E29+E33+E34</f>
        <v>0</v>
      </c>
    </row>
    <row r="36" spans="1:5" s="445" customFormat="1" ht="12" customHeight="1" thickBot="1" x14ac:dyDescent="0.25">
      <c r="A36" s="457" t="s">
        <v>161</v>
      </c>
      <c r="B36" s="314" t="s">
        <v>400</v>
      </c>
      <c r="C36" s="370">
        <f>+C37+C38+C39</f>
        <v>0</v>
      </c>
      <c r="D36" s="484">
        <f>+D37+D38+D39</f>
        <v>0</v>
      </c>
      <c r="E36" s="462">
        <f>+E37+E38+E39</f>
        <v>0</v>
      </c>
    </row>
    <row r="37" spans="1:5" s="445" customFormat="1" ht="15" customHeight="1" x14ac:dyDescent="0.2">
      <c r="A37" s="469" t="s">
        <v>401</v>
      </c>
      <c r="B37" s="470" t="s">
        <v>316</v>
      </c>
      <c r="C37" s="88"/>
      <c r="D37" s="476"/>
      <c r="E37" s="449"/>
    </row>
    <row r="38" spans="1:5" s="445" customFormat="1" ht="15" customHeight="1" x14ac:dyDescent="0.2">
      <c r="A38" s="469" t="s">
        <v>402</v>
      </c>
      <c r="B38" s="471" t="s">
        <v>403</v>
      </c>
      <c r="C38" s="371"/>
      <c r="D38" s="489"/>
      <c r="E38" s="448"/>
    </row>
    <row r="39" spans="1:5" ht="13.5" thickBot="1" x14ac:dyDescent="0.25">
      <c r="A39" s="468" t="s">
        <v>404</v>
      </c>
      <c r="B39" s="454" t="s">
        <v>405</v>
      </c>
      <c r="C39" s="452"/>
      <c r="D39" s="490"/>
      <c r="E39" s="447"/>
    </row>
    <row r="40" spans="1:5" s="444" customFormat="1" ht="16.5" customHeight="1" thickBot="1" x14ac:dyDescent="0.25">
      <c r="A40" s="457" t="s">
        <v>285</v>
      </c>
      <c r="B40" s="458" t="s">
        <v>406</v>
      </c>
      <c r="C40" s="91">
        <f>+C35+C36</f>
        <v>0</v>
      </c>
      <c r="D40" s="491">
        <f>+D35+D36</f>
        <v>0</v>
      </c>
      <c r="E40" s="463">
        <f>+E35+E36</f>
        <v>0</v>
      </c>
    </row>
    <row r="41" spans="1:5" s="281" customFormat="1" ht="12" customHeight="1" x14ac:dyDescent="0.2">
      <c r="A41" s="400"/>
      <c r="B41" s="401"/>
      <c r="C41" s="416"/>
      <c r="D41" s="416"/>
      <c r="E41" s="416"/>
    </row>
    <row r="42" spans="1:5" ht="12" customHeight="1" thickBot="1" x14ac:dyDescent="0.25">
      <c r="A42" s="402"/>
      <c r="B42" s="403"/>
      <c r="C42" s="417"/>
      <c r="D42" s="417"/>
      <c r="E42" s="417"/>
    </row>
    <row r="43" spans="1:5" ht="12" customHeight="1" thickBot="1" x14ac:dyDescent="0.25">
      <c r="A43" s="714" t="s">
        <v>292</v>
      </c>
      <c r="B43" s="715"/>
      <c r="C43" s="715"/>
      <c r="D43" s="715"/>
      <c r="E43" s="716"/>
    </row>
    <row r="44" spans="1:5" ht="12" customHeight="1" thickBot="1" x14ac:dyDescent="0.25">
      <c r="A44" s="455" t="s">
        <v>51</v>
      </c>
      <c r="B44" s="314" t="s">
        <v>407</v>
      </c>
      <c r="C44" s="370">
        <f>SUM(C45:C49)</f>
        <v>0</v>
      </c>
      <c r="D44" s="370">
        <f>SUM(D45:D49)</f>
        <v>0</v>
      </c>
      <c r="E44" s="462">
        <f>SUM(E45:E49)</f>
        <v>0</v>
      </c>
    </row>
    <row r="45" spans="1:5" ht="12" customHeight="1" x14ac:dyDescent="0.2">
      <c r="A45" s="468" t="s">
        <v>53</v>
      </c>
      <c r="B45" s="295" t="s">
        <v>215</v>
      </c>
      <c r="C45" s="88"/>
      <c r="D45" s="88"/>
      <c r="E45" s="449"/>
    </row>
    <row r="46" spans="1:5" ht="12" customHeight="1" x14ac:dyDescent="0.2">
      <c r="A46" s="468" t="s">
        <v>55</v>
      </c>
      <c r="B46" s="294" t="s">
        <v>216</v>
      </c>
      <c r="C46" s="367"/>
      <c r="D46" s="367"/>
      <c r="E46" s="473"/>
    </row>
    <row r="47" spans="1:5" ht="12" customHeight="1" x14ac:dyDescent="0.2">
      <c r="A47" s="468" t="s">
        <v>57</v>
      </c>
      <c r="B47" s="294" t="s">
        <v>217</v>
      </c>
      <c r="C47" s="367"/>
      <c r="D47" s="367"/>
      <c r="E47" s="473"/>
    </row>
    <row r="48" spans="1:5" s="281" customFormat="1" ht="12" customHeight="1" x14ac:dyDescent="0.2">
      <c r="A48" s="468" t="s">
        <v>59</v>
      </c>
      <c r="B48" s="294" t="s">
        <v>218</v>
      </c>
      <c r="C48" s="367"/>
      <c r="D48" s="367"/>
      <c r="E48" s="473"/>
    </row>
    <row r="49" spans="1:5" ht="12" customHeight="1" thickBot="1" x14ac:dyDescent="0.25">
      <c r="A49" s="468" t="s">
        <v>61</v>
      </c>
      <c r="B49" s="294" t="s">
        <v>220</v>
      </c>
      <c r="C49" s="367"/>
      <c r="D49" s="367"/>
      <c r="E49" s="473"/>
    </row>
    <row r="50" spans="1:5" ht="12" customHeight="1" thickBot="1" x14ac:dyDescent="0.25">
      <c r="A50" s="455" t="s">
        <v>65</v>
      </c>
      <c r="B50" s="314" t="s">
        <v>408</v>
      </c>
      <c r="C50" s="370">
        <f>SUM(C51:C53)</f>
        <v>0</v>
      </c>
      <c r="D50" s="370">
        <f>SUM(D51:D53)</f>
        <v>0</v>
      </c>
      <c r="E50" s="462">
        <f>SUM(E51:E53)</f>
        <v>0</v>
      </c>
    </row>
    <row r="51" spans="1:5" ht="12" customHeight="1" x14ac:dyDescent="0.2">
      <c r="A51" s="468" t="s">
        <v>67</v>
      </c>
      <c r="B51" s="295" t="s">
        <v>241</v>
      </c>
      <c r="C51" s="88"/>
      <c r="D51" s="88"/>
      <c r="E51" s="449"/>
    </row>
    <row r="52" spans="1:5" ht="12" customHeight="1" x14ac:dyDescent="0.2">
      <c r="A52" s="468" t="s">
        <v>69</v>
      </c>
      <c r="B52" s="294" t="s">
        <v>243</v>
      </c>
      <c r="C52" s="367"/>
      <c r="D52" s="367"/>
      <c r="E52" s="473"/>
    </row>
    <row r="53" spans="1:5" ht="15" customHeight="1" x14ac:dyDescent="0.2">
      <c r="A53" s="468" t="s">
        <v>71</v>
      </c>
      <c r="B53" s="294" t="s">
        <v>409</v>
      </c>
      <c r="C53" s="367"/>
      <c r="D53" s="367"/>
      <c r="E53" s="473"/>
    </row>
    <row r="54" spans="1:5" ht="23.25" thickBot="1" x14ac:dyDescent="0.25">
      <c r="A54" s="468" t="s">
        <v>73</v>
      </c>
      <c r="B54" s="294" t="s">
        <v>418</v>
      </c>
      <c r="C54" s="367"/>
      <c r="D54" s="367"/>
      <c r="E54" s="473"/>
    </row>
    <row r="55" spans="1:5" ht="15" customHeight="1" thickBot="1" x14ac:dyDescent="0.25">
      <c r="A55" s="455" t="s">
        <v>79</v>
      </c>
      <c r="B55" s="459" t="s">
        <v>411</v>
      </c>
      <c r="C55" s="91">
        <f>+C44+C50</f>
        <v>0</v>
      </c>
      <c r="D55" s="91">
        <f>+D44+D50</f>
        <v>0</v>
      </c>
      <c r="E55" s="463">
        <f>+E44+E50</f>
        <v>0</v>
      </c>
    </row>
    <row r="56" spans="1:5" ht="13.5" thickBot="1" x14ac:dyDescent="0.25">
      <c r="C56" s="464"/>
      <c r="D56" s="464"/>
      <c r="E56" s="464"/>
    </row>
    <row r="57" spans="1:5" ht="13.5" thickBot="1" x14ac:dyDescent="0.25">
      <c r="A57" s="404" t="s">
        <v>375</v>
      </c>
      <c r="B57" s="405"/>
      <c r="C57" s="95"/>
      <c r="D57" s="95"/>
      <c r="E57" s="453"/>
    </row>
    <row r="58" spans="1:5" ht="13.5" thickBot="1" x14ac:dyDescent="0.25">
      <c r="A58" s="404" t="s">
        <v>376</v>
      </c>
      <c r="B58" s="405"/>
      <c r="C58" s="95"/>
      <c r="D58" s="95"/>
      <c r="E58" s="453"/>
    </row>
  </sheetData>
  <sheetProtection sheet="1" objects="1" scenarios="1" formatCells="0"/>
  <mergeCells count="4">
    <mergeCell ref="B2:D2"/>
    <mergeCell ref="B3:D3"/>
    <mergeCell ref="A7:E7"/>
    <mergeCell ref="A43:E43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4" orientation="portrait" verticalDpi="300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tabColor rgb="FF92D050"/>
  </sheetPr>
  <dimension ref="A1:E58"/>
  <sheetViews>
    <sheetView zoomScaleNormal="100" zoomScaleSheetLayoutView="145" workbookViewId="0">
      <selection activeCell="B4" sqref="B4"/>
    </sheetView>
  </sheetViews>
  <sheetFormatPr defaultRowHeight="12.75" x14ac:dyDescent="0.2"/>
  <cols>
    <col min="1" max="1" width="18.6640625" style="460" customWidth="1"/>
    <col min="2" max="2" width="62" style="30" customWidth="1"/>
    <col min="3" max="5" width="15.83203125" style="30" customWidth="1"/>
    <col min="6" max="16384" width="9.33203125" style="30"/>
  </cols>
  <sheetData>
    <row r="1" spans="1:5" s="395" customFormat="1" ht="21" customHeight="1" thickBot="1" x14ac:dyDescent="0.25">
      <c r="A1" s="394"/>
      <c r="B1" s="396"/>
      <c r="C1" s="441"/>
      <c r="D1" s="441"/>
      <c r="E1" s="509" t="str">
        <f>+CONCATENATE("8.3.2. melléklet a ……/",LEFT(ÖSSZEFÜGGÉSEK!A4,4)+1,". (……) önkormányzati rendelethez")</f>
        <v>8.3.2. melléklet a ……/2017. (……) önkormányzati rendelethez</v>
      </c>
    </row>
    <row r="2" spans="1:5" s="442" customFormat="1" ht="25.5" customHeight="1" x14ac:dyDescent="0.2">
      <c r="A2" s="422" t="s">
        <v>384</v>
      </c>
      <c r="B2" s="717" t="s">
        <v>422</v>
      </c>
      <c r="C2" s="718"/>
      <c r="D2" s="719"/>
      <c r="E2" s="465" t="s">
        <v>423</v>
      </c>
    </row>
    <row r="3" spans="1:5" s="442" customFormat="1" ht="24.75" thickBot="1" x14ac:dyDescent="0.25">
      <c r="A3" s="440" t="s">
        <v>414</v>
      </c>
      <c r="B3" s="720" t="s">
        <v>380</v>
      </c>
      <c r="C3" s="723"/>
      <c r="D3" s="724"/>
      <c r="E3" s="466" t="s">
        <v>381</v>
      </c>
    </row>
    <row r="4" spans="1:5" s="443" customFormat="1" ht="15.95" customHeight="1" thickBot="1" x14ac:dyDescent="0.3">
      <c r="A4" s="397"/>
      <c r="B4" s="397"/>
      <c r="C4" s="398"/>
      <c r="D4" s="398"/>
      <c r="E4" s="398" t="s">
        <v>363</v>
      </c>
    </row>
    <row r="5" spans="1:5" ht="24.75" thickBot="1" x14ac:dyDescent="0.25">
      <c r="A5" s="534" t="s">
        <v>364</v>
      </c>
      <c r="B5" s="535" t="s">
        <v>365</v>
      </c>
      <c r="C5" s="84" t="s">
        <v>43</v>
      </c>
      <c r="D5" s="84" t="s">
        <v>44</v>
      </c>
      <c r="E5" s="399" t="s">
        <v>45</v>
      </c>
    </row>
    <row r="6" spans="1:5" s="444" customFormat="1" ht="12.95" customHeight="1" thickBot="1" x14ac:dyDescent="0.25">
      <c r="A6" s="392" t="s">
        <v>46</v>
      </c>
      <c r="B6" s="393" t="s">
        <v>47</v>
      </c>
      <c r="C6" s="393" t="s">
        <v>48</v>
      </c>
      <c r="D6" s="94" t="s">
        <v>49</v>
      </c>
      <c r="E6" s="92" t="s">
        <v>50</v>
      </c>
    </row>
    <row r="7" spans="1:5" s="444" customFormat="1" ht="15.95" customHeight="1" thickBot="1" x14ac:dyDescent="0.25">
      <c r="A7" s="714" t="s">
        <v>291</v>
      </c>
      <c r="B7" s="715"/>
      <c r="C7" s="715"/>
      <c r="D7" s="715"/>
      <c r="E7" s="716"/>
    </row>
    <row r="8" spans="1:5" s="418" customFormat="1" ht="12" customHeight="1" thickBot="1" x14ac:dyDescent="0.25">
      <c r="A8" s="392" t="s">
        <v>51</v>
      </c>
      <c r="B8" s="456" t="s">
        <v>387</v>
      </c>
      <c r="C8" s="370">
        <f>SUM(C9:C18)</f>
        <v>0</v>
      </c>
      <c r="D8" s="484">
        <f>SUM(D9:D18)</f>
        <v>0</v>
      </c>
      <c r="E8" s="462">
        <f>SUM(E9:E18)</f>
        <v>0</v>
      </c>
    </row>
    <row r="9" spans="1:5" s="418" customFormat="1" ht="12" customHeight="1" x14ac:dyDescent="0.2">
      <c r="A9" s="467" t="s">
        <v>53</v>
      </c>
      <c r="B9" s="296" t="s">
        <v>110</v>
      </c>
      <c r="C9" s="89"/>
      <c r="D9" s="485"/>
      <c r="E9" s="451"/>
    </row>
    <row r="10" spans="1:5" s="418" customFormat="1" ht="12" customHeight="1" x14ac:dyDescent="0.2">
      <c r="A10" s="468" t="s">
        <v>55</v>
      </c>
      <c r="B10" s="294" t="s">
        <v>112</v>
      </c>
      <c r="C10" s="368"/>
      <c r="D10" s="486"/>
      <c r="E10" s="97"/>
    </row>
    <row r="11" spans="1:5" s="418" customFormat="1" ht="12" customHeight="1" x14ac:dyDescent="0.2">
      <c r="A11" s="468" t="s">
        <v>57</v>
      </c>
      <c r="B11" s="294" t="s">
        <v>114</v>
      </c>
      <c r="C11" s="368"/>
      <c r="D11" s="486"/>
      <c r="E11" s="97"/>
    </row>
    <row r="12" spans="1:5" s="418" customFormat="1" ht="12" customHeight="1" x14ac:dyDescent="0.2">
      <c r="A12" s="468" t="s">
        <v>59</v>
      </c>
      <c r="B12" s="294" t="s">
        <v>116</v>
      </c>
      <c r="C12" s="368"/>
      <c r="D12" s="486"/>
      <c r="E12" s="97"/>
    </row>
    <row r="13" spans="1:5" s="418" customFormat="1" ht="12" customHeight="1" x14ac:dyDescent="0.2">
      <c r="A13" s="468" t="s">
        <v>61</v>
      </c>
      <c r="B13" s="294" t="s">
        <v>118</v>
      </c>
      <c r="C13" s="368"/>
      <c r="D13" s="486"/>
      <c r="E13" s="97"/>
    </row>
    <row r="14" spans="1:5" s="418" customFormat="1" ht="12" customHeight="1" x14ac:dyDescent="0.2">
      <c r="A14" s="468" t="s">
        <v>63</v>
      </c>
      <c r="B14" s="294" t="s">
        <v>388</v>
      </c>
      <c r="C14" s="368"/>
      <c r="D14" s="486"/>
      <c r="E14" s="97"/>
    </row>
    <row r="15" spans="1:5" s="445" customFormat="1" ht="12" customHeight="1" x14ac:dyDescent="0.2">
      <c r="A15" s="468" t="s">
        <v>222</v>
      </c>
      <c r="B15" s="293" t="s">
        <v>389</v>
      </c>
      <c r="C15" s="368"/>
      <c r="D15" s="486"/>
      <c r="E15" s="97"/>
    </row>
    <row r="16" spans="1:5" s="445" customFormat="1" ht="12" customHeight="1" x14ac:dyDescent="0.2">
      <c r="A16" s="468" t="s">
        <v>224</v>
      </c>
      <c r="B16" s="294" t="s">
        <v>124</v>
      </c>
      <c r="C16" s="90"/>
      <c r="D16" s="487"/>
      <c r="E16" s="450"/>
    </row>
    <row r="17" spans="1:5" s="418" customFormat="1" ht="12" customHeight="1" x14ac:dyDescent="0.2">
      <c r="A17" s="468" t="s">
        <v>226</v>
      </c>
      <c r="B17" s="294" t="s">
        <v>126</v>
      </c>
      <c r="C17" s="368"/>
      <c r="D17" s="486"/>
      <c r="E17" s="97"/>
    </row>
    <row r="18" spans="1:5" s="445" customFormat="1" ht="12" customHeight="1" thickBot="1" x14ac:dyDescent="0.25">
      <c r="A18" s="468" t="s">
        <v>228</v>
      </c>
      <c r="B18" s="293" t="s">
        <v>128</v>
      </c>
      <c r="C18" s="369"/>
      <c r="D18" s="98"/>
      <c r="E18" s="446"/>
    </row>
    <row r="19" spans="1:5" s="445" customFormat="1" ht="12" customHeight="1" thickBot="1" x14ac:dyDescent="0.25">
      <c r="A19" s="392" t="s">
        <v>65</v>
      </c>
      <c r="B19" s="456" t="s">
        <v>390</v>
      </c>
      <c r="C19" s="370">
        <f>SUM(C20:C22)</f>
        <v>0</v>
      </c>
      <c r="D19" s="484">
        <f>SUM(D20:D22)</f>
        <v>0</v>
      </c>
      <c r="E19" s="462">
        <f>SUM(E20:E22)</f>
        <v>0</v>
      </c>
    </row>
    <row r="20" spans="1:5" s="445" customFormat="1" ht="12" customHeight="1" x14ac:dyDescent="0.2">
      <c r="A20" s="468" t="s">
        <v>67</v>
      </c>
      <c r="B20" s="295" t="s">
        <v>68</v>
      </c>
      <c r="C20" s="368"/>
      <c r="D20" s="486"/>
      <c r="E20" s="97"/>
    </row>
    <row r="21" spans="1:5" s="445" customFormat="1" ht="12" customHeight="1" x14ac:dyDescent="0.2">
      <c r="A21" s="468" t="s">
        <v>69</v>
      </c>
      <c r="B21" s="294" t="s">
        <v>391</v>
      </c>
      <c r="C21" s="368"/>
      <c r="D21" s="486"/>
      <c r="E21" s="97"/>
    </row>
    <row r="22" spans="1:5" s="445" customFormat="1" ht="12" customHeight="1" x14ac:dyDescent="0.2">
      <c r="A22" s="468" t="s">
        <v>71</v>
      </c>
      <c r="B22" s="294" t="s">
        <v>392</v>
      </c>
      <c r="C22" s="368"/>
      <c r="D22" s="486"/>
      <c r="E22" s="97"/>
    </row>
    <row r="23" spans="1:5" s="418" customFormat="1" ht="12" customHeight="1" thickBot="1" x14ac:dyDescent="0.25">
      <c r="A23" s="468" t="s">
        <v>73</v>
      </c>
      <c r="B23" s="294" t="s">
        <v>415</v>
      </c>
      <c r="C23" s="368"/>
      <c r="D23" s="486"/>
      <c r="E23" s="97"/>
    </row>
    <row r="24" spans="1:5" s="418" customFormat="1" ht="12" customHeight="1" thickBot="1" x14ac:dyDescent="0.25">
      <c r="A24" s="455" t="s">
        <v>79</v>
      </c>
      <c r="B24" s="314" t="s">
        <v>298</v>
      </c>
      <c r="C24" s="37"/>
      <c r="D24" s="488"/>
      <c r="E24" s="461"/>
    </row>
    <row r="25" spans="1:5" s="418" customFormat="1" ht="12" customHeight="1" thickBot="1" x14ac:dyDescent="0.25">
      <c r="A25" s="455" t="s">
        <v>262</v>
      </c>
      <c r="B25" s="314" t="s">
        <v>394</v>
      </c>
      <c r="C25" s="370">
        <f>+C26+C27</f>
        <v>0</v>
      </c>
      <c r="D25" s="484">
        <f>+D26+D27</f>
        <v>0</v>
      </c>
      <c r="E25" s="462">
        <f>+E26+E27</f>
        <v>0</v>
      </c>
    </row>
    <row r="26" spans="1:5" s="418" customFormat="1" ht="12" customHeight="1" x14ac:dyDescent="0.2">
      <c r="A26" s="469" t="s">
        <v>95</v>
      </c>
      <c r="B26" s="470" t="s">
        <v>391</v>
      </c>
      <c r="C26" s="88"/>
      <c r="D26" s="476"/>
      <c r="E26" s="449"/>
    </row>
    <row r="27" spans="1:5" s="418" customFormat="1" ht="12" customHeight="1" x14ac:dyDescent="0.2">
      <c r="A27" s="469" t="s">
        <v>101</v>
      </c>
      <c r="B27" s="471" t="s">
        <v>395</v>
      </c>
      <c r="C27" s="371"/>
      <c r="D27" s="489"/>
      <c r="E27" s="448"/>
    </row>
    <row r="28" spans="1:5" s="418" customFormat="1" ht="12" customHeight="1" thickBot="1" x14ac:dyDescent="0.25">
      <c r="A28" s="468" t="s">
        <v>103</v>
      </c>
      <c r="B28" s="472" t="s">
        <v>416</v>
      </c>
      <c r="C28" s="452"/>
      <c r="D28" s="490"/>
      <c r="E28" s="447"/>
    </row>
    <row r="29" spans="1:5" s="418" customFormat="1" ht="12" customHeight="1" thickBot="1" x14ac:dyDescent="0.25">
      <c r="A29" s="455" t="s">
        <v>107</v>
      </c>
      <c r="B29" s="314" t="s">
        <v>397</v>
      </c>
      <c r="C29" s="370">
        <f>+C30+C31+C32</f>
        <v>0</v>
      </c>
      <c r="D29" s="484">
        <f>+D30+D31+D32</f>
        <v>0</v>
      </c>
      <c r="E29" s="462">
        <f>+E30+E31+E32</f>
        <v>0</v>
      </c>
    </row>
    <row r="30" spans="1:5" s="418" customFormat="1" ht="12" customHeight="1" x14ac:dyDescent="0.2">
      <c r="A30" s="469" t="s">
        <v>109</v>
      </c>
      <c r="B30" s="470" t="s">
        <v>132</v>
      </c>
      <c r="C30" s="88"/>
      <c r="D30" s="476"/>
      <c r="E30" s="449"/>
    </row>
    <row r="31" spans="1:5" s="418" customFormat="1" ht="12" customHeight="1" x14ac:dyDescent="0.2">
      <c r="A31" s="469" t="s">
        <v>111</v>
      </c>
      <c r="B31" s="471" t="s">
        <v>134</v>
      </c>
      <c r="C31" s="371"/>
      <c r="D31" s="489"/>
      <c r="E31" s="448"/>
    </row>
    <row r="32" spans="1:5" s="418" customFormat="1" ht="12" customHeight="1" thickBot="1" x14ac:dyDescent="0.25">
      <c r="A32" s="468" t="s">
        <v>113</v>
      </c>
      <c r="B32" s="454" t="s">
        <v>136</v>
      </c>
      <c r="C32" s="452"/>
      <c r="D32" s="490"/>
      <c r="E32" s="447"/>
    </row>
    <row r="33" spans="1:5" s="418" customFormat="1" ht="12" customHeight="1" thickBot="1" x14ac:dyDescent="0.25">
      <c r="A33" s="455" t="s">
        <v>129</v>
      </c>
      <c r="B33" s="314" t="s">
        <v>299</v>
      </c>
      <c r="C33" s="37"/>
      <c r="D33" s="488"/>
      <c r="E33" s="461"/>
    </row>
    <row r="34" spans="1:5" s="418" customFormat="1" ht="12" customHeight="1" thickBot="1" x14ac:dyDescent="0.25">
      <c r="A34" s="455" t="s">
        <v>273</v>
      </c>
      <c r="B34" s="314" t="s">
        <v>398</v>
      </c>
      <c r="C34" s="37"/>
      <c r="D34" s="488"/>
      <c r="E34" s="461"/>
    </row>
    <row r="35" spans="1:5" s="418" customFormat="1" ht="12" customHeight="1" thickBot="1" x14ac:dyDescent="0.25">
      <c r="A35" s="392" t="s">
        <v>151</v>
      </c>
      <c r="B35" s="314" t="s">
        <v>417</v>
      </c>
      <c r="C35" s="370">
        <f>+C8+C19+C24+C25+C29+C33+C34</f>
        <v>0</v>
      </c>
      <c r="D35" s="484">
        <f>+D8+D19+D24+D25+D29+D33+D34</f>
        <v>0</v>
      </c>
      <c r="E35" s="462">
        <f>+E8+E19+E24+E25+E29+E33+E34</f>
        <v>0</v>
      </c>
    </row>
    <row r="36" spans="1:5" s="445" customFormat="1" ht="12" customHeight="1" thickBot="1" x14ac:dyDescent="0.25">
      <c r="A36" s="457" t="s">
        <v>161</v>
      </c>
      <c r="B36" s="314" t="s">
        <v>400</v>
      </c>
      <c r="C36" s="370">
        <f>+C37+C38+C39</f>
        <v>0</v>
      </c>
      <c r="D36" s="484">
        <f>+D37+D38+D39</f>
        <v>0</v>
      </c>
      <c r="E36" s="462">
        <f>+E37+E38+E39</f>
        <v>0</v>
      </c>
    </row>
    <row r="37" spans="1:5" s="445" customFormat="1" ht="15" customHeight="1" x14ac:dyDescent="0.2">
      <c r="A37" s="469" t="s">
        <v>401</v>
      </c>
      <c r="B37" s="470" t="s">
        <v>316</v>
      </c>
      <c r="C37" s="88"/>
      <c r="D37" s="476"/>
      <c r="E37" s="449"/>
    </row>
    <row r="38" spans="1:5" s="445" customFormat="1" ht="15" customHeight="1" x14ac:dyDescent="0.2">
      <c r="A38" s="469" t="s">
        <v>402</v>
      </c>
      <c r="B38" s="471" t="s">
        <v>403</v>
      </c>
      <c r="C38" s="371"/>
      <c r="D38" s="489"/>
      <c r="E38" s="448"/>
    </row>
    <row r="39" spans="1:5" ht="13.5" thickBot="1" x14ac:dyDescent="0.25">
      <c r="A39" s="468" t="s">
        <v>404</v>
      </c>
      <c r="B39" s="454" t="s">
        <v>405</v>
      </c>
      <c r="C39" s="452"/>
      <c r="D39" s="490"/>
      <c r="E39" s="447"/>
    </row>
    <row r="40" spans="1:5" s="444" customFormat="1" ht="16.5" customHeight="1" thickBot="1" x14ac:dyDescent="0.25">
      <c r="A40" s="457" t="s">
        <v>285</v>
      </c>
      <c r="B40" s="458" t="s">
        <v>406</v>
      </c>
      <c r="C40" s="91">
        <f>+C35+C36</f>
        <v>0</v>
      </c>
      <c r="D40" s="491">
        <f>+D35+D36</f>
        <v>0</v>
      </c>
      <c r="E40" s="463">
        <f>+E35+E36</f>
        <v>0</v>
      </c>
    </row>
    <row r="41" spans="1:5" s="281" customFormat="1" ht="12" customHeight="1" x14ac:dyDescent="0.2">
      <c r="A41" s="400"/>
      <c r="B41" s="401"/>
      <c r="C41" s="416"/>
      <c r="D41" s="416"/>
      <c r="E41" s="416"/>
    </row>
    <row r="42" spans="1:5" ht="12" customHeight="1" thickBot="1" x14ac:dyDescent="0.25">
      <c r="A42" s="402"/>
      <c r="B42" s="403"/>
      <c r="C42" s="417"/>
      <c r="D42" s="417"/>
      <c r="E42" s="417"/>
    </row>
    <row r="43" spans="1:5" ht="12" customHeight="1" thickBot="1" x14ac:dyDescent="0.25">
      <c r="A43" s="714" t="s">
        <v>292</v>
      </c>
      <c r="B43" s="715"/>
      <c r="C43" s="715"/>
      <c r="D43" s="715"/>
      <c r="E43" s="716"/>
    </row>
    <row r="44" spans="1:5" ht="12" customHeight="1" thickBot="1" x14ac:dyDescent="0.25">
      <c r="A44" s="455" t="s">
        <v>51</v>
      </c>
      <c r="B44" s="314" t="s">
        <v>407</v>
      </c>
      <c r="C44" s="370">
        <f>SUM(C45:C49)</f>
        <v>0</v>
      </c>
      <c r="D44" s="370">
        <f>SUM(D45:D49)</f>
        <v>0</v>
      </c>
      <c r="E44" s="462">
        <f>SUM(E45:E49)</f>
        <v>0</v>
      </c>
    </row>
    <row r="45" spans="1:5" ht="12" customHeight="1" x14ac:dyDescent="0.2">
      <c r="A45" s="468" t="s">
        <v>53</v>
      </c>
      <c r="B45" s="295" t="s">
        <v>215</v>
      </c>
      <c r="C45" s="88"/>
      <c r="D45" s="88"/>
      <c r="E45" s="449"/>
    </row>
    <row r="46" spans="1:5" ht="12" customHeight="1" x14ac:dyDescent="0.2">
      <c r="A46" s="468" t="s">
        <v>55</v>
      </c>
      <c r="B46" s="294" t="s">
        <v>216</v>
      </c>
      <c r="C46" s="367"/>
      <c r="D46" s="367"/>
      <c r="E46" s="473"/>
    </row>
    <row r="47" spans="1:5" ht="12" customHeight="1" x14ac:dyDescent="0.2">
      <c r="A47" s="468" t="s">
        <v>57</v>
      </c>
      <c r="B47" s="294" t="s">
        <v>217</v>
      </c>
      <c r="C47" s="367"/>
      <c r="D47" s="367"/>
      <c r="E47" s="473"/>
    </row>
    <row r="48" spans="1:5" s="281" customFormat="1" ht="12" customHeight="1" x14ac:dyDescent="0.2">
      <c r="A48" s="468" t="s">
        <v>59</v>
      </c>
      <c r="B48" s="294" t="s">
        <v>218</v>
      </c>
      <c r="C48" s="367"/>
      <c r="D48" s="367"/>
      <c r="E48" s="473"/>
    </row>
    <row r="49" spans="1:5" ht="12" customHeight="1" thickBot="1" x14ac:dyDescent="0.25">
      <c r="A49" s="468" t="s">
        <v>61</v>
      </c>
      <c r="B49" s="294" t="s">
        <v>220</v>
      </c>
      <c r="C49" s="367"/>
      <c r="D49" s="367"/>
      <c r="E49" s="473"/>
    </row>
    <row r="50" spans="1:5" ht="12" customHeight="1" thickBot="1" x14ac:dyDescent="0.25">
      <c r="A50" s="455" t="s">
        <v>65</v>
      </c>
      <c r="B50" s="314" t="s">
        <v>408</v>
      </c>
      <c r="C50" s="370">
        <f>SUM(C51:C53)</f>
        <v>0</v>
      </c>
      <c r="D50" s="370">
        <f>SUM(D51:D53)</f>
        <v>0</v>
      </c>
      <c r="E50" s="462">
        <f>SUM(E51:E53)</f>
        <v>0</v>
      </c>
    </row>
    <row r="51" spans="1:5" ht="12" customHeight="1" x14ac:dyDescent="0.2">
      <c r="A51" s="468" t="s">
        <v>67</v>
      </c>
      <c r="B51" s="295" t="s">
        <v>241</v>
      </c>
      <c r="C51" s="88"/>
      <c r="D51" s="88"/>
      <c r="E51" s="449"/>
    </row>
    <row r="52" spans="1:5" ht="12" customHeight="1" x14ac:dyDescent="0.2">
      <c r="A52" s="468" t="s">
        <v>69</v>
      </c>
      <c r="B52" s="294" t="s">
        <v>243</v>
      </c>
      <c r="C52" s="367"/>
      <c r="D52" s="367"/>
      <c r="E52" s="473"/>
    </row>
    <row r="53" spans="1:5" ht="15" customHeight="1" x14ac:dyDescent="0.2">
      <c r="A53" s="468" t="s">
        <v>71</v>
      </c>
      <c r="B53" s="294" t="s">
        <v>409</v>
      </c>
      <c r="C53" s="367"/>
      <c r="D53" s="367"/>
      <c r="E53" s="473"/>
    </row>
    <row r="54" spans="1:5" ht="23.25" thickBot="1" x14ac:dyDescent="0.25">
      <c r="A54" s="468" t="s">
        <v>73</v>
      </c>
      <c r="B54" s="294" t="s">
        <v>418</v>
      </c>
      <c r="C54" s="367"/>
      <c r="D54" s="367"/>
      <c r="E54" s="473"/>
    </row>
    <row r="55" spans="1:5" ht="15" customHeight="1" thickBot="1" x14ac:dyDescent="0.25">
      <c r="A55" s="455" t="s">
        <v>79</v>
      </c>
      <c r="B55" s="459" t="s">
        <v>411</v>
      </c>
      <c r="C55" s="91">
        <f>+C44+C50</f>
        <v>0</v>
      </c>
      <c r="D55" s="91">
        <f>+D44+D50</f>
        <v>0</v>
      </c>
      <c r="E55" s="463">
        <f>+E44+E50</f>
        <v>0</v>
      </c>
    </row>
    <row r="56" spans="1:5" ht="13.5" thickBot="1" x14ac:dyDescent="0.25">
      <c r="C56" s="464"/>
      <c r="D56" s="464"/>
      <c r="E56" s="464"/>
    </row>
    <row r="57" spans="1:5" ht="13.5" thickBot="1" x14ac:dyDescent="0.25">
      <c r="A57" s="404" t="s">
        <v>375</v>
      </c>
      <c r="B57" s="405"/>
      <c r="C57" s="95"/>
      <c r="D57" s="95"/>
      <c r="E57" s="453"/>
    </row>
    <row r="58" spans="1:5" ht="13.5" thickBot="1" x14ac:dyDescent="0.25">
      <c r="A58" s="404" t="s">
        <v>376</v>
      </c>
      <c r="B58" s="405"/>
      <c r="C58" s="95"/>
      <c r="D58" s="95"/>
      <c r="E58" s="453"/>
    </row>
  </sheetData>
  <sheetProtection sheet="1" objects="1" scenarios="1" formatCells="0"/>
  <mergeCells count="4">
    <mergeCell ref="B2:D2"/>
    <mergeCell ref="B3:D3"/>
    <mergeCell ref="A7:E7"/>
    <mergeCell ref="A43:E43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4" orientation="portrait" verticalDpi="300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tabColor rgb="FF92D050"/>
  </sheetPr>
  <dimension ref="A1:E58"/>
  <sheetViews>
    <sheetView zoomScaleNormal="100" zoomScaleSheetLayoutView="145" workbookViewId="0">
      <selection activeCell="B3" sqref="B3:D3"/>
    </sheetView>
  </sheetViews>
  <sheetFormatPr defaultRowHeight="12.75" x14ac:dyDescent="0.2"/>
  <cols>
    <col min="1" max="1" width="18.6640625" style="460" customWidth="1"/>
    <col min="2" max="2" width="62" style="30" customWidth="1"/>
    <col min="3" max="5" width="15.83203125" style="30" customWidth="1"/>
    <col min="6" max="16384" width="9.33203125" style="30"/>
  </cols>
  <sheetData>
    <row r="1" spans="1:5" s="395" customFormat="1" ht="21" customHeight="1" thickBot="1" x14ac:dyDescent="0.25">
      <c r="A1" s="394"/>
      <c r="B1" s="396"/>
      <c r="C1" s="441"/>
      <c r="D1" s="441"/>
      <c r="E1" s="509" t="str">
        <f>+CONCATENATE("8.3.3. melléklet a ……/",LEFT(ÖSSZEFÜGGÉSEK!A4,4)+1,". (……) önkormányzati rendelethez")</f>
        <v>8.3.3. melléklet a ……/2017. (……) önkormányzati rendelethez</v>
      </c>
    </row>
    <row r="2" spans="1:5" s="442" customFormat="1" ht="25.5" customHeight="1" x14ac:dyDescent="0.2">
      <c r="A2" s="422" t="s">
        <v>384</v>
      </c>
      <c r="B2" s="717" t="s">
        <v>422</v>
      </c>
      <c r="C2" s="718"/>
      <c r="D2" s="719"/>
      <c r="E2" s="465" t="s">
        <v>423</v>
      </c>
    </row>
    <row r="3" spans="1:5" s="442" customFormat="1" ht="24.75" thickBot="1" x14ac:dyDescent="0.25">
      <c r="A3" s="440" t="s">
        <v>414</v>
      </c>
      <c r="B3" s="720" t="s">
        <v>424</v>
      </c>
      <c r="C3" s="723"/>
      <c r="D3" s="724"/>
      <c r="E3" s="466" t="s">
        <v>383</v>
      </c>
    </row>
    <row r="4" spans="1:5" s="443" customFormat="1" ht="15.95" customHeight="1" thickBot="1" x14ac:dyDescent="0.3">
      <c r="A4" s="397"/>
      <c r="B4" s="397"/>
      <c r="C4" s="398"/>
      <c r="D4" s="398"/>
      <c r="E4" s="398" t="s">
        <v>363</v>
      </c>
    </row>
    <row r="5" spans="1:5" ht="24.75" thickBot="1" x14ac:dyDescent="0.25">
      <c r="A5" s="534" t="s">
        <v>364</v>
      </c>
      <c r="B5" s="535" t="s">
        <v>365</v>
      </c>
      <c r="C5" s="84" t="s">
        <v>43</v>
      </c>
      <c r="D5" s="84" t="s">
        <v>44</v>
      </c>
      <c r="E5" s="399" t="s">
        <v>45</v>
      </c>
    </row>
    <row r="6" spans="1:5" s="444" customFormat="1" ht="12.95" customHeight="1" thickBot="1" x14ac:dyDescent="0.25">
      <c r="A6" s="392" t="s">
        <v>46</v>
      </c>
      <c r="B6" s="393" t="s">
        <v>47</v>
      </c>
      <c r="C6" s="393" t="s">
        <v>48</v>
      </c>
      <c r="D6" s="94" t="s">
        <v>49</v>
      </c>
      <c r="E6" s="92" t="s">
        <v>50</v>
      </c>
    </row>
    <row r="7" spans="1:5" s="444" customFormat="1" ht="15.95" customHeight="1" thickBot="1" x14ac:dyDescent="0.25">
      <c r="A7" s="714" t="s">
        <v>291</v>
      </c>
      <c r="B7" s="715"/>
      <c r="C7" s="715"/>
      <c r="D7" s="715"/>
      <c r="E7" s="716"/>
    </row>
    <row r="8" spans="1:5" s="418" customFormat="1" ht="12" customHeight="1" thickBot="1" x14ac:dyDescent="0.25">
      <c r="A8" s="392" t="s">
        <v>51</v>
      </c>
      <c r="B8" s="456" t="s">
        <v>387</v>
      </c>
      <c r="C8" s="370">
        <f>SUM(C9:C18)</f>
        <v>0</v>
      </c>
      <c r="D8" s="484">
        <f>SUM(D9:D18)</f>
        <v>0</v>
      </c>
      <c r="E8" s="462">
        <f>SUM(E9:E18)</f>
        <v>0</v>
      </c>
    </row>
    <row r="9" spans="1:5" s="418" customFormat="1" ht="12" customHeight="1" x14ac:dyDescent="0.2">
      <c r="A9" s="467" t="s">
        <v>53</v>
      </c>
      <c r="B9" s="296" t="s">
        <v>110</v>
      </c>
      <c r="C9" s="89"/>
      <c r="D9" s="485"/>
      <c r="E9" s="451"/>
    </row>
    <row r="10" spans="1:5" s="418" customFormat="1" ht="12" customHeight="1" x14ac:dyDescent="0.2">
      <c r="A10" s="468" t="s">
        <v>55</v>
      </c>
      <c r="B10" s="294" t="s">
        <v>112</v>
      </c>
      <c r="C10" s="368"/>
      <c r="D10" s="486"/>
      <c r="E10" s="97"/>
    </row>
    <row r="11" spans="1:5" s="418" customFormat="1" ht="12" customHeight="1" x14ac:dyDescent="0.2">
      <c r="A11" s="468" t="s">
        <v>57</v>
      </c>
      <c r="B11" s="294" t="s">
        <v>114</v>
      </c>
      <c r="C11" s="368"/>
      <c r="D11" s="486"/>
      <c r="E11" s="97"/>
    </row>
    <row r="12" spans="1:5" s="418" customFormat="1" ht="12" customHeight="1" x14ac:dyDescent="0.2">
      <c r="A12" s="468" t="s">
        <v>59</v>
      </c>
      <c r="B12" s="294" t="s">
        <v>116</v>
      </c>
      <c r="C12" s="368"/>
      <c r="D12" s="486"/>
      <c r="E12" s="97"/>
    </row>
    <row r="13" spans="1:5" s="418" customFormat="1" ht="12" customHeight="1" x14ac:dyDescent="0.2">
      <c r="A13" s="468" t="s">
        <v>61</v>
      </c>
      <c r="B13" s="294" t="s">
        <v>118</v>
      </c>
      <c r="C13" s="368"/>
      <c r="D13" s="486"/>
      <c r="E13" s="97"/>
    </row>
    <row r="14" spans="1:5" s="418" customFormat="1" ht="12" customHeight="1" x14ac:dyDescent="0.2">
      <c r="A14" s="468" t="s">
        <v>63</v>
      </c>
      <c r="B14" s="294" t="s">
        <v>388</v>
      </c>
      <c r="C14" s="368"/>
      <c r="D14" s="486"/>
      <c r="E14" s="97"/>
    </row>
    <row r="15" spans="1:5" s="445" customFormat="1" ht="12" customHeight="1" x14ac:dyDescent="0.2">
      <c r="A15" s="468" t="s">
        <v>222</v>
      </c>
      <c r="B15" s="293" t="s">
        <v>389</v>
      </c>
      <c r="C15" s="368"/>
      <c r="D15" s="486"/>
      <c r="E15" s="97"/>
    </row>
    <row r="16" spans="1:5" s="445" customFormat="1" ht="12" customHeight="1" x14ac:dyDescent="0.2">
      <c r="A16" s="468" t="s">
        <v>224</v>
      </c>
      <c r="B16" s="294" t="s">
        <v>124</v>
      </c>
      <c r="C16" s="90"/>
      <c r="D16" s="487"/>
      <c r="E16" s="450"/>
    </row>
    <row r="17" spans="1:5" s="418" customFormat="1" ht="12" customHeight="1" x14ac:dyDescent="0.2">
      <c r="A17" s="468" t="s">
        <v>226</v>
      </c>
      <c r="B17" s="294" t="s">
        <v>126</v>
      </c>
      <c r="C17" s="368"/>
      <c r="D17" s="486"/>
      <c r="E17" s="97"/>
    </row>
    <row r="18" spans="1:5" s="445" customFormat="1" ht="12" customHeight="1" thickBot="1" x14ac:dyDescent="0.25">
      <c r="A18" s="468" t="s">
        <v>228</v>
      </c>
      <c r="B18" s="293" t="s">
        <v>128</v>
      </c>
      <c r="C18" s="369"/>
      <c r="D18" s="98"/>
      <c r="E18" s="446"/>
    </row>
    <row r="19" spans="1:5" s="445" customFormat="1" ht="12" customHeight="1" thickBot="1" x14ac:dyDescent="0.25">
      <c r="A19" s="392" t="s">
        <v>65</v>
      </c>
      <c r="B19" s="456" t="s">
        <v>390</v>
      </c>
      <c r="C19" s="370">
        <f>SUM(C20:C22)</f>
        <v>0</v>
      </c>
      <c r="D19" s="484">
        <f>SUM(D20:D22)</f>
        <v>0</v>
      </c>
      <c r="E19" s="462">
        <f>SUM(E20:E22)</f>
        <v>0</v>
      </c>
    </row>
    <row r="20" spans="1:5" s="445" customFormat="1" ht="12" customHeight="1" x14ac:dyDescent="0.2">
      <c r="A20" s="468" t="s">
        <v>67</v>
      </c>
      <c r="B20" s="295" t="s">
        <v>68</v>
      </c>
      <c r="C20" s="368"/>
      <c r="D20" s="486"/>
      <c r="E20" s="97"/>
    </row>
    <row r="21" spans="1:5" s="445" customFormat="1" ht="12" customHeight="1" x14ac:dyDescent="0.2">
      <c r="A21" s="468" t="s">
        <v>69</v>
      </c>
      <c r="B21" s="294" t="s">
        <v>391</v>
      </c>
      <c r="C21" s="368"/>
      <c r="D21" s="486"/>
      <c r="E21" s="97"/>
    </row>
    <row r="22" spans="1:5" s="445" customFormat="1" ht="12" customHeight="1" x14ac:dyDescent="0.2">
      <c r="A22" s="468" t="s">
        <v>71</v>
      </c>
      <c r="B22" s="294" t="s">
        <v>392</v>
      </c>
      <c r="C22" s="368"/>
      <c r="D22" s="486"/>
      <c r="E22" s="97"/>
    </row>
    <row r="23" spans="1:5" s="418" customFormat="1" ht="12" customHeight="1" thickBot="1" x14ac:dyDescent="0.25">
      <c r="A23" s="468" t="s">
        <v>73</v>
      </c>
      <c r="B23" s="294" t="s">
        <v>415</v>
      </c>
      <c r="C23" s="368"/>
      <c r="D23" s="486"/>
      <c r="E23" s="97"/>
    </row>
    <row r="24" spans="1:5" s="418" customFormat="1" ht="12" customHeight="1" thickBot="1" x14ac:dyDescent="0.25">
      <c r="A24" s="455" t="s">
        <v>79</v>
      </c>
      <c r="B24" s="314" t="s">
        <v>298</v>
      </c>
      <c r="C24" s="37"/>
      <c r="D24" s="488"/>
      <c r="E24" s="461"/>
    </row>
    <row r="25" spans="1:5" s="418" customFormat="1" ht="12" customHeight="1" thickBot="1" x14ac:dyDescent="0.25">
      <c r="A25" s="455" t="s">
        <v>262</v>
      </c>
      <c r="B25" s="314" t="s">
        <v>394</v>
      </c>
      <c r="C25" s="370">
        <f>+C26+C27</f>
        <v>0</v>
      </c>
      <c r="D25" s="484">
        <f>+D26+D27</f>
        <v>0</v>
      </c>
      <c r="E25" s="462">
        <f>+E26+E27</f>
        <v>0</v>
      </c>
    </row>
    <row r="26" spans="1:5" s="418" customFormat="1" ht="12" customHeight="1" x14ac:dyDescent="0.2">
      <c r="A26" s="469" t="s">
        <v>95</v>
      </c>
      <c r="B26" s="470" t="s">
        <v>391</v>
      </c>
      <c r="C26" s="88"/>
      <c r="D26" s="476"/>
      <c r="E26" s="449"/>
    </row>
    <row r="27" spans="1:5" s="418" customFormat="1" ht="12" customHeight="1" x14ac:dyDescent="0.2">
      <c r="A27" s="469" t="s">
        <v>101</v>
      </c>
      <c r="B27" s="471" t="s">
        <v>395</v>
      </c>
      <c r="C27" s="371"/>
      <c r="D27" s="489"/>
      <c r="E27" s="448"/>
    </row>
    <row r="28" spans="1:5" s="418" customFormat="1" ht="12" customHeight="1" thickBot="1" x14ac:dyDescent="0.25">
      <c r="A28" s="468" t="s">
        <v>103</v>
      </c>
      <c r="B28" s="472" t="s">
        <v>416</v>
      </c>
      <c r="C28" s="452"/>
      <c r="D28" s="490"/>
      <c r="E28" s="447"/>
    </row>
    <row r="29" spans="1:5" s="418" customFormat="1" ht="12" customHeight="1" thickBot="1" x14ac:dyDescent="0.25">
      <c r="A29" s="455" t="s">
        <v>107</v>
      </c>
      <c r="B29" s="314" t="s">
        <v>397</v>
      </c>
      <c r="C29" s="370">
        <f>+C30+C31+C32</f>
        <v>0</v>
      </c>
      <c r="D29" s="484">
        <f>+D30+D31+D32</f>
        <v>0</v>
      </c>
      <c r="E29" s="462">
        <f>+E30+E31+E32</f>
        <v>0</v>
      </c>
    </row>
    <row r="30" spans="1:5" s="418" customFormat="1" ht="12" customHeight="1" x14ac:dyDescent="0.2">
      <c r="A30" s="469" t="s">
        <v>109</v>
      </c>
      <c r="B30" s="470" t="s">
        <v>132</v>
      </c>
      <c r="C30" s="88"/>
      <c r="D30" s="476"/>
      <c r="E30" s="449"/>
    </row>
    <row r="31" spans="1:5" s="418" customFormat="1" ht="12" customHeight="1" x14ac:dyDescent="0.2">
      <c r="A31" s="469" t="s">
        <v>111</v>
      </c>
      <c r="B31" s="471" t="s">
        <v>134</v>
      </c>
      <c r="C31" s="371"/>
      <c r="D31" s="489"/>
      <c r="E31" s="448"/>
    </row>
    <row r="32" spans="1:5" s="418" customFormat="1" ht="12" customHeight="1" thickBot="1" x14ac:dyDescent="0.25">
      <c r="A32" s="468" t="s">
        <v>113</v>
      </c>
      <c r="B32" s="454" t="s">
        <v>136</v>
      </c>
      <c r="C32" s="452"/>
      <c r="D32" s="490"/>
      <c r="E32" s="447"/>
    </row>
    <row r="33" spans="1:5" s="418" customFormat="1" ht="12" customHeight="1" thickBot="1" x14ac:dyDescent="0.25">
      <c r="A33" s="455" t="s">
        <v>129</v>
      </c>
      <c r="B33" s="314" t="s">
        <v>299</v>
      </c>
      <c r="C33" s="37"/>
      <c r="D33" s="488"/>
      <c r="E33" s="461"/>
    </row>
    <row r="34" spans="1:5" s="418" customFormat="1" ht="12" customHeight="1" thickBot="1" x14ac:dyDescent="0.25">
      <c r="A34" s="455" t="s">
        <v>273</v>
      </c>
      <c r="B34" s="314" t="s">
        <v>398</v>
      </c>
      <c r="C34" s="37"/>
      <c r="D34" s="488"/>
      <c r="E34" s="461"/>
    </row>
    <row r="35" spans="1:5" s="418" customFormat="1" ht="12" customHeight="1" thickBot="1" x14ac:dyDescent="0.25">
      <c r="A35" s="392" t="s">
        <v>151</v>
      </c>
      <c r="B35" s="314" t="s">
        <v>417</v>
      </c>
      <c r="C35" s="370">
        <f>+C8+C19+C24+C25+C29+C33+C34</f>
        <v>0</v>
      </c>
      <c r="D35" s="484">
        <f>+D8+D19+D24+D25+D29+D33+D34</f>
        <v>0</v>
      </c>
      <c r="E35" s="462">
        <f>+E8+E19+E24+E25+E29+E33+E34</f>
        <v>0</v>
      </c>
    </row>
    <row r="36" spans="1:5" s="445" customFormat="1" ht="12" customHeight="1" thickBot="1" x14ac:dyDescent="0.25">
      <c r="A36" s="457" t="s">
        <v>161</v>
      </c>
      <c r="B36" s="314" t="s">
        <v>400</v>
      </c>
      <c r="C36" s="370">
        <f>+C37+C38+C39</f>
        <v>0</v>
      </c>
      <c r="D36" s="484">
        <f>+D37+D38+D39</f>
        <v>0</v>
      </c>
      <c r="E36" s="462">
        <f>+E37+E38+E39</f>
        <v>0</v>
      </c>
    </row>
    <row r="37" spans="1:5" s="445" customFormat="1" ht="15" customHeight="1" x14ac:dyDescent="0.2">
      <c r="A37" s="469" t="s">
        <v>401</v>
      </c>
      <c r="B37" s="470" t="s">
        <v>316</v>
      </c>
      <c r="C37" s="88"/>
      <c r="D37" s="476"/>
      <c r="E37" s="449"/>
    </row>
    <row r="38" spans="1:5" s="445" customFormat="1" ht="15" customHeight="1" x14ac:dyDescent="0.2">
      <c r="A38" s="469" t="s">
        <v>402</v>
      </c>
      <c r="B38" s="471" t="s">
        <v>403</v>
      </c>
      <c r="C38" s="371"/>
      <c r="D38" s="489"/>
      <c r="E38" s="448"/>
    </row>
    <row r="39" spans="1:5" ht="13.5" thickBot="1" x14ac:dyDescent="0.25">
      <c r="A39" s="468" t="s">
        <v>404</v>
      </c>
      <c r="B39" s="454" t="s">
        <v>405</v>
      </c>
      <c r="C39" s="452"/>
      <c r="D39" s="490"/>
      <c r="E39" s="447"/>
    </row>
    <row r="40" spans="1:5" s="444" customFormat="1" ht="16.5" customHeight="1" thickBot="1" x14ac:dyDescent="0.25">
      <c r="A40" s="457" t="s">
        <v>285</v>
      </c>
      <c r="B40" s="458" t="s">
        <v>406</v>
      </c>
      <c r="C40" s="91">
        <f>+C35+C36</f>
        <v>0</v>
      </c>
      <c r="D40" s="491">
        <f>+D35+D36</f>
        <v>0</v>
      </c>
      <c r="E40" s="463">
        <f>+E35+E36</f>
        <v>0</v>
      </c>
    </row>
    <row r="41" spans="1:5" s="281" customFormat="1" ht="12" customHeight="1" x14ac:dyDescent="0.2">
      <c r="A41" s="400"/>
      <c r="B41" s="401"/>
      <c r="C41" s="416"/>
      <c r="D41" s="416"/>
      <c r="E41" s="416"/>
    </row>
    <row r="42" spans="1:5" ht="12" customHeight="1" thickBot="1" x14ac:dyDescent="0.25">
      <c r="A42" s="402"/>
      <c r="B42" s="403"/>
      <c r="C42" s="417"/>
      <c r="D42" s="417"/>
      <c r="E42" s="417"/>
    </row>
    <row r="43" spans="1:5" ht="12" customHeight="1" thickBot="1" x14ac:dyDescent="0.25">
      <c r="A43" s="714" t="s">
        <v>292</v>
      </c>
      <c r="B43" s="715"/>
      <c r="C43" s="715"/>
      <c r="D43" s="715"/>
      <c r="E43" s="716"/>
    </row>
    <row r="44" spans="1:5" ht="12" customHeight="1" thickBot="1" x14ac:dyDescent="0.25">
      <c r="A44" s="455" t="s">
        <v>51</v>
      </c>
      <c r="B44" s="314" t="s">
        <v>407</v>
      </c>
      <c r="C44" s="370">
        <f>SUM(C45:C49)</f>
        <v>0</v>
      </c>
      <c r="D44" s="370">
        <f>SUM(D45:D49)</f>
        <v>0</v>
      </c>
      <c r="E44" s="462">
        <f>SUM(E45:E49)</f>
        <v>0</v>
      </c>
    </row>
    <row r="45" spans="1:5" ht="12" customHeight="1" x14ac:dyDescent="0.2">
      <c r="A45" s="468" t="s">
        <v>53</v>
      </c>
      <c r="B45" s="295" t="s">
        <v>215</v>
      </c>
      <c r="C45" s="88"/>
      <c r="D45" s="88"/>
      <c r="E45" s="449"/>
    </row>
    <row r="46" spans="1:5" ht="12" customHeight="1" x14ac:dyDescent="0.2">
      <c r="A46" s="468" t="s">
        <v>55</v>
      </c>
      <c r="B46" s="294" t="s">
        <v>216</v>
      </c>
      <c r="C46" s="367"/>
      <c r="D46" s="367"/>
      <c r="E46" s="473"/>
    </row>
    <row r="47" spans="1:5" ht="12" customHeight="1" x14ac:dyDescent="0.2">
      <c r="A47" s="468" t="s">
        <v>57</v>
      </c>
      <c r="B47" s="294" t="s">
        <v>217</v>
      </c>
      <c r="C47" s="367"/>
      <c r="D47" s="367"/>
      <c r="E47" s="473"/>
    </row>
    <row r="48" spans="1:5" s="281" customFormat="1" ht="12" customHeight="1" x14ac:dyDescent="0.2">
      <c r="A48" s="468" t="s">
        <v>59</v>
      </c>
      <c r="B48" s="294" t="s">
        <v>218</v>
      </c>
      <c r="C48" s="367"/>
      <c r="D48" s="367"/>
      <c r="E48" s="473"/>
    </row>
    <row r="49" spans="1:5" ht="12" customHeight="1" thickBot="1" x14ac:dyDescent="0.25">
      <c r="A49" s="468" t="s">
        <v>61</v>
      </c>
      <c r="B49" s="294" t="s">
        <v>220</v>
      </c>
      <c r="C49" s="367"/>
      <c r="D49" s="367"/>
      <c r="E49" s="473"/>
    </row>
    <row r="50" spans="1:5" ht="12" customHeight="1" thickBot="1" x14ac:dyDescent="0.25">
      <c r="A50" s="455" t="s">
        <v>65</v>
      </c>
      <c r="B50" s="314" t="s">
        <v>408</v>
      </c>
      <c r="C50" s="370">
        <f>SUM(C51:C53)</f>
        <v>0</v>
      </c>
      <c r="D50" s="370">
        <f>SUM(D51:D53)</f>
        <v>0</v>
      </c>
      <c r="E50" s="462">
        <f>SUM(E51:E53)</f>
        <v>0</v>
      </c>
    </row>
    <row r="51" spans="1:5" ht="12" customHeight="1" x14ac:dyDescent="0.2">
      <c r="A51" s="468" t="s">
        <v>67</v>
      </c>
      <c r="B51" s="295" t="s">
        <v>241</v>
      </c>
      <c r="C51" s="88"/>
      <c r="D51" s="88"/>
      <c r="E51" s="449"/>
    </row>
    <row r="52" spans="1:5" ht="12" customHeight="1" x14ac:dyDescent="0.2">
      <c r="A52" s="468" t="s">
        <v>69</v>
      </c>
      <c r="B52" s="294" t="s">
        <v>243</v>
      </c>
      <c r="C52" s="367"/>
      <c r="D52" s="367"/>
      <c r="E52" s="473"/>
    </row>
    <row r="53" spans="1:5" ht="15" customHeight="1" x14ac:dyDescent="0.2">
      <c r="A53" s="468" t="s">
        <v>71</v>
      </c>
      <c r="B53" s="294" t="s">
        <v>409</v>
      </c>
      <c r="C53" s="367"/>
      <c r="D53" s="367"/>
      <c r="E53" s="473"/>
    </row>
    <row r="54" spans="1:5" ht="23.25" thickBot="1" x14ac:dyDescent="0.25">
      <c r="A54" s="468" t="s">
        <v>73</v>
      </c>
      <c r="B54" s="294" t="s">
        <v>418</v>
      </c>
      <c r="C54" s="367"/>
      <c r="D54" s="367"/>
      <c r="E54" s="473"/>
    </row>
    <row r="55" spans="1:5" ht="15" customHeight="1" thickBot="1" x14ac:dyDescent="0.25">
      <c r="A55" s="455" t="s">
        <v>79</v>
      </c>
      <c r="B55" s="459" t="s">
        <v>411</v>
      </c>
      <c r="C55" s="91">
        <f>+C44+C50</f>
        <v>0</v>
      </c>
      <c r="D55" s="91">
        <f>+D44+D50</f>
        <v>0</v>
      </c>
      <c r="E55" s="463">
        <f>+E44+E50</f>
        <v>0</v>
      </c>
    </row>
    <row r="56" spans="1:5" ht="13.5" thickBot="1" x14ac:dyDescent="0.25">
      <c r="C56" s="464"/>
      <c r="D56" s="464"/>
      <c r="E56" s="464"/>
    </row>
    <row r="57" spans="1:5" ht="13.5" thickBot="1" x14ac:dyDescent="0.25">
      <c r="A57" s="404" t="s">
        <v>375</v>
      </c>
      <c r="B57" s="405"/>
      <c r="C57" s="95"/>
      <c r="D57" s="95"/>
      <c r="E57" s="453"/>
    </row>
    <row r="58" spans="1:5" ht="13.5" thickBot="1" x14ac:dyDescent="0.25">
      <c r="A58" s="404" t="s">
        <v>376</v>
      </c>
      <c r="B58" s="405"/>
      <c r="C58" s="95"/>
      <c r="D58" s="95"/>
      <c r="E58" s="453"/>
    </row>
  </sheetData>
  <sheetProtection sheet="1" objects="1" scenarios="1" formatCells="0"/>
  <mergeCells count="4">
    <mergeCell ref="B2:D2"/>
    <mergeCell ref="B3:D3"/>
    <mergeCell ref="A7:E7"/>
    <mergeCell ref="A43:E43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4" orientation="portrait" verticalDpi="300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tabColor rgb="FF92D050"/>
  </sheetPr>
  <dimension ref="A1:E25"/>
  <sheetViews>
    <sheetView showGridLines="0" view="pageBreakPreview" zoomScale="60" zoomScaleNormal="100" workbookViewId="0">
      <selection sqref="A1:B1"/>
    </sheetView>
  </sheetViews>
  <sheetFormatPr defaultRowHeight="12.75" x14ac:dyDescent="0.2"/>
  <cols>
    <col min="1" max="1" width="73" style="588" customWidth="1"/>
    <col min="2" max="2" width="14" style="588" customWidth="1"/>
    <col min="3" max="256" width="9.33203125" style="588"/>
    <col min="257" max="257" width="73" style="588" customWidth="1"/>
    <col min="258" max="258" width="14" style="588" customWidth="1"/>
    <col min="259" max="512" width="9.33203125" style="588"/>
    <col min="513" max="513" width="73" style="588" customWidth="1"/>
    <col min="514" max="514" width="14" style="588" customWidth="1"/>
    <col min="515" max="768" width="9.33203125" style="588"/>
    <col min="769" max="769" width="73" style="588" customWidth="1"/>
    <col min="770" max="770" width="14" style="588" customWidth="1"/>
    <col min="771" max="1024" width="9.33203125" style="588"/>
    <col min="1025" max="1025" width="73" style="588" customWidth="1"/>
    <col min="1026" max="1026" width="14" style="588" customWidth="1"/>
    <col min="1027" max="1280" width="9.33203125" style="588"/>
    <col min="1281" max="1281" width="73" style="588" customWidth="1"/>
    <col min="1282" max="1282" width="14" style="588" customWidth="1"/>
    <col min="1283" max="1536" width="9.33203125" style="588"/>
    <col min="1537" max="1537" width="73" style="588" customWidth="1"/>
    <col min="1538" max="1538" width="14" style="588" customWidth="1"/>
    <col min="1539" max="1792" width="9.33203125" style="588"/>
    <col min="1793" max="1793" width="73" style="588" customWidth="1"/>
    <col min="1794" max="1794" width="14" style="588" customWidth="1"/>
    <col min="1795" max="2048" width="9.33203125" style="588"/>
    <col min="2049" max="2049" width="73" style="588" customWidth="1"/>
    <col min="2050" max="2050" width="14" style="588" customWidth="1"/>
    <col min="2051" max="2304" width="9.33203125" style="588"/>
    <col min="2305" max="2305" width="73" style="588" customWidth="1"/>
    <col min="2306" max="2306" width="14" style="588" customWidth="1"/>
    <col min="2307" max="2560" width="9.33203125" style="588"/>
    <col min="2561" max="2561" width="73" style="588" customWidth="1"/>
    <col min="2562" max="2562" width="14" style="588" customWidth="1"/>
    <col min="2563" max="2816" width="9.33203125" style="588"/>
    <col min="2817" max="2817" width="73" style="588" customWidth="1"/>
    <col min="2818" max="2818" width="14" style="588" customWidth="1"/>
    <col min="2819" max="3072" width="9.33203125" style="588"/>
    <col min="3073" max="3073" width="73" style="588" customWidth="1"/>
    <col min="3074" max="3074" width="14" style="588" customWidth="1"/>
    <col min="3075" max="3328" width="9.33203125" style="588"/>
    <col min="3329" max="3329" width="73" style="588" customWidth="1"/>
    <col min="3330" max="3330" width="14" style="588" customWidth="1"/>
    <col min="3331" max="3584" width="9.33203125" style="588"/>
    <col min="3585" max="3585" width="73" style="588" customWidth="1"/>
    <col min="3586" max="3586" width="14" style="588" customWidth="1"/>
    <col min="3587" max="3840" width="9.33203125" style="588"/>
    <col min="3841" max="3841" width="73" style="588" customWidth="1"/>
    <col min="3842" max="3842" width="14" style="588" customWidth="1"/>
    <col min="3843" max="4096" width="9.33203125" style="588"/>
    <col min="4097" max="4097" width="73" style="588" customWidth="1"/>
    <col min="4098" max="4098" width="14" style="588" customWidth="1"/>
    <col min="4099" max="4352" width="9.33203125" style="588"/>
    <col min="4353" max="4353" width="73" style="588" customWidth="1"/>
    <col min="4354" max="4354" width="14" style="588" customWidth="1"/>
    <col min="4355" max="4608" width="9.33203125" style="588"/>
    <col min="4609" max="4609" width="73" style="588" customWidth="1"/>
    <col min="4610" max="4610" width="14" style="588" customWidth="1"/>
    <col min="4611" max="4864" width="9.33203125" style="588"/>
    <col min="4865" max="4865" width="73" style="588" customWidth="1"/>
    <col min="4866" max="4866" width="14" style="588" customWidth="1"/>
    <col min="4867" max="5120" width="9.33203125" style="588"/>
    <col min="5121" max="5121" width="73" style="588" customWidth="1"/>
    <col min="5122" max="5122" width="14" style="588" customWidth="1"/>
    <col min="5123" max="5376" width="9.33203125" style="588"/>
    <col min="5377" max="5377" width="73" style="588" customWidth="1"/>
    <col min="5378" max="5378" width="14" style="588" customWidth="1"/>
    <col min="5379" max="5632" width="9.33203125" style="588"/>
    <col min="5633" max="5633" width="73" style="588" customWidth="1"/>
    <col min="5634" max="5634" width="14" style="588" customWidth="1"/>
    <col min="5635" max="5888" width="9.33203125" style="588"/>
    <col min="5889" max="5889" width="73" style="588" customWidth="1"/>
    <col min="5890" max="5890" width="14" style="588" customWidth="1"/>
    <col min="5891" max="6144" width="9.33203125" style="588"/>
    <col min="6145" max="6145" width="73" style="588" customWidth="1"/>
    <col min="6146" max="6146" width="14" style="588" customWidth="1"/>
    <col min="6147" max="6400" width="9.33203125" style="588"/>
    <col min="6401" max="6401" width="73" style="588" customWidth="1"/>
    <col min="6402" max="6402" width="14" style="588" customWidth="1"/>
    <col min="6403" max="6656" width="9.33203125" style="588"/>
    <col min="6657" max="6657" width="73" style="588" customWidth="1"/>
    <col min="6658" max="6658" width="14" style="588" customWidth="1"/>
    <col min="6659" max="6912" width="9.33203125" style="588"/>
    <col min="6913" max="6913" width="73" style="588" customWidth="1"/>
    <col min="6914" max="6914" width="14" style="588" customWidth="1"/>
    <col min="6915" max="7168" width="9.33203125" style="588"/>
    <col min="7169" max="7169" width="73" style="588" customWidth="1"/>
    <col min="7170" max="7170" width="14" style="588" customWidth="1"/>
    <col min="7171" max="7424" width="9.33203125" style="588"/>
    <col min="7425" max="7425" width="73" style="588" customWidth="1"/>
    <col min="7426" max="7426" width="14" style="588" customWidth="1"/>
    <col min="7427" max="7680" width="9.33203125" style="588"/>
    <col min="7681" max="7681" width="73" style="588" customWidth="1"/>
    <col min="7682" max="7682" width="14" style="588" customWidth="1"/>
    <col min="7683" max="7936" width="9.33203125" style="588"/>
    <col min="7937" max="7937" width="73" style="588" customWidth="1"/>
    <col min="7938" max="7938" width="14" style="588" customWidth="1"/>
    <col min="7939" max="8192" width="9.33203125" style="588"/>
    <col min="8193" max="8193" width="73" style="588" customWidth="1"/>
    <col min="8194" max="8194" width="14" style="588" customWidth="1"/>
    <col min="8195" max="8448" width="9.33203125" style="588"/>
    <col min="8449" max="8449" width="73" style="588" customWidth="1"/>
    <col min="8450" max="8450" width="14" style="588" customWidth="1"/>
    <col min="8451" max="8704" width="9.33203125" style="588"/>
    <col min="8705" max="8705" width="73" style="588" customWidth="1"/>
    <col min="8706" max="8706" width="14" style="588" customWidth="1"/>
    <col min="8707" max="8960" width="9.33203125" style="588"/>
    <col min="8961" max="8961" width="73" style="588" customWidth="1"/>
    <col min="8962" max="8962" width="14" style="588" customWidth="1"/>
    <col min="8963" max="9216" width="9.33203125" style="588"/>
    <col min="9217" max="9217" width="73" style="588" customWidth="1"/>
    <col min="9218" max="9218" width="14" style="588" customWidth="1"/>
    <col min="9219" max="9472" width="9.33203125" style="588"/>
    <col min="9473" max="9473" width="73" style="588" customWidth="1"/>
    <col min="9474" max="9474" width="14" style="588" customWidth="1"/>
    <col min="9475" max="9728" width="9.33203125" style="588"/>
    <col min="9729" max="9729" width="73" style="588" customWidth="1"/>
    <col min="9730" max="9730" width="14" style="588" customWidth="1"/>
    <col min="9731" max="9984" width="9.33203125" style="588"/>
    <col min="9985" max="9985" width="73" style="588" customWidth="1"/>
    <col min="9986" max="9986" width="14" style="588" customWidth="1"/>
    <col min="9987" max="10240" width="9.33203125" style="588"/>
    <col min="10241" max="10241" width="73" style="588" customWidth="1"/>
    <col min="10242" max="10242" width="14" style="588" customWidth="1"/>
    <col min="10243" max="10496" width="9.33203125" style="588"/>
    <col min="10497" max="10497" width="73" style="588" customWidth="1"/>
    <col min="10498" max="10498" width="14" style="588" customWidth="1"/>
    <col min="10499" max="10752" width="9.33203125" style="588"/>
    <col min="10753" max="10753" width="73" style="588" customWidth="1"/>
    <col min="10754" max="10754" width="14" style="588" customWidth="1"/>
    <col min="10755" max="11008" width="9.33203125" style="588"/>
    <col min="11009" max="11009" width="73" style="588" customWidth="1"/>
    <col min="11010" max="11010" width="14" style="588" customWidth="1"/>
    <col min="11011" max="11264" width="9.33203125" style="588"/>
    <col min="11265" max="11265" width="73" style="588" customWidth="1"/>
    <col min="11266" max="11266" width="14" style="588" customWidth="1"/>
    <col min="11267" max="11520" width="9.33203125" style="588"/>
    <col min="11521" max="11521" width="73" style="588" customWidth="1"/>
    <col min="11522" max="11522" width="14" style="588" customWidth="1"/>
    <col min="11523" max="11776" width="9.33203125" style="588"/>
    <col min="11777" max="11777" width="73" style="588" customWidth="1"/>
    <col min="11778" max="11778" width="14" style="588" customWidth="1"/>
    <col min="11779" max="12032" width="9.33203125" style="588"/>
    <col min="12033" max="12033" width="73" style="588" customWidth="1"/>
    <col min="12034" max="12034" width="14" style="588" customWidth="1"/>
    <col min="12035" max="12288" width="9.33203125" style="588"/>
    <col min="12289" max="12289" width="73" style="588" customWidth="1"/>
    <col min="12290" max="12290" width="14" style="588" customWidth="1"/>
    <col min="12291" max="12544" width="9.33203125" style="588"/>
    <col min="12545" max="12545" width="73" style="588" customWidth="1"/>
    <col min="12546" max="12546" width="14" style="588" customWidth="1"/>
    <col min="12547" max="12800" width="9.33203125" style="588"/>
    <col min="12801" max="12801" width="73" style="588" customWidth="1"/>
    <col min="12802" max="12802" width="14" style="588" customWidth="1"/>
    <col min="12803" max="13056" width="9.33203125" style="588"/>
    <col min="13057" max="13057" width="73" style="588" customWidth="1"/>
    <col min="13058" max="13058" width="14" style="588" customWidth="1"/>
    <col min="13059" max="13312" width="9.33203125" style="588"/>
    <col min="13313" max="13313" width="73" style="588" customWidth="1"/>
    <col min="13314" max="13314" width="14" style="588" customWidth="1"/>
    <col min="13315" max="13568" width="9.33203125" style="588"/>
    <col min="13569" max="13569" width="73" style="588" customWidth="1"/>
    <col min="13570" max="13570" width="14" style="588" customWidth="1"/>
    <col min="13571" max="13824" width="9.33203125" style="588"/>
    <col min="13825" max="13825" width="73" style="588" customWidth="1"/>
    <col min="13826" max="13826" width="14" style="588" customWidth="1"/>
    <col min="13827" max="14080" width="9.33203125" style="588"/>
    <col min="14081" max="14081" width="73" style="588" customWidth="1"/>
    <col min="14082" max="14082" width="14" style="588" customWidth="1"/>
    <col min="14083" max="14336" width="9.33203125" style="588"/>
    <col min="14337" max="14337" width="73" style="588" customWidth="1"/>
    <col min="14338" max="14338" width="14" style="588" customWidth="1"/>
    <col min="14339" max="14592" width="9.33203125" style="588"/>
    <col min="14593" max="14593" width="73" style="588" customWidth="1"/>
    <col min="14594" max="14594" width="14" style="588" customWidth="1"/>
    <col min="14595" max="14848" width="9.33203125" style="588"/>
    <col min="14849" max="14849" width="73" style="588" customWidth="1"/>
    <col min="14850" max="14850" width="14" style="588" customWidth="1"/>
    <col min="14851" max="15104" width="9.33203125" style="588"/>
    <col min="15105" max="15105" width="73" style="588" customWidth="1"/>
    <col min="15106" max="15106" width="14" style="588" customWidth="1"/>
    <col min="15107" max="15360" width="9.33203125" style="588"/>
    <col min="15361" max="15361" width="73" style="588" customWidth="1"/>
    <col min="15362" max="15362" width="14" style="588" customWidth="1"/>
    <col min="15363" max="15616" width="9.33203125" style="588"/>
    <col min="15617" max="15617" width="73" style="588" customWidth="1"/>
    <col min="15618" max="15618" width="14" style="588" customWidth="1"/>
    <col min="15619" max="15872" width="9.33203125" style="588"/>
    <col min="15873" max="15873" width="73" style="588" customWidth="1"/>
    <col min="15874" max="15874" width="14" style="588" customWidth="1"/>
    <col min="15875" max="16128" width="9.33203125" style="588"/>
    <col min="16129" max="16129" width="73" style="588" customWidth="1"/>
    <col min="16130" max="16130" width="14" style="588" customWidth="1"/>
    <col min="16131" max="16384" width="9.33203125" style="588"/>
  </cols>
  <sheetData>
    <row r="1" spans="1:5" x14ac:dyDescent="0.2">
      <c r="A1" s="727" t="s">
        <v>1605</v>
      </c>
      <c r="B1" s="727"/>
      <c r="C1" s="605"/>
      <c r="D1" s="605"/>
      <c r="E1" s="605"/>
    </row>
    <row r="4" spans="1:5" ht="20.25" x14ac:dyDescent="0.3">
      <c r="A4" s="728" t="s">
        <v>1407</v>
      </c>
      <c r="B4" s="728"/>
      <c r="C4" s="606"/>
      <c r="D4" s="606"/>
      <c r="E4" s="606"/>
    </row>
    <row r="5" spans="1:5" ht="20.25" x14ac:dyDescent="0.3">
      <c r="A5" s="728" t="s">
        <v>1593</v>
      </c>
      <c r="B5" s="728"/>
      <c r="C5" s="606"/>
      <c r="D5" s="606"/>
      <c r="E5" s="606"/>
    </row>
    <row r="6" spans="1:5" ht="18.75" x14ac:dyDescent="0.3">
      <c r="A6" s="589"/>
    </row>
    <row r="8" spans="1:5" ht="38.25" x14ac:dyDescent="0.2">
      <c r="A8" s="590" t="s">
        <v>293</v>
      </c>
      <c r="B8" s="591" t="s">
        <v>1594</v>
      </c>
    </row>
    <row r="9" spans="1:5" x14ac:dyDescent="0.2">
      <c r="A9" s="725" t="s">
        <v>359</v>
      </c>
      <c r="B9" s="726"/>
    </row>
    <row r="10" spans="1:5" x14ac:dyDescent="0.2">
      <c r="A10" s="592" t="s">
        <v>1450</v>
      </c>
      <c r="B10" s="593">
        <v>1</v>
      </c>
    </row>
    <row r="11" spans="1:5" x14ac:dyDescent="0.2">
      <c r="A11" s="592" t="s">
        <v>1451</v>
      </c>
      <c r="B11" s="593">
        <v>1</v>
      </c>
    </row>
    <row r="12" spans="1:5" x14ac:dyDescent="0.2">
      <c r="A12" s="592" t="s">
        <v>1452</v>
      </c>
      <c r="B12" s="593">
        <v>5</v>
      </c>
    </row>
    <row r="13" spans="1:5" x14ac:dyDescent="0.2">
      <c r="A13" s="594" t="s">
        <v>1453</v>
      </c>
      <c r="B13" s="595">
        <v>2</v>
      </c>
    </row>
    <row r="14" spans="1:5" x14ac:dyDescent="0.2">
      <c r="A14" s="596" t="s">
        <v>1454</v>
      </c>
      <c r="B14" s="597">
        <f>SUM(B10:B13)</f>
        <v>9</v>
      </c>
    </row>
    <row r="15" spans="1:5" x14ac:dyDescent="0.2">
      <c r="A15" s="725" t="s">
        <v>427</v>
      </c>
      <c r="B15" s="726"/>
    </row>
    <row r="16" spans="1:5" x14ac:dyDescent="0.2">
      <c r="A16" s="598" t="s">
        <v>1455</v>
      </c>
      <c r="B16" s="593">
        <v>7</v>
      </c>
    </row>
    <row r="17" spans="1:2" x14ac:dyDescent="0.2">
      <c r="A17" s="598" t="s">
        <v>1456</v>
      </c>
      <c r="B17" s="593">
        <v>4</v>
      </c>
    </row>
    <row r="18" spans="1:2" x14ac:dyDescent="0.2">
      <c r="A18" s="599" t="s">
        <v>1457</v>
      </c>
      <c r="B18" s="593">
        <v>3</v>
      </c>
    </row>
    <row r="19" spans="1:2" x14ac:dyDescent="0.2">
      <c r="A19" s="598" t="s">
        <v>1458</v>
      </c>
      <c r="B19" s="600">
        <v>2</v>
      </c>
    </row>
    <row r="20" spans="1:2" x14ac:dyDescent="0.2">
      <c r="A20" s="601" t="s">
        <v>1459</v>
      </c>
      <c r="B20" s="602">
        <f>SUM(B16:B19)</f>
        <v>16</v>
      </c>
    </row>
    <row r="21" spans="1:2" x14ac:dyDescent="0.2">
      <c r="A21" s="725" t="s">
        <v>426</v>
      </c>
      <c r="B21" s="726">
        <v>21.5</v>
      </c>
    </row>
    <row r="22" spans="1:2" x14ac:dyDescent="0.2">
      <c r="A22" s="598" t="s">
        <v>1460</v>
      </c>
      <c r="B22" s="600">
        <v>14.5</v>
      </c>
    </row>
    <row r="23" spans="1:2" x14ac:dyDescent="0.2">
      <c r="A23" s="598" t="s">
        <v>1461</v>
      </c>
      <c r="B23" s="600">
        <v>7</v>
      </c>
    </row>
    <row r="24" spans="1:2" x14ac:dyDescent="0.2">
      <c r="A24" s="601" t="s">
        <v>1462</v>
      </c>
      <c r="B24" s="602">
        <f>SUM(B22:B23)</f>
        <v>21.5</v>
      </c>
    </row>
    <row r="25" spans="1:2" x14ac:dyDescent="0.2">
      <c r="A25" s="603" t="s">
        <v>1463</v>
      </c>
      <c r="B25" s="604">
        <f>SUM(B14+B20+B24)</f>
        <v>46.5</v>
      </c>
    </row>
  </sheetData>
  <mergeCells count="6">
    <mergeCell ref="A9:B9"/>
    <mergeCell ref="A15:B15"/>
    <mergeCell ref="A21:B21"/>
    <mergeCell ref="A1:B1"/>
    <mergeCell ref="A4:B4"/>
    <mergeCell ref="A5:B5"/>
  </mergeCells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tabColor rgb="FF92D050"/>
  </sheetPr>
  <dimension ref="A1:I157"/>
  <sheetViews>
    <sheetView topLeftCell="A84" zoomScale="120" zoomScaleNormal="120" zoomScaleSheetLayoutView="100" workbookViewId="0">
      <selection activeCell="E137" sqref="E137"/>
    </sheetView>
  </sheetViews>
  <sheetFormatPr defaultRowHeight="15.75" x14ac:dyDescent="0.25"/>
  <cols>
    <col min="1" max="1" width="9" style="334" customWidth="1"/>
    <col min="2" max="2" width="64.83203125" style="334" customWidth="1"/>
    <col min="3" max="3" width="17.33203125" style="334" customWidth="1"/>
    <col min="4" max="5" width="17.33203125" style="335" customWidth="1"/>
    <col min="6" max="16384" width="9.33203125" style="345"/>
  </cols>
  <sheetData>
    <row r="1" spans="1:5" ht="15.95" customHeight="1" x14ac:dyDescent="0.25">
      <c r="A1" s="667" t="s">
        <v>39</v>
      </c>
      <c r="B1" s="667"/>
      <c r="C1" s="667"/>
      <c r="D1" s="667"/>
      <c r="E1" s="667"/>
    </row>
    <row r="2" spans="1:5" ht="15.95" customHeight="1" thickBot="1" x14ac:dyDescent="0.3">
      <c r="A2" s="38" t="s">
        <v>431</v>
      </c>
      <c r="B2" s="38"/>
      <c r="C2" s="38"/>
      <c r="D2" s="332"/>
      <c r="E2" s="332" t="s">
        <v>40</v>
      </c>
    </row>
    <row r="3" spans="1:5" ht="15.95" customHeight="1" x14ac:dyDescent="0.25">
      <c r="A3" s="668" t="s">
        <v>41</v>
      </c>
      <c r="B3" s="670" t="s">
        <v>42</v>
      </c>
      <c r="C3" s="730" t="str">
        <f>+CONCATENATE(LEFT(ÖSSZEFÜGGÉSEK!A4,4)-1,". évi tény")</f>
        <v>2015. évi tény</v>
      </c>
      <c r="D3" s="672" t="str">
        <f>+CONCATENATE(LEFT(ÖSSZEFÜGGÉSEK!A4,4),". évi")</f>
        <v>2016. évi</v>
      </c>
      <c r="E3" s="729"/>
    </row>
    <row r="4" spans="1:5" ht="38.1" customHeight="1" thickBot="1" x14ac:dyDescent="0.3">
      <c r="A4" s="669"/>
      <c r="B4" s="671"/>
      <c r="C4" s="731"/>
      <c r="D4" s="530" t="s">
        <v>44</v>
      </c>
      <c r="E4" s="40" t="s">
        <v>45</v>
      </c>
    </row>
    <row r="5" spans="1:5" s="346" customFormat="1" ht="12" customHeight="1" thickBot="1" x14ac:dyDescent="0.25">
      <c r="A5" s="311" t="s">
        <v>46</v>
      </c>
      <c r="B5" s="312" t="s">
        <v>47</v>
      </c>
      <c r="C5" s="312" t="s">
        <v>48</v>
      </c>
      <c r="D5" s="312" t="s">
        <v>50</v>
      </c>
      <c r="E5" s="313" t="s">
        <v>294</v>
      </c>
    </row>
    <row r="6" spans="1:5" s="347" customFormat="1" ht="12" customHeight="1" thickBot="1" x14ac:dyDescent="0.25">
      <c r="A6" s="306" t="s">
        <v>51</v>
      </c>
      <c r="B6" s="492" t="s">
        <v>52</v>
      </c>
      <c r="C6" s="337">
        <f>+C7+C8+C9+C10+C11+C12</f>
        <v>0</v>
      </c>
      <c r="D6" s="337">
        <f>+D7+D8+D9+D10+D11+D12</f>
        <v>146551</v>
      </c>
      <c r="E6" s="320">
        <f>+E7+E8+E9+E10+E11+E12</f>
        <v>148016</v>
      </c>
    </row>
    <row r="7" spans="1:5" s="347" customFormat="1" ht="12" customHeight="1" x14ac:dyDescent="0.2">
      <c r="A7" s="301" t="s">
        <v>53</v>
      </c>
      <c r="B7" s="493" t="s">
        <v>54</v>
      </c>
      <c r="C7" s="339"/>
      <c r="D7" s="339">
        <v>70823</v>
      </c>
      <c r="E7" s="322">
        <v>70823</v>
      </c>
    </row>
    <row r="8" spans="1:5" s="347" customFormat="1" ht="12" customHeight="1" x14ac:dyDescent="0.2">
      <c r="A8" s="300" t="s">
        <v>55</v>
      </c>
      <c r="B8" s="494" t="s">
        <v>56</v>
      </c>
      <c r="C8" s="338"/>
      <c r="D8" s="338">
        <v>51441</v>
      </c>
      <c r="E8" s="321">
        <v>51441</v>
      </c>
    </row>
    <row r="9" spans="1:5" s="347" customFormat="1" ht="12" customHeight="1" x14ac:dyDescent="0.2">
      <c r="A9" s="300" t="s">
        <v>57</v>
      </c>
      <c r="B9" s="494" t="s">
        <v>58</v>
      </c>
      <c r="C9" s="338"/>
      <c r="D9" s="338">
        <v>20583</v>
      </c>
      <c r="E9" s="321">
        <v>20583</v>
      </c>
    </row>
    <row r="10" spans="1:5" s="347" customFormat="1" ht="12" customHeight="1" x14ac:dyDescent="0.2">
      <c r="A10" s="300" t="s">
        <v>59</v>
      </c>
      <c r="B10" s="494" t="s">
        <v>60</v>
      </c>
      <c r="C10" s="338"/>
      <c r="D10" s="338">
        <v>2264</v>
      </c>
      <c r="E10" s="321">
        <v>2264</v>
      </c>
    </row>
    <row r="11" spans="1:5" s="347" customFormat="1" ht="12" customHeight="1" x14ac:dyDescent="0.2">
      <c r="A11" s="300" t="s">
        <v>61</v>
      </c>
      <c r="B11" s="494" t="s">
        <v>432</v>
      </c>
      <c r="C11" s="482"/>
      <c r="D11" s="338"/>
      <c r="E11" s="321">
        <v>1465</v>
      </c>
    </row>
    <row r="12" spans="1:5" s="347" customFormat="1" ht="12" customHeight="1" thickBot="1" x14ac:dyDescent="0.25">
      <c r="A12" s="302" t="s">
        <v>63</v>
      </c>
      <c r="B12" s="495" t="s">
        <v>64</v>
      </c>
      <c r="C12" s="483"/>
      <c r="D12" s="340">
        <v>1440</v>
      </c>
      <c r="E12" s="323">
        <v>1440</v>
      </c>
    </row>
    <row r="13" spans="1:5" s="347" customFormat="1" ht="12" customHeight="1" thickBot="1" x14ac:dyDescent="0.25">
      <c r="A13" s="306" t="s">
        <v>65</v>
      </c>
      <c r="B13" s="496" t="s">
        <v>66</v>
      </c>
      <c r="C13" s="337">
        <f>+C14+C15+C16+C17+C18</f>
        <v>0</v>
      </c>
      <c r="D13" s="337">
        <f>+D14+D15+D16+D17+D18</f>
        <v>4334</v>
      </c>
      <c r="E13" s="320">
        <f>+E14+E15+E16+E17+E18</f>
        <v>10406</v>
      </c>
    </row>
    <row r="14" spans="1:5" s="347" customFormat="1" ht="12" customHeight="1" x14ac:dyDescent="0.2">
      <c r="A14" s="301" t="s">
        <v>67</v>
      </c>
      <c r="B14" s="493" t="s">
        <v>68</v>
      </c>
      <c r="C14" s="339"/>
      <c r="D14" s="339"/>
      <c r="E14" s="322"/>
    </row>
    <row r="15" spans="1:5" s="347" customFormat="1" ht="12" customHeight="1" x14ac:dyDescent="0.2">
      <c r="A15" s="300" t="s">
        <v>69</v>
      </c>
      <c r="B15" s="494" t="s">
        <v>70</v>
      </c>
      <c r="C15" s="338"/>
      <c r="D15" s="338"/>
      <c r="E15" s="321"/>
    </row>
    <row r="16" spans="1:5" s="347" customFormat="1" ht="12" customHeight="1" x14ac:dyDescent="0.2">
      <c r="A16" s="300" t="s">
        <v>71</v>
      </c>
      <c r="B16" s="494" t="s">
        <v>72</v>
      </c>
      <c r="C16" s="338"/>
      <c r="D16" s="338"/>
      <c r="E16" s="321"/>
    </row>
    <row r="17" spans="1:5" s="347" customFormat="1" ht="12" customHeight="1" x14ac:dyDescent="0.2">
      <c r="A17" s="300" t="s">
        <v>73</v>
      </c>
      <c r="B17" s="494" t="s">
        <v>74</v>
      </c>
      <c r="C17" s="338"/>
      <c r="D17" s="338"/>
      <c r="E17" s="321"/>
    </row>
    <row r="18" spans="1:5" s="347" customFormat="1" ht="12" customHeight="1" x14ac:dyDescent="0.2">
      <c r="A18" s="300" t="s">
        <v>75</v>
      </c>
      <c r="B18" s="494" t="s">
        <v>76</v>
      </c>
      <c r="C18" s="338"/>
      <c r="D18" s="338">
        <v>4334</v>
      </c>
      <c r="E18" s="321">
        <v>10406</v>
      </c>
    </row>
    <row r="19" spans="1:5" s="347" customFormat="1" ht="12" customHeight="1" thickBot="1" x14ac:dyDescent="0.25">
      <c r="A19" s="302" t="s">
        <v>77</v>
      </c>
      <c r="B19" s="495" t="s">
        <v>78</v>
      </c>
      <c r="C19" s="340"/>
      <c r="D19" s="340"/>
      <c r="E19" s="323"/>
    </row>
    <row r="20" spans="1:5" s="347" customFormat="1" ht="12" customHeight="1" thickBot="1" x14ac:dyDescent="0.25">
      <c r="A20" s="306" t="s">
        <v>79</v>
      </c>
      <c r="B20" s="492" t="s">
        <v>80</v>
      </c>
      <c r="C20" s="337">
        <f>+C21+C22+C23+C24+C25</f>
        <v>0</v>
      </c>
      <c r="D20" s="337">
        <f>+D21+D22+D23+D24+D25</f>
        <v>4167</v>
      </c>
      <c r="E20" s="320">
        <f>+E21+E22+E23+E24+E25</f>
        <v>5136</v>
      </c>
    </row>
    <row r="21" spans="1:5" s="347" customFormat="1" ht="12" customHeight="1" x14ac:dyDescent="0.2">
      <c r="A21" s="301" t="s">
        <v>81</v>
      </c>
      <c r="B21" s="493" t="s">
        <v>82</v>
      </c>
      <c r="C21" s="339"/>
      <c r="D21" s="339">
        <v>175</v>
      </c>
      <c r="E21" s="322">
        <v>175</v>
      </c>
    </row>
    <row r="22" spans="1:5" s="347" customFormat="1" ht="12" customHeight="1" x14ac:dyDescent="0.2">
      <c r="A22" s="300" t="s">
        <v>83</v>
      </c>
      <c r="B22" s="494" t="s">
        <v>84</v>
      </c>
      <c r="C22" s="338"/>
      <c r="D22" s="338"/>
      <c r="E22" s="321"/>
    </row>
    <row r="23" spans="1:5" s="347" customFormat="1" ht="12" customHeight="1" x14ac:dyDescent="0.2">
      <c r="A23" s="300" t="s">
        <v>85</v>
      </c>
      <c r="B23" s="494" t="s">
        <v>86</v>
      </c>
      <c r="C23" s="338"/>
      <c r="D23" s="338"/>
      <c r="E23" s="321"/>
    </row>
    <row r="24" spans="1:5" s="347" customFormat="1" ht="12" customHeight="1" x14ac:dyDescent="0.2">
      <c r="A24" s="300" t="s">
        <v>87</v>
      </c>
      <c r="B24" s="494" t="s">
        <v>88</v>
      </c>
      <c r="C24" s="338"/>
      <c r="D24" s="338"/>
      <c r="E24" s="321"/>
    </row>
    <row r="25" spans="1:5" s="347" customFormat="1" ht="12" customHeight="1" x14ac:dyDescent="0.2">
      <c r="A25" s="300" t="s">
        <v>89</v>
      </c>
      <c r="B25" s="494" t="s">
        <v>90</v>
      </c>
      <c r="C25" s="338"/>
      <c r="D25" s="338">
        <v>3992</v>
      </c>
      <c r="E25" s="321">
        <v>4961</v>
      </c>
    </row>
    <row r="26" spans="1:5" s="347" customFormat="1" ht="12" customHeight="1" thickBot="1" x14ac:dyDescent="0.25">
      <c r="A26" s="302" t="s">
        <v>91</v>
      </c>
      <c r="B26" s="495" t="s">
        <v>92</v>
      </c>
      <c r="C26" s="340"/>
      <c r="D26" s="340"/>
      <c r="E26" s="323"/>
    </row>
    <row r="27" spans="1:5" s="347" customFormat="1" ht="12" customHeight="1" thickBot="1" x14ac:dyDescent="0.25">
      <c r="A27" s="306" t="s">
        <v>93</v>
      </c>
      <c r="B27" s="492" t="s">
        <v>94</v>
      </c>
      <c r="C27" s="343">
        <f>+C28+C31+C32+C33</f>
        <v>0</v>
      </c>
      <c r="D27" s="343">
        <f>+D28+D31+D32+D33</f>
        <v>262000</v>
      </c>
      <c r="E27" s="356">
        <f>+E28+E31+E32+E33</f>
        <v>258914</v>
      </c>
    </row>
    <row r="28" spans="1:5" s="347" customFormat="1" ht="12" customHeight="1" x14ac:dyDescent="0.2">
      <c r="A28" s="301" t="s">
        <v>95</v>
      </c>
      <c r="B28" s="493" t="s">
        <v>96</v>
      </c>
      <c r="C28" s="358">
        <f>+C29+C30</f>
        <v>0</v>
      </c>
      <c r="D28" s="358">
        <v>190000</v>
      </c>
      <c r="E28" s="357">
        <v>186344</v>
      </c>
    </row>
    <row r="29" spans="1:5" s="347" customFormat="1" ht="12" customHeight="1" x14ac:dyDescent="0.2">
      <c r="A29" s="300" t="s">
        <v>97</v>
      </c>
      <c r="B29" s="494" t="s">
        <v>98</v>
      </c>
      <c r="C29" s="338"/>
      <c r="D29" s="338">
        <v>83000</v>
      </c>
      <c r="E29" s="321">
        <v>82314</v>
      </c>
    </row>
    <row r="30" spans="1:5" s="347" customFormat="1" ht="12" customHeight="1" x14ac:dyDescent="0.2">
      <c r="A30" s="300" t="s">
        <v>99</v>
      </c>
      <c r="B30" s="494" t="s">
        <v>100</v>
      </c>
      <c r="C30" s="338"/>
      <c r="D30" s="338">
        <v>107000</v>
      </c>
      <c r="E30" s="321">
        <v>104030</v>
      </c>
    </row>
    <row r="31" spans="1:5" s="347" customFormat="1" ht="12" customHeight="1" x14ac:dyDescent="0.2">
      <c r="A31" s="300" t="s">
        <v>101</v>
      </c>
      <c r="B31" s="494" t="s">
        <v>102</v>
      </c>
      <c r="C31" s="338"/>
      <c r="D31" s="338">
        <v>72000</v>
      </c>
      <c r="E31" s="321">
        <v>66425</v>
      </c>
    </row>
    <row r="32" spans="1:5" s="347" customFormat="1" ht="12" customHeight="1" x14ac:dyDescent="0.2">
      <c r="A32" s="300" t="s">
        <v>103</v>
      </c>
      <c r="B32" s="494" t="s">
        <v>104</v>
      </c>
      <c r="C32" s="338"/>
      <c r="D32" s="338"/>
      <c r="E32" s="321">
        <v>23</v>
      </c>
    </row>
    <row r="33" spans="1:5" s="347" customFormat="1" ht="12" customHeight="1" thickBot="1" x14ac:dyDescent="0.25">
      <c r="A33" s="302" t="s">
        <v>105</v>
      </c>
      <c r="B33" s="495" t="s">
        <v>106</v>
      </c>
      <c r="C33" s="340"/>
      <c r="D33" s="340"/>
      <c r="E33" s="323">
        <v>6122</v>
      </c>
    </row>
    <row r="34" spans="1:5" s="347" customFormat="1" ht="12" customHeight="1" thickBot="1" x14ac:dyDescent="0.25">
      <c r="A34" s="306" t="s">
        <v>107</v>
      </c>
      <c r="B34" s="492" t="s">
        <v>108</v>
      </c>
      <c r="C34" s="337">
        <f>SUM(C35:C44)</f>
        <v>0</v>
      </c>
      <c r="D34" s="337">
        <f>SUM(D35:D44)</f>
        <v>52206</v>
      </c>
      <c r="E34" s="320">
        <f>SUM(E35:E44)</f>
        <v>49229</v>
      </c>
    </row>
    <row r="35" spans="1:5" s="347" customFormat="1" ht="12" customHeight="1" x14ac:dyDescent="0.2">
      <c r="A35" s="301" t="s">
        <v>109</v>
      </c>
      <c r="B35" s="493" t="s">
        <v>110</v>
      </c>
      <c r="C35" s="339"/>
      <c r="D35" s="339"/>
      <c r="E35" s="322"/>
    </row>
    <row r="36" spans="1:5" s="347" customFormat="1" ht="12" customHeight="1" x14ac:dyDescent="0.2">
      <c r="A36" s="300" t="s">
        <v>111</v>
      </c>
      <c r="B36" s="494" t="s">
        <v>112</v>
      </c>
      <c r="C36" s="338"/>
      <c r="D36" s="338">
        <v>6923</v>
      </c>
      <c r="E36" s="321">
        <v>7336</v>
      </c>
    </row>
    <row r="37" spans="1:5" s="347" customFormat="1" ht="12" customHeight="1" x14ac:dyDescent="0.2">
      <c r="A37" s="300" t="s">
        <v>113</v>
      </c>
      <c r="B37" s="494" t="s">
        <v>114</v>
      </c>
      <c r="C37" s="338"/>
      <c r="D37" s="338">
        <v>2697</v>
      </c>
      <c r="E37" s="321">
        <v>2048</v>
      </c>
    </row>
    <row r="38" spans="1:5" s="347" customFormat="1" ht="12" customHeight="1" x14ac:dyDescent="0.2">
      <c r="A38" s="300" t="s">
        <v>115</v>
      </c>
      <c r="B38" s="494" t="s">
        <v>116</v>
      </c>
      <c r="C38" s="338"/>
      <c r="D38" s="338">
        <v>381</v>
      </c>
      <c r="E38" s="321"/>
    </row>
    <row r="39" spans="1:5" s="347" customFormat="1" ht="12" customHeight="1" x14ac:dyDescent="0.2">
      <c r="A39" s="300" t="s">
        <v>117</v>
      </c>
      <c r="B39" s="494" t="s">
        <v>118</v>
      </c>
      <c r="C39" s="338"/>
      <c r="D39" s="338">
        <v>17303</v>
      </c>
      <c r="E39" s="321">
        <v>13407</v>
      </c>
    </row>
    <row r="40" spans="1:5" s="347" customFormat="1" ht="12" customHeight="1" x14ac:dyDescent="0.2">
      <c r="A40" s="300" t="s">
        <v>119</v>
      </c>
      <c r="B40" s="494" t="s">
        <v>120</v>
      </c>
      <c r="C40" s="338"/>
      <c r="D40" s="338">
        <v>4671</v>
      </c>
      <c r="E40" s="321">
        <v>4008</v>
      </c>
    </row>
    <row r="41" spans="1:5" s="347" customFormat="1" ht="12" customHeight="1" x14ac:dyDescent="0.2">
      <c r="A41" s="300" t="s">
        <v>121</v>
      </c>
      <c r="B41" s="494" t="s">
        <v>122</v>
      </c>
      <c r="C41" s="338"/>
      <c r="D41" s="338"/>
      <c r="E41" s="321"/>
    </row>
    <row r="42" spans="1:5" s="347" customFormat="1" ht="12" customHeight="1" x14ac:dyDescent="0.2">
      <c r="A42" s="300" t="s">
        <v>123</v>
      </c>
      <c r="B42" s="494" t="s">
        <v>124</v>
      </c>
      <c r="C42" s="338"/>
      <c r="D42" s="338">
        <v>1201</v>
      </c>
      <c r="E42" s="321">
        <v>2021</v>
      </c>
    </row>
    <row r="43" spans="1:5" s="347" customFormat="1" ht="12" customHeight="1" x14ac:dyDescent="0.2">
      <c r="A43" s="300" t="s">
        <v>125</v>
      </c>
      <c r="B43" s="494" t="s">
        <v>126</v>
      </c>
      <c r="C43" s="341"/>
      <c r="D43" s="341"/>
      <c r="E43" s="324"/>
    </row>
    <row r="44" spans="1:5" s="347" customFormat="1" ht="12" customHeight="1" thickBot="1" x14ac:dyDescent="0.25">
      <c r="A44" s="302" t="s">
        <v>127</v>
      </c>
      <c r="B44" s="495" t="s">
        <v>128</v>
      </c>
      <c r="C44" s="342"/>
      <c r="D44" s="342">
        <v>19030</v>
      </c>
      <c r="E44" s="325">
        <v>20409</v>
      </c>
    </row>
    <row r="45" spans="1:5" s="347" customFormat="1" ht="12" customHeight="1" thickBot="1" x14ac:dyDescent="0.25">
      <c r="A45" s="306" t="s">
        <v>129</v>
      </c>
      <c r="B45" s="492" t="s">
        <v>130</v>
      </c>
      <c r="C45" s="337">
        <f>SUM(C46:C50)</f>
        <v>0</v>
      </c>
      <c r="D45" s="337">
        <f>SUM(D46:D50)</f>
        <v>18500</v>
      </c>
      <c r="E45" s="320">
        <f>SUM(E46:E50)</f>
        <v>0</v>
      </c>
    </row>
    <row r="46" spans="1:5" s="347" customFormat="1" ht="12" customHeight="1" x14ac:dyDescent="0.2">
      <c r="A46" s="301" t="s">
        <v>131</v>
      </c>
      <c r="B46" s="493" t="s">
        <v>132</v>
      </c>
      <c r="C46" s="360"/>
      <c r="D46" s="360"/>
      <c r="E46" s="326"/>
    </row>
    <row r="47" spans="1:5" s="347" customFormat="1" ht="12" customHeight="1" x14ac:dyDescent="0.2">
      <c r="A47" s="300" t="s">
        <v>133</v>
      </c>
      <c r="B47" s="494" t="s">
        <v>134</v>
      </c>
      <c r="C47" s="341"/>
      <c r="D47" s="341">
        <v>18500</v>
      </c>
      <c r="E47" s="324"/>
    </row>
    <row r="48" spans="1:5" s="347" customFormat="1" ht="12" customHeight="1" x14ac:dyDescent="0.2">
      <c r="A48" s="300" t="s">
        <v>135</v>
      </c>
      <c r="B48" s="494" t="s">
        <v>136</v>
      </c>
      <c r="C48" s="341"/>
      <c r="D48" s="341"/>
      <c r="E48" s="324"/>
    </row>
    <row r="49" spans="1:5" s="347" customFormat="1" ht="12" customHeight="1" x14ac:dyDescent="0.2">
      <c r="A49" s="300" t="s">
        <v>137</v>
      </c>
      <c r="B49" s="494" t="s">
        <v>138</v>
      </c>
      <c r="C49" s="341"/>
      <c r="D49" s="341"/>
      <c r="E49" s="324"/>
    </row>
    <row r="50" spans="1:5" s="347" customFormat="1" ht="12" customHeight="1" thickBot="1" x14ac:dyDescent="0.25">
      <c r="A50" s="302" t="s">
        <v>139</v>
      </c>
      <c r="B50" s="495" t="s">
        <v>140</v>
      </c>
      <c r="C50" s="342"/>
      <c r="D50" s="342"/>
      <c r="E50" s="325"/>
    </row>
    <row r="51" spans="1:5" s="347" customFormat="1" ht="13.5" thickBot="1" x14ac:dyDescent="0.25">
      <c r="A51" s="306" t="s">
        <v>141</v>
      </c>
      <c r="B51" s="492" t="s">
        <v>142</v>
      </c>
      <c r="C51" s="337">
        <f>SUM(C52:C54)</f>
        <v>0</v>
      </c>
      <c r="D51" s="337">
        <f>SUM(D52:D54)</f>
        <v>7939</v>
      </c>
      <c r="E51" s="320">
        <f>SUM(E52:E54)</f>
        <v>2194</v>
      </c>
    </row>
    <row r="52" spans="1:5" s="347" customFormat="1" ht="12.75" x14ac:dyDescent="0.2">
      <c r="A52" s="301" t="s">
        <v>143</v>
      </c>
      <c r="B52" s="493" t="s">
        <v>144</v>
      </c>
      <c r="C52" s="339"/>
      <c r="D52" s="339"/>
      <c r="E52" s="322"/>
    </row>
    <row r="53" spans="1:5" s="347" customFormat="1" ht="14.25" customHeight="1" x14ac:dyDescent="0.2">
      <c r="A53" s="300" t="s">
        <v>145</v>
      </c>
      <c r="B53" s="494" t="s">
        <v>433</v>
      </c>
      <c r="C53" s="338"/>
      <c r="D53" s="338">
        <v>258</v>
      </c>
      <c r="E53" s="321">
        <v>1394</v>
      </c>
    </row>
    <row r="54" spans="1:5" s="347" customFormat="1" ht="12.75" x14ac:dyDescent="0.2">
      <c r="A54" s="300" t="s">
        <v>147</v>
      </c>
      <c r="B54" s="494" t="s">
        <v>148</v>
      </c>
      <c r="C54" s="338"/>
      <c r="D54" s="338">
        <v>7681</v>
      </c>
      <c r="E54" s="321">
        <v>800</v>
      </c>
    </row>
    <row r="55" spans="1:5" s="347" customFormat="1" ht="13.5" thickBot="1" x14ac:dyDescent="0.25">
      <c r="A55" s="302" t="s">
        <v>149</v>
      </c>
      <c r="B55" s="495" t="s">
        <v>150</v>
      </c>
      <c r="C55" s="340"/>
      <c r="D55" s="340"/>
      <c r="E55" s="323"/>
    </row>
    <row r="56" spans="1:5" s="347" customFormat="1" ht="13.5" thickBot="1" x14ac:dyDescent="0.25">
      <c r="A56" s="306" t="s">
        <v>151</v>
      </c>
      <c r="B56" s="496" t="s">
        <v>152</v>
      </c>
      <c r="C56" s="337">
        <f>SUM(C57:C59)</f>
        <v>0</v>
      </c>
      <c r="D56" s="337">
        <f>SUM(D57:D59)</f>
        <v>730</v>
      </c>
      <c r="E56" s="320">
        <f>SUM(E57:E59)</f>
        <v>801</v>
      </c>
    </row>
    <row r="57" spans="1:5" s="347" customFormat="1" ht="12.75" x14ac:dyDescent="0.2">
      <c r="A57" s="300" t="s">
        <v>153</v>
      </c>
      <c r="B57" s="493" t="s">
        <v>154</v>
      </c>
      <c r="C57" s="341"/>
      <c r="D57" s="341"/>
      <c r="E57" s="324"/>
    </row>
    <row r="58" spans="1:5" s="347" customFormat="1" ht="12.75" customHeight="1" x14ac:dyDescent="0.2">
      <c r="A58" s="300" t="s">
        <v>155</v>
      </c>
      <c r="B58" s="494" t="s">
        <v>434</v>
      </c>
      <c r="C58" s="341"/>
      <c r="D58" s="341">
        <v>62</v>
      </c>
      <c r="E58" s="324">
        <v>133</v>
      </c>
    </row>
    <row r="59" spans="1:5" s="347" customFormat="1" ht="12.75" x14ac:dyDescent="0.2">
      <c r="A59" s="300" t="s">
        <v>157</v>
      </c>
      <c r="B59" s="494" t="s">
        <v>158</v>
      </c>
      <c r="C59" s="341"/>
      <c r="D59" s="341">
        <v>668</v>
      </c>
      <c r="E59" s="324">
        <v>668</v>
      </c>
    </row>
    <row r="60" spans="1:5" s="347" customFormat="1" ht="13.5" thickBot="1" x14ac:dyDescent="0.25">
      <c r="A60" s="300" t="s">
        <v>159</v>
      </c>
      <c r="B60" s="495" t="s">
        <v>160</v>
      </c>
      <c r="C60" s="341"/>
      <c r="D60" s="341"/>
      <c r="E60" s="324"/>
    </row>
    <row r="61" spans="1:5" s="347" customFormat="1" ht="13.5" thickBot="1" x14ac:dyDescent="0.25">
      <c r="A61" s="306" t="s">
        <v>161</v>
      </c>
      <c r="B61" s="492" t="s">
        <v>162</v>
      </c>
      <c r="C61" s="343">
        <f>+C6+C13+C20+C27+C34+C45+C51+C56</f>
        <v>0</v>
      </c>
      <c r="D61" s="343">
        <f>+D6+D13+D20+D27+D34+D45+D51+D56</f>
        <v>496427</v>
      </c>
      <c r="E61" s="356">
        <f>+E6+E13+E20+E27+E34+E45+E51+E56</f>
        <v>474696</v>
      </c>
    </row>
    <row r="62" spans="1:5" s="347" customFormat="1" ht="13.5" thickBot="1" x14ac:dyDescent="0.25">
      <c r="A62" s="361" t="s">
        <v>163</v>
      </c>
      <c r="B62" s="496" t="s">
        <v>435</v>
      </c>
      <c r="C62" s="337">
        <f>SUM(C63:C65)</f>
        <v>0</v>
      </c>
      <c r="D62" s="337">
        <f>SUM(D63:D65)</f>
        <v>0</v>
      </c>
      <c r="E62" s="320">
        <f>SUM(E63:E65)</f>
        <v>0</v>
      </c>
    </row>
    <row r="63" spans="1:5" s="347" customFormat="1" ht="12.75" x14ac:dyDescent="0.2">
      <c r="A63" s="300" t="s">
        <v>165</v>
      </c>
      <c r="B63" s="493" t="s">
        <v>166</v>
      </c>
      <c r="C63" s="341"/>
      <c r="D63" s="341"/>
      <c r="E63" s="324"/>
    </row>
    <row r="64" spans="1:5" s="347" customFormat="1" ht="12.75" x14ac:dyDescent="0.2">
      <c r="A64" s="300" t="s">
        <v>167</v>
      </c>
      <c r="B64" s="494" t="s">
        <v>168</v>
      </c>
      <c r="C64" s="341"/>
      <c r="D64" s="341"/>
      <c r="E64" s="324"/>
    </row>
    <row r="65" spans="1:5" s="347" customFormat="1" ht="13.5" thickBot="1" x14ac:dyDescent="0.25">
      <c r="A65" s="300" t="s">
        <v>169</v>
      </c>
      <c r="B65" s="286" t="s">
        <v>170</v>
      </c>
      <c r="C65" s="341"/>
      <c r="D65" s="341"/>
      <c r="E65" s="324"/>
    </row>
    <row r="66" spans="1:5" s="347" customFormat="1" ht="13.5" thickBot="1" x14ac:dyDescent="0.25">
      <c r="A66" s="361" t="s">
        <v>171</v>
      </c>
      <c r="B66" s="496" t="s">
        <v>172</v>
      </c>
      <c r="C66" s="337">
        <f>SUM(C67:C70)</f>
        <v>0</v>
      </c>
      <c r="D66" s="337">
        <f>SUM(D67:D70)</f>
        <v>0</v>
      </c>
      <c r="E66" s="320">
        <f>SUM(E67:E70)</f>
        <v>0</v>
      </c>
    </row>
    <row r="67" spans="1:5" s="347" customFormat="1" ht="12.75" x14ac:dyDescent="0.2">
      <c r="A67" s="300" t="s">
        <v>173</v>
      </c>
      <c r="B67" s="493" t="s">
        <v>174</v>
      </c>
      <c r="C67" s="341"/>
      <c r="D67" s="341"/>
      <c r="E67" s="324"/>
    </row>
    <row r="68" spans="1:5" s="347" customFormat="1" ht="12.75" x14ac:dyDescent="0.2">
      <c r="A68" s="300" t="s">
        <v>175</v>
      </c>
      <c r="B68" s="494" t="s">
        <v>176</v>
      </c>
      <c r="C68" s="341"/>
      <c r="D68" s="341"/>
      <c r="E68" s="324"/>
    </row>
    <row r="69" spans="1:5" s="347" customFormat="1" ht="12" customHeight="1" x14ac:dyDescent="0.2">
      <c r="A69" s="300" t="s">
        <v>177</v>
      </c>
      <c r="B69" s="494" t="s">
        <v>178</v>
      </c>
      <c r="C69" s="341"/>
      <c r="D69" s="341"/>
      <c r="E69" s="324"/>
    </row>
    <row r="70" spans="1:5" s="347" customFormat="1" ht="12" customHeight="1" thickBot="1" x14ac:dyDescent="0.25">
      <c r="A70" s="300" t="s">
        <v>179</v>
      </c>
      <c r="B70" s="495" t="s">
        <v>180</v>
      </c>
      <c r="C70" s="341"/>
      <c r="D70" s="341"/>
      <c r="E70" s="324"/>
    </row>
    <row r="71" spans="1:5" s="347" customFormat="1" ht="12" customHeight="1" thickBot="1" x14ac:dyDescent="0.25">
      <c r="A71" s="361" t="s">
        <v>181</v>
      </c>
      <c r="B71" s="496" t="s">
        <v>182</v>
      </c>
      <c r="C71" s="337">
        <f>SUM(C72:C73)</f>
        <v>0</v>
      </c>
      <c r="D71" s="337">
        <f>SUM(D72:D73)</f>
        <v>119146</v>
      </c>
      <c r="E71" s="320">
        <f>SUM(E72:E73)</f>
        <v>119146</v>
      </c>
    </row>
    <row r="72" spans="1:5" s="347" customFormat="1" ht="12" customHeight="1" x14ac:dyDescent="0.2">
      <c r="A72" s="300" t="s">
        <v>183</v>
      </c>
      <c r="B72" s="493" t="s">
        <v>184</v>
      </c>
      <c r="C72" s="341"/>
      <c r="D72" s="341">
        <v>119146</v>
      </c>
      <c r="E72" s="324">
        <v>119146</v>
      </c>
    </row>
    <row r="73" spans="1:5" s="347" customFormat="1" ht="12" customHeight="1" thickBot="1" x14ac:dyDescent="0.25">
      <c r="A73" s="300" t="s">
        <v>185</v>
      </c>
      <c r="B73" s="495" t="s">
        <v>186</v>
      </c>
      <c r="C73" s="341"/>
      <c r="D73" s="341"/>
      <c r="E73" s="324"/>
    </row>
    <row r="74" spans="1:5" s="347" customFormat="1" ht="12" customHeight="1" thickBot="1" x14ac:dyDescent="0.25">
      <c r="A74" s="361" t="s">
        <v>187</v>
      </c>
      <c r="B74" s="496" t="s">
        <v>188</v>
      </c>
      <c r="C74" s="337">
        <f>SUM(C75:C77)</f>
        <v>0</v>
      </c>
      <c r="D74" s="337">
        <f>SUM(D75:D77)</f>
        <v>4455</v>
      </c>
      <c r="E74" s="320">
        <f>SUM(E75:E77)</f>
        <v>4455</v>
      </c>
    </row>
    <row r="75" spans="1:5" s="347" customFormat="1" ht="12" customHeight="1" x14ac:dyDescent="0.2">
      <c r="A75" s="300" t="s">
        <v>189</v>
      </c>
      <c r="B75" s="493" t="s">
        <v>190</v>
      </c>
      <c r="C75" s="341"/>
      <c r="D75" s="341">
        <v>4455</v>
      </c>
      <c r="E75" s="324">
        <v>4455</v>
      </c>
    </row>
    <row r="76" spans="1:5" s="347" customFormat="1" ht="12" customHeight="1" x14ac:dyDescent="0.2">
      <c r="A76" s="300" t="s">
        <v>191</v>
      </c>
      <c r="B76" s="494" t="s">
        <v>192</v>
      </c>
      <c r="C76" s="341"/>
      <c r="D76" s="341"/>
      <c r="E76" s="324"/>
    </row>
    <row r="77" spans="1:5" s="347" customFormat="1" ht="12" customHeight="1" thickBot="1" x14ac:dyDescent="0.25">
      <c r="A77" s="300" t="s">
        <v>193</v>
      </c>
      <c r="B77" s="495" t="s">
        <v>194</v>
      </c>
      <c r="C77" s="341"/>
      <c r="D77" s="341"/>
      <c r="E77" s="324"/>
    </row>
    <row r="78" spans="1:5" s="347" customFormat="1" ht="12" customHeight="1" thickBot="1" x14ac:dyDescent="0.25">
      <c r="A78" s="361" t="s">
        <v>195</v>
      </c>
      <c r="B78" s="496" t="s">
        <v>196</v>
      </c>
      <c r="C78" s="337">
        <f>SUM(C79:C82)</f>
        <v>0</v>
      </c>
      <c r="D78" s="337">
        <f>SUM(D79:D82)</f>
        <v>0</v>
      </c>
      <c r="E78" s="320">
        <f>SUM(E79:E82)</f>
        <v>0</v>
      </c>
    </row>
    <row r="79" spans="1:5" s="347" customFormat="1" ht="12" customHeight="1" x14ac:dyDescent="0.2">
      <c r="A79" s="480" t="s">
        <v>197</v>
      </c>
      <c r="B79" s="493" t="s">
        <v>198</v>
      </c>
      <c r="C79" s="341"/>
      <c r="D79" s="341"/>
      <c r="E79" s="324"/>
    </row>
    <row r="80" spans="1:5" s="347" customFormat="1" ht="12" customHeight="1" x14ac:dyDescent="0.2">
      <c r="A80" s="481" t="s">
        <v>199</v>
      </c>
      <c r="B80" s="494" t="s">
        <v>200</v>
      </c>
      <c r="C80" s="341"/>
      <c r="D80" s="341"/>
      <c r="E80" s="324"/>
    </row>
    <row r="81" spans="1:5" s="347" customFormat="1" ht="12" customHeight="1" x14ac:dyDescent="0.2">
      <c r="A81" s="481" t="s">
        <v>201</v>
      </c>
      <c r="B81" s="494" t="s">
        <v>202</v>
      </c>
      <c r="C81" s="341"/>
      <c r="D81" s="341"/>
      <c r="E81" s="324"/>
    </row>
    <row r="82" spans="1:5" s="347" customFormat="1" ht="12" customHeight="1" thickBot="1" x14ac:dyDescent="0.25">
      <c r="A82" s="362" t="s">
        <v>203</v>
      </c>
      <c r="B82" s="495" t="s">
        <v>204</v>
      </c>
      <c r="C82" s="341"/>
      <c r="D82" s="341"/>
      <c r="E82" s="324"/>
    </row>
    <row r="83" spans="1:5" s="347" customFormat="1" ht="12" customHeight="1" thickBot="1" x14ac:dyDescent="0.25">
      <c r="A83" s="361" t="s">
        <v>205</v>
      </c>
      <c r="B83" s="496" t="s">
        <v>206</v>
      </c>
      <c r="C83" s="364"/>
      <c r="D83" s="364"/>
      <c r="E83" s="365"/>
    </row>
    <row r="84" spans="1:5" s="347" customFormat="1" ht="13.5" customHeight="1" thickBot="1" x14ac:dyDescent="0.25">
      <c r="A84" s="361" t="s">
        <v>207</v>
      </c>
      <c r="B84" s="284" t="s">
        <v>208</v>
      </c>
      <c r="C84" s="343">
        <f>+C62+C66+C71+C74+C78+C83</f>
        <v>0</v>
      </c>
      <c r="D84" s="343">
        <f>+D62+D66+D71+D74+D78+D83</f>
        <v>123601</v>
      </c>
      <c r="E84" s="356">
        <f>+E62+E66+E71+E74+E78+E83</f>
        <v>123601</v>
      </c>
    </row>
    <row r="85" spans="1:5" s="347" customFormat="1" ht="12" customHeight="1" thickBot="1" x14ac:dyDescent="0.25">
      <c r="A85" s="363" t="s">
        <v>209</v>
      </c>
      <c r="B85" s="287" t="s">
        <v>210</v>
      </c>
      <c r="C85" s="343">
        <f>+C61+C84</f>
        <v>0</v>
      </c>
      <c r="D85" s="343">
        <f>+D61+D84</f>
        <v>620028</v>
      </c>
      <c r="E85" s="356">
        <f>+E61+E84</f>
        <v>598297</v>
      </c>
    </row>
    <row r="86" spans="1:5" ht="16.5" customHeight="1" x14ac:dyDescent="0.25">
      <c r="A86" s="667" t="s">
        <v>211</v>
      </c>
      <c r="B86" s="667"/>
      <c r="C86" s="667"/>
      <c r="D86" s="667"/>
      <c r="E86" s="667"/>
    </row>
    <row r="87" spans="1:5" s="353" customFormat="1" ht="16.5" customHeight="1" thickBot="1" x14ac:dyDescent="0.3">
      <c r="A87" s="39" t="s">
        <v>212</v>
      </c>
      <c r="B87" s="39"/>
      <c r="C87" s="39"/>
      <c r="D87" s="315"/>
      <c r="E87" s="315" t="s">
        <v>40</v>
      </c>
    </row>
    <row r="88" spans="1:5" s="353" customFormat="1" ht="16.5" customHeight="1" x14ac:dyDescent="0.25">
      <c r="A88" s="668" t="s">
        <v>41</v>
      </c>
      <c r="B88" s="670" t="s">
        <v>213</v>
      </c>
      <c r="C88" s="730" t="str">
        <f>+C3</f>
        <v>2015. évi tény</v>
      </c>
      <c r="D88" s="672" t="str">
        <f>+D3</f>
        <v>2016. évi</v>
      </c>
      <c r="E88" s="729"/>
    </row>
    <row r="89" spans="1:5" ht="38.1" customHeight="1" thickBot="1" x14ac:dyDescent="0.3">
      <c r="A89" s="669"/>
      <c r="B89" s="671"/>
      <c r="C89" s="731"/>
      <c r="D89" s="530" t="s">
        <v>44</v>
      </c>
      <c r="E89" s="40" t="s">
        <v>45</v>
      </c>
    </row>
    <row r="90" spans="1:5" s="346" customFormat="1" ht="12" customHeight="1" thickBot="1" x14ac:dyDescent="0.25">
      <c r="A90" s="311" t="s">
        <v>46</v>
      </c>
      <c r="B90" s="312" t="s">
        <v>47</v>
      </c>
      <c r="C90" s="312" t="s">
        <v>48</v>
      </c>
      <c r="D90" s="312" t="s">
        <v>50</v>
      </c>
      <c r="E90" s="359" t="s">
        <v>294</v>
      </c>
    </row>
    <row r="91" spans="1:5" ht="12" customHeight="1" thickBot="1" x14ac:dyDescent="0.3">
      <c r="A91" s="308" t="s">
        <v>51</v>
      </c>
      <c r="B91" s="310" t="s">
        <v>436</v>
      </c>
      <c r="C91" s="336">
        <f>SUM(C92:C96)</f>
        <v>0</v>
      </c>
      <c r="D91" s="336">
        <f>+D92+D93+D94+D95+D96</f>
        <v>397028</v>
      </c>
      <c r="E91" s="292">
        <f>+E92+E93+E94+E95+E96</f>
        <v>353801</v>
      </c>
    </row>
    <row r="92" spans="1:5" ht="12" customHeight="1" x14ac:dyDescent="0.25">
      <c r="A92" s="303" t="s">
        <v>53</v>
      </c>
      <c r="B92" s="497" t="s">
        <v>215</v>
      </c>
      <c r="C92" s="85"/>
      <c r="D92" s="85">
        <v>153946</v>
      </c>
      <c r="E92" s="291">
        <v>141593</v>
      </c>
    </row>
    <row r="93" spans="1:5" ht="12" customHeight="1" x14ac:dyDescent="0.25">
      <c r="A93" s="300" t="s">
        <v>55</v>
      </c>
      <c r="B93" s="498" t="s">
        <v>216</v>
      </c>
      <c r="C93" s="338"/>
      <c r="D93" s="338">
        <v>40809</v>
      </c>
      <c r="E93" s="321">
        <v>37957</v>
      </c>
    </row>
    <row r="94" spans="1:5" ht="12" customHeight="1" x14ac:dyDescent="0.25">
      <c r="A94" s="300" t="s">
        <v>57</v>
      </c>
      <c r="B94" s="498" t="s">
        <v>217</v>
      </c>
      <c r="C94" s="340"/>
      <c r="D94" s="340">
        <v>111147</v>
      </c>
      <c r="E94" s="323">
        <v>87264</v>
      </c>
    </row>
    <row r="95" spans="1:5" ht="12" customHeight="1" x14ac:dyDescent="0.25">
      <c r="A95" s="300" t="s">
        <v>59</v>
      </c>
      <c r="B95" s="499" t="s">
        <v>218</v>
      </c>
      <c r="C95" s="340"/>
      <c r="D95" s="340">
        <v>2404</v>
      </c>
      <c r="E95" s="323">
        <v>1954</v>
      </c>
    </row>
    <row r="96" spans="1:5" ht="12" customHeight="1" x14ac:dyDescent="0.25">
      <c r="A96" s="300" t="s">
        <v>219</v>
      </c>
      <c r="B96" s="500" t="s">
        <v>220</v>
      </c>
      <c r="C96" s="340"/>
      <c r="D96" s="340">
        <v>88722</v>
      </c>
      <c r="E96" s="323">
        <v>85033</v>
      </c>
    </row>
    <row r="97" spans="1:5" ht="12" customHeight="1" x14ac:dyDescent="0.25">
      <c r="A97" s="300" t="s">
        <v>63</v>
      </c>
      <c r="B97" s="498" t="s">
        <v>221</v>
      </c>
      <c r="C97" s="340"/>
      <c r="D97" s="340">
        <v>1359</v>
      </c>
      <c r="E97" s="323">
        <v>1359</v>
      </c>
    </row>
    <row r="98" spans="1:5" ht="12" customHeight="1" x14ac:dyDescent="0.25">
      <c r="A98" s="300" t="s">
        <v>222</v>
      </c>
      <c r="B98" s="501" t="s">
        <v>223</v>
      </c>
      <c r="C98" s="340"/>
      <c r="D98" s="340"/>
      <c r="E98" s="323"/>
    </row>
    <row r="99" spans="1:5" ht="12" customHeight="1" x14ac:dyDescent="0.25">
      <c r="A99" s="300" t="s">
        <v>224</v>
      </c>
      <c r="B99" s="498" t="s">
        <v>225</v>
      </c>
      <c r="C99" s="340"/>
      <c r="D99" s="340"/>
      <c r="E99" s="323"/>
    </row>
    <row r="100" spans="1:5" ht="12" customHeight="1" x14ac:dyDescent="0.25">
      <c r="A100" s="300" t="s">
        <v>226</v>
      </c>
      <c r="B100" s="498" t="s">
        <v>227</v>
      </c>
      <c r="C100" s="340"/>
      <c r="D100" s="340"/>
      <c r="E100" s="323"/>
    </row>
    <row r="101" spans="1:5" ht="12" customHeight="1" x14ac:dyDescent="0.25">
      <c r="A101" s="300" t="s">
        <v>228</v>
      </c>
      <c r="B101" s="501" t="s">
        <v>229</v>
      </c>
      <c r="C101" s="340"/>
      <c r="D101" s="340">
        <v>3869</v>
      </c>
      <c r="E101" s="323">
        <v>3869</v>
      </c>
    </row>
    <row r="102" spans="1:5" ht="12" customHeight="1" x14ac:dyDescent="0.25">
      <c r="A102" s="300" t="s">
        <v>230</v>
      </c>
      <c r="B102" s="501" t="s">
        <v>231</v>
      </c>
      <c r="C102" s="340"/>
      <c r="D102" s="340"/>
      <c r="E102" s="323"/>
    </row>
    <row r="103" spans="1:5" ht="12" customHeight="1" x14ac:dyDescent="0.25">
      <c r="A103" s="300" t="s">
        <v>232</v>
      </c>
      <c r="B103" s="498" t="s">
        <v>233</v>
      </c>
      <c r="C103" s="340"/>
      <c r="D103" s="340">
        <v>50</v>
      </c>
      <c r="E103" s="323">
        <v>50</v>
      </c>
    </row>
    <row r="104" spans="1:5" ht="12" customHeight="1" x14ac:dyDescent="0.25">
      <c r="A104" s="299" t="s">
        <v>234</v>
      </c>
      <c r="B104" s="502" t="s">
        <v>235</v>
      </c>
      <c r="C104" s="340"/>
      <c r="D104" s="340"/>
      <c r="E104" s="323"/>
    </row>
    <row r="105" spans="1:5" ht="12" customHeight="1" x14ac:dyDescent="0.25">
      <c r="A105" s="300" t="s">
        <v>236</v>
      </c>
      <c r="B105" s="502" t="s">
        <v>237</v>
      </c>
      <c r="C105" s="340"/>
      <c r="D105" s="340"/>
      <c r="E105" s="323"/>
    </row>
    <row r="106" spans="1:5" ht="12" customHeight="1" thickBot="1" x14ac:dyDescent="0.3">
      <c r="A106" s="304" t="s">
        <v>238</v>
      </c>
      <c r="B106" s="503" t="s">
        <v>239</v>
      </c>
      <c r="C106" s="86"/>
      <c r="D106" s="86">
        <v>83444</v>
      </c>
      <c r="E106" s="285">
        <v>79750</v>
      </c>
    </row>
    <row r="107" spans="1:5" ht="12" customHeight="1" thickBot="1" x14ac:dyDescent="0.3">
      <c r="A107" s="306" t="s">
        <v>65</v>
      </c>
      <c r="B107" s="309" t="s">
        <v>437</v>
      </c>
      <c r="C107" s="337">
        <f>+C108+C110+C112</f>
        <v>0</v>
      </c>
      <c r="D107" s="337">
        <f>+D108+D110+D112</f>
        <v>113426</v>
      </c>
      <c r="E107" s="320">
        <f>+E108+E110+E112</f>
        <v>97727</v>
      </c>
    </row>
    <row r="108" spans="1:5" ht="12" customHeight="1" x14ac:dyDescent="0.25">
      <c r="A108" s="301" t="s">
        <v>67</v>
      </c>
      <c r="B108" s="498" t="s">
        <v>241</v>
      </c>
      <c r="C108" s="339"/>
      <c r="D108" s="339">
        <v>32313</v>
      </c>
      <c r="E108" s="322">
        <v>27756</v>
      </c>
    </row>
    <row r="109" spans="1:5" ht="12" customHeight="1" x14ac:dyDescent="0.25">
      <c r="A109" s="301" t="s">
        <v>69</v>
      </c>
      <c r="B109" s="502" t="s">
        <v>242</v>
      </c>
      <c r="C109" s="339"/>
      <c r="D109" s="339"/>
      <c r="E109" s="322"/>
    </row>
    <row r="110" spans="1:5" x14ac:dyDescent="0.25">
      <c r="A110" s="301" t="s">
        <v>71</v>
      </c>
      <c r="B110" s="502" t="s">
        <v>243</v>
      </c>
      <c r="C110" s="338"/>
      <c r="D110" s="338">
        <v>60000</v>
      </c>
      <c r="E110" s="321">
        <v>48858</v>
      </c>
    </row>
    <row r="111" spans="1:5" ht="12" customHeight="1" x14ac:dyDescent="0.25">
      <c r="A111" s="301" t="s">
        <v>73</v>
      </c>
      <c r="B111" s="502" t="s">
        <v>244</v>
      </c>
      <c r="C111" s="338"/>
      <c r="D111" s="338"/>
      <c r="E111" s="321"/>
    </row>
    <row r="112" spans="1:5" ht="12" customHeight="1" x14ac:dyDescent="0.25">
      <c r="A112" s="301" t="s">
        <v>75</v>
      </c>
      <c r="B112" s="495" t="s">
        <v>245</v>
      </c>
      <c r="C112" s="338"/>
      <c r="D112" s="338">
        <v>21113</v>
      </c>
      <c r="E112" s="321">
        <v>21113</v>
      </c>
    </row>
    <row r="113" spans="1:5" x14ac:dyDescent="0.25">
      <c r="A113" s="301" t="s">
        <v>77</v>
      </c>
      <c r="B113" s="494" t="s">
        <v>246</v>
      </c>
      <c r="C113" s="338"/>
      <c r="D113" s="338"/>
      <c r="E113" s="321"/>
    </row>
    <row r="114" spans="1:5" x14ac:dyDescent="0.25">
      <c r="A114" s="301" t="s">
        <v>247</v>
      </c>
      <c r="B114" s="504" t="s">
        <v>248</v>
      </c>
      <c r="C114" s="338"/>
      <c r="D114" s="338"/>
      <c r="E114" s="321"/>
    </row>
    <row r="115" spans="1:5" ht="12" customHeight="1" x14ac:dyDescent="0.25">
      <c r="A115" s="301" t="s">
        <v>249</v>
      </c>
      <c r="B115" s="498" t="s">
        <v>227</v>
      </c>
      <c r="C115" s="338"/>
      <c r="D115" s="338"/>
      <c r="E115" s="321"/>
    </row>
    <row r="116" spans="1:5" ht="12" customHeight="1" x14ac:dyDescent="0.25">
      <c r="A116" s="301" t="s">
        <v>250</v>
      </c>
      <c r="B116" s="498" t="s">
        <v>251</v>
      </c>
      <c r="C116" s="338"/>
      <c r="D116" s="338">
        <v>4001</v>
      </c>
      <c r="E116" s="321">
        <v>4001</v>
      </c>
    </row>
    <row r="117" spans="1:5" ht="12" customHeight="1" x14ac:dyDescent="0.25">
      <c r="A117" s="301" t="s">
        <v>252</v>
      </c>
      <c r="B117" s="498" t="s">
        <v>253</v>
      </c>
      <c r="C117" s="338"/>
      <c r="D117" s="338"/>
      <c r="E117" s="321"/>
    </row>
    <row r="118" spans="1:5" s="366" customFormat="1" ht="12" customHeight="1" x14ac:dyDescent="0.2">
      <c r="A118" s="301" t="s">
        <v>254</v>
      </c>
      <c r="B118" s="498" t="s">
        <v>233</v>
      </c>
      <c r="C118" s="338"/>
      <c r="D118" s="338"/>
      <c r="E118" s="321"/>
    </row>
    <row r="119" spans="1:5" ht="12" customHeight="1" x14ac:dyDescent="0.25">
      <c r="A119" s="301" t="s">
        <v>255</v>
      </c>
      <c r="B119" s="498" t="s">
        <v>256</v>
      </c>
      <c r="C119" s="338"/>
      <c r="D119" s="338"/>
      <c r="E119" s="321"/>
    </row>
    <row r="120" spans="1:5" ht="12" customHeight="1" thickBot="1" x14ac:dyDescent="0.3">
      <c r="A120" s="299" t="s">
        <v>257</v>
      </c>
      <c r="B120" s="498" t="s">
        <v>258</v>
      </c>
      <c r="C120" s="340"/>
      <c r="D120" s="340">
        <v>17112</v>
      </c>
      <c r="E120" s="323">
        <v>17112</v>
      </c>
    </row>
    <row r="121" spans="1:5" ht="12" customHeight="1" thickBot="1" x14ac:dyDescent="0.3">
      <c r="A121" s="306" t="s">
        <v>79</v>
      </c>
      <c r="B121" s="475" t="s">
        <v>259</v>
      </c>
      <c r="C121" s="337">
        <f>+C122+C123</f>
        <v>0</v>
      </c>
      <c r="D121" s="337">
        <f>+D122+D123</f>
        <v>100411</v>
      </c>
      <c r="E121" s="320">
        <f>+E122+E123</f>
        <v>0</v>
      </c>
    </row>
    <row r="122" spans="1:5" ht="12" customHeight="1" x14ac:dyDescent="0.25">
      <c r="A122" s="301" t="s">
        <v>81</v>
      </c>
      <c r="B122" s="504" t="s">
        <v>260</v>
      </c>
      <c r="C122" s="339"/>
      <c r="D122" s="339">
        <v>100411</v>
      </c>
      <c r="E122" s="322"/>
    </row>
    <row r="123" spans="1:5" ht="12" customHeight="1" thickBot="1" x14ac:dyDescent="0.3">
      <c r="A123" s="302" t="s">
        <v>83</v>
      </c>
      <c r="B123" s="502" t="s">
        <v>261</v>
      </c>
      <c r="C123" s="340"/>
      <c r="D123" s="340"/>
      <c r="E123" s="323"/>
    </row>
    <row r="124" spans="1:5" ht="12" customHeight="1" thickBot="1" x14ac:dyDescent="0.3">
      <c r="A124" s="306" t="s">
        <v>262</v>
      </c>
      <c r="B124" s="475" t="s">
        <v>263</v>
      </c>
      <c r="C124" s="337">
        <f>+C91+C107+C121</f>
        <v>0</v>
      </c>
      <c r="D124" s="337">
        <f>+D91+D107+D121</f>
        <v>610865</v>
      </c>
      <c r="E124" s="320">
        <f>+E91+E107+E121</f>
        <v>451528</v>
      </c>
    </row>
    <row r="125" spans="1:5" ht="12" customHeight="1" thickBot="1" x14ac:dyDescent="0.3">
      <c r="A125" s="306" t="s">
        <v>107</v>
      </c>
      <c r="B125" s="475" t="s">
        <v>264</v>
      </c>
      <c r="C125" s="337">
        <f>+C126+C127+C128</f>
        <v>0</v>
      </c>
      <c r="D125" s="337">
        <f>+D126+D127+D128</f>
        <v>0</v>
      </c>
      <c r="E125" s="320">
        <f>+E126+E127+E128</f>
        <v>0</v>
      </c>
    </row>
    <row r="126" spans="1:5" ht="12" customHeight="1" x14ac:dyDescent="0.25">
      <c r="A126" s="301" t="s">
        <v>109</v>
      </c>
      <c r="B126" s="504" t="s">
        <v>438</v>
      </c>
      <c r="C126" s="338"/>
      <c r="D126" s="338"/>
      <c r="E126" s="321"/>
    </row>
    <row r="127" spans="1:5" ht="12" customHeight="1" x14ac:dyDescent="0.25">
      <c r="A127" s="301" t="s">
        <v>111</v>
      </c>
      <c r="B127" s="504" t="s">
        <v>439</v>
      </c>
      <c r="C127" s="338"/>
      <c r="D127" s="338"/>
      <c r="E127" s="321"/>
    </row>
    <row r="128" spans="1:5" ht="12" customHeight="1" thickBot="1" x14ac:dyDescent="0.3">
      <c r="A128" s="299" t="s">
        <v>113</v>
      </c>
      <c r="B128" s="505" t="s">
        <v>440</v>
      </c>
      <c r="C128" s="338"/>
      <c r="D128" s="338"/>
      <c r="E128" s="321"/>
    </row>
    <row r="129" spans="1:9" ht="12" customHeight="1" thickBot="1" x14ac:dyDescent="0.3">
      <c r="A129" s="306" t="s">
        <v>129</v>
      </c>
      <c r="B129" s="475" t="s">
        <v>268</v>
      </c>
      <c r="C129" s="337">
        <f>+C130+C131+C132+C133</f>
        <v>0</v>
      </c>
      <c r="D129" s="337">
        <f>+D130+D131+D132+D133</f>
        <v>0</v>
      </c>
      <c r="E129" s="320">
        <f>+E130+E131+E132+E133</f>
        <v>0</v>
      </c>
    </row>
    <row r="130" spans="1:9" ht="12" customHeight="1" x14ac:dyDescent="0.25">
      <c r="A130" s="301" t="s">
        <v>131</v>
      </c>
      <c r="B130" s="504" t="s">
        <v>441</v>
      </c>
      <c r="C130" s="338"/>
      <c r="D130" s="338"/>
      <c r="E130" s="321"/>
    </row>
    <row r="131" spans="1:9" ht="12" customHeight="1" x14ac:dyDescent="0.25">
      <c r="A131" s="301" t="s">
        <v>133</v>
      </c>
      <c r="B131" s="504" t="s">
        <v>442</v>
      </c>
      <c r="C131" s="338"/>
      <c r="D131" s="338"/>
      <c r="E131" s="321"/>
    </row>
    <row r="132" spans="1:9" ht="12" customHeight="1" x14ac:dyDescent="0.25">
      <c r="A132" s="301" t="s">
        <v>135</v>
      </c>
      <c r="B132" s="504" t="s">
        <v>443</v>
      </c>
      <c r="C132" s="338"/>
      <c r="D132" s="338"/>
      <c r="E132" s="321"/>
    </row>
    <row r="133" spans="1:9" ht="12" customHeight="1" thickBot="1" x14ac:dyDescent="0.3">
      <c r="A133" s="299" t="s">
        <v>137</v>
      </c>
      <c r="B133" s="505" t="s">
        <v>444</v>
      </c>
      <c r="C133" s="338"/>
      <c r="D133" s="338"/>
      <c r="E133" s="321"/>
    </row>
    <row r="134" spans="1:9" ht="12" customHeight="1" thickBot="1" x14ac:dyDescent="0.3">
      <c r="A134" s="306" t="s">
        <v>273</v>
      </c>
      <c r="B134" s="475" t="s">
        <v>274</v>
      </c>
      <c r="C134" s="343">
        <f>+C135+C136+C137+C138</f>
        <v>0</v>
      </c>
      <c r="D134" s="343">
        <f>+D135+D136+D137+D138</f>
        <v>9162</v>
      </c>
      <c r="E134" s="356">
        <f>+E135+E136+E137+E138</f>
        <v>4707</v>
      </c>
    </row>
    <row r="135" spans="1:9" ht="12" customHeight="1" x14ac:dyDescent="0.25">
      <c r="A135" s="301" t="s">
        <v>143</v>
      </c>
      <c r="B135" s="504" t="s">
        <v>275</v>
      </c>
      <c r="C135" s="338"/>
      <c r="D135" s="338"/>
      <c r="E135" s="321"/>
    </row>
    <row r="136" spans="1:9" ht="12" customHeight="1" x14ac:dyDescent="0.25">
      <c r="A136" s="301" t="s">
        <v>145</v>
      </c>
      <c r="B136" s="504" t="s">
        <v>276</v>
      </c>
      <c r="C136" s="338"/>
      <c r="D136" s="338">
        <v>9162</v>
      </c>
      <c r="E136" s="321">
        <v>4707</v>
      </c>
    </row>
    <row r="137" spans="1:9" ht="12" customHeight="1" x14ac:dyDescent="0.25">
      <c r="A137" s="301" t="s">
        <v>147</v>
      </c>
      <c r="B137" s="504" t="s">
        <v>445</v>
      </c>
      <c r="C137" s="338"/>
      <c r="D137" s="338"/>
      <c r="E137" s="321"/>
    </row>
    <row r="138" spans="1:9" ht="12" customHeight="1" thickBot="1" x14ac:dyDescent="0.3">
      <c r="A138" s="299" t="s">
        <v>149</v>
      </c>
      <c r="B138" s="505" t="s">
        <v>317</v>
      </c>
      <c r="C138" s="338"/>
      <c r="D138" s="338"/>
      <c r="E138" s="321"/>
    </row>
    <row r="139" spans="1:9" ht="15" customHeight="1" thickBot="1" x14ac:dyDescent="0.3">
      <c r="A139" s="306" t="s">
        <v>151</v>
      </c>
      <c r="B139" s="475" t="s">
        <v>374</v>
      </c>
      <c r="C139" s="87">
        <f>+C140+C141+C142+C143</f>
        <v>0</v>
      </c>
      <c r="D139" s="87">
        <f>+D140+D141+D142+D143</f>
        <v>0</v>
      </c>
      <c r="E139" s="290">
        <f>+E140+E141+E142+E143</f>
        <v>0</v>
      </c>
      <c r="F139" s="354"/>
      <c r="G139" s="355"/>
      <c r="H139" s="355"/>
      <c r="I139" s="355"/>
    </row>
    <row r="140" spans="1:9" s="347" customFormat="1" ht="12.95" customHeight="1" x14ac:dyDescent="0.2">
      <c r="A140" s="301" t="s">
        <v>153</v>
      </c>
      <c r="B140" s="504" t="s">
        <v>280</v>
      </c>
      <c r="C140" s="338"/>
      <c r="D140" s="338"/>
      <c r="E140" s="321"/>
    </row>
    <row r="141" spans="1:9" ht="13.5" customHeight="1" x14ac:dyDescent="0.25">
      <c r="A141" s="301" t="s">
        <v>155</v>
      </c>
      <c r="B141" s="504" t="s">
        <v>281</v>
      </c>
      <c r="C141" s="338"/>
      <c r="D141" s="338"/>
      <c r="E141" s="321"/>
    </row>
    <row r="142" spans="1:9" ht="13.5" customHeight="1" x14ac:dyDescent="0.25">
      <c r="A142" s="301" t="s">
        <v>157</v>
      </c>
      <c r="B142" s="504" t="s">
        <v>282</v>
      </c>
      <c r="C142" s="338"/>
      <c r="D142" s="338"/>
      <c r="E142" s="321"/>
    </row>
    <row r="143" spans="1:9" ht="13.5" customHeight="1" thickBot="1" x14ac:dyDescent="0.3">
      <c r="A143" s="301" t="s">
        <v>159</v>
      </c>
      <c r="B143" s="504" t="s">
        <v>283</v>
      </c>
      <c r="C143" s="338"/>
      <c r="D143" s="338"/>
      <c r="E143" s="321"/>
    </row>
    <row r="144" spans="1:9" ht="12.75" customHeight="1" thickBot="1" x14ac:dyDescent="0.3">
      <c r="A144" s="306" t="s">
        <v>161</v>
      </c>
      <c r="B144" s="475" t="s">
        <v>284</v>
      </c>
      <c r="C144" s="288">
        <f>+C125+C129+C134+C139</f>
        <v>0</v>
      </c>
      <c r="D144" s="288">
        <f>+D125+D129+D134+D139</f>
        <v>9162</v>
      </c>
      <c r="E144" s="289">
        <f>+E125+E129+E134+E139</f>
        <v>4707</v>
      </c>
    </row>
    <row r="145" spans="1:5" ht="13.5" customHeight="1" thickBot="1" x14ac:dyDescent="0.3">
      <c r="A145" s="330" t="s">
        <v>285</v>
      </c>
      <c r="B145" s="506" t="s">
        <v>286</v>
      </c>
      <c r="C145" s="288">
        <f>+C124+C144</f>
        <v>0</v>
      </c>
      <c r="D145" s="288">
        <f>+D124+D144</f>
        <v>620027</v>
      </c>
      <c r="E145" s="289">
        <f>+E124+E144</f>
        <v>456235</v>
      </c>
    </row>
    <row r="146" spans="1:5" ht="13.5" customHeight="1" x14ac:dyDescent="0.25"/>
    <row r="147" spans="1:5" ht="13.5" customHeight="1" x14ac:dyDescent="0.25"/>
    <row r="148" spans="1:5" ht="7.5" customHeight="1" x14ac:dyDescent="0.25"/>
    <row r="150" spans="1:5" ht="12.75" customHeight="1" x14ac:dyDescent="0.25"/>
    <row r="151" spans="1:5" ht="12.75" customHeight="1" x14ac:dyDescent="0.25"/>
    <row r="152" spans="1:5" ht="12.75" customHeight="1" x14ac:dyDescent="0.25"/>
    <row r="153" spans="1:5" ht="12.75" customHeight="1" x14ac:dyDescent="0.25"/>
    <row r="154" spans="1:5" ht="12.75" customHeight="1" x14ac:dyDescent="0.25"/>
    <row r="155" spans="1:5" ht="12.75" customHeight="1" x14ac:dyDescent="0.25"/>
    <row r="156" spans="1:5" ht="12.75" customHeight="1" x14ac:dyDescent="0.25"/>
    <row r="157" spans="1:5" ht="12.75" customHeight="1" x14ac:dyDescent="0.25"/>
  </sheetData>
  <mergeCells count="10">
    <mergeCell ref="A1:E1"/>
    <mergeCell ref="A3:A4"/>
    <mergeCell ref="B3:B4"/>
    <mergeCell ref="D3:E3"/>
    <mergeCell ref="A86:E86"/>
    <mergeCell ref="A88:A89"/>
    <mergeCell ref="B88:B89"/>
    <mergeCell ref="D88:E88"/>
    <mergeCell ref="C3:C4"/>
    <mergeCell ref="C88:C89"/>
  </mergeCells>
  <printOptions horizontalCentered="1"/>
  <pageMargins left="0.78740157480314965" right="0.78740157480314965" top="1.4566929133858268" bottom="0.86614173228346458" header="0.78740157480314965" footer="0.59055118110236227"/>
  <pageSetup paperSize="9" scale="61" fitToHeight="2" orientation="portrait" r:id="rId1"/>
  <headerFooter alignWithMargins="0">
    <oddHeader>&amp;C&amp;"Times New Roman CE,Félkövér"&amp;12
..............................Önkormányzat
2014. ÉVI ZÁRSZÁMADÁSÁNAK PÉNZÜGYI MÉRLEGE&amp;10
&amp;R&amp;"Times New Roman CE,Félkövér dőlt"&amp;11 1. tájékoztató tábla a ....../2015. (......) önkormányzati rendelethez</oddHeader>
  </headerFooter>
  <rowBreaks count="1" manualBreakCount="1">
    <brk id="85" max="5" man="1"/>
  </rowBreak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tabColor rgb="FF92D050"/>
  </sheetPr>
  <dimension ref="A1:K18"/>
  <sheetViews>
    <sheetView zoomScaleNormal="100" workbookViewId="0">
      <selection activeCell="B13" sqref="B13"/>
    </sheetView>
  </sheetViews>
  <sheetFormatPr defaultRowHeight="12.75" x14ac:dyDescent="0.2"/>
  <cols>
    <col min="1" max="1" width="6.83203125" style="5" customWidth="1"/>
    <col min="2" max="2" width="32.33203125" style="4" customWidth="1"/>
    <col min="3" max="3" width="17" style="4" customWidth="1"/>
    <col min="4" max="9" width="12.83203125" style="4" customWidth="1"/>
    <col min="10" max="10" width="13.83203125" style="4" customWidth="1"/>
    <col min="11" max="11" width="4" style="4" customWidth="1"/>
    <col min="12" max="16384" width="9.33203125" style="4"/>
  </cols>
  <sheetData>
    <row r="1" spans="1:11" ht="14.25" thickBot="1" x14ac:dyDescent="0.25">
      <c r="A1" s="99"/>
      <c r="B1" s="100"/>
      <c r="C1" s="100"/>
      <c r="D1" s="100"/>
      <c r="E1" s="100"/>
      <c r="F1" s="100"/>
      <c r="G1" s="100"/>
      <c r="H1" s="100"/>
      <c r="I1" s="100"/>
      <c r="J1" s="101" t="s">
        <v>290</v>
      </c>
      <c r="K1" s="690" t="str">
        <f>+CONCATENATE("2. tájékoztató tábla a ......../",LEFT(ÖSSZEFÜGGÉSEK!A4,4)+1,". (........) önkormányzati rendelethez")</f>
        <v>2. tájékoztató tábla a ......../2017. (........) önkormányzati rendelethez</v>
      </c>
    </row>
    <row r="2" spans="1:11" s="105" customFormat="1" ht="26.25" customHeight="1" x14ac:dyDescent="0.2">
      <c r="A2" s="732" t="s">
        <v>41</v>
      </c>
      <c r="B2" s="734" t="s">
        <v>446</v>
      </c>
      <c r="C2" s="734" t="s">
        <v>447</v>
      </c>
      <c r="D2" s="734" t="s">
        <v>448</v>
      </c>
      <c r="E2" s="734" t="str">
        <f>+CONCATENATE(LEFT(ÖSSZEFÜGGÉSEK!A4,4),". évi teljesítés")</f>
        <v>2016. évi teljesítés</v>
      </c>
      <c r="F2" s="102" t="s">
        <v>449</v>
      </c>
      <c r="G2" s="103"/>
      <c r="H2" s="103"/>
      <c r="I2" s="104"/>
      <c r="J2" s="737" t="s">
        <v>450</v>
      </c>
      <c r="K2" s="690"/>
    </row>
    <row r="3" spans="1:11" s="109" customFormat="1" ht="32.25" customHeight="1" thickBot="1" x14ac:dyDescent="0.25">
      <c r="A3" s="733"/>
      <c r="B3" s="735"/>
      <c r="C3" s="735"/>
      <c r="D3" s="736"/>
      <c r="E3" s="736"/>
      <c r="F3" s="106" t="str">
        <f>+CONCATENATE(LEFT(ÖSSZEFÜGGÉSEK!A4,4)+1,".")</f>
        <v>2017.</v>
      </c>
      <c r="G3" s="107" t="str">
        <f>+CONCATENATE(LEFT(ÖSSZEFÜGGÉSEK!A4,4)+2,".")</f>
        <v>2018.</v>
      </c>
      <c r="H3" s="107" t="str">
        <f>+CONCATENATE(LEFT(ÖSSZEFÜGGÉSEK!A4,4)+3,".")</f>
        <v>2019.</v>
      </c>
      <c r="I3" s="108" t="str">
        <f>+CONCATENATE(LEFT(ÖSSZEFÜGGÉSEK!A4,4)+3,". után")</f>
        <v>2019. után</v>
      </c>
      <c r="J3" s="738"/>
      <c r="K3" s="690"/>
    </row>
    <row r="4" spans="1:11" s="111" customFormat="1" ht="14.1" customHeight="1" thickBot="1" x14ac:dyDescent="0.25">
      <c r="A4" s="477" t="s">
        <v>46</v>
      </c>
      <c r="B4" s="110" t="s">
        <v>451</v>
      </c>
      <c r="C4" s="478" t="s">
        <v>48</v>
      </c>
      <c r="D4" s="478" t="s">
        <v>49</v>
      </c>
      <c r="E4" s="478" t="s">
        <v>50</v>
      </c>
      <c r="F4" s="478" t="s">
        <v>294</v>
      </c>
      <c r="G4" s="478" t="s">
        <v>295</v>
      </c>
      <c r="H4" s="478" t="s">
        <v>296</v>
      </c>
      <c r="I4" s="478" t="s">
        <v>297</v>
      </c>
      <c r="J4" s="479" t="s">
        <v>452</v>
      </c>
      <c r="K4" s="690"/>
    </row>
    <row r="5" spans="1:11" ht="33.75" customHeight="1" x14ac:dyDescent="0.2">
      <c r="A5" s="112" t="s">
        <v>51</v>
      </c>
      <c r="B5" s="113" t="s">
        <v>453</v>
      </c>
      <c r="C5" s="114"/>
      <c r="D5" s="115">
        <f t="shared" ref="D5:I5" si="0">SUM(D6:D7)</f>
        <v>0</v>
      </c>
      <c r="E5" s="115">
        <f t="shared" si="0"/>
        <v>0</v>
      </c>
      <c r="F5" s="115">
        <f t="shared" si="0"/>
        <v>0</v>
      </c>
      <c r="G5" s="115">
        <f t="shared" si="0"/>
        <v>0</v>
      </c>
      <c r="H5" s="115">
        <f t="shared" si="0"/>
        <v>0</v>
      </c>
      <c r="I5" s="116">
        <f t="shared" si="0"/>
        <v>0</v>
      </c>
      <c r="J5" s="117">
        <f t="shared" ref="J5:J17" si="1">SUM(F5:I5)</f>
        <v>0</v>
      </c>
      <c r="K5" s="690"/>
    </row>
    <row r="6" spans="1:11" ht="21" customHeight="1" x14ac:dyDescent="0.2">
      <c r="A6" s="118" t="s">
        <v>65</v>
      </c>
      <c r="B6" s="119" t="s">
        <v>454</v>
      </c>
      <c r="C6" s="120"/>
      <c r="D6" s="2"/>
      <c r="E6" s="2"/>
      <c r="F6" s="2"/>
      <c r="G6" s="2"/>
      <c r="H6" s="2"/>
      <c r="I6" s="41"/>
      <c r="J6" s="121">
        <f t="shared" si="1"/>
        <v>0</v>
      </c>
      <c r="K6" s="690"/>
    </row>
    <row r="7" spans="1:11" ht="21" customHeight="1" x14ac:dyDescent="0.2">
      <c r="A7" s="118" t="s">
        <v>79</v>
      </c>
      <c r="B7" s="119" t="s">
        <v>454</v>
      </c>
      <c r="C7" s="120"/>
      <c r="D7" s="2"/>
      <c r="E7" s="2"/>
      <c r="F7" s="2"/>
      <c r="G7" s="2"/>
      <c r="H7" s="2"/>
      <c r="I7" s="41"/>
      <c r="J7" s="121">
        <f t="shared" si="1"/>
        <v>0</v>
      </c>
      <c r="K7" s="690"/>
    </row>
    <row r="8" spans="1:11" ht="36" customHeight="1" x14ac:dyDescent="0.2">
      <c r="A8" s="118" t="s">
        <v>262</v>
      </c>
      <c r="B8" s="122" t="s">
        <v>455</v>
      </c>
      <c r="C8" s="123"/>
      <c r="D8" s="124">
        <f t="shared" ref="D8:I8" si="2">SUM(D9:D10)</f>
        <v>0</v>
      </c>
      <c r="E8" s="124">
        <f t="shared" si="2"/>
        <v>0</v>
      </c>
      <c r="F8" s="124">
        <f t="shared" si="2"/>
        <v>0</v>
      </c>
      <c r="G8" s="124">
        <f t="shared" si="2"/>
        <v>0</v>
      </c>
      <c r="H8" s="124">
        <f t="shared" si="2"/>
        <v>0</v>
      </c>
      <c r="I8" s="125">
        <f t="shared" si="2"/>
        <v>0</v>
      </c>
      <c r="J8" s="126">
        <f t="shared" si="1"/>
        <v>0</v>
      </c>
      <c r="K8" s="690"/>
    </row>
    <row r="9" spans="1:11" ht="21" customHeight="1" x14ac:dyDescent="0.2">
      <c r="A9" s="118" t="s">
        <v>107</v>
      </c>
      <c r="B9" s="119" t="s">
        <v>454</v>
      </c>
      <c r="C9" s="120"/>
      <c r="D9" s="2"/>
      <c r="E9" s="2"/>
      <c r="F9" s="2"/>
      <c r="G9" s="2"/>
      <c r="H9" s="2"/>
      <c r="I9" s="41"/>
      <c r="J9" s="121">
        <f t="shared" si="1"/>
        <v>0</v>
      </c>
      <c r="K9" s="690"/>
    </row>
    <row r="10" spans="1:11" ht="18" customHeight="1" x14ac:dyDescent="0.2">
      <c r="A10" s="118" t="s">
        <v>129</v>
      </c>
      <c r="B10" s="119" t="s">
        <v>454</v>
      </c>
      <c r="C10" s="120"/>
      <c r="D10" s="2"/>
      <c r="E10" s="2"/>
      <c r="F10" s="2"/>
      <c r="G10" s="2"/>
      <c r="H10" s="2"/>
      <c r="I10" s="41"/>
      <c r="J10" s="121">
        <f t="shared" si="1"/>
        <v>0</v>
      </c>
      <c r="K10" s="690"/>
    </row>
    <row r="11" spans="1:11" ht="21" customHeight="1" x14ac:dyDescent="0.2">
      <c r="A11" s="118" t="s">
        <v>273</v>
      </c>
      <c r="B11" s="127" t="s">
        <v>456</v>
      </c>
      <c r="C11" s="123"/>
      <c r="D11" s="124">
        <f t="shared" ref="D11:I11" si="3">SUM(D12:D12)</f>
        <v>0</v>
      </c>
      <c r="E11" s="124">
        <f t="shared" si="3"/>
        <v>0</v>
      </c>
      <c r="F11" s="124">
        <f t="shared" si="3"/>
        <v>0</v>
      </c>
      <c r="G11" s="124">
        <f t="shared" si="3"/>
        <v>0</v>
      </c>
      <c r="H11" s="124">
        <f t="shared" si="3"/>
        <v>0</v>
      </c>
      <c r="I11" s="125">
        <f t="shared" si="3"/>
        <v>0</v>
      </c>
      <c r="J11" s="126">
        <f t="shared" si="1"/>
        <v>0</v>
      </c>
      <c r="K11" s="690"/>
    </row>
    <row r="12" spans="1:11" ht="21" customHeight="1" x14ac:dyDescent="0.2">
      <c r="A12" s="118" t="s">
        <v>151</v>
      </c>
      <c r="B12" s="119" t="s">
        <v>454</v>
      </c>
      <c r="C12" s="120"/>
      <c r="D12" s="2"/>
      <c r="E12" s="2"/>
      <c r="F12" s="2"/>
      <c r="G12" s="2"/>
      <c r="H12" s="2"/>
      <c r="I12" s="41"/>
      <c r="J12" s="121">
        <f t="shared" si="1"/>
        <v>0</v>
      </c>
      <c r="K12" s="690"/>
    </row>
    <row r="13" spans="1:11" ht="21" customHeight="1" x14ac:dyDescent="0.2">
      <c r="A13" s="118" t="s">
        <v>161</v>
      </c>
      <c r="B13" s="127" t="s">
        <v>457</v>
      </c>
      <c r="C13" s="123"/>
      <c r="D13" s="124">
        <f t="shared" ref="D13:I13" si="4">SUM(D14:D14)</f>
        <v>0</v>
      </c>
      <c r="E13" s="124">
        <f t="shared" si="4"/>
        <v>0</v>
      </c>
      <c r="F13" s="124">
        <f t="shared" si="4"/>
        <v>0</v>
      </c>
      <c r="G13" s="124">
        <f t="shared" si="4"/>
        <v>0</v>
      </c>
      <c r="H13" s="124">
        <f t="shared" si="4"/>
        <v>0</v>
      </c>
      <c r="I13" s="125">
        <f t="shared" si="4"/>
        <v>0</v>
      </c>
      <c r="J13" s="126">
        <f t="shared" si="1"/>
        <v>0</v>
      </c>
      <c r="K13" s="690"/>
    </row>
    <row r="14" spans="1:11" ht="21" customHeight="1" x14ac:dyDescent="0.2">
      <c r="A14" s="118" t="s">
        <v>285</v>
      </c>
      <c r="B14" s="119" t="s">
        <v>454</v>
      </c>
      <c r="C14" s="120"/>
      <c r="D14" s="2"/>
      <c r="E14" s="2"/>
      <c r="F14" s="2"/>
      <c r="G14" s="2"/>
      <c r="H14" s="2"/>
      <c r="I14" s="41"/>
      <c r="J14" s="121">
        <f t="shared" si="1"/>
        <v>0</v>
      </c>
      <c r="K14" s="690"/>
    </row>
    <row r="15" spans="1:11" ht="21" customHeight="1" x14ac:dyDescent="0.2">
      <c r="A15" s="128" t="s">
        <v>301</v>
      </c>
      <c r="B15" s="129" t="s">
        <v>458</v>
      </c>
      <c r="C15" s="130"/>
      <c r="D15" s="131">
        <f t="shared" ref="D15:I15" si="5">SUM(D16:D17)</f>
        <v>0</v>
      </c>
      <c r="E15" s="131">
        <f t="shared" si="5"/>
        <v>0</v>
      </c>
      <c r="F15" s="131">
        <f t="shared" si="5"/>
        <v>0</v>
      </c>
      <c r="G15" s="131">
        <f t="shared" si="5"/>
        <v>0</v>
      </c>
      <c r="H15" s="131">
        <f t="shared" si="5"/>
        <v>0</v>
      </c>
      <c r="I15" s="132">
        <f t="shared" si="5"/>
        <v>0</v>
      </c>
      <c r="J15" s="126">
        <f t="shared" si="1"/>
        <v>0</v>
      </c>
      <c r="K15" s="690"/>
    </row>
    <row r="16" spans="1:11" ht="21" customHeight="1" x14ac:dyDescent="0.2">
      <c r="A16" s="128" t="s">
        <v>302</v>
      </c>
      <c r="B16" s="119" t="s">
        <v>454</v>
      </c>
      <c r="C16" s="120"/>
      <c r="D16" s="2"/>
      <c r="E16" s="2"/>
      <c r="F16" s="2"/>
      <c r="G16" s="2"/>
      <c r="H16" s="2"/>
      <c r="I16" s="41"/>
      <c r="J16" s="121">
        <f t="shared" si="1"/>
        <v>0</v>
      </c>
      <c r="K16" s="690"/>
    </row>
    <row r="17" spans="1:11" ht="21" customHeight="1" thickBot="1" x14ac:dyDescent="0.25">
      <c r="A17" s="128" t="s">
        <v>303</v>
      </c>
      <c r="B17" s="119" t="s">
        <v>454</v>
      </c>
      <c r="C17" s="133"/>
      <c r="D17" s="134"/>
      <c r="E17" s="134"/>
      <c r="F17" s="134"/>
      <c r="G17" s="134"/>
      <c r="H17" s="134"/>
      <c r="I17" s="135"/>
      <c r="J17" s="121">
        <f t="shared" si="1"/>
        <v>0</v>
      </c>
      <c r="K17" s="690"/>
    </row>
    <row r="18" spans="1:11" ht="21" customHeight="1" thickBot="1" x14ac:dyDescent="0.25">
      <c r="A18" s="136" t="s">
        <v>304</v>
      </c>
      <c r="B18" s="137" t="s">
        <v>459</v>
      </c>
      <c r="C18" s="138"/>
      <c r="D18" s="139">
        <f t="shared" ref="D18:J18" si="6">D5+D8+D11+D13+D15</f>
        <v>0</v>
      </c>
      <c r="E18" s="139">
        <f t="shared" si="6"/>
        <v>0</v>
      </c>
      <c r="F18" s="139">
        <f t="shared" si="6"/>
        <v>0</v>
      </c>
      <c r="G18" s="139">
        <f t="shared" si="6"/>
        <v>0</v>
      </c>
      <c r="H18" s="139">
        <f t="shared" si="6"/>
        <v>0</v>
      </c>
      <c r="I18" s="140">
        <f t="shared" si="6"/>
        <v>0</v>
      </c>
      <c r="J18" s="141">
        <f t="shared" si="6"/>
        <v>0</v>
      </c>
      <c r="K18" s="690"/>
    </row>
  </sheetData>
  <sheetProtection sheet="1" objects="1" scenarios="1"/>
  <mergeCells count="7">
    <mergeCell ref="K1:K18"/>
    <mergeCell ref="A2:A3"/>
    <mergeCell ref="B2:B3"/>
    <mergeCell ref="C2:C3"/>
    <mergeCell ref="D2:D3"/>
    <mergeCell ref="E2:E3"/>
    <mergeCell ref="J2:J3"/>
  </mergeCells>
  <printOptions horizontalCentered="1"/>
  <pageMargins left="0.78740157480314965" right="0.78740157480314965" top="1.39" bottom="0.98425196850393704" header="0.78740157480314965" footer="0.78740157480314965"/>
  <pageSetup paperSize="9" scale="95" orientation="landscape" verticalDpi="300" r:id="rId1"/>
  <headerFooter alignWithMargins="0">
    <oddHeader>&amp;C&amp;"Times New Roman CE,Félkövér"&amp;12
Többéves kihatással járó döntésekből származó kötelezettségek
célok szerint, évenkénti bontásban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tabColor rgb="FF92D050"/>
  </sheetPr>
  <dimension ref="A1:I20"/>
  <sheetViews>
    <sheetView zoomScaleNormal="100" workbookViewId="0">
      <selection activeCell="I1" sqref="I1:I19"/>
    </sheetView>
  </sheetViews>
  <sheetFormatPr defaultRowHeight="12.75" x14ac:dyDescent="0.2"/>
  <cols>
    <col min="1" max="1" width="6.83203125" style="5" customWidth="1"/>
    <col min="2" max="2" width="50.33203125" style="4" customWidth="1"/>
    <col min="3" max="5" width="12.83203125" style="4" customWidth="1"/>
    <col min="6" max="6" width="13.83203125" style="4" customWidth="1"/>
    <col min="7" max="7" width="15.5" style="4" customWidth="1"/>
    <col min="8" max="8" width="16.83203125" style="4" customWidth="1"/>
    <col min="9" max="9" width="5.6640625" style="4" customWidth="1"/>
    <col min="10" max="16384" width="9.33203125" style="4"/>
  </cols>
  <sheetData>
    <row r="1" spans="1:9" s="18" customFormat="1" ht="15.75" thickBot="1" x14ac:dyDescent="0.25">
      <c r="A1" s="142"/>
      <c r="H1" s="143" t="s">
        <v>290</v>
      </c>
      <c r="I1" s="739" t="str">
        <f>+CONCATENATE("3. tájékoztató tábla a ......../",LEFT(ÖSSZEFÜGGÉSEK!A4,4)+1,". (........) önkormányzati rendelethez")</f>
        <v>3. tájékoztató tábla a ......../2017. (........) önkormányzati rendelethez</v>
      </c>
    </row>
    <row r="2" spans="1:9" s="105" customFormat="1" ht="26.25" customHeight="1" x14ac:dyDescent="0.2">
      <c r="A2" s="699" t="s">
        <v>41</v>
      </c>
      <c r="B2" s="743" t="s">
        <v>460</v>
      </c>
      <c r="C2" s="699" t="s">
        <v>461</v>
      </c>
      <c r="D2" s="699" t="s">
        <v>462</v>
      </c>
      <c r="E2" s="745" t="str">
        <f>+CONCATENATE("Hitel, kölcsön állomány ",LEFT(ÖSSZEFÜGGÉSEK!A4,4),". dec. 31-én")</f>
        <v>Hitel, kölcsön állomány 2016. dec. 31-én</v>
      </c>
      <c r="F2" s="747" t="s">
        <v>463</v>
      </c>
      <c r="G2" s="748"/>
      <c r="H2" s="740" t="str">
        <f>+CONCATENATE(LEFT(ÖSSZEFÜGGÉSEK!A4,4)+2,". után")</f>
        <v>2018. után</v>
      </c>
      <c r="I2" s="739"/>
    </row>
    <row r="3" spans="1:9" s="109" customFormat="1" ht="40.5" customHeight="1" thickBot="1" x14ac:dyDescent="0.25">
      <c r="A3" s="742"/>
      <c r="B3" s="744"/>
      <c r="C3" s="744"/>
      <c r="D3" s="742"/>
      <c r="E3" s="746"/>
      <c r="F3" s="144" t="str">
        <f>+CONCATENATE(LEFT(ÖSSZEFÜGGÉSEK!A4,4)+1,".")</f>
        <v>2017.</v>
      </c>
      <c r="G3" s="145" t="str">
        <f>+CONCATENATE(LEFT(ÖSSZEFÜGGÉSEK!A4,4)+2,".")</f>
        <v>2018.</v>
      </c>
      <c r="H3" s="741"/>
      <c r="I3" s="739"/>
    </row>
    <row r="4" spans="1:9" s="149" customFormat="1" ht="12.95" customHeight="1" thickBot="1" x14ac:dyDescent="0.25">
      <c r="A4" s="146" t="s">
        <v>46</v>
      </c>
      <c r="B4" s="532" t="s">
        <v>47</v>
      </c>
      <c r="C4" s="532" t="s">
        <v>48</v>
      </c>
      <c r="D4" s="147" t="s">
        <v>49</v>
      </c>
      <c r="E4" s="146" t="s">
        <v>50</v>
      </c>
      <c r="F4" s="147" t="s">
        <v>294</v>
      </c>
      <c r="G4" s="147" t="s">
        <v>295</v>
      </c>
      <c r="H4" s="148" t="s">
        <v>296</v>
      </c>
      <c r="I4" s="739"/>
    </row>
    <row r="5" spans="1:9" ht="22.5" customHeight="1" thickBot="1" x14ac:dyDescent="0.25">
      <c r="A5" s="150" t="s">
        <v>51</v>
      </c>
      <c r="B5" s="151" t="s">
        <v>464</v>
      </c>
      <c r="C5" s="152"/>
      <c r="D5" s="153"/>
      <c r="E5" s="154">
        <f>SUM(E6:E11)</f>
        <v>0</v>
      </c>
      <c r="F5" s="155">
        <f>SUM(F6:F11)</f>
        <v>0</v>
      </c>
      <c r="G5" s="155">
        <f>SUM(G6:G11)</f>
        <v>0</v>
      </c>
      <c r="H5" s="156">
        <f>SUM(H6:H11)</f>
        <v>0</v>
      </c>
      <c r="I5" s="739"/>
    </row>
    <row r="6" spans="1:9" ht="22.5" customHeight="1" x14ac:dyDescent="0.2">
      <c r="A6" s="157" t="s">
        <v>65</v>
      </c>
      <c r="B6" s="158" t="s">
        <v>454</v>
      </c>
      <c r="C6" s="159"/>
      <c r="D6" s="160"/>
      <c r="E6" s="161"/>
      <c r="F6" s="2"/>
      <c r="G6" s="2"/>
      <c r="H6" s="162"/>
      <c r="I6" s="739"/>
    </row>
    <row r="7" spans="1:9" ht="22.5" customHeight="1" x14ac:dyDescent="0.2">
      <c r="A7" s="157" t="s">
        <v>79</v>
      </c>
      <c r="B7" s="158" t="s">
        <v>454</v>
      </c>
      <c r="C7" s="159"/>
      <c r="D7" s="160"/>
      <c r="E7" s="161"/>
      <c r="F7" s="2"/>
      <c r="G7" s="2"/>
      <c r="H7" s="162"/>
      <c r="I7" s="739"/>
    </row>
    <row r="8" spans="1:9" ht="22.5" customHeight="1" x14ac:dyDescent="0.2">
      <c r="A8" s="157" t="s">
        <v>262</v>
      </c>
      <c r="B8" s="158" t="s">
        <v>454</v>
      </c>
      <c r="C8" s="159"/>
      <c r="D8" s="160"/>
      <c r="E8" s="161"/>
      <c r="F8" s="2"/>
      <c r="G8" s="2"/>
      <c r="H8" s="162"/>
      <c r="I8" s="739"/>
    </row>
    <row r="9" spans="1:9" ht="22.5" customHeight="1" x14ac:dyDescent="0.2">
      <c r="A9" s="157" t="s">
        <v>107</v>
      </c>
      <c r="B9" s="158" t="s">
        <v>454</v>
      </c>
      <c r="C9" s="159"/>
      <c r="D9" s="160"/>
      <c r="E9" s="161"/>
      <c r="F9" s="2"/>
      <c r="G9" s="2"/>
      <c r="H9" s="162"/>
      <c r="I9" s="739"/>
    </row>
    <row r="10" spans="1:9" ht="22.5" customHeight="1" x14ac:dyDescent="0.2">
      <c r="A10" s="157" t="s">
        <v>129</v>
      </c>
      <c r="B10" s="158" t="s">
        <v>454</v>
      </c>
      <c r="C10" s="159"/>
      <c r="D10" s="160"/>
      <c r="E10" s="161"/>
      <c r="F10" s="2"/>
      <c r="G10" s="2"/>
      <c r="H10" s="162"/>
      <c r="I10" s="739"/>
    </row>
    <row r="11" spans="1:9" ht="22.5" customHeight="1" thickBot="1" x14ac:dyDescent="0.25">
      <c r="A11" s="157" t="s">
        <v>273</v>
      </c>
      <c r="B11" s="158" t="s">
        <v>454</v>
      </c>
      <c r="C11" s="159"/>
      <c r="D11" s="160"/>
      <c r="E11" s="161"/>
      <c r="F11" s="2"/>
      <c r="G11" s="2"/>
      <c r="H11" s="162"/>
      <c r="I11" s="739"/>
    </row>
    <row r="12" spans="1:9" ht="22.5" customHeight="1" thickBot="1" x14ac:dyDescent="0.25">
      <c r="A12" s="150" t="s">
        <v>151</v>
      </c>
      <c r="B12" s="151" t="s">
        <v>465</v>
      </c>
      <c r="C12" s="163"/>
      <c r="D12" s="164"/>
      <c r="E12" s="154">
        <f>SUM(E13:E18)</f>
        <v>0</v>
      </c>
      <c r="F12" s="155">
        <f>SUM(F13:F18)</f>
        <v>0</v>
      </c>
      <c r="G12" s="155">
        <f>SUM(G13:G18)</f>
        <v>0</v>
      </c>
      <c r="H12" s="156">
        <f>SUM(H13:H18)</f>
        <v>0</v>
      </c>
      <c r="I12" s="739"/>
    </row>
    <row r="13" spans="1:9" ht="22.5" customHeight="1" x14ac:dyDescent="0.2">
      <c r="A13" s="157" t="s">
        <v>161</v>
      </c>
      <c r="B13" s="158" t="s">
        <v>454</v>
      </c>
      <c r="C13" s="159"/>
      <c r="D13" s="160"/>
      <c r="E13" s="161"/>
      <c r="F13" s="2"/>
      <c r="G13" s="2"/>
      <c r="H13" s="162"/>
      <c r="I13" s="739"/>
    </row>
    <row r="14" spans="1:9" ht="22.5" customHeight="1" x14ac:dyDescent="0.2">
      <c r="A14" s="157" t="s">
        <v>285</v>
      </c>
      <c r="B14" s="158" t="s">
        <v>454</v>
      </c>
      <c r="C14" s="159"/>
      <c r="D14" s="160"/>
      <c r="E14" s="161"/>
      <c r="F14" s="2"/>
      <c r="G14" s="2"/>
      <c r="H14" s="162"/>
      <c r="I14" s="739"/>
    </row>
    <row r="15" spans="1:9" ht="22.5" customHeight="1" x14ac:dyDescent="0.2">
      <c r="A15" s="157" t="s">
        <v>301</v>
      </c>
      <c r="B15" s="158" t="s">
        <v>454</v>
      </c>
      <c r="C15" s="159"/>
      <c r="D15" s="160"/>
      <c r="E15" s="161"/>
      <c r="F15" s="2"/>
      <c r="G15" s="2"/>
      <c r="H15" s="162"/>
      <c r="I15" s="739"/>
    </row>
    <row r="16" spans="1:9" ht="22.5" customHeight="1" x14ac:dyDescent="0.2">
      <c r="A16" s="157" t="s">
        <v>302</v>
      </c>
      <c r="B16" s="158" t="s">
        <v>454</v>
      </c>
      <c r="C16" s="159"/>
      <c r="D16" s="160"/>
      <c r="E16" s="161"/>
      <c r="F16" s="2"/>
      <c r="G16" s="2"/>
      <c r="H16" s="162"/>
      <c r="I16" s="739"/>
    </row>
    <row r="17" spans="1:9" ht="22.5" customHeight="1" x14ac:dyDescent="0.2">
      <c r="A17" s="157" t="s">
        <v>303</v>
      </c>
      <c r="B17" s="158" t="s">
        <v>454</v>
      </c>
      <c r="C17" s="159"/>
      <c r="D17" s="160"/>
      <c r="E17" s="161"/>
      <c r="F17" s="2"/>
      <c r="G17" s="2"/>
      <c r="H17" s="162"/>
      <c r="I17" s="739"/>
    </row>
    <row r="18" spans="1:9" ht="22.5" customHeight="1" thickBot="1" x14ac:dyDescent="0.25">
      <c r="A18" s="157" t="s">
        <v>304</v>
      </c>
      <c r="B18" s="158" t="s">
        <v>454</v>
      </c>
      <c r="C18" s="159"/>
      <c r="D18" s="160"/>
      <c r="E18" s="161"/>
      <c r="F18" s="2"/>
      <c r="G18" s="2"/>
      <c r="H18" s="162"/>
      <c r="I18" s="739"/>
    </row>
    <row r="19" spans="1:9" ht="22.5" customHeight="1" thickBot="1" x14ac:dyDescent="0.25">
      <c r="A19" s="150" t="s">
        <v>305</v>
      </c>
      <c r="B19" s="151" t="s">
        <v>466</v>
      </c>
      <c r="C19" s="152"/>
      <c r="D19" s="153"/>
      <c r="E19" s="154">
        <f>E5+E12</f>
        <v>0</v>
      </c>
      <c r="F19" s="155">
        <f>F5+F12</f>
        <v>0</v>
      </c>
      <c r="G19" s="155">
        <f>G5+G12</f>
        <v>0</v>
      </c>
      <c r="H19" s="156">
        <f>H5+H12</f>
        <v>0</v>
      </c>
      <c r="I19" s="739"/>
    </row>
    <row r="20" spans="1:9" ht="20.100000000000001" customHeight="1" x14ac:dyDescent="0.2"/>
  </sheetData>
  <sheetProtection sheet="1" objects="1" scenarios="1"/>
  <mergeCells count="8">
    <mergeCell ref="I1:I19"/>
    <mergeCell ref="H2:H3"/>
    <mergeCell ref="A2:A3"/>
    <mergeCell ref="B2:B3"/>
    <mergeCell ref="C2:C3"/>
    <mergeCell ref="D2:D3"/>
    <mergeCell ref="E2:E3"/>
    <mergeCell ref="F2:G2"/>
  </mergeCells>
  <printOptions horizontalCentered="1"/>
  <pageMargins left="0.78740157480314965" right="0.78740157480314965" top="1.5748031496062993" bottom="0.98425196850393704" header="0.78740157480314965" footer="0.78740157480314965"/>
  <pageSetup paperSize="9" scale="95" orientation="landscape" verticalDpi="300" r:id="rId1"/>
  <headerFooter alignWithMargins="0">
    <oddHeader>&amp;C&amp;"Times New Roman CE,Félkövér"&amp;12
Az önkormányzat által nyújtott hitel és kölcsön alakulása
 lejárat és eszközök szerinti bontásban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tabColor rgb="FF92D050"/>
  </sheetPr>
  <dimension ref="A1:J19"/>
  <sheetViews>
    <sheetView zoomScaleNormal="100" workbookViewId="0">
      <selection activeCell="D31" sqref="D31"/>
    </sheetView>
  </sheetViews>
  <sheetFormatPr defaultRowHeight="12.75" x14ac:dyDescent="0.2"/>
  <cols>
    <col min="1" max="1" width="5.5" style="8" customWidth="1"/>
    <col min="2" max="2" width="36.83203125" style="8" customWidth="1"/>
    <col min="3" max="8" width="13.83203125" style="8" customWidth="1"/>
    <col min="9" max="9" width="15.1640625" style="8" customWidth="1"/>
    <col min="10" max="10" width="5" style="8" customWidth="1"/>
    <col min="11" max="16384" width="9.33203125" style="8"/>
  </cols>
  <sheetData>
    <row r="1" spans="1:10" ht="34.5" customHeight="1" x14ac:dyDescent="0.2">
      <c r="A1" s="751" t="str">
        <f>+CONCATENATE("Adósság állomány alakulása lejárat, eszközök, bel- és külföldi hitelezők szerinti bontásban ",CHAR(10),LEFT(ÖSSZEFÜGGÉSEK!A4,4),". december 31-én")</f>
        <v>Adósság állomány alakulása lejárat, eszközök, bel- és külföldi hitelezők szerinti bontásban 
2016. december 31-én</v>
      </c>
      <c r="B1" s="752"/>
      <c r="C1" s="752"/>
      <c r="D1" s="752"/>
      <c r="E1" s="752"/>
      <c r="F1" s="752"/>
      <c r="G1" s="752"/>
      <c r="H1" s="752"/>
      <c r="I1" s="752"/>
      <c r="J1" s="739" t="str">
        <f>+CONCATENATE("4. tájékoztató tábla a ......../",LEFT(ÖSSZEFÜGGÉSEK!A4,4)+1,". (........) önkormányzati rendelethez")</f>
        <v>4. tájékoztató tábla a ......../2017. (........) önkormányzati rendelethez</v>
      </c>
    </row>
    <row r="2" spans="1:10" ht="14.25" thickBot="1" x14ac:dyDescent="0.3">
      <c r="H2" s="753" t="s">
        <v>467</v>
      </c>
      <c r="I2" s="753"/>
      <c r="J2" s="739"/>
    </row>
    <row r="3" spans="1:10" ht="13.5" thickBot="1" x14ac:dyDescent="0.25">
      <c r="A3" s="754" t="s">
        <v>425</v>
      </c>
      <c r="B3" s="756" t="s">
        <v>468</v>
      </c>
      <c r="C3" s="758" t="s">
        <v>469</v>
      </c>
      <c r="D3" s="760" t="s">
        <v>470</v>
      </c>
      <c r="E3" s="761"/>
      <c r="F3" s="761"/>
      <c r="G3" s="761"/>
      <c r="H3" s="761"/>
      <c r="I3" s="762" t="s">
        <v>471</v>
      </c>
      <c r="J3" s="739"/>
    </row>
    <row r="4" spans="1:10" s="19" customFormat="1" ht="42" customHeight="1" thickBot="1" x14ac:dyDescent="0.25">
      <c r="A4" s="755"/>
      <c r="B4" s="757"/>
      <c r="C4" s="759"/>
      <c r="D4" s="165" t="s">
        <v>472</v>
      </c>
      <c r="E4" s="165" t="s">
        <v>473</v>
      </c>
      <c r="F4" s="165" t="s">
        <v>474</v>
      </c>
      <c r="G4" s="166" t="s">
        <v>475</v>
      </c>
      <c r="H4" s="166" t="s">
        <v>476</v>
      </c>
      <c r="I4" s="763"/>
      <c r="J4" s="739"/>
    </row>
    <row r="5" spans="1:10" s="19" customFormat="1" ht="12" customHeight="1" thickBot="1" x14ac:dyDescent="0.25">
      <c r="A5" s="474" t="s">
        <v>46</v>
      </c>
      <c r="B5" s="167" t="s">
        <v>47</v>
      </c>
      <c r="C5" s="167" t="s">
        <v>48</v>
      </c>
      <c r="D5" s="167" t="s">
        <v>49</v>
      </c>
      <c r="E5" s="167" t="s">
        <v>50</v>
      </c>
      <c r="F5" s="167" t="s">
        <v>294</v>
      </c>
      <c r="G5" s="167" t="s">
        <v>295</v>
      </c>
      <c r="H5" s="167" t="s">
        <v>477</v>
      </c>
      <c r="I5" s="168" t="s">
        <v>478</v>
      </c>
      <c r="J5" s="739"/>
    </row>
    <row r="6" spans="1:10" s="19" customFormat="1" ht="18" customHeight="1" x14ac:dyDescent="0.2">
      <c r="A6" s="764" t="s">
        <v>479</v>
      </c>
      <c r="B6" s="765"/>
      <c r="C6" s="765"/>
      <c r="D6" s="765"/>
      <c r="E6" s="765"/>
      <c r="F6" s="765"/>
      <c r="G6" s="765"/>
      <c r="H6" s="765"/>
      <c r="I6" s="766"/>
      <c r="J6" s="739"/>
    </row>
    <row r="7" spans="1:10" ht="15.95" customHeight="1" x14ac:dyDescent="0.2">
      <c r="A7" s="31" t="s">
        <v>51</v>
      </c>
      <c r="B7" s="29" t="s">
        <v>480</v>
      </c>
      <c r="C7" s="22"/>
      <c r="D7" s="22"/>
      <c r="E7" s="22"/>
      <c r="F7" s="22"/>
      <c r="G7" s="170"/>
      <c r="H7" s="171">
        <f t="shared" ref="H7:H13" si="0">SUM(D7:G7)</f>
        <v>0</v>
      </c>
      <c r="I7" s="32">
        <f t="shared" ref="I7:I13" si="1">C7+H7</f>
        <v>0</v>
      </c>
      <c r="J7" s="739"/>
    </row>
    <row r="8" spans="1:10" ht="22.5" x14ac:dyDescent="0.2">
      <c r="A8" s="31" t="s">
        <v>65</v>
      </c>
      <c r="B8" s="29" t="s">
        <v>481</v>
      </c>
      <c r="C8" s="22"/>
      <c r="D8" s="22"/>
      <c r="E8" s="22"/>
      <c r="F8" s="22"/>
      <c r="G8" s="170"/>
      <c r="H8" s="171">
        <f t="shared" si="0"/>
        <v>0</v>
      </c>
      <c r="I8" s="32">
        <f t="shared" si="1"/>
        <v>0</v>
      </c>
      <c r="J8" s="739"/>
    </row>
    <row r="9" spans="1:10" ht="22.5" x14ac:dyDescent="0.2">
      <c r="A9" s="31" t="s">
        <v>79</v>
      </c>
      <c r="B9" s="29" t="s">
        <v>482</v>
      </c>
      <c r="C9" s="22"/>
      <c r="D9" s="22"/>
      <c r="E9" s="22"/>
      <c r="F9" s="22"/>
      <c r="G9" s="170"/>
      <c r="H9" s="171">
        <f t="shared" si="0"/>
        <v>0</v>
      </c>
      <c r="I9" s="32">
        <f t="shared" si="1"/>
        <v>0</v>
      </c>
      <c r="J9" s="739"/>
    </row>
    <row r="10" spans="1:10" ht="15.95" customHeight="1" x14ac:dyDescent="0.2">
      <c r="A10" s="31" t="s">
        <v>262</v>
      </c>
      <c r="B10" s="29" t="s">
        <v>483</v>
      </c>
      <c r="C10" s="22"/>
      <c r="D10" s="22"/>
      <c r="E10" s="22"/>
      <c r="F10" s="22"/>
      <c r="G10" s="170"/>
      <c r="H10" s="171">
        <f t="shared" si="0"/>
        <v>0</v>
      </c>
      <c r="I10" s="32">
        <f t="shared" si="1"/>
        <v>0</v>
      </c>
      <c r="J10" s="739"/>
    </row>
    <row r="11" spans="1:10" ht="22.5" x14ac:dyDescent="0.2">
      <c r="A11" s="31" t="s">
        <v>107</v>
      </c>
      <c r="B11" s="29" t="s">
        <v>484</v>
      </c>
      <c r="C11" s="22"/>
      <c r="D11" s="22"/>
      <c r="E11" s="22"/>
      <c r="F11" s="22"/>
      <c r="G11" s="170"/>
      <c r="H11" s="171">
        <f t="shared" si="0"/>
        <v>0</v>
      </c>
      <c r="I11" s="32">
        <f t="shared" si="1"/>
        <v>0</v>
      </c>
      <c r="J11" s="739"/>
    </row>
    <row r="12" spans="1:10" ht="15.95" customHeight="1" x14ac:dyDescent="0.2">
      <c r="A12" s="33" t="s">
        <v>129</v>
      </c>
      <c r="B12" s="34" t="s">
        <v>485</v>
      </c>
      <c r="C12" s="23"/>
      <c r="D12" s="23"/>
      <c r="E12" s="23"/>
      <c r="F12" s="23"/>
      <c r="G12" s="172"/>
      <c r="H12" s="171">
        <f t="shared" si="0"/>
        <v>0</v>
      </c>
      <c r="I12" s="32">
        <f t="shared" si="1"/>
        <v>0</v>
      </c>
      <c r="J12" s="739"/>
    </row>
    <row r="13" spans="1:10" ht="15.95" customHeight="1" thickBot="1" x14ac:dyDescent="0.25">
      <c r="A13" s="173" t="s">
        <v>273</v>
      </c>
      <c r="B13" s="174" t="s">
        <v>486</v>
      </c>
      <c r="C13" s="176"/>
      <c r="D13" s="176"/>
      <c r="E13" s="176"/>
      <c r="F13" s="176"/>
      <c r="G13" s="177"/>
      <c r="H13" s="171">
        <f t="shared" si="0"/>
        <v>0</v>
      </c>
      <c r="I13" s="32">
        <f t="shared" si="1"/>
        <v>0</v>
      </c>
      <c r="J13" s="739"/>
    </row>
    <row r="14" spans="1:10" s="24" customFormat="1" ht="18" customHeight="1" thickBot="1" x14ac:dyDescent="0.25">
      <c r="A14" s="767" t="s">
        <v>487</v>
      </c>
      <c r="B14" s="768"/>
      <c r="C14" s="35">
        <f t="shared" ref="C14:I14" si="2">SUM(C7:C13)</f>
        <v>0</v>
      </c>
      <c r="D14" s="35">
        <f>SUM(D7:D13)</f>
        <v>0</v>
      </c>
      <c r="E14" s="35">
        <f t="shared" si="2"/>
        <v>0</v>
      </c>
      <c r="F14" s="35">
        <f t="shared" si="2"/>
        <v>0</v>
      </c>
      <c r="G14" s="178">
        <f t="shared" si="2"/>
        <v>0</v>
      </c>
      <c r="H14" s="178">
        <f t="shared" si="2"/>
        <v>0</v>
      </c>
      <c r="I14" s="36">
        <f t="shared" si="2"/>
        <v>0</v>
      </c>
      <c r="J14" s="739"/>
    </row>
    <row r="15" spans="1:10" s="21" customFormat="1" ht="18" customHeight="1" x14ac:dyDescent="0.2">
      <c r="A15" s="769" t="s">
        <v>488</v>
      </c>
      <c r="B15" s="770"/>
      <c r="C15" s="770"/>
      <c r="D15" s="770"/>
      <c r="E15" s="770"/>
      <c r="F15" s="770"/>
      <c r="G15" s="770"/>
      <c r="H15" s="770"/>
      <c r="I15" s="771"/>
      <c r="J15" s="739"/>
    </row>
    <row r="16" spans="1:10" s="21" customFormat="1" x14ac:dyDescent="0.2">
      <c r="A16" s="31" t="s">
        <v>51</v>
      </c>
      <c r="B16" s="29" t="s">
        <v>489</v>
      </c>
      <c r="C16" s="22"/>
      <c r="D16" s="22"/>
      <c r="E16" s="22"/>
      <c r="F16" s="22"/>
      <c r="G16" s="170"/>
      <c r="H16" s="171">
        <f>SUM(D16:G16)</f>
        <v>0</v>
      </c>
      <c r="I16" s="32">
        <f>C16+H16</f>
        <v>0</v>
      </c>
      <c r="J16" s="739"/>
    </row>
    <row r="17" spans="1:10" ht="13.5" thickBot="1" x14ac:dyDescent="0.25">
      <c r="A17" s="173" t="s">
        <v>65</v>
      </c>
      <c r="B17" s="174" t="s">
        <v>486</v>
      </c>
      <c r="C17" s="176"/>
      <c r="D17" s="176"/>
      <c r="E17" s="176"/>
      <c r="F17" s="176"/>
      <c r="G17" s="177"/>
      <c r="H17" s="171">
        <f>SUM(D17:G17)</f>
        <v>0</v>
      </c>
      <c r="I17" s="179">
        <f>C17+H17</f>
        <v>0</v>
      </c>
      <c r="J17" s="739"/>
    </row>
    <row r="18" spans="1:10" ht="15.95" customHeight="1" thickBot="1" x14ac:dyDescent="0.25">
      <c r="A18" s="767" t="s">
        <v>490</v>
      </c>
      <c r="B18" s="768"/>
      <c r="C18" s="35">
        <f t="shared" ref="C18:I18" si="3">SUM(C16:C17)</f>
        <v>0</v>
      </c>
      <c r="D18" s="35">
        <f t="shared" si="3"/>
        <v>0</v>
      </c>
      <c r="E18" s="35">
        <f t="shared" si="3"/>
        <v>0</v>
      </c>
      <c r="F18" s="35">
        <f t="shared" si="3"/>
        <v>0</v>
      </c>
      <c r="G18" s="178">
        <f t="shared" si="3"/>
        <v>0</v>
      </c>
      <c r="H18" s="178">
        <f t="shared" si="3"/>
        <v>0</v>
      </c>
      <c r="I18" s="36">
        <f t="shared" si="3"/>
        <v>0</v>
      </c>
      <c r="J18" s="739"/>
    </row>
    <row r="19" spans="1:10" ht="18" customHeight="1" thickBot="1" x14ac:dyDescent="0.25">
      <c r="A19" s="749" t="s">
        <v>491</v>
      </c>
      <c r="B19" s="750"/>
      <c r="C19" s="180">
        <f t="shared" ref="C19:I19" si="4">C14+C18</f>
        <v>0</v>
      </c>
      <c r="D19" s="180">
        <f t="shared" si="4"/>
        <v>0</v>
      </c>
      <c r="E19" s="180">
        <f t="shared" si="4"/>
        <v>0</v>
      </c>
      <c r="F19" s="180">
        <f t="shared" si="4"/>
        <v>0</v>
      </c>
      <c r="G19" s="180">
        <f t="shared" si="4"/>
        <v>0</v>
      </c>
      <c r="H19" s="180">
        <f t="shared" si="4"/>
        <v>0</v>
      </c>
      <c r="I19" s="36">
        <f t="shared" si="4"/>
        <v>0</v>
      </c>
      <c r="J19" s="739"/>
    </row>
  </sheetData>
  <sheetProtection sheet="1" objects="1" scenarios="1"/>
  <mergeCells count="13">
    <mergeCell ref="J1:J19"/>
    <mergeCell ref="A19:B19"/>
    <mergeCell ref="A1:I1"/>
    <mergeCell ref="H2:I2"/>
    <mergeCell ref="A3:A4"/>
    <mergeCell ref="B3:B4"/>
    <mergeCell ref="C3:C4"/>
    <mergeCell ref="D3:H3"/>
    <mergeCell ref="I3:I4"/>
    <mergeCell ref="A6:I6"/>
    <mergeCell ref="A14:B14"/>
    <mergeCell ref="A15:I15"/>
    <mergeCell ref="A18:B18"/>
  </mergeCells>
  <printOptions horizontalCentered="1"/>
  <pageMargins left="0.78740157480314965" right="0.78740157480314965" top="1.18" bottom="0.98425196850393704" header="0.78740157480314965" footer="0.78740157480314965"/>
  <pageSetup paperSize="9" scale="95" orientation="landscape" horizontalDpi="300" verticalDpi="300" r:id="rId1"/>
  <headerFooter alignWithMargins="0">
    <oddHeader xml:space="preserve">&amp;C&amp;"Times New Roman CE,Félkövér dőlt"&amp;12
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>
    <tabColor rgb="FF92D050"/>
  </sheetPr>
  <dimension ref="A1:D30"/>
  <sheetViews>
    <sheetView zoomScaleNormal="100" workbookViewId="0">
      <selection activeCell="J23" sqref="J23"/>
    </sheetView>
  </sheetViews>
  <sheetFormatPr defaultRowHeight="12.75" x14ac:dyDescent="0.2"/>
  <cols>
    <col min="1" max="1" width="5.83203125" style="200" customWidth="1"/>
    <col min="2" max="2" width="55.83203125" style="1" customWidth="1"/>
    <col min="3" max="4" width="14.83203125" style="1" customWidth="1"/>
    <col min="5" max="16384" width="9.33203125" style="1"/>
  </cols>
  <sheetData>
    <row r="1" spans="1:4" s="18" customFormat="1" ht="15.75" thickBot="1" x14ac:dyDescent="0.25">
      <c r="A1" s="142"/>
      <c r="D1" s="143" t="s">
        <v>290</v>
      </c>
    </row>
    <row r="2" spans="1:4" s="19" customFormat="1" ht="48" customHeight="1" thickBot="1" x14ac:dyDescent="0.25">
      <c r="A2" s="181" t="s">
        <v>425</v>
      </c>
      <c r="B2" s="165" t="s">
        <v>42</v>
      </c>
      <c r="C2" s="165" t="s">
        <v>492</v>
      </c>
      <c r="D2" s="182" t="s">
        <v>493</v>
      </c>
    </row>
    <row r="3" spans="1:4" s="19" customFormat="1" ht="14.1" customHeight="1" thickBot="1" x14ac:dyDescent="0.25">
      <c r="A3" s="183" t="s">
        <v>46</v>
      </c>
      <c r="B3" s="184" t="s">
        <v>47</v>
      </c>
      <c r="C3" s="184" t="s">
        <v>48</v>
      </c>
      <c r="D3" s="185" t="s">
        <v>49</v>
      </c>
    </row>
    <row r="4" spans="1:4" ht="18" customHeight="1" x14ac:dyDescent="0.2">
      <c r="A4" s="186" t="s">
        <v>51</v>
      </c>
      <c r="B4" s="187" t="s">
        <v>494</v>
      </c>
      <c r="C4" s="188"/>
      <c r="D4" s="189"/>
    </row>
    <row r="5" spans="1:4" ht="18" customHeight="1" x14ac:dyDescent="0.2">
      <c r="A5" s="190" t="s">
        <v>65</v>
      </c>
      <c r="B5" s="191" t="s">
        <v>495</v>
      </c>
      <c r="C5" s="192"/>
      <c r="D5" s="193"/>
    </row>
    <row r="6" spans="1:4" ht="18" customHeight="1" x14ac:dyDescent="0.2">
      <c r="A6" s="190" t="s">
        <v>79</v>
      </c>
      <c r="B6" s="191" t="s">
        <v>496</v>
      </c>
      <c r="C6" s="192"/>
      <c r="D6" s="193"/>
    </row>
    <row r="7" spans="1:4" ht="18" customHeight="1" x14ac:dyDescent="0.2">
      <c r="A7" s="190" t="s">
        <v>262</v>
      </c>
      <c r="B7" s="191" t="s">
        <v>497</v>
      </c>
      <c r="C7" s="192"/>
      <c r="D7" s="193"/>
    </row>
    <row r="8" spans="1:4" ht="18" customHeight="1" x14ac:dyDescent="0.2">
      <c r="A8" s="194" t="s">
        <v>107</v>
      </c>
      <c r="B8" s="191" t="s">
        <v>498</v>
      </c>
      <c r="C8" s="192"/>
      <c r="D8" s="193"/>
    </row>
    <row r="9" spans="1:4" ht="18" customHeight="1" x14ac:dyDescent="0.2">
      <c r="A9" s="190" t="s">
        <v>129</v>
      </c>
      <c r="B9" s="191" t="s">
        <v>499</v>
      </c>
      <c r="C9" s="192"/>
      <c r="D9" s="193"/>
    </row>
    <row r="10" spans="1:4" ht="18" customHeight="1" x14ac:dyDescent="0.2">
      <c r="A10" s="194" t="s">
        <v>273</v>
      </c>
      <c r="B10" s="195" t="s">
        <v>500</v>
      </c>
      <c r="C10" s="192"/>
      <c r="D10" s="193"/>
    </row>
    <row r="11" spans="1:4" ht="18" customHeight="1" x14ac:dyDescent="0.2">
      <c r="A11" s="194" t="s">
        <v>151</v>
      </c>
      <c r="B11" s="195" t="s">
        <v>501</v>
      </c>
      <c r="C11" s="192"/>
      <c r="D11" s="193"/>
    </row>
    <row r="12" spans="1:4" ht="18" customHeight="1" x14ac:dyDescent="0.2">
      <c r="A12" s="190" t="s">
        <v>161</v>
      </c>
      <c r="B12" s="195" t="s">
        <v>502</v>
      </c>
      <c r="C12" s="192"/>
      <c r="D12" s="193"/>
    </row>
    <row r="13" spans="1:4" ht="18" customHeight="1" x14ac:dyDescent="0.2">
      <c r="A13" s="194" t="s">
        <v>285</v>
      </c>
      <c r="B13" s="195" t="s">
        <v>503</v>
      </c>
      <c r="C13" s="192"/>
      <c r="D13" s="193"/>
    </row>
    <row r="14" spans="1:4" ht="22.5" x14ac:dyDescent="0.2">
      <c r="A14" s="190" t="s">
        <v>301</v>
      </c>
      <c r="B14" s="195" t="s">
        <v>504</v>
      </c>
      <c r="C14" s="192"/>
      <c r="D14" s="193"/>
    </row>
    <row r="15" spans="1:4" ht="18" customHeight="1" x14ac:dyDescent="0.2">
      <c r="A15" s="194" t="s">
        <v>302</v>
      </c>
      <c r="B15" s="191" t="s">
        <v>505</v>
      </c>
      <c r="C15" s="192"/>
      <c r="D15" s="193"/>
    </row>
    <row r="16" spans="1:4" ht="18" customHeight="1" x14ac:dyDescent="0.2">
      <c r="A16" s="190" t="s">
        <v>303</v>
      </c>
      <c r="B16" s="191" t="s">
        <v>506</v>
      </c>
      <c r="C16" s="192"/>
      <c r="D16" s="193"/>
    </row>
    <row r="17" spans="1:4" ht="18" customHeight="1" x14ac:dyDescent="0.2">
      <c r="A17" s="194" t="s">
        <v>304</v>
      </c>
      <c r="B17" s="191" t="s">
        <v>507</v>
      </c>
      <c r="C17" s="192"/>
      <c r="D17" s="193"/>
    </row>
    <row r="18" spans="1:4" ht="18" customHeight="1" x14ac:dyDescent="0.2">
      <c r="A18" s="190" t="s">
        <v>305</v>
      </c>
      <c r="B18" s="191" t="s">
        <v>508</v>
      </c>
      <c r="C18" s="192"/>
      <c r="D18" s="193"/>
    </row>
    <row r="19" spans="1:4" ht="18" customHeight="1" x14ac:dyDescent="0.2">
      <c r="A19" s="194" t="s">
        <v>306</v>
      </c>
      <c r="B19" s="191" t="s">
        <v>509</v>
      </c>
      <c r="C19" s="192"/>
      <c r="D19" s="193"/>
    </row>
    <row r="20" spans="1:4" ht="18" customHeight="1" x14ac:dyDescent="0.2">
      <c r="A20" s="190" t="s">
        <v>307</v>
      </c>
      <c r="B20" s="169"/>
      <c r="C20" s="192"/>
      <c r="D20" s="193"/>
    </row>
    <row r="21" spans="1:4" ht="18" customHeight="1" x14ac:dyDescent="0.2">
      <c r="A21" s="194" t="s">
        <v>308</v>
      </c>
      <c r="B21" s="169"/>
      <c r="C21" s="192"/>
      <c r="D21" s="193"/>
    </row>
    <row r="22" spans="1:4" ht="18" customHeight="1" x14ac:dyDescent="0.2">
      <c r="A22" s="190" t="s">
        <v>309</v>
      </c>
      <c r="B22" s="169"/>
      <c r="C22" s="192"/>
      <c r="D22" s="193"/>
    </row>
    <row r="23" spans="1:4" ht="18" customHeight="1" x14ac:dyDescent="0.2">
      <c r="A23" s="194" t="s">
        <v>310</v>
      </c>
      <c r="B23" s="169"/>
      <c r="C23" s="192"/>
      <c r="D23" s="193"/>
    </row>
    <row r="24" spans="1:4" ht="18" customHeight="1" x14ac:dyDescent="0.2">
      <c r="A24" s="190" t="s">
        <v>311</v>
      </c>
      <c r="B24" s="169"/>
      <c r="C24" s="192"/>
      <c r="D24" s="193"/>
    </row>
    <row r="25" spans="1:4" ht="18" customHeight="1" x14ac:dyDescent="0.2">
      <c r="A25" s="194" t="s">
        <v>312</v>
      </c>
      <c r="B25" s="169"/>
      <c r="C25" s="192"/>
      <c r="D25" s="193"/>
    </row>
    <row r="26" spans="1:4" ht="18" customHeight="1" x14ac:dyDescent="0.2">
      <c r="A26" s="190" t="s">
        <v>313</v>
      </c>
      <c r="B26" s="169"/>
      <c r="C26" s="192"/>
      <c r="D26" s="193"/>
    </row>
    <row r="27" spans="1:4" ht="18" customHeight="1" x14ac:dyDescent="0.2">
      <c r="A27" s="194" t="s">
        <v>314</v>
      </c>
      <c r="B27" s="169"/>
      <c r="C27" s="192"/>
      <c r="D27" s="193"/>
    </row>
    <row r="28" spans="1:4" ht="18" customHeight="1" thickBot="1" x14ac:dyDescent="0.25">
      <c r="A28" s="196" t="s">
        <v>315</v>
      </c>
      <c r="B28" s="175"/>
      <c r="C28" s="197"/>
      <c r="D28" s="198"/>
    </row>
    <row r="29" spans="1:4" ht="18" customHeight="1" thickBot="1" x14ac:dyDescent="0.25">
      <c r="A29" s="251" t="s">
        <v>318</v>
      </c>
      <c r="B29" s="252" t="s">
        <v>358</v>
      </c>
      <c r="C29" s="253">
        <f>+C4+C5+C6+C7+C8+C15+C16+C17+C18+C19+C20+C21+C22+C23+C24+C25+C26+C27+C28</f>
        <v>0</v>
      </c>
      <c r="D29" s="254">
        <f>+D4+D5+D6+D7+D8+D15+D16+D17+D18+D19+D20+D21+D22+D23+D24+D25+D26+D27+D28</f>
        <v>0</v>
      </c>
    </row>
    <row r="30" spans="1:4" ht="25.5" customHeight="1" x14ac:dyDescent="0.2">
      <c r="A30" s="199"/>
      <c r="B30" s="772" t="s">
        <v>510</v>
      </c>
      <c r="C30" s="772"/>
      <c r="D30" s="772"/>
    </row>
  </sheetData>
  <sheetProtection sheet="1" objects="1" scenarios="1"/>
  <mergeCells count="1">
    <mergeCell ref="B30:D30"/>
  </mergeCells>
  <printOptions horizontalCentered="1"/>
  <pageMargins left="0.78740157480314965" right="0.78740157480314965" top="1.7716535433070868" bottom="0.98425196850393704" header="0.78740157480314965" footer="0.78740157480314965"/>
  <pageSetup paperSize="9" scale="95" orientation="portrait" horizontalDpi="300" verticalDpi="300" r:id="rId1"/>
  <headerFooter alignWithMargins="0">
    <oddHeader>&amp;C&amp;"Times New Roman CE,Félkövér"&amp;14
&amp;12
Az önkormányzat által adott közvetett támogatások
(kedvezmények)
&amp;R&amp;"Times New Roman CE,Félkövér dőlt"&amp;11 5. tájékoztató tábla a ......../2015. (........) önkormányzati rendelethez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H159"/>
  <sheetViews>
    <sheetView showGridLines="0" view="pageBreakPreview" zoomScaleNormal="140" zoomScaleSheetLayoutView="100" workbookViewId="0">
      <selection activeCell="A2" sqref="A2:D2"/>
    </sheetView>
  </sheetViews>
  <sheetFormatPr defaultRowHeight="15.75" x14ac:dyDescent="0.25"/>
  <cols>
    <col min="1" max="1" width="9.5" style="334" customWidth="1"/>
    <col min="2" max="2" width="60.83203125" style="334" customWidth="1"/>
    <col min="3" max="4" width="15.83203125" style="335" customWidth="1"/>
    <col min="5" max="16384" width="9.33203125" style="345"/>
  </cols>
  <sheetData>
    <row r="1" spans="1:4" ht="28.5" customHeight="1" x14ac:dyDescent="0.25">
      <c r="A1" s="675" t="s">
        <v>1597</v>
      </c>
      <c r="B1" s="675"/>
      <c r="C1" s="675"/>
      <c r="D1" s="675"/>
    </row>
    <row r="2" spans="1:4" ht="32.25" customHeight="1" x14ac:dyDescent="0.25">
      <c r="A2" s="673" t="s">
        <v>1517</v>
      </c>
      <c r="B2" s="674"/>
      <c r="C2" s="674"/>
      <c r="D2" s="674"/>
    </row>
    <row r="3" spans="1:4" ht="23.25" customHeight="1" x14ac:dyDescent="0.25">
      <c r="A3" s="667" t="s">
        <v>39</v>
      </c>
      <c r="B3" s="667"/>
      <c r="C3" s="667"/>
      <c r="D3" s="667"/>
    </row>
    <row r="4" spans="1:4" ht="15.95" customHeight="1" thickBot="1" x14ac:dyDescent="0.3">
      <c r="A4" s="38" t="s">
        <v>1449</v>
      </c>
      <c r="B4" s="38"/>
      <c r="C4" s="332"/>
      <c r="D4" s="332"/>
    </row>
    <row r="5" spans="1:4" ht="15.95" customHeight="1" x14ac:dyDescent="0.25">
      <c r="A5" s="668" t="s">
        <v>41</v>
      </c>
      <c r="B5" s="670" t="s">
        <v>42</v>
      </c>
      <c r="C5" s="672" t="s">
        <v>1519</v>
      </c>
      <c r="D5" s="672"/>
    </row>
    <row r="6" spans="1:4" ht="38.1" customHeight="1" thickBot="1" x14ac:dyDescent="0.3">
      <c r="A6" s="669"/>
      <c r="B6" s="671"/>
      <c r="C6" s="530" t="s">
        <v>43</v>
      </c>
      <c r="D6" s="530" t="s">
        <v>44</v>
      </c>
    </row>
    <row r="7" spans="1:4" s="346" customFormat="1" ht="12" customHeight="1" thickBot="1" x14ac:dyDescent="0.25">
      <c r="A7" s="311" t="s">
        <v>46</v>
      </c>
      <c r="B7" s="312" t="s">
        <v>47</v>
      </c>
      <c r="C7" s="312" t="s">
        <v>48</v>
      </c>
      <c r="D7" s="312" t="s">
        <v>49</v>
      </c>
    </row>
    <row r="8" spans="1:4" s="347" customFormat="1" ht="12" customHeight="1" thickBot="1" x14ac:dyDescent="0.25">
      <c r="A8" s="306" t="s">
        <v>51</v>
      </c>
      <c r="B8" s="307" t="s">
        <v>52</v>
      </c>
      <c r="C8" s="337">
        <f>SUM(C9:C14)</f>
        <v>0</v>
      </c>
      <c r="D8" s="337">
        <f>SUM(D9:D14)</f>
        <v>0</v>
      </c>
    </row>
    <row r="9" spans="1:4" s="347" customFormat="1" ht="12" customHeight="1" x14ac:dyDescent="0.2">
      <c r="A9" s="301" t="s">
        <v>53</v>
      </c>
      <c r="B9" s="348" t="s">
        <v>54</v>
      </c>
      <c r="C9" s="339"/>
      <c r="D9" s="339"/>
    </row>
    <row r="10" spans="1:4" s="347" customFormat="1" ht="12" customHeight="1" x14ac:dyDescent="0.2">
      <c r="A10" s="300" t="s">
        <v>55</v>
      </c>
      <c r="B10" s="349" t="s">
        <v>56</v>
      </c>
      <c r="C10" s="338"/>
      <c r="D10" s="338"/>
    </row>
    <row r="11" spans="1:4" s="347" customFormat="1" ht="12" customHeight="1" x14ac:dyDescent="0.2">
      <c r="A11" s="300" t="s">
        <v>57</v>
      </c>
      <c r="B11" s="349" t="s">
        <v>58</v>
      </c>
      <c r="C11" s="338"/>
      <c r="D11" s="338"/>
    </row>
    <row r="12" spans="1:4" s="347" customFormat="1" ht="12" customHeight="1" x14ac:dyDescent="0.2">
      <c r="A12" s="300" t="s">
        <v>59</v>
      </c>
      <c r="B12" s="349" t="s">
        <v>60</v>
      </c>
      <c r="C12" s="338"/>
      <c r="D12" s="338"/>
    </row>
    <row r="13" spans="1:4" s="347" customFormat="1" ht="12" customHeight="1" x14ac:dyDescent="0.2">
      <c r="A13" s="300" t="s">
        <v>61</v>
      </c>
      <c r="B13" s="349" t="s">
        <v>287</v>
      </c>
      <c r="C13" s="338"/>
      <c r="D13" s="338"/>
    </row>
    <row r="14" spans="1:4" s="347" customFormat="1" ht="12" customHeight="1" thickBot="1" x14ac:dyDescent="0.25">
      <c r="A14" s="302" t="s">
        <v>63</v>
      </c>
      <c r="B14" s="350" t="s">
        <v>64</v>
      </c>
      <c r="C14" s="340"/>
      <c r="D14" s="340"/>
    </row>
    <row r="15" spans="1:4" s="347" customFormat="1" ht="12" customHeight="1" thickBot="1" x14ac:dyDescent="0.25">
      <c r="A15" s="306" t="s">
        <v>65</v>
      </c>
      <c r="B15" s="327" t="s">
        <v>66</v>
      </c>
      <c r="C15" s="337">
        <f>SUM(C16:C20)</f>
        <v>16783000</v>
      </c>
      <c r="D15" s="337">
        <f>SUM(D16:D20)</f>
        <v>16783000</v>
      </c>
    </row>
    <row r="16" spans="1:4" s="347" customFormat="1" ht="12" customHeight="1" x14ac:dyDescent="0.2">
      <c r="A16" s="301" t="s">
        <v>67</v>
      </c>
      <c r="B16" s="348" t="s">
        <v>68</v>
      </c>
      <c r="C16" s="339"/>
      <c r="D16" s="339"/>
    </row>
    <row r="17" spans="1:4" s="347" customFormat="1" ht="12" customHeight="1" x14ac:dyDescent="0.2">
      <c r="A17" s="300" t="s">
        <v>69</v>
      </c>
      <c r="B17" s="349" t="s">
        <v>70</v>
      </c>
      <c r="C17" s="338"/>
      <c r="D17" s="338"/>
    </row>
    <row r="18" spans="1:4" s="347" customFormat="1" ht="12" customHeight="1" x14ac:dyDescent="0.2">
      <c r="A18" s="300" t="s">
        <v>71</v>
      </c>
      <c r="B18" s="349" t="s">
        <v>72</v>
      </c>
      <c r="C18" s="338"/>
      <c r="D18" s="338"/>
    </row>
    <row r="19" spans="1:4" s="347" customFormat="1" ht="12" customHeight="1" x14ac:dyDescent="0.2">
      <c r="A19" s="300" t="s">
        <v>73</v>
      </c>
      <c r="B19" s="349" t="s">
        <v>74</v>
      </c>
      <c r="C19" s="338"/>
      <c r="D19" s="338"/>
    </row>
    <row r="20" spans="1:4" s="347" customFormat="1" ht="12" customHeight="1" x14ac:dyDescent="0.2">
      <c r="A20" s="300" t="s">
        <v>75</v>
      </c>
      <c r="B20" s="349" t="s">
        <v>76</v>
      </c>
      <c r="C20" s="338">
        <v>16783000</v>
      </c>
      <c r="D20" s="338">
        <v>16783000</v>
      </c>
    </row>
    <row r="21" spans="1:4" s="347" customFormat="1" ht="12" customHeight="1" thickBot="1" x14ac:dyDescent="0.25">
      <c r="A21" s="302" t="s">
        <v>77</v>
      </c>
      <c r="B21" s="350" t="s">
        <v>78</v>
      </c>
      <c r="C21" s="340"/>
      <c r="D21" s="340"/>
    </row>
    <row r="22" spans="1:4" s="347" customFormat="1" ht="12" customHeight="1" thickBot="1" x14ac:dyDescent="0.25">
      <c r="A22" s="306" t="s">
        <v>79</v>
      </c>
      <c r="B22" s="307" t="s">
        <v>80</v>
      </c>
      <c r="C22" s="337">
        <f>SUM(C23:C27)</f>
        <v>0</v>
      </c>
      <c r="D22" s="337">
        <f>SUM(D23:D27)</f>
        <v>0</v>
      </c>
    </row>
    <row r="23" spans="1:4" s="347" customFormat="1" ht="12" customHeight="1" x14ac:dyDescent="0.2">
      <c r="A23" s="301" t="s">
        <v>81</v>
      </c>
      <c r="B23" s="348" t="s">
        <v>82</v>
      </c>
      <c r="C23" s="339"/>
      <c r="D23" s="339"/>
    </row>
    <row r="24" spans="1:4" s="347" customFormat="1" ht="12" customHeight="1" x14ac:dyDescent="0.2">
      <c r="A24" s="300" t="s">
        <v>83</v>
      </c>
      <c r="B24" s="349" t="s">
        <v>84</v>
      </c>
      <c r="C24" s="338"/>
      <c r="D24" s="338"/>
    </row>
    <row r="25" spans="1:4" s="347" customFormat="1" ht="12" customHeight="1" x14ac:dyDescent="0.2">
      <c r="A25" s="300" t="s">
        <v>85</v>
      </c>
      <c r="B25" s="349" t="s">
        <v>86</v>
      </c>
      <c r="C25" s="338"/>
      <c r="D25" s="338"/>
    </row>
    <row r="26" spans="1:4" s="347" customFormat="1" ht="12" customHeight="1" x14ac:dyDescent="0.2">
      <c r="A26" s="300" t="s">
        <v>87</v>
      </c>
      <c r="B26" s="349" t="s">
        <v>88</v>
      </c>
      <c r="C26" s="338"/>
      <c r="D26" s="338"/>
    </row>
    <row r="27" spans="1:4" s="347" customFormat="1" ht="12" customHeight="1" x14ac:dyDescent="0.2">
      <c r="A27" s="300" t="s">
        <v>89</v>
      </c>
      <c r="B27" s="349" t="s">
        <v>90</v>
      </c>
      <c r="C27" s="338"/>
      <c r="D27" s="338"/>
    </row>
    <row r="28" spans="1:4" s="347" customFormat="1" ht="12" customHeight="1" thickBot="1" x14ac:dyDescent="0.25">
      <c r="A28" s="302" t="s">
        <v>91</v>
      </c>
      <c r="B28" s="350" t="s">
        <v>92</v>
      </c>
      <c r="C28" s="340"/>
      <c r="D28" s="340"/>
    </row>
    <row r="29" spans="1:4" s="347" customFormat="1" ht="12" customHeight="1" thickBot="1" x14ac:dyDescent="0.25">
      <c r="A29" s="306" t="s">
        <v>93</v>
      </c>
      <c r="B29" s="307" t="s">
        <v>94</v>
      </c>
      <c r="C29" s="343">
        <f>+C30+C33+C34+C35</f>
        <v>0</v>
      </c>
      <c r="D29" s="343">
        <f>+D30+D33+D34+D35</f>
        <v>0</v>
      </c>
    </row>
    <row r="30" spans="1:4" s="347" customFormat="1" ht="12" customHeight="1" x14ac:dyDescent="0.2">
      <c r="A30" s="301" t="s">
        <v>95</v>
      </c>
      <c r="B30" s="348" t="s">
        <v>96</v>
      </c>
      <c r="C30" s="358">
        <f>+C31+C32</f>
        <v>0</v>
      </c>
      <c r="D30" s="358">
        <f>+D31+D32</f>
        <v>0</v>
      </c>
    </row>
    <row r="31" spans="1:4" s="347" customFormat="1" ht="12" customHeight="1" x14ac:dyDescent="0.2">
      <c r="A31" s="300" t="s">
        <v>97</v>
      </c>
      <c r="B31" s="349" t="s">
        <v>98</v>
      </c>
      <c r="C31" s="338"/>
      <c r="D31" s="338"/>
    </row>
    <row r="32" spans="1:4" s="347" customFormat="1" ht="12" customHeight="1" x14ac:dyDescent="0.2">
      <c r="A32" s="300" t="s">
        <v>99</v>
      </c>
      <c r="B32" s="349" t="s">
        <v>100</v>
      </c>
      <c r="C32" s="338"/>
      <c r="D32" s="338"/>
    </row>
    <row r="33" spans="1:4" s="347" customFormat="1" ht="12" customHeight="1" x14ac:dyDescent="0.2">
      <c r="A33" s="300" t="s">
        <v>101</v>
      </c>
      <c r="B33" s="349" t="s">
        <v>102</v>
      </c>
      <c r="C33" s="338"/>
      <c r="D33" s="338"/>
    </row>
    <row r="34" spans="1:4" s="347" customFormat="1" ht="12" customHeight="1" x14ac:dyDescent="0.2">
      <c r="A34" s="300" t="s">
        <v>103</v>
      </c>
      <c r="B34" s="349" t="s">
        <v>104</v>
      </c>
      <c r="C34" s="338"/>
      <c r="D34" s="338"/>
    </row>
    <row r="35" spans="1:4" s="347" customFormat="1" ht="12" customHeight="1" thickBot="1" x14ac:dyDescent="0.25">
      <c r="A35" s="302" t="s">
        <v>105</v>
      </c>
      <c r="B35" s="350" t="s">
        <v>106</v>
      </c>
      <c r="C35" s="340"/>
      <c r="D35" s="340"/>
    </row>
    <row r="36" spans="1:4" s="347" customFormat="1" ht="12" customHeight="1" thickBot="1" x14ac:dyDescent="0.25">
      <c r="A36" s="306" t="s">
        <v>107</v>
      </c>
      <c r="B36" s="307" t="s">
        <v>108</v>
      </c>
      <c r="C36" s="337">
        <f>SUM(C37:C46)</f>
        <v>0</v>
      </c>
      <c r="D36" s="337">
        <f>SUM(D37:D46)</f>
        <v>0</v>
      </c>
    </row>
    <row r="37" spans="1:4" s="347" customFormat="1" ht="12" customHeight="1" x14ac:dyDescent="0.2">
      <c r="A37" s="301" t="s">
        <v>109</v>
      </c>
      <c r="B37" s="348" t="s">
        <v>110</v>
      </c>
      <c r="C37" s="339"/>
      <c r="D37" s="339"/>
    </row>
    <row r="38" spans="1:4" s="347" customFormat="1" ht="12" customHeight="1" x14ac:dyDescent="0.2">
      <c r="A38" s="300" t="s">
        <v>111</v>
      </c>
      <c r="B38" s="349" t="s">
        <v>112</v>
      </c>
      <c r="C38" s="338"/>
      <c r="D38" s="338"/>
    </row>
    <row r="39" spans="1:4" s="347" customFormat="1" ht="12" customHeight="1" x14ac:dyDescent="0.2">
      <c r="A39" s="300" t="s">
        <v>113</v>
      </c>
      <c r="B39" s="349" t="s">
        <v>114</v>
      </c>
      <c r="C39" s="338"/>
      <c r="D39" s="338"/>
    </row>
    <row r="40" spans="1:4" s="347" customFormat="1" ht="12" customHeight="1" x14ac:dyDescent="0.2">
      <c r="A40" s="300" t="s">
        <v>115</v>
      </c>
      <c r="B40" s="349" t="s">
        <v>116</v>
      </c>
      <c r="C40" s="338"/>
      <c r="D40" s="338"/>
    </row>
    <row r="41" spans="1:4" s="347" customFormat="1" ht="12" customHeight="1" x14ac:dyDescent="0.2">
      <c r="A41" s="300" t="s">
        <v>117</v>
      </c>
      <c r="B41" s="349" t="s">
        <v>118</v>
      </c>
      <c r="C41" s="338"/>
      <c r="D41" s="338"/>
    </row>
    <row r="42" spans="1:4" s="347" customFormat="1" ht="12" customHeight="1" x14ac:dyDescent="0.2">
      <c r="A42" s="300" t="s">
        <v>119</v>
      </c>
      <c r="B42" s="349" t="s">
        <v>120</v>
      </c>
      <c r="C42" s="338"/>
      <c r="D42" s="338"/>
    </row>
    <row r="43" spans="1:4" s="347" customFormat="1" ht="12" customHeight="1" x14ac:dyDescent="0.2">
      <c r="A43" s="300" t="s">
        <v>121</v>
      </c>
      <c r="B43" s="349" t="s">
        <v>122</v>
      </c>
      <c r="C43" s="338"/>
      <c r="D43" s="338"/>
    </row>
    <row r="44" spans="1:4" s="347" customFormat="1" ht="12" customHeight="1" x14ac:dyDescent="0.2">
      <c r="A44" s="300" t="s">
        <v>123</v>
      </c>
      <c r="B44" s="349" t="s">
        <v>124</v>
      </c>
      <c r="C44" s="338"/>
      <c r="D44" s="338"/>
    </row>
    <row r="45" spans="1:4" s="347" customFormat="1" ht="12" customHeight="1" x14ac:dyDescent="0.2">
      <c r="A45" s="300" t="s">
        <v>125</v>
      </c>
      <c r="B45" s="349" t="s">
        <v>126</v>
      </c>
      <c r="C45" s="341"/>
      <c r="D45" s="341"/>
    </row>
    <row r="46" spans="1:4" s="347" customFormat="1" ht="12" customHeight="1" thickBot="1" x14ac:dyDescent="0.25">
      <c r="A46" s="302" t="s">
        <v>127</v>
      </c>
      <c r="B46" s="350" t="s">
        <v>128</v>
      </c>
      <c r="C46" s="342"/>
      <c r="D46" s="342"/>
    </row>
    <row r="47" spans="1:4" s="347" customFormat="1" ht="12" customHeight="1" thickBot="1" x14ac:dyDescent="0.25">
      <c r="A47" s="306" t="s">
        <v>129</v>
      </c>
      <c r="B47" s="307" t="s">
        <v>130</v>
      </c>
      <c r="C47" s="337">
        <f>SUM(C48:C52)</f>
        <v>0</v>
      </c>
      <c r="D47" s="337">
        <f>SUM(D48:D52)</f>
        <v>0</v>
      </c>
    </row>
    <row r="48" spans="1:4" s="347" customFormat="1" ht="12" customHeight="1" x14ac:dyDescent="0.2">
      <c r="A48" s="301" t="s">
        <v>131</v>
      </c>
      <c r="B48" s="348" t="s">
        <v>132</v>
      </c>
      <c r="C48" s="360"/>
      <c r="D48" s="360"/>
    </row>
    <row r="49" spans="1:4" s="347" customFormat="1" ht="12" customHeight="1" x14ac:dyDescent="0.2">
      <c r="A49" s="300" t="s">
        <v>133</v>
      </c>
      <c r="B49" s="349" t="s">
        <v>134</v>
      </c>
      <c r="C49" s="341"/>
      <c r="D49" s="341"/>
    </row>
    <row r="50" spans="1:4" s="347" customFormat="1" ht="12" customHeight="1" x14ac:dyDescent="0.2">
      <c r="A50" s="300" t="s">
        <v>135</v>
      </c>
      <c r="B50" s="349" t="s">
        <v>136</v>
      </c>
      <c r="C50" s="341"/>
      <c r="D50" s="341"/>
    </row>
    <row r="51" spans="1:4" s="347" customFormat="1" ht="12" customHeight="1" x14ac:dyDescent="0.2">
      <c r="A51" s="300" t="s">
        <v>137</v>
      </c>
      <c r="B51" s="349" t="s">
        <v>138</v>
      </c>
      <c r="C51" s="341"/>
      <c r="D51" s="341"/>
    </row>
    <row r="52" spans="1:4" s="347" customFormat="1" ht="12" customHeight="1" thickBot="1" x14ac:dyDescent="0.25">
      <c r="A52" s="302" t="s">
        <v>139</v>
      </c>
      <c r="B52" s="350" t="s">
        <v>140</v>
      </c>
      <c r="C52" s="342"/>
      <c r="D52" s="342"/>
    </row>
    <row r="53" spans="1:4" s="347" customFormat="1" ht="17.25" customHeight="1" thickBot="1" x14ac:dyDescent="0.25">
      <c r="A53" s="306" t="s">
        <v>141</v>
      </c>
      <c r="B53" s="307" t="s">
        <v>142</v>
      </c>
      <c r="C53" s="337">
        <f>SUM(C54:C56)</f>
        <v>0</v>
      </c>
      <c r="D53" s="337">
        <f>SUM(D54:D56)</f>
        <v>0</v>
      </c>
    </row>
    <row r="54" spans="1:4" s="347" customFormat="1" ht="12" customHeight="1" x14ac:dyDescent="0.2">
      <c r="A54" s="301" t="s">
        <v>143</v>
      </c>
      <c r="B54" s="348" t="s">
        <v>144</v>
      </c>
      <c r="C54" s="339"/>
      <c r="D54" s="339"/>
    </row>
    <row r="55" spans="1:4" s="347" customFormat="1" ht="12" customHeight="1" x14ac:dyDescent="0.2">
      <c r="A55" s="300" t="s">
        <v>145</v>
      </c>
      <c r="B55" s="349" t="s">
        <v>146</v>
      </c>
      <c r="C55" s="338"/>
      <c r="D55" s="338"/>
    </row>
    <row r="56" spans="1:4" s="347" customFormat="1" ht="12" customHeight="1" x14ac:dyDescent="0.2">
      <c r="A56" s="300" t="s">
        <v>147</v>
      </c>
      <c r="B56" s="349" t="s">
        <v>148</v>
      </c>
      <c r="C56" s="338"/>
      <c r="D56" s="338"/>
    </row>
    <row r="57" spans="1:4" s="347" customFormat="1" ht="12" customHeight="1" thickBot="1" x14ac:dyDescent="0.25">
      <c r="A57" s="302" t="s">
        <v>149</v>
      </c>
      <c r="B57" s="350" t="s">
        <v>150</v>
      </c>
      <c r="C57" s="340"/>
      <c r="D57" s="340"/>
    </row>
    <row r="58" spans="1:4" s="347" customFormat="1" ht="12" customHeight="1" thickBot="1" x14ac:dyDescent="0.25">
      <c r="A58" s="306" t="s">
        <v>151</v>
      </c>
      <c r="B58" s="327" t="s">
        <v>152</v>
      </c>
      <c r="C58" s="337">
        <f>SUM(C59:C61)</f>
        <v>0</v>
      </c>
      <c r="D58" s="337">
        <f>SUM(D59:D61)</f>
        <v>0</v>
      </c>
    </row>
    <row r="59" spans="1:4" s="347" customFormat="1" ht="12" customHeight="1" x14ac:dyDescent="0.2">
      <c r="A59" s="301" t="s">
        <v>153</v>
      </c>
      <c r="B59" s="348" t="s">
        <v>154</v>
      </c>
      <c r="C59" s="341"/>
      <c r="D59" s="341"/>
    </row>
    <row r="60" spans="1:4" s="347" customFormat="1" ht="12" customHeight="1" x14ac:dyDescent="0.2">
      <c r="A60" s="300" t="s">
        <v>155</v>
      </c>
      <c r="B60" s="349" t="s">
        <v>156</v>
      </c>
      <c r="C60" s="341"/>
      <c r="D60" s="341"/>
    </row>
    <row r="61" spans="1:4" s="347" customFormat="1" ht="12" customHeight="1" x14ac:dyDescent="0.2">
      <c r="A61" s="300" t="s">
        <v>157</v>
      </c>
      <c r="B61" s="349" t="s">
        <v>158</v>
      </c>
      <c r="C61" s="341"/>
      <c r="D61" s="341"/>
    </row>
    <row r="62" spans="1:4" s="347" customFormat="1" ht="12" customHeight="1" thickBot="1" x14ac:dyDescent="0.25">
      <c r="A62" s="302" t="s">
        <v>159</v>
      </c>
      <c r="B62" s="350" t="s">
        <v>160</v>
      </c>
      <c r="C62" s="341"/>
      <c r="D62" s="341"/>
    </row>
    <row r="63" spans="1:4" s="347" customFormat="1" ht="12" customHeight="1" thickBot="1" x14ac:dyDescent="0.25">
      <c r="A63" s="306" t="s">
        <v>161</v>
      </c>
      <c r="B63" s="307" t="s">
        <v>162</v>
      </c>
      <c r="C63" s="343">
        <f>+C8+C15+C22+C29+C36+C47+C53+C58</f>
        <v>16783000</v>
      </c>
      <c r="D63" s="343">
        <f>+D8+D15+D22+D29+D36+D47+D53+D58</f>
        <v>16783000</v>
      </c>
    </row>
    <row r="64" spans="1:4" s="347" customFormat="1" ht="12" customHeight="1" thickBot="1" x14ac:dyDescent="0.25">
      <c r="A64" s="361" t="s">
        <v>163</v>
      </c>
      <c r="B64" s="327" t="s">
        <v>164</v>
      </c>
      <c r="C64" s="337">
        <f>+C65+C66+C67</f>
        <v>0</v>
      </c>
      <c r="D64" s="337">
        <f>+D65+D66+D67</f>
        <v>0</v>
      </c>
    </row>
    <row r="65" spans="1:4" s="347" customFormat="1" ht="12" customHeight="1" x14ac:dyDescent="0.2">
      <c r="A65" s="301" t="s">
        <v>165</v>
      </c>
      <c r="B65" s="348" t="s">
        <v>166</v>
      </c>
      <c r="C65" s="341"/>
      <c r="D65" s="341"/>
    </row>
    <row r="66" spans="1:4" s="347" customFormat="1" ht="12" customHeight="1" x14ac:dyDescent="0.2">
      <c r="A66" s="300" t="s">
        <v>167</v>
      </c>
      <c r="B66" s="349" t="s">
        <v>168</v>
      </c>
      <c r="C66" s="341"/>
      <c r="D66" s="341"/>
    </row>
    <row r="67" spans="1:4" s="347" customFormat="1" ht="12" customHeight="1" thickBot="1" x14ac:dyDescent="0.25">
      <c r="A67" s="302" t="s">
        <v>169</v>
      </c>
      <c r="B67" s="286" t="s">
        <v>170</v>
      </c>
      <c r="C67" s="341"/>
      <c r="D67" s="341"/>
    </row>
    <row r="68" spans="1:4" s="347" customFormat="1" ht="12" customHeight="1" thickBot="1" x14ac:dyDescent="0.25">
      <c r="A68" s="361" t="s">
        <v>171</v>
      </c>
      <c r="B68" s="327" t="s">
        <v>172</v>
      </c>
      <c r="C68" s="337">
        <f>+C69+C70+C71+C72</f>
        <v>0</v>
      </c>
      <c r="D68" s="337">
        <f>+D69+D70+D71+D72</f>
        <v>0</v>
      </c>
    </row>
    <row r="69" spans="1:4" s="347" customFormat="1" ht="13.5" customHeight="1" x14ac:dyDescent="0.2">
      <c r="A69" s="301" t="s">
        <v>173</v>
      </c>
      <c r="B69" s="348" t="s">
        <v>174</v>
      </c>
      <c r="C69" s="341"/>
      <c r="D69" s="341"/>
    </row>
    <row r="70" spans="1:4" s="347" customFormat="1" ht="12" customHeight="1" x14ac:dyDescent="0.2">
      <c r="A70" s="300" t="s">
        <v>175</v>
      </c>
      <c r="B70" s="349" t="s">
        <v>176</v>
      </c>
      <c r="C70" s="341"/>
      <c r="D70" s="341"/>
    </row>
    <row r="71" spans="1:4" s="347" customFormat="1" ht="12" customHeight="1" x14ac:dyDescent="0.2">
      <c r="A71" s="300" t="s">
        <v>177</v>
      </c>
      <c r="B71" s="349" t="s">
        <v>178</v>
      </c>
      <c r="C71" s="341"/>
      <c r="D71" s="341"/>
    </row>
    <row r="72" spans="1:4" s="347" customFormat="1" ht="12" customHeight="1" thickBot="1" x14ac:dyDescent="0.25">
      <c r="A72" s="302" t="s">
        <v>179</v>
      </c>
      <c r="B72" s="350" t="s">
        <v>180</v>
      </c>
      <c r="C72" s="341"/>
      <c r="D72" s="341"/>
    </row>
    <row r="73" spans="1:4" s="347" customFormat="1" ht="12" customHeight="1" thickBot="1" x14ac:dyDescent="0.25">
      <c r="A73" s="361" t="s">
        <v>181</v>
      </c>
      <c r="B73" s="327" t="s">
        <v>182</v>
      </c>
      <c r="C73" s="337">
        <f>+C74+C75</f>
        <v>2791000</v>
      </c>
      <c r="D73" s="337">
        <f>+D74+D75</f>
        <v>2791000</v>
      </c>
    </row>
    <row r="74" spans="1:4" s="347" customFormat="1" ht="12" customHeight="1" x14ac:dyDescent="0.2">
      <c r="A74" s="301" t="s">
        <v>183</v>
      </c>
      <c r="B74" s="348" t="s">
        <v>184</v>
      </c>
      <c r="C74" s="341">
        <v>2791000</v>
      </c>
      <c r="D74" s="341">
        <v>2791000</v>
      </c>
    </row>
    <row r="75" spans="1:4" s="347" customFormat="1" ht="12" customHeight="1" thickBot="1" x14ac:dyDescent="0.25">
      <c r="A75" s="302" t="s">
        <v>185</v>
      </c>
      <c r="B75" s="350" t="s">
        <v>186</v>
      </c>
      <c r="C75" s="341"/>
      <c r="D75" s="341"/>
    </row>
    <row r="76" spans="1:4" s="347" customFormat="1" ht="12" customHeight="1" thickBot="1" x14ac:dyDescent="0.25">
      <c r="A76" s="361" t="s">
        <v>187</v>
      </c>
      <c r="B76" s="327" t="s">
        <v>188</v>
      </c>
      <c r="C76" s="337">
        <f>+C77+C78+C79</f>
        <v>0</v>
      </c>
      <c r="D76" s="337">
        <f>+D77+D78+D79</f>
        <v>0</v>
      </c>
    </row>
    <row r="77" spans="1:4" s="347" customFormat="1" ht="12" customHeight="1" x14ac:dyDescent="0.2">
      <c r="A77" s="301" t="s">
        <v>189</v>
      </c>
      <c r="B77" s="348" t="s">
        <v>190</v>
      </c>
      <c r="C77" s="341"/>
      <c r="D77" s="341"/>
    </row>
    <row r="78" spans="1:4" s="347" customFormat="1" ht="12" customHeight="1" x14ac:dyDescent="0.2">
      <c r="A78" s="300" t="s">
        <v>191</v>
      </c>
      <c r="B78" s="349" t="s">
        <v>192</v>
      </c>
      <c r="C78" s="341"/>
      <c r="D78" s="341"/>
    </row>
    <row r="79" spans="1:4" s="347" customFormat="1" ht="12" customHeight="1" thickBot="1" x14ac:dyDescent="0.25">
      <c r="A79" s="302" t="s">
        <v>193</v>
      </c>
      <c r="B79" s="329" t="s">
        <v>194</v>
      </c>
      <c r="C79" s="341"/>
      <c r="D79" s="341"/>
    </row>
    <row r="80" spans="1:4" s="347" customFormat="1" ht="12" customHeight="1" thickBot="1" x14ac:dyDescent="0.25">
      <c r="A80" s="361" t="s">
        <v>195</v>
      </c>
      <c r="B80" s="327" t="s">
        <v>196</v>
      </c>
      <c r="C80" s="337">
        <f>+C81+C82+C83+C84</f>
        <v>0</v>
      </c>
      <c r="D80" s="337">
        <f>+D81+D82+D83+D84</f>
        <v>0</v>
      </c>
    </row>
    <row r="81" spans="1:4" s="347" customFormat="1" ht="12" customHeight="1" x14ac:dyDescent="0.2">
      <c r="A81" s="351" t="s">
        <v>197</v>
      </c>
      <c r="B81" s="348" t="s">
        <v>198</v>
      </c>
      <c r="C81" s="341"/>
      <c r="D81" s="341"/>
    </row>
    <row r="82" spans="1:4" s="347" customFormat="1" ht="12" customHeight="1" x14ac:dyDescent="0.2">
      <c r="A82" s="352" t="s">
        <v>199</v>
      </c>
      <c r="B82" s="349" t="s">
        <v>200</v>
      </c>
      <c r="C82" s="341"/>
      <c r="D82" s="341"/>
    </row>
    <row r="83" spans="1:4" s="347" customFormat="1" ht="12" customHeight="1" x14ac:dyDescent="0.2">
      <c r="A83" s="352" t="s">
        <v>201</v>
      </c>
      <c r="B83" s="349" t="s">
        <v>202</v>
      </c>
      <c r="C83" s="341"/>
      <c r="D83" s="341"/>
    </row>
    <row r="84" spans="1:4" s="347" customFormat="1" ht="12" customHeight="1" thickBot="1" x14ac:dyDescent="0.25">
      <c r="A84" s="362" t="s">
        <v>203</v>
      </c>
      <c r="B84" s="329" t="s">
        <v>204</v>
      </c>
      <c r="C84" s="341"/>
      <c r="D84" s="341"/>
    </row>
    <row r="85" spans="1:4" s="347" customFormat="1" ht="12" customHeight="1" thickBot="1" x14ac:dyDescent="0.25">
      <c r="A85" s="361" t="s">
        <v>205</v>
      </c>
      <c r="B85" s="327" t="s">
        <v>206</v>
      </c>
      <c r="C85" s="364"/>
      <c r="D85" s="364"/>
    </row>
    <row r="86" spans="1:4" s="347" customFormat="1" ht="12" customHeight="1" thickBot="1" x14ac:dyDescent="0.25">
      <c r="A86" s="361" t="s">
        <v>207</v>
      </c>
      <c r="B86" s="284" t="s">
        <v>208</v>
      </c>
      <c r="C86" s="343">
        <f>+C64+C68+C73+C76+C80+C85</f>
        <v>2791000</v>
      </c>
      <c r="D86" s="343">
        <f>+D64+D68+D73+D76+D80+D85</f>
        <v>2791000</v>
      </c>
    </row>
    <row r="87" spans="1:4" s="347" customFormat="1" ht="23.25" customHeight="1" thickBot="1" x14ac:dyDescent="0.25">
      <c r="A87" s="363" t="s">
        <v>209</v>
      </c>
      <c r="B87" s="287" t="s">
        <v>210</v>
      </c>
      <c r="C87" s="343">
        <f>+C63+C86</f>
        <v>19574000</v>
      </c>
      <c r="D87" s="343">
        <f>+D63+D86</f>
        <v>19574000</v>
      </c>
    </row>
    <row r="88" spans="1:4" s="347" customFormat="1" ht="12" customHeight="1" x14ac:dyDescent="0.2">
      <c r="A88" s="282"/>
      <c r="B88" s="282"/>
      <c r="C88" s="283"/>
      <c r="D88" s="283"/>
    </row>
    <row r="89" spans="1:4" ht="16.5" customHeight="1" x14ac:dyDescent="0.25">
      <c r="A89" s="667" t="s">
        <v>211</v>
      </c>
      <c r="B89" s="667"/>
      <c r="C89" s="667"/>
      <c r="D89" s="667"/>
    </row>
    <row r="90" spans="1:4" s="353" customFormat="1" ht="16.5" customHeight="1" thickBot="1" x14ac:dyDescent="0.3">
      <c r="A90" s="39" t="s">
        <v>212</v>
      </c>
      <c r="B90" s="39"/>
      <c r="C90" s="315"/>
      <c r="D90" s="315"/>
    </row>
    <row r="91" spans="1:4" s="353" customFormat="1" ht="16.5" customHeight="1" x14ac:dyDescent="0.25">
      <c r="A91" s="668" t="s">
        <v>41</v>
      </c>
      <c r="B91" s="670" t="s">
        <v>213</v>
      </c>
      <c r="C91" s="672" t="str">
        <f>+C5</f>
        <v>2017.évi</v>
      </c>
      <c r="D91" s="672"/>
    </row>
    <row r="92" spans="1:4" ht="38.1" customHeight="1" thickBot="1" x14ac:dyDescent="0.3">
      <c r="A92" s="669"/>
      <c r="B92" s="671"/>
      <c r="C92" s="530" t="s">
        <v>43</v>
      </c>
      <c r="D92" s="530" t="s">
        <v>44</v>
      </c>
    </row>
    <row r="93" spans="1:4" s="346" customFormat="1" ht="12" customHeight="1" thickBot="1" x14ac:dyDescent="0.25">
      <c r="A93" s="311" t="s">
        <v>46</v>
      </c>
      <c r="B93" s="312" t="s">
        <v>47</v>
      </c>
      <c r="C93" s="312" t="s">
        <v>48</v>
      </c>
      <c r="D93" s="312" t="s">
        <v>49</v>
      </c>
    </row>
    <row r="94" spans="1:4" ht="12" customHeight="1" thickBot="1" x14ac:dyDescent="0.3">
      <c r="A94" s="308" t="s">
        <v>51</v>
      </c>
      <c r="B94" s="310" t="s">
        <v>288</v>
      </c>
      <c r="C94" s="336">
        <f>SUM(C95:C99)</f>
        <v>73636000</v>
      </c>
      <c r="D94" s="336">
        <f>SUM(D95:D99)</f>
        <v>74408324</v>
      </c>
    </row>
    <row r="95" spans="1:4" ht="12" customHeight="1" x14ac:dyDescent="0.25">
      <c r="A95" s="303" t="s">
        <v>53</v>
      </c>
      <c r="B95" s="296" t="s">
        <v>215</v>
      </c>
      <c r="C95" s="85">
        <v>56935000</v>
      </c>
      <c r="D95" s="85">
        <v>57902330</v>
      </c>
    </row>
    <row r="96" spans="1:4" ht="12" customHeight="1" x14ac:dyDescent="0.25">
      <c r="A96" s="300" t="s">
        <v>55</v>
      </c>
      <c r="B96" s="294" t="s">
        <v>216</v>
      </c>
      <c r="C96" s="338">
        <v>11800000</v>
      </c>
      <c r="D96" s="338">
        <v>13147411</v>
      </c>
    </row>
    <row r="97" spans="1:4" ht="12" customHeight="1" x14ac:dyDescent="0.25">
      <c r="A97" s="300" t="s">
        <v>57</v>
      </c>
      <c r="B97" s="294" t="s">
        <v>217</v>
      </c>
      <c r="C97" s="340">
        <v>4901000</v>
      </c>
      <c r="D97" s="340">
        <v>3358583</v>
      </c>
    </row>
    <row r="98" spans="1:4" ht="12" customHeight="1" x14ac:dyDescent="0.25">
      <c r="A98" s="300" t="s">
        <v>59</v>
      </c>
      <c r="B98" s="297" t="s">
        <v>218</v>
      </c>
      <c r="C98" s="340"/>
      <c r="D98" s="340"/>
    </row>
    <row r="99" spans="1:4" ht="12" customHeight="1" x14ac:dyDescent="0.25">
      <c r="A99" s="300" t="s">
        <v>219</v>
      </c>
      <c r="B99" s="305" t="s">
        <v>220</v>
      </c>
      <c r="C99" s="340"/>
      <c r="D99" s="340"/>
    </row>
    <row r="100" spans="1:4" ht="12" customHeight="1" x14ac:dyDescent="0.25">
      <c r="A100" s="300" t="s">
        <v>63</v>
      </c>
      <c r="B100" s="294" t="s">
        <v>221</v>
      </c>
      <c r="C100" s="340"/>
      <c r="D100" s="340"/>
    </row>
    <row r="101" spans="1:4" ht="12" customHeight="1" x14ac:dyDescent="0.25">
      <c r="A101" s="300" t="s">
        <v>222</v>
      </c>
      <c r="B101" s="316" t="s">
        <v>223</v>
      </c>
      <c r="C101" s="340"/>
      <c r="D101" s="340"/>
    </row>
    <row r="102" spans="1:4" ht="12" customHeight="1" x14ac:dyDescent="0.25">
      <c r="A102" s="300" t="s">
        <v>224</v>
      </c>
      <c r="B102" s="317" t="s">
        <v>225</v>
      </c>
      <c r="C102" s="340"/>
      <c r="D102" s="340"/>
    </row>
    <row r="103" spans="1:4" ht="12" customHeight="1" x14ac:dyDescent="0.25">
      <c r="A103" s="300" t="s">
        <v>226</v>
      </c>
      <c r="B103" s="317" t="s">
        <v>227</v>
      </c>
      <c r="C103" s="340"/>
      <c r="D103" s="340"/>
    </row>
    <row r="104" spans="1:4" ht="12" customHeight="1" x14ac:dyDescent="0.25">
      <c r="A104" s="300" t="s">
        <v>228</v>
      </c>
      <c r="B104" s="316" t="s">
        <v>229</v>
      </c>
      <c r="C104" s="340"/>
      <c r="D104" s="340"/>
    </row>
    <row r="105" spans="1:4" ht="12" customHeight="1" x14ac:dyDescent="0.25">
      <c r="A105" s="300" t="s">
        <v>230</v>
      </c>
      <c r="B105" s="316" t="s">
        <v>231</v>
      </c>
      <c r="C105" s="340"/>
      <c r="D105" s="340"/>
    </row>
    <row r="106" spans="1:4" ht="12" customHeight="1" x14ac:dyDescent="0.25">
      <c r="A106" s="300" t="s">
        <v>232</v>
      </c>
      <c r="B106" s="317" t="s">
        <v>233</v>
      </c>
      <c r="C106" s="340"/>
      <c r="D106" s="340"/>
    </row>
    <row r="107" spans="1:4" ht="12" customHeight="1" x14ac:dyDescent="0.25">
      <c r="A107" s="299" t="s">
        <v>234</v>
      </c>
      <c r="B107" s="318" t="s">
        <v>235</v>
      </c>
      <c r="C107" s="340"/>
      <c r="D107" s="340"/>
    </row>
    <row r="108" spans="1:4" ht="12" customHeight="1" x14ac:dyDescent="0.25">
      <c r="A108" s="300" t="s">
        <v>236</v>
      </c>
      <c r="B108" s="318" t="s">
        <v>237</v>
      </c>
      <c r="C108" s="340"/>
      <c r="D108" s="340"/>
    </row>
    <row r="109" spans="1:4" ht="12" customHeight="1" thickBot="1" x14ac:dyDescent="0.3">
      <c r="A109" s="304" t="s">
        <v>238</v>
      </c>
      <c r="B109" s="319" t="s">
        <v>239</v>
      </c>
      <c r="C109" s="86"/>
      <c r="D109" s="86"/>
    </row>
    <row r="110" spans="1:4" ht="12" customHeight="1" thickBot="1" x14ac:dyDescent="0.3">
      <c r="A110" s="306" t="s">
        <v>65</v>
      </c>
      <c r="B110" s="309" t="s">
        <v>289</v>
      </c>
      <c r="C110" s="337">
        <f>+C111+C113+C115</f>
        <v>0</v>
      </c>
      <c r="D110" s="337">
        <v>6</v>
      </c>
    </row>
    <row r="111" spans="1:4" ht="12" customHeight="1" x14ac:dyDescent="0.25">
      <c r="A111" s="301" t="s">
        <v>67</v>
      </c>
      <c r="B111" s="294" t="s">
        <v>241</v>
      </c>
      <c r="C111" s="339"/>
      <c r="D111" s="339">
        <v>6</v>
      </c>
    </row>
    <row r="112" spans="1:4" ht="12" customHeight="1" x14ac:dyDescent="0.25">
      <c r="A112" s="301" t="s">
        <v>69</v>
      </c>
      <c r="B112" s="298" t="s">
        <v>242</v>
      </c>
      <c r="C112" s="339"/>
      <c r="D112" s="339"/>
    </row>
    <row r="113" spans="1:4" x14ac:dyDescent="0.25">
      <c r="A113" s="301" t="s">
        <v>71</v>
      </c>
      <c r="B113" s="298" t="s">
        <v>243</v>
      </c>
      <c r="C113" s="338"/>
      <c r="D113" s="338"/>
    </row>
    <row r="114" spans="1:4" ht="12" customHeight="1" x14ac:dyDescent="0.25">
      <c r="A114" s="301" t="s">
        <v>73</v>
      </c>
      <c r="B114" s="298" t="s">
        <v>244</v>
      </c>
      <c r="C114" s="338"/>
      <c r="D114" s="338"/>
    </row>
    <row r="115" spans="1:4" ht="12" customHeight="1" x14ac:dyDescent="0.25">
      <c r="A115" s="301" t="s">
        <v>75</v>
      </c>
      <c r="B115" s="329" t="s">
        <v>245</v>
      </c>
      <c r="C115" s="338"/>
      <c r="D115" s="338"/>
    </row>
    <row r="116" spans="1:4" ht="21.75" customHeight="1" x14ac:dyDescent="0.25">
      <c r="A116" s="301" t="s">
        <v>77</v>
      </c>
      <c r="B116" s="328" t="s">
        <v>246</v>
      </c>
      <c r="C116" s="338"/>
      <c r="D116" s="338"/>
    </row>
    <row r="117" spans="1:4" ht="24" customHeight="1" x14ac:dyDescent="0.25">
      <c r="A117" s="301" t="s">
        <v>247</v>
      </c>
      <c r="B117" s="344" t="s">
        <v>248</v>
      </c>
      <c r="C117" s="338"/>
      <c r="D117" s="338"/>
    </row>
    <row r="118" spans="1:4" ht="12" customHeight="1" x14ac:dyDescent="0.25">
      <c r="A118" s="301" t="s">
        <v>249</v>
      </c>
      <c r="B118" s="317" t="s">
        <v>227</v>
      </c>
      <c r="C118" s="338"/>
      <c r="D118" s="338"/>
    </row>
    <row r="119" spans="1:4" ht="12" customHeight="1" x14ac:dyDescent="0.25">
      <c r="A119" s="301" t="s">
        <v>250</v>
      </c>
      <c r="B119" s="317" t="s">
        <v>251</v>
      </c>
      <c r="C119" s="338"/>
      <c r="D119" s="338"/>
    </row>
    <row r="120" spans="1:4" ht="12" customHeight="1" x14ac:dyDescent="0.25">
      <c r="A120" s="301" t="s">
        <v>252</v>
      </c>
      <c r="B120" s="317" t="s">
        <v>253</v>
      </c>
      <c r="C120" s="338"/>
      <c r="D120" s="338"/>
    </row>
    <row r="121" spans="1:4" s="366" customFormat="1" ht="12" customHeight="1" x14ac:dyDescent="0.2">
      <c r="A121" s="301" t="s">
        <v>254</v>
      </c>
      <c r="B121" s="317" t="s">
        <v>233</v>
      </c>
      <c r="C121" s="338"/>
      <c r="D121" s="338"/>
    </row>
    <row r="122" spans="1:4" ht="12" customHeight="1" x14ac:dyDescent="0.25">
      <c r="A122" s="301" t="s">
        <v>255</v>
      </c>
      <c r="B122" s="317" t="s">
        <v>256</v>
      </c>
      <c r="C122" s="338"/>
      <c r="D122" s="338"/>
    </row>
    <row r="123" spans="1:4" ht="12" customHeight="1" thickBot="1" x14ac:dyDescent="0.3">
      <c r="A123" s="299" t="s">
        <v>257</v>
      </c>
      <c r="B123" s="317" t="s">
        <v>258</v>
      </c>
      <c r="C123" s="340"/>
      <c r="D123" s="340"/>
    </row>
    <row r="124" spans="1:4" ht="12" customHeight="1" thickBot="1" x14ac:dyDescent="0.3">
      <c r="A124" s="306" t="s">
        <v>79</v>
      </c>
      <c r="B124" s="314" t="s">
        <v>259</v>
      </c>
      <c r="C124" s="337">
        <f>+C125+C126</f>
        <v>0</v>
      </c>
      <c r="D124" s="337">
        <f>+D125+D126</f>
        <v>0</v>
      </c>
    </row>
    <row r="125" spans="1:4" ht="12" customHeight="1" x14ac:dyDescent="0.25">
      <c r="A125" s="301" t="s">
        <v>81</v>
      </c>
      <c r="B125" s="295" t="s">
        <v>260</v>
      </c>
      <c r="C125" s="339"/>
      <c r="D125" s="339"/>
    </row>
    <row r="126" spans="1:4" ht="12" customHeight="1" thickBot="1" x14ac:dyDescent="0.3">
      <c r="A126" s="302" t="s">
        <v>83</v>
      </c>
      <c r="B126" s="298" t="s">
        <v>261</v>
      </c>
      <c r="C126" s="340"/>
      <c r="D126" s="340"/>
    </row>
    <row r="127" spans="1:4" ht="12" customHeight="1" thickBot="1" x14ac:dyDescent="0.3">
      <c r="A127" s="306" t="s">
        <v>262</v>
      </c>
      <c r="B127" s="314" t="s">
        <v>263</v>
      </c>
      <c r="C127" s="337">
        <f>+C94+C110+C124</f>
        <v>73636000</v>
      </c>
      <c r="D127" s="337">
        <f>+D94+D110+D124</f>
        <v>74408330</v>
      </c>
    </row>
    <row r="128" spans="1:4" ht="12" customHeight="1" thickBot="1" x14ac:dyDescent="0.3">
      <c r="A128" s="306" t="s">
        <v>107</v>
      </c>
      <c r="B128" s="314" t="s">
        <v>264</v>
      </c>
      <c r="C128" s="337">
        <f>+C129+C130+C131</f>
        <v>0</v>
      </c>
      <c r="D128" s="337">
        <f>+D129+D130+D131</f>
        <v>0</v>
      </c>
    </row>
    <row r="129" spans="1:8" ht="12" customHeight="1" x14ac:dyDescent="0.25">
      <c r="A129" s="301" t="s">
        <v>109</v>
      </c>
      <c r="B129" s="295" t="s">
        <v>265</v>
      </c>
      <c r="C129" s="338"/>
      <c r="D129" s="338"/>
    </row>
    <row r="130" spans="1:8" ht="12" customHeight="1" x14ac:dyDescent="0.25">
      <c r="A130" s="301" t="s">
        <v>111</v>
      </c>
      <c r="B130" s="295" t="s">
        <v>266</v>
      </c>
      <c r="C130" s="338"/>
      <c r="D130" s="338"/>
    </row>
    <row r="131" spans="1:8" ht="12" customHeight="1" thickBot="1" x14ac:dyDescent="0.3">
      <c r="A131" s="299" t="s">
        <v>113</v>
      </c>
      <c r="B131" s="293" t="s">
        <v>267</v>
      </c>
      <c r="C131" s="338"/>
      <c r="D131" s="338"/>
    </row>
    <row r="132" spans="1:8" ht="12" customHeight="1" thickBot="1" x14ac:dyDescent="0.3">
      <c r="A132" s="306" t="s">
        <v>129</v>
      </c>
      <c r="B132" s="314" t="s">
        <v>268</v>
      </c>
      <c r="C132" s="337">
        <f>+C133+C134+C136+C135</f>
        <v>0</v>
      </c>
      <c r="D132" s="337">
        <f>+D133+D134+D136+D135</f>
        <v>0</v>
      </c>
    </row>
    <row r="133" spans="1:8" ht="12" customHeight="1" x14ac:dyDescent="0.25">
      <c r="A133" s="301" t="s">
        <v>131</v>
      </c>
      <c r="B133" s="295" t="s">
        <v>269</v>
      </c>
      <c r="C133" s="338"/>
      <c r="D133" s="338"/>
    </row>
    <row r="134" spans="1:8" ht="12" customHeight="1" x14ac:dyDescent="0.25">
      <c r="A134" s="301" t="s">
        <v>133</v>
      </c>
      <c r="B134" s="295" t="s">
        <v>270</v>
      </c>
      <c r="C134" s="338"/>
      <c r="D134" s="338"/>
    </row>
    <row r="135" spans="1:8" ht="12" customHeight="1" x14ac:dyDescent="0.25">
      <c r="A135" s="301" t="s">
        <v>135</v>
      </c>
      <c r="B135" s="295" t="s">
        <v>271</v>
      </c>
      <c r="C135" s="338"/>
      <c r="D135" s="338"/>
    </row>
    <row r="136" spans="1:8" ht="12" customHeight="1" thickBot="1" x14ac:dyDescent="0.3">
      <c r="A136" s="299" t="s">
        <v>137</v>
      </c>
      <c r="B136" s="293" t="s">
        <v>272</v>
      </c>
      <c r="C136" s="338"/>
      <c r="D136" s="338"/>
    </row>
    <row r="137" spans="1:8" ht="12" customHeight="1" thickBot="1" x14ac:dyDescent="0.3">
      <c r="A137" s="306" t="s">
        <v>273</v>
      </c>
      <c r="B137" s="314" t="s">
        <v>274</v>
      </c>
      <c r="C137" s="343">
        <f>+C138+C139+C140+C141</f>
        <v>0</v>
      </c>
      <c r="D137" s="343">
        <f>+D138+D139+D140+D141</f>
        <v>0</v>
      </c>
    </row>
    <row r="138" spans="1:8" ht="12" customHeight="1" x14ac:dyDescent="0.25">
      <c r="A138" s="301" t="s">
        <v>143</v>
      </c>
      <c r="B138" s="295" t="s">
        <v>275</v>
      </c>
      <c r="C138" s="338"/>
      <c r="D138" s="338"/>
    </row>
    <row r="139" spans="1:8" ht="12" customHeight="1" x14ac:dyDescent="0.25">
      <c r="A139" s="301" t="s">
        <v>145</v>
      </c>
      <c r="B139" s="295" t="s">
        <v>276</v>
      </c>
      <c r="C139" s="338"/>
      <c r="D139" s="338"/>
    </row>
    <row r="140" spans="1:8" ht="12" customHeight="1" x14ac:dyDescent="0.25">
      <c r="A140" s="301" t="s">
        <v>147</v>
      </c>
      <c r="B140" s="295" t="s">
        <v>277</v>
      </c>
      <c r="C140" s="338"/>
      <c r="D140" s="338"/>
    </row>
    <row r="141" spans="1:8" ht="12" customHeight="1" thickBot="1" x14ac:dyDescent="0.3">
      <c r="A141" s="299" t="s">
        <v>149</v>
      </c>
      <c r="B141" s="293" t="s">
        <v>278</v>
      </c>
      <c r="C141" s="338"/>
      <c r="D141" s="338"/>
    </row>
    <row r="142" spans="1:8" ht="15" customHeight="1" thickBot="1" x14ac:dyDescent="0.3">
      <c r="A142" s="306" t="s">
        <v>151</v>
      </c>
      <c r="B142" s="314" t="s">
        <v>279</v>
      </c>
      <c r="C142" s="87">
        <f>+C143+C144+C145+C146</f>
        <v>0</v>
      </c>
      <c r="D142" s="87">
        <f>+D143+D144+D145+D146</f>
        <v>0</v>
      </c>
      <c r="E142" s="354"/>
      <c r="F142" s="355"/>
      <c r="G142" s="355"/>
      <c r="H142" s="355"/>
    </row>
    <row r="143" spans="1:8" s="347" customFormat="1" ht="12.95" customHeight="1" x14ac:dyDescent="0.2">
      <c r="A143" s="301" t="s">
        <v>153</v>
      </c>
      <c r="B143" s="295" t="s">
        <v>280</v>
      </c>
      <c r="C143" s="338"/>
      <c r="D143" s="338"/>
    </row>
    <row r="144" spans="1:8" ht="12.75" customHeight="1" x14ac:dyDescent="0.25">
      <c r="A144" s="301" t="s">
        <v>155</v>
      </c>
      <c r="B144" s="295" t="s">
        <v>281</v>
      </c>
      <c r="C144" s="338"/>
      <c r="D144" s="338"/>
    </row>
    <row r="145" spans="1:4" ht="12.75" customHeight="1" x14ac:dyDescent="0.25">
      <c r="A145" s="301" t="s">
        <v>157</v>
      </c>
      <c r="B145" s="295" t="s">
        <v>282</v>
      </c>
      <c r="C145" s="338"/>
      <c r="D145" s="338"/>
    </row>
    <row r="146" spans="1:4" ht="12.75" customHeight="1" thickBot="1" x14ac:dyDescent="0.3">
      <c r="A146" s="301" t="s">
        <v>159</v>
      </c>
      <c r="B146" s="295" t="s">
        <v>283</v>
      </c>
      <c r="C146" s="338"/>
      <c r="D146" s="338"/>
    </row>
    <row r="147" spans="1:4" ht="16.5" thickBot="1" x14ac:dyDescent="0.3">
      <c r="A147" s="306" t="s">
        <v>161</v>
      </c>
      <c r="B147" s="314" t="s">
        <v>284</v>
      </c>
      <c r="C147" s="288">
        <f>+C128+C132+C137+C142</f>
        <v>0</v>
      </c>
      <c r="D147" s="288">
        <f>+D128+D132+D137+D142</f>
        <v>0</v>
      </c>
    </row>
    <row r="148" spans="1:4" ht="16.5" thickBot="1" x14ac:dyDescent="0.3">
      <c r="A148" s="330" t="s">
        <v>285</v>
      </c>
      <c r="B148" s="333" t="s">
        <v>286</v>
      </c>
      <c r="C148" s="288">
        <f>+C127+C147</f>
        <v>73636000</v>
      </c>
      <c r="D148" s="288">
        <f>+D127+D147</f>
        <v>74408330</v>
      </c>
    </row>
    <row r="150" spans="1:4" ht="7.5" customHeight="1" x14ac:dyDescent="0.25"/>
    <row r="152" spans="1:4" ht="12.75" customHeight="1" x14ac:dyDescent="0.25"/>
    <row r="153" spans="1:4" ht="12.75" customHeight="1" x14ac:dyDescent="0.25"/>
    <row r="154" spans="1:4" ht="12.75" customHeight="1" x14ac:dyDescent="0.25"/>
    <row r="155" spans="1:4" ht="12.75" customHeight="1" x14ac:dyDescent="0.25"/>
    <row r="156" spans="1:4" ht="12.75" customHeight="1" x14ac:dyDescent="0.25"/>
    <row r="157" spans="1:4" ht="12.75" customHeight="1" x14ac:dyDescent="0.25"/>
    <row r="158" spans="1:4" ht="12.75" customHeight="1" x14ac:dyDescent="0.25"/>
    <row r="159" spans="1:4" s="334" customFormat="1" ht="12.75" customHeight="1" x14ac:dyDescent="0.25">
      <c r="C159" s="335"/>
      <c r="D159" s="335"/>
    </row>
  </sheetData>
  <mergeCells count="10">
    <mergeCell ref="A1:D1"/>
    <mergeCell ref="A3:D3"/>
    <mergeCell ref="A5:A6"/>
    <mergeCell ref="B5:B6"/>
    <mergeCell ref="C5:D5"/>
    <mergeCell ref="A89:D89"/>
    <mergeCell ref="A91:A92"/>
    <mergeCell ref="B91:B92"/>
    <mergeCell ref="C91:D91"/>
    <mergeCell ref="A2:D2"/>
  </mergeCells>
  <printOptions horizontalCentered="1"/>
  <pageMargins left="0.7" right="0.7" top="0.75" bottom="0.75" header="0.3" footer="0.3"/>
  <pageSetup paperSize="9" scale="60" fitToHeight="2" orientation="portrait" r:id="rId1"/>
  <headerFooter alignWithMargins="0">
    <oddHeader xml:space="preserve">&amp;C&amp;"Times New Roman CE,Félkövér"&amp;12
</oddHeader>
  </headerFooter>
  <rowBreaks count="1" manualBreakCount="1">
    <brk id="88" max="4" man="1"/>
  </rowBreaks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>
    <tabColor rgb="FF92D050"/>
  </sheetPr>
  <dimension ref="A1:E36"/>
  <sheetViews>
    <sheetView zoomScaleNormal="100" workbookViewId="0">
      <selection activeCell="B3" sqref="B3"/>
    </sheetView>
  </sheetViews>
  <sheetFormatPr defaultRowHeight="12.75" x14ac:dyDescent="0.2"/>
  <cols>
    <col min="1" max="1" width="6.6640625" style="8" customWidth="1"/>
    <col min="2" max="2" width="32.83203125" style="8" customWidth="1"/>
    <col min="3" max="3" width="20.83203125" style="8" customWidth="1"/>
    <col min="4" max="5" width="12.83203125" style="8" customWidth="1"/>
    <col min="6" max="16384" width="9.33203125" style="8"/>
  </cols>
  <sheetData>
    <row r="1" spans="1:5" ht="14.25" thickBot="1" x14ac:dyDescent="0.3">
      <c r="C1" s="201"/>
      <c r="D1" s="201"/>
      <c r="E1" s="201" t="s">
        <v>467</v>
      </c>
    </row>
    <row r="2" spans="1:5" ht="42.75" customHeight="1" thickBot="1" x14ac:dyDescent="0.25">
      <c r="A2" s="202" t="s">
        <v>41</v>
      </c>
      <c r="B2" s="203" t="s">
        <v>511</v>
      </c>
      <c r="C2" s="203" t="s">
        <v>512</v>
      </c>
      <c r="D2" s="204" t="s">
        <v>513</v>
      </c>
      <c r="E2" s="205" t="s">
        <v>514</v>
      </c>
    </row>
    <row r="3" spans="1:5" ht="15.95" customHeight="1" x14ac:dyDescent="0.2">
      <c r="A3" s="206" t="s">
        <v>51</v>
      </c>
      <c r="B3" s="207"/>
      <c r="C3" s="207"/>
      <c r="D3" s="208"/>
      <c r="E3" s="209"/>
    </row>
    <row r="4" spans="1:5" ht="15.95" customHeight="1" x14ac:dyDescent="0.2">
      <c r="A4" s="210" t="s">
        <v>65</v>
      </c>
      <c r="B4" s="211"/>
      <c r="C4" s="211"/>
      <c r="D4" s="212"/>
      <c r="E4" s="213"/>
    </row>
    <row r="5" spans="1:5" ht="15.95" customHeight="1" x14ac:dyDescent="0.2">
      <c r="A5" s="210" t="s">
        <v>79</v>
      </c>
      <c r="B5" s="211"/>
      <c r="C5" s="211"/>
      <c r="D5" s="212"/>
      <c r="E5" s="213"/>
    </row>
    <row r="6" spans="1:5" ht="15.95" customHeight="1" x14ac:dyDescent="0.2">
      <c r="A6" s="210" t="s">
        <v>262</v>
      </c>
      <c r="B6" s="211"/>
      <c r="C6" s="211"/>
      <c r="D6" s="212"/>
      <c r="E6" s="213"/>
    </row>
    <row r="7" spans="1:5" ht="15.95" customHeight="1" x14ac:dyDescent="0.2">
      <c r="A7" s="210" t="s">
        <v>107</v>
      </c>
      <c r="B7" s="211"/>
      <c r="C7" s="211"/>
      <c r="D7" s="212"/>
      <c r="E7" s="213"/>
    </row>
    <row r="8" spans="1:5" ht="15.95" customHeight="1" x14ac:dyDescent="0.2">
      <c r="A8" s="210" t="s">
        <v>129</v>
      </c>
      <c r="B8" s="211"/>
      <c r="C8" s="211"/>
      <c r="D8" s="212"/>
      <c r="E8" s="213"/>
    </row>
    <row r="9" spans="1:5" ht="15.95" customHeight="1" x14ac:dyDescent="0.2">
      <c r="A9" s="210" t="s">
        <v>273</v>
      </c>
      <c r="B9" s="211"/>
      <c r="C9" s="211"/>
      <c r="D9" s="212"/>
      <c r="E9" s="213"/>
    </row>
    <row r="10" spans="1:5" ht="15.95" customHeight="1" x14ac:dyDescent="0.2">
      <c r="A10" s="210" t="s">
        <v>151</v>
      </c>
      <c r="B10" s="211"/>
      <c r="C10" s="211"/>
      <c r="D10" s="212"/>
      <c r="E10" s="213"/>
    </row>
    <row r="11" spans="1:5" ht="15.95" customHeight="1" x14ac:dyDescent="0.2">
      <c r="A11" s="210" t="s">
        <v>161</v>
      </c>
      <c r="B11" s="211"/>
      <c r="C11" s="211"/>
      <c r="D11" s="212"/>
      <c r="E11" s="213"/>
    </row>
    <row r="12" spans="1:5" ht="15.95" customHeight="1" x14ac:dyDescent="0.2">
      <c r="A12" s="210" t="s">
        <v>285</v>
      </c>
      <c r="B12" s="211"/>
      <c r="C12" s="211"/>
      <c r="D12" s="212"/>
      <c r="E12" s="213"/>
    </row>
    <row r="13" spans="1:5" ht="15.95" customHeight="1" x14ac:dyDescent="0.2">
      <c r="A13" s="210" t="s">
        <v>301</v>
      </c>
      <c r="B13" s="211"/>
      <c r="C13" s="211"/>
      <c r="D13" s="212"/>
      <c r="E13" s="213"/>
    </row>
    <row r="14" spans="1:5" ht="15.95" customHeight="1" x14ac:dyDescent="0.2">
      <c r="A14" s="210" t="s">
        <v>302</v>
      </c>
      <c r="B14" s="211"/>
      <c r="C14" s="211"/>
      <c r="D14" s="212"/>
      <c r="E14" s="213"/>
    </row>
    <row r="15" spans="1:5" ht="15.95" customHeight="1" x14ac:dyDescent="0.2">
      <c r="A15" s="210" t="s">
        <v>303</v>
      </c>
      <c r="B15" s="211"/>
      <c r="C15" s="211"/>
      <c r="D15" s="212"/>
      <c r="E15" s="213"/>
    </row>
    <row r="16" spans="1:5" ht="15.95" customHeight="1" x14ac:dyDescent="0.2">
      <c r="A16" s="210" t="s">
        <v>304</v>
      </c>
      <c r="B16" s="211"/>
      <c r="C16" s="211"/>
      <c r="D16" s="212"/>
      <c r="E16" s="213"/>
    </row>
    <row r="17" spans="1:5" ht="15.95" customHeight="1" x14ac:dyDescent="0.2">
      <c r="A17" s="210" t="s">
        <v>305</v>
      </c>
      <c r="B17" s="211"/>
      <c r="C17" s="211"/>
      <c r="D17" s="212"/>
      <c r="E17" s="213"/>
    </row>
    <row r="18" spans="1:5" ht="15.95" customHeight="1" x14ac:dyDescent="0.2">
      <c r="A18" s="210" t="s">
        <v>306</v>
      </c>
      <c r="B18" s="211"/>
      <c r="C18" s="211"/>
      <c r="D18" s="212"/>
      <c r="E18" s="213"/>
    </row>
    <row r="19" spans="1:5" ht="15.95" customHeight="1" x14ac:dyDescent="0.2">
      <c r="A19" s="210" t="s">
        <v>307</v>
      </c>
      <c r="B19" s="211"/>
      <c r="C19" s="211"/>
      <c r="D19" s="212"/>
      <c r="E19" s="213"/>
    </row>
    <row r="20" spans="1:5" ht="15.95" customHeight="1" x14ac:dyDescent="0.2">
      <c r="A20" s="210" t="s">
        <v>308</v>
      </c>
      <c r="B20" s="211"/>
      <c r="C20" s="211"/>
      <c r="D20" s="212"/>
      <c r="E20" s="213"/>
    </row>
    <row r="21" spans="1:5" ht="15.95" customHeight="1" x14ac:dyDescent="0.2">
      <c r="A21" s="210" t="s">
        <v>309</v>
      </c>
      <c r="B21" s="211"/>
      <c r="C21" s="211"/>
      <c r="D21" s="212"/>
      <c r="E21" s="213"/>
    </row>
    <row r="22" spans="1:5" ht="15.95" customHeight="1" x14ac:dyDescent="0.2">
      <c r="A22" s="210" t="s">
        <v>310</v>
      </c>
      <c r="B22" s="211"/>
      <c r="C22" s="211"/>
      <c r="D22" s="212"/>
      <c r="E22" s="213"/>
    </row>
    <row r="23" spans="1:5" ht="15.95" customHeight="1" x14ac:dyDescent="0.2">
      <c r="A23" s="210" t="s">
        <v>311</v>
      </c>
      <c r="B23" s="211"/>
      <c r="C23" s="211"/>
      <c r="D23" s="212"/>
      <c r="E23" s="213"/>
    </row>
    <row r="24" spans="1:5" ht="15.95" customHeight="1" x14ac:dyDescent="0.2">
      <c r="A24" s="210" t="s">
        <v>312</v>
      </c>
      <c r="B24" s="211"/>
      <c r="C24" s="211"/>
      <c r="D24" s="212"/>
      <c r="E24" s="213"/>
    </row>
    <row r="25" spans="1:5" ht="15.95" customHeight="1" x14ac:dyDescent="0.2">
      <c r="A25" s="210" t="s">
        <v>313</v>
      </c>
      <c r="B25" s="211"/>
      <c r="C25" s="211"/>
      <c r="D25" s="212"/>
      <c r="E25" s="213"/>
    </row>
    <row r="26" spans="1:5" ht="15.95" customHeight="1" x14ac:dyDescent="0.2">
      <c r="A26" s="210" t="s">
        <v>314</v>
      </c>
      <c r="B26" s="211"/>
      <c r="C26" s="211"/>
      <c r="D26" s="212"/>
      <c r="E26" s="213"/>
    </row>
    <row r="27" spans="1:5" ht="15.95" customHeight="1" x14ac:dyDescent="0.2">
      <c r="A27" s="210" t="s">
        <v>315</v>
      </c>
      <c r="B27" s="211"/>
      <c r="C27" s="211"/>
      <c r="D27" s="212"/>
      <c r="E27" s="213"/>
    </row>
    <row r="28" spans="1:5" ht="15.95" customHeight="1" x14ac:dyDescent="0.2">
      <c r="A28" s="210" t="s">
        <v>318</v>
      </c>
      <c r="B28" s="211"/>
      <c r="C28" s="211"/>
      <c r="D28" s="212"/>
      <c r="E28" s="213"/>
    </row>
    <row r="29" spans="1:5" ht="15.95" customHeight="1" x14ac:dyDescent="0.2">
      <c r="A29" s="210" t="s">
        <v>319</v>
      </c>
      <c r="B29" s="211"/>
      <c r="C29" s="211"/>
      <c r="D29" s="212"/>
      <c r="E29" s="213"/>
    </row>
    <row r="30" spans="1:5" ht="15.95" customHeight="1" x14ac:dyDescent="0.2">
      <c r="A30" s="210" t="s">
        <v>320</v>
      </c>
      <c r="B30" s="211"/>
      <c r="C30" s="211"/>
      <c r="D30" s="212"/>
      <c r="E30" s="213"/>
    </row>
    <row r="31" spans="1:5" ht="15.95" customHeight="1" x14ac:dyDescent="0.2">
      <c r="A31" s="210" t="s">
        <v>428</v>
      </c>
      <c r="B31" s="211"/>
      <c r="C31" s="211"/>
      <c r="D31" s="212"/>
      <c r="E31" s="213"/>
    </row>
    <row r="32" spans="1:5" ht="15.95" customHeight="1" x14ac:dyDescent="0.2">
      <c r="A32" s="210" t="s">
        <v>429</v>
      </c>
      <c r="B32" s="211"/>
      <c r="C32" s="211"/>
      <c r="D32" s="212"/>
      <c r="E32" s="213"/>
    </row>
    <row r="33" spans="1:5" ht="15.95" customHeight="1" x14ac:dyDescent="0.2">
      <c r="A33" s="210" t="s">
        <v>430</v>
      </c>
      <c r="B33" s="211"/>
      <c r="C33" s="211"/>
      <c r="D33" s="212"/>
      <c r="E33" s="213"/>
    </row>
    <row r="34" spans="1:5" ht="15.95" customHeight="1" x14ac:dyDescent="0.2">
      <c r="A34" s="210" t="s">
        <v>515</v>
      </c>
      <c r="B34" s="211"/>
      <c r="C34" s="211"/>
      <c r="D34" s="212"/>
      <c r="E34" s="213"/>
    </row>
    <row r="35" spans="1:5" ht="15.95" customHeight="1" thickBot="1" x14ac:dyDescent="0.25">
      <c r="A35" s="214" t="s">
        <v>516</v>
      </c>
      <c r="B35" s="215"/>
      <c r="C35" s="215"/>
      <c r="D35" s="216"/>
      <c r="E35" s="217"/>
    </row>
    <row r="36" spans="1:5" ht="15.95" customHeight="1" thickBot="1" x14ac:dyDescent="0.25">
      <c r="A36" s="773" t="s">
        <v>358</v>
      </c>
      <c r="B36" s="774"/>
      <c r="C36" s="218"/>
      <c r="D36" s="219">
        <f>SUM(D3:D35)</f>
        <v>0</v>
      </c>
      <c r="E36" s="220">
        <f>SUM(E3:E35)</f>
        <v>0</v>
      </c>
    </row>
  </sheetData>
  <sheetProtection sheet="1" objects="1" scenarios="1"/>
  <mergeCells count="1">
    <mergeCell ref="A36:B36"/>
  </mergeCells>
  <printOptions horizontalCentered="1"/>
  <pageMargins left="0.78740157480314965" right="0.78740157480314965" top="1.5748031496062993" bottom="0.98425196850393704" header="0.78740157480314965" footer="0.78740157480314965"/>
  <pageSetup paperSize="9" scale="95" fitToWidth="2" orientation="portrait" r:id="rId1"/>
  <headerFooter alignWithMargins="0">
    <oddHeader>&amp;C&amp;"Times New Roman CE,Félkövér"&amp;12
K I M U T A T Á S
a 2014. évi céljelleggel juttatott támogatások felhasználásáról&amp;R&amp;"Times New Roman CE,Félkövér dőlt"&amp;11 6. tájékoztató tábla a ......../2015. (........) önkormányzati rendelethez</oddHead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>
    <tabColor rgb="FF92D050"/>
  </sheetPr>
  <dimension ref="A1:F44"/>
  <sheetViews>
    <sheetView zoomScaleNormal="100" workbookViewId="0">
      <selection activeCell="C5" sqref="C5"/>
    </sheetView>
  </sheetViews>
  <sheetFormatPr defaultColWidth="12" defaultRowHeight="15.75" x14ac:dyDescent="0.25"/>
  <cols>
    <col min="1" max="1" width="58.83203125" style="221" customWidth="1"/>
    <col min="2" max="2" width="6.83203125" style="221" customWidth="1"/>
    <col min="3" max="3" width="17.1640625" style="221" customWidth="1"/>
    <col min="4" max="4" width="19.1640625" style="221" customWidth="1"/>
    <col min="5" max="16384" width="12" style="221"/>
  </cols>
  <sheetData>
    <row r="1" spans="1:4" ht="48" customHeight="1" x14ac:dyDescent="0.25">
      <c r="A1" s="775" t="str">
        <f>+CONCATENATE("VAGYONKIMUTATÁS",CHAR(10),"az érték nélkül nyilvántartott eszközökről",CHAR(10),LEFT(ÖSSZEFÜGGÉSEK!A4,4),".")</f>
        <v>VAGYONKIMUTATÁS
az érték nélkül nyilvántartott eszközökről
2016.</v>
      </c>
      <c r="B1" s="776"/>
      <c r="C1" s="776"/>
      <c r="D1" s="776"/>
    </row>
    <row r="2" spans="1:4" ht="16.5" thickBot="1" x14ac:dyDescent="0.3"/>
    <row r="3" spans="1:4" ht="43.5" customHeight="1" thickBot="1" x14ac:dyDescent="0.3">
      <c r="A3" s="510" t="s">
        <v>293</v>
      </c>
      <c r="B3" s="536" t="s">
        <v>517</v>
      </c>
      <c r="C3" s="511" t="s">
        <v>518</v>
      </c>
      <c r="D3" s="512" t="s">
        <v>519</v>
      </c>
    </row>
    <row r="4" spans="1:4" ht="16.5" thickBot="1" x14ac:dyDescent="0.3">
      <c r="A4" s="225" t="s">
        <v>46</v>
      </c>
      <c r="B4" s="226" t="s">
        <v>47</v>
      </c>
      <c r="C4" s="226" t="s">
        <v>48</v>
      </c>
      <c r="D4" s="227" t="s">
        <v>49</v>
      </c>
    </row>
    <row r="5" spans="1:4" ht="15.75" customHeight="1" x14ac:dyDescent="0.25">
      <c r="A5" s="236" t="s">
        <v>520</v>
      </c>
      <c r="B5" s="229" t="s">
        <v>51</v>
      </c>
      <c r="C5" s="230"/>
      <c r="D5" s="231"/>
    </row>
    <row r="6" spans="1:4" ht="15.75" customHeight="1" x14ac:dyDescent="0.25">
      <c r="A6" s="236" t="s">
        <v>521</v>
      </c>
      <c r="B6" s="233" t="s">
        <v>65</v>
      </c>
      <c r="C6" s="234"/>
      <c r="D6" s="235"/>
    </row>
    <row r="7" spans="1:4" ht="15.75" customHeight="1" x14ac:dyDescent="0.25">
      <c r="A7" s="236" t="s">
        <v>522</v>
      </c>
      <c r="B7" s="233" t="s">
        <v>79</v>
      </c>
      <c r="C7" s="234"/>
      <c r="D7" s="235"/>
    </row>
    <row r="8" spans="1:4" ht="15.75" customHeight="1" thickBot="1" x14ac:dyDescent="0.3">
      <c r="A8" s="237" t="s">
        <v>523</v>
      </c>
      <c r="B8" s="238" t="s">
        <v>262</v>
      </c>
      <c r="C8" s="239">
        <v>1</v>
      </c>
      <c r="D8" s="240">
        <v>638</v>
      </c>
    </row>
    <row r="9" spans="1:4" ht="15.75" customHeight="1" thickBot="1" x14ac:dyDescent="0.3">
      <c r="A9" s="514" t="s">
        <v>524</v>
      </c>
      <c r="B9" s="515" t="s">
        <v>107</v>
      </c>
      <c r="C9" s="516"/>
      <c r="D9" s="517">
        <f>+D10+D11+D12+D13</f>
        <v>0</v>
      </c>
    </row>
    <row r="10" spans="1:4" ht="15.75" customHeight="1" x14ac:dyDescent="0.25">
      <c r="A10" s="513" t="s">
        <v>525</v>
      </c>
      <c r="B10" s="229" t="s">
        <v>129</v>
      </c>
      <c r="C10" s="230"/>
      <c r="D10" s="231"/>
    </row>
    <row r="11" spans="1:4" ht="15.75" customHeight="1" x14ac:dyDescent="0.25">
      <c r="A11" s="236" t="s">
        <v>526</v>
      </c>
      <c r="B11" s="233" t="s">
        <v>273</v>
      </c>
      <c r="C11" s="234"/>
      <c r="D11" s="235"/>
    </row>
    <row r="12" spans="1:4" ht="15.75" customHeight="1" x14ac:dyDescent="0.25">
      <c r="A12" s="236" t="s">
        <v>527</v>
      </c>
      <c r="B12" s="233" t="s">
        <v>151</v>
      </c>
      <c r="C12" s="234"/>
      <c r="D12" s="235"/>
    </row>
    <row r="13" spans="1:4" ht="15.75" customHeight="1" thickBot="1" x14ac:dyDescent="0.3">
      <c r="A13" s="237" t="s">
        <v>528</v>
      </c>
      <c r="B13" s="238" t="s">
        <v>161</v>
      </c>
      <c r="C13" s="239"/>
      <c r="D13" s="240"/>
    </row>
    <row r="14" spans="1:4" ht="15.75" customHeight="1" thickBot="1" x14ac:dyDescent="0.3">
      <c r="A14" s="514" t="s">
        <v>529</v>
      </c>
      <c r="B14" s="515" t="s">
        <v>285</v>
      </c>
      <c r="C14" s="516"/>
      <c r="D14" s="517">
        <f>+D15+D16+D17</f>
        <v>0</v>
      </c>
    </row>
    <row r="15" spans="1:4" ht="15.75" customHeight="1" x14ac:dyDescent="0.25">
      <c r="A15" s="513" t="s">
        <v>530</v>
      </c>
      <c r="B15" s="229" t="s">
        <v>301</v>
      </c>
      <c r="C15" s="230"/>
      <c r="D15" s="231"/>
    </row>
    <row r="16" spans="1:4" ht="15.75" customHeight="1" x14ac:dyDescent="0.25">
      <c r="A16" s="236" t="s">
        <v>531</v>
      </c>
      <c r="B16" s="233" t="s">
        <v>302</v>
      </c>
      <c r="C16" s="234"/>
      <c r="D16" s="235"/>
    </row>
    <row r="17" spans="1:4" ht="15.75" customHeight="1" thickBot="1" x14ac:dyDescent="0.3">
      <c r="A17" s="237" t="s">
        <v>532</v>
      </c>
      <c r="B17" s="238" t="s">
        <v>303</v>
      </c>
      <c r="C17" s="239"/>
      <c r="D17" s="240"/>
    </row>
    <row r="18" spans="1:4" ht="15.75" customHeight="1" thickBot="1" x14ac:dyDescent="0.3">
      <c r="A18" s="514" t="s">
        <v>533</v>
      </c>
      <c r="B18" s="515" t="s">
        <v>304</v>
      </c>
      <c r="C18" s="516"/>
      <c r="D18" s="517">
        <f>+D19+D20+D21</f>
        <v>0</v>
      </c>
    </row>
    <row r="19" spans="1:4" ht="15.75" customHeight="1" x14ac:dyDescent="0.25">
      <c r="A19" s="513" t="s">
        <v>534</v>
      </c>
      <c r="B19" s="229" t="s">
        <v>305</v>
      </c>
      <c r="C19" s="230"/>
      <c r="D19" s="231"/>
    </row>
    <row r="20" spans="1:4" ht="15.75" customHeight="1" x14ac:dyDescent="0.25">
      <c r="A20" s="236" t="s">
        <v>535</v>
      </c>
      <c r="B20" s="233" t="s">
        <v>306</v>
      </c>
      <c r="C20" s="234"/>
      <c r="D20" s="235"/>
    </row>
    <row r="21" spans="1:4" ht="15.75" customHeight="1" x14ac:dyDescent="0.25">
      <c r="A21" s="236" t="s">
        <v>536</v>
      </c>
      <c r="B21" s="233" t="s">
        <v>307</v>
      </c>
      <c r="C21" s="234"/>
      <c r="D21" s="235"/>
    </row>
    <row r="22" spans="1:4" ht="15.75" customHeight="1" x14ac:dyDescent="0.25">
      <c r="A22" s="236" t="s">
        <v>537</v>
      </c>
      <c r="B22" s="233" t="s">
        <v>308</v>
      </c>
      <c r="C22" s="234"/>
      <c r="D22" s="235"/>
    </row>
    <row r="23" spans="1:4" ht="15.75" customHeight="1" x14ac:dyDescent="0.25">
      <c r="A23" s="236"/>
      <c r="B23" s="233" t="s">
        <v>309</v>
      </c>
      <c r="C23" s="234"/>
      <c r="D23" s="235"/>
    </row>
    <row r="24" spans="1:4" ht="15.75" customHeight="1" x14ac:dyDescent="0.25">
      <c r="A24" s="236"/>
      <c r="B24" s="233" t="s">
        <v>310</v>
      </c>
      <c r="C24" s="234"/>
      <c r="D24" s="235"/>
    </row>
    <row r="25" spans="1:4" ht="15.75" customHeight="1" x14ac:dyDescent="0.25">
      <c r="A25" s="236"/>
      <c r="B25" s="233" t="s">
        <v>311</v>
      </c>
      <c r="C25" s="234"/>
      <c r="D25" s="235"/>
    </row>
    <row r="26" spans="1:4" ht="15.75" customHeight="1" x14ac:dyDescent="0.25">
      <c r="A26" s="236"/>
      <c r="B26" s="233" t="s">
        <v>312</v>
      </c>
      <c r="C26" s="234"/>
      <c r="D26" s="235"/>
    </row>
    <row r="27" spans="1:4" ht="15.75" customHeight="1" x14ac:dyDescent="0.25">
      <c r="A27" s="236"/>
      <c r="B27" s="233" t="s">
        <v>313</v>
      </c>
      <c r="C27" s="234"/>
      <c r="D27" s="235"/>
    </row>
    <row r="28" spans="1:4" ht="15.75" customHeight="1" x14ac:dyDescent="0.25">
      <c r="A28" s="236"/>
      <c r="B28" s="233" t="s">
        <v>314</v>
      </c>
      <c r="C28" s="234"/>
      <c r="D28" s="235"/>
    </row>
    <row r="29" spans="1:4" ht="15.75" customHeight="1" x14ac:dyDescent="0.25">
      <c r="A29" s="236"/>
      <c r="B29" s="233" t="s">
        <v>315</v>
      </c>
      <c r="C29" s="234"/>
      <c r="D29" s="235"/>
    </row>
    <row r="30" spans="1:4" ht="15.75" customHeight="1" x14ac:dyDescent="0.25">
      <c r="A30" s="236"/>
      <c r="B30" s="233" t="s">
        <v>318</v>
      </c>
      <c r="C30" s="234"/>
      <c r="D30" s="235"/>
    </row>
    <row r="31" spans="1:4" ht="15.75" customHeight="1" x14ac:dyDescent="0.25">
      <c r="A31" s="236"/>
      <c r="B31" s="233" t="s">
        <v>319</v>
      </c>
      <c r="C31" s="234"/>
      <c r="D31" s="235"/>
    </row>
    <row r="32" spans="1:4" ht="15.75" customHeight="1" x14ac:dyDescent="0.25">
      <c r="A32" s="236"/>
      <c r="B32" s="233" t="s">
        <v>320</v>
      </c>
      <c r="C32" s="234"/>
      <c r="D32" s="235"/>
    </row>
    <row r="33" spans="1:6" ht="15.75" customHeight="1" x14ac:dyDescent="0.25">
      <c r="A33" s="236"/>
      <c r="B33" s="233" t="s">
        <v>428</v>
      </c>
      <c r="C33" s="234"/>
      <c r="D33" s="235"/>
    </row>
    <row r="34" spans="1:6" ht="15.75" customHeight="1" x14ac:dyDescent="0.25">
      <c r="A34" s="236"/>
      <c r="B34" s="233" t="s">
        <v>429</v>
      </c>
      <c r="C34" s="234"/>
      <c r="D34" s="235"/>
    </row>
    <row r="35" spans="1:6" ht="15.75" customHeight="1" x14ac:dyDescent="0.25">
      <c r="A35" s="236"/>
      <c r="B35" s="233" t="s">
        <v>430</v>
      </c>
      <c r="C35" s="234"/>
      <c r="D35" s="235"/>
    </row>
    <row r="36" spans="1:6" ht="15.75" customHeight="1" x14ac:dyDescent="0.25">
      <c r="A36" s="236"/>
      <c r="B36" s="233" t="s">
        <v>515</v>
      </c>
      <c r="C36" s="234"/>
      <c r="D36" s="235"/>
    </row>
    <row r="37" spans="1:6" ht="15.75" customHeight="1" thickBot="1" x14ac:dyDescent="0.3">
      <c r="A37" s="237"/>
      <c r="B37" s="238" t="s">
        <v>516</v>
      </c>
      <c r="C37" s="239"/>
      <c r="D37" s="240"/>
    </row>
    <row r="38" spans="1:6" ht="15.75" customHeight="1" thickBot="1" x14ac:dyDescent="0.3">
      <c r="A38" s="777" t="s">
        <v>538</v>
      </c>
      <c r="B38" s="778"/>
      <c r="C38" s="241"/>
      <c r="D38" s="517">
        <f>+D5+D6+D7+D8+D9+D14+D18+D22+D23+D24+D25+D26+D27+D28+D29+D30+D31+D32+D33+D34+D35+D36+D37</f>
        <v>638</v>
      </c>
      <c r="F38" s="242"/>
    </row>
    <row r="39" spans="1:6" x14ac:dyDescent="0.25">
      <c r="A39" s="518" t="s">
        <v>539</v>
      </c>
    </row>
    <row r="40" spans="1:6" x14ac:dyDescent="0.25">
      <c r="A40" s="222"/>
      <c r="B40" s="223"/>
      <c r="C40" s="779"/>
      <c r="D40" s="779"/>
    </row>
    <row r="41" spans="1:6" x14ac:dyDescent="0.25">
      <c r="A41" s="222"/>
      <c r="B41" s="223"/>
      <c r="C41" s="537"/>
      <c r="D41" s="537"/>
    </row>
    <row r="42" spans="1:6" x14ac:dyDescent="0.25">
      <c r="A42" s="223"/>
      <c r="B42" s="223"/>
      <c r="C42" s="779"/>
      <c r="D42" s="779"/>
    </row>
    <row r="43" spans="1:6" x14ac:dyDescent="0.25">
      <c r="A43" s="224"/>
      <c r="B43" s="224"/>
    </row>
    <row r="44" spans="1:6" x14ac:dyDescent="0.25">
      <c r="A44" s="224"/>
      <c r="B44" s="224"/>
      <c r="C44" s="224"/>
    </row>
  </sheetData>
  <sheetProtection sheet="1" objects="1" scenarios="1"/>
  <mergeCells count="4">
    <mergeCell ref="A1:D1"/>
    <mergeCell ref="A38:B38"/>
    <mergeCell ref="C40:D40"/>
    <mergeCell ref="C42:D42"/>
  </mergeCells>
  <printOptions horizontalCentered="1"/>
  <pageMargins left="0.78740157480314965" right="0.78740157480314965" top="1.1479166666666667" bottom="0.98425196850393704" header="0.78740157480314965" footer="0.78740157480314965"/>
  <pageSetup paperSize="9" scale="93" orientation="portrait" r:id="rId1"/>
  <headerFooter alignWithMargins="0">
    <oddHeader>&amp;L&amp;"Times New Roman,Félkövér dőlt"......................Önkormányzat&amp;R&amp;"Times New Roman,Félkövér dőlt"7.3. tájékoztató tábla a ……/2015. (……) önkormányzati rendelethez</oddHead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>
    <tabColor rgb="FF92D050"/>
  </sheetPr>
  <dimension ref="A1:F38"/>
  <sheetViews>
    <sheetView zoomScaleNormal="100" workbookViewId="0">
      <selection activeCell="A5" sqref="A5"/>
    </sheetView>
  </sheetViews>
  <sheetFormatPr defaultColWidth="12" defaultRowHeight="15.75" x14ac:dyDescent="0.25"/>
  <cols>
    <col min="1" max="1" width="56.1640625" style="221" customWidth="1"/>
    <col min="2" max="2" width="6.83203125" style="221" customWidth="1"/>
    <col min="3" max="3" width="17.1640625" style="221" customWidth="1"/>
    <col min="4" max="4" width="19.1640625" style="221" customWidth="1"/>
    <col min="5" max="16384" width="12" style="221"/>
  </cols>
  <sheetData>
    <row r="1" spans="1:4" ht="48.75" customHeight="1" x14ac:dyDescent="0.25">
      <c r="A1" s="780" t="str">
        <f>+CONCATENATE("VAGYONKIMUTATÁS",CHAR(10),"a függő követelésekről éa kötelezettségekről, a biztos (jövőbeni) követelésekről",CHAR(10),LEFT(ÖSSZEFÜGGÉSEK!A4,4),".")</f>
        <v>VAGYONKIMUTATÁS
a függő követelésekről éa kötelezettségekről, a biztos (jövőbeni) követelésekről
2016.</v>
      </c>
      <c r="B1" s="781"/>
      <c r="C1" s="781"/>
      <c r="D1" s="781"/>
    </row>
    <row r="2" spans="1:4" ht="16.5" thickBot="1" x14ac:dyDescent="0.3"/>
    <row r="3" spans="1:4" ht="64.5" thickBot="1" x14ac:dyDescent="0.3">
      <c r="A3" s="519" t="s">
        <v>293</v>
      </c>
      <c r="B3" s="536" t="s">
        <v>517</v>
      </c>
      <c r="C3" s="520" t="s">
        <v>540</v>
      </c>
      <c r="D3" s="521" t="s">
        <v>519</v>
      </c>
    </row>
    <row r="4" spans="1:4" ht="16.5" thickBot="1" x14ac:dyDescent="0.3">
      <c r="A4" s="243" t="s">
        <v>46</v>
      </c>
      <c r="B4" s="244" t="s">
        <v>47</v>
      </c>
      <c r="C4" s="244" t="s">
        <v>48</v>
      </c>
      <c r="D4" s="245" t="s">
        <v>49</v>
      </c>
    </row>
    <row r="5" spans="1:4" ht="15.75" customHeight="1" x14ac:dyDescent="0.25">
      <c r="A5" s="232" t="s">
        <v>541</v>
      </c>
      <c r="B5" s="229" t="s">
        <v>51</v>
      </c>
      <c r="C5" s="230"/>
      <c r="D5" s="231"/>
    </row>
    <row r="6" spans="1:4" ht="15.75" customHeight="1" x14ac:dyDescent="0.25">
      <c r="A6" s="232" t="s">
        <v>542</v>
      </c>
      <c r="B6" s="233" t="s">
        <v>65</v>
      </c>
      <c r="C6" s="234"/>
      <c r="D6" s="235"/>
    </row>
    <row r="7" spans="1:4" ht="15.75" customHeight="1" thickBot="1" x14ac:dyDescent="0.3">
      <c r="A7" s="522" t="s">
        <v>543</v>
      </c>
      <c r="B7" s="238" t="s">
        <v>79</v>
      </c>
      <c r="C7" s="239"/>
      <c r="D7" s="240"/>
    </row>
    <row r="8" spans="1:4" ht="15.75" customHeight="1" thickBot="1" x14ac:dyDescent="0.3">
      <c r="A8" s="514" t="s">
        <v>544</v>
      </c>
      <c r="B8" s="515" t="s">
        <v>262</v>
      </c>
      <c r="C8" s="516"/>
      <c r="D8" s="517">
        <f>+D5+D6+D7</f>
        <v>0</v>
      </c>
    </row>
    <row r="9" spans="1:4" ht="15.75" customHeight="1" x14ac:dyDescent="0.25">
      <c r="A9" s="228" t="s">
        <v>545</v>
      </c>
      <c r="B9" s="229" t="s">
        <v>107</v>
      </c>
      <c r="C9" s="230"/>
      <c r="D9" s="231"/>
    </row>
    <row r="10" spans="1:4" ht="15.75" customHeight="1" x14ac:dyDescent="0.25">
      <c r="A10" s="232" t="s">
        <v>546</v>
      </c>
      <c r="B10" s="233" t="s">
        <v>129</v>
      </c>
      <c r="C10" s="234"/>
      <c r="D10" s="235"/>
    </row>
    <row r="11" spans="1:4" ht="15.75" customHeight="1" x14ac:dyDescent="0.25">
      <c r="A11" s="232" t="s">
        <v>547</v>
      </c>
      <c r="B11" s="233" t="s">
        <v>273</v>
      </c>
      <c r="C11" s="234"/>
      <c r="D11" s="235"/>
    </row>
    <row r="12" spans="1:4" ht="15.75" customHeight="1" x14ac:dyDescent="0.25">
      <c r="A12" s="232" t="s">
        <v>548</v>
      </c>
      <c r="B12" s="233" t="s">
        <v>151</v>
      </c>
      <c r="C12" s="234"/>
      <c r="D12" s="235"/>
    </row>
    <row r="13" spans="1:4" ht="15.75" customHeight="1" thickBot="1" x14ac:dyDescent="0.3">
      <c r="A13" s="522" t="s">
        <v>549</v>
      </c>
      <c r="B13" s="238" t="s">
        <v>161</v>
      </c>
      <c r="C13" s="239"/>
      <c r="D13" s="240"/>
    </row>
    <row r="14" spans="1:4" ht="15.75" customHeight="1" thickBot="1" x14ac:dyDescent="0.3">
      <c r="A14" s="514" t="s">
        <v>550</v>
      </c>
      <c r="B14" s="515" t="s">
        <v>285</v>
      </c>
      <c r="C14" s="523"/>
      <c r="D14" s="517">
        <f>+D9+D10+D11+D12+D13</f>
        <v>0</v>
      </c>
    </row>
    <row r="15" spans="1:4" ht="15.75" customHeight="1" x14ac:dyDescent="0.25">
      <c r="A15" s="228"/>
      <c r="B15" s="229" t="s">
        <v>301</v>
      </c>
      <c r="C15" s="230"/>
      <c r="D15" s="231"/>
    </row>
    <row r="16" spans="1:4" ht="15.75" customHeight="1" x14ac:dyDescent="0.25">
      <c r="A16" s="232"/>
      <c r="B16" s="233" t="s">
        <v>302</v>
      </c>
      <c r="C16" s="234"/>
      <c r="D16" s="235"/>
    </row>
    <row r="17" spans="1:4" ht="15.75" customHeight="1" x14ac:dyDescent="0.25">
      <c r="A17" s="232"/>
      <c r="B17" s="233" t="s">
        <v>303</v>
      </c>
      <c r="C17" s="234"/>
      <c r="D17" s="235"/>
    </row>
    <row r="18" spans="1:4" ht="15.75" customHeight="1" x14ac:dyDescent="0.25">
      <c r="A18" s="232"/>
      <c r="B18" s="233" t="s">
        <v>304</v>
      </c>
      <c r="C18" s="234"/>
      <c r="D18" s="235"/>
    </row>
    <row r="19" spans="1:4" ht="15.75" customHeight="1" x14ac:dyDescent="0.25">
      <c r="A19" s="232"/>
      <c r="B19" s="233" t="s">
        <v>305</v>
      </c>
      <c r="C19" s="234"/>
      <c r="D19" s="235"/>
    </row>
    <row r="20" spans="1:4" ht="15.75" customHeight="1" x14ac:dyDescent="0.25">
      <c r="A20" s="232"/>
      <c r="B20" s="233" t="s">
        <v>306</v>
      </c>
      <c r="C20" s="234"/>
      <c r="D20" s="235"/>
    </row>
    <row r="21" spans="1:4" ht="15.75" customHeight="1" x14ac:dyDescent="0.25">
      <c r="A21" s="232"/>
      <c r="B21" s="233" t="s">
        <v>307</v>
      </c>
      <c r="C21" s="234"/>
      <c r="D21" s="235"/>
    </row>
    <row r="22" spans="1:4" ht="15.75" customHeight="1" x14ac:dyDescent="0.25">
      <c r="A22" s="232"/>
      <c r="B22" s="233" t="s">
        <v>308</v>
      </c>
      <c r="C22" s="234"/>
      <c r="D22" s="235"/>
    </row>
    <row r="23" spans="1:4" ht="15.75" customHeight="1" x14ac:dyDescent="0.25">
      <c r="A23" s="232"/>
      <c r="B23" s="233" t="s">
        <v>309</v>
      </c>
      <c r="C23" s="234"/>
      <c r="D23" s="235"/>
    </row>
    <row r="24" spans="1:4" ht="15.75" customHeight="1" x14ac:dyDescent="0.25">
      <c r="A24" s="232"/>
      <c r="B24" s="233" t="s">
        <v>310</v>
      </c>
      <c r="C24" s="234"/>
      <c r="D24" s="235"/>
    </row>
    <row r="25" spans="1:4" ht="15.75" customHeight="1" x14ac:dyDescent="0.25">
      <c r="A25" s="232"/>
      <c r="B25" s="233" t="s">
        <v>311</v>
      </c>
      <c r="C25" s="234"/>
      <c r="D25" s="235"/>
    </row>
    <row r="26" spans="1:4" ht="15.75" customHeight="1" x14ac:dyDescent="0.25">
      <c r="A26" s="232"/>
      <c r="B26" s="233" t="s">
        <v>312</v>
      </c>
      <c r="C26" s="234"/>
      <c r="D26" s="235"/>
    </row>
    <row r="27" spans="1:4" ht="15.75" customHeight="1" x14ac:dyDescent="0.25">
      <c r="A27" s="232"/>
      <c r="B27" s="233" t="s">
        <v>313</v>
      </c>
      <c r="C27" s="234"/>
      <c r="D27" s="235"/>
    </row>
    <row r="28" spans="1:4" ht="15.75" customHeight="1" x14ac:dyDescent="0.25">
      <c r="A28" s="232"/>
      <c r="B28" s="233" t="s">
        <v>314</v>
      </c>
      <c r="C28" s="234"/>
      <c r="D28" s="235"/>
    </row>
    <row r="29" spans="1:4" ht="15.75" customHeight="1" x14ac:dyDescent="0.25">
      <c r="A29" s="232"/>
      <c r="B29" s="233" t="s">
        <v>315</v>
      </c>
      <c r="C29" s="234"/>
      <c r="D29" s="235"/>
    </row>
    <row r="30" spans="1:4" ht="15.75" customHeight="1" x14ac:dyDescent="0.25">
      <c r="A30" s="232"/>
      <c r="B30" s="233" t="s">
        <v>318</v>
      </c>
      <c r="C30" s="234"/>
      <c r="D30" s="235"/>
    </row>
    <row r="31" spans="1:4" ht="15.75" customHeight="1" x14ac:dyDescent="0.25">
      <c r="A31" s="232"/>
      <c r="B31" s="233" t="s">
        <v>319</v>
      </c>
      <c r="C31" s="234"/>
      <c r="D31" s="235"/>
    </row>
    <row r="32" spans="1:4" ht="15.75" customHeight="1" x14ac:dyDescent="0.25">
      <c r="A32" s="232"/>
      <c r="B32" s="233" t="s">
        <v>320</v>
      </c>
      <c r="C32" s="234"/>
      <c r="D32" s="235"/>
    </row>
    <row r="33" spans="1:6" ht="15.75" customHeight="1" x14ac:dyDescent="0.25">
      <c r="A33" s="232"/>
      <c r="B33" s="233" t="s">
        <v>428</v>
      </c>
      <c r="C33" s="234"/>
      <c r="D33" s="235"/>
    </row>
    <row r="34" spans="1:6" ht="15.75" customHeight="1" x14ac:dyDescent="0.25">
      <c r="A34" s="232"/>
      <c r="B34" s="233" t="s">
        <v>429</v>
      </c>
      <c r="C34" s="234"/>
      <c r="D34" s="235"/>
    </row>
    <row r="35" spans="1:6" ht="15.75" customHeight="1" x14ac:dyDescent="0.25">
      <c r="A35" s="232"/>
      <c r="B35" s="233" t="s">
        <v>430</v>
      </c>
      <c r="C35" s="234"/>
      <c r="D35" s="235"/>
    </row>
    <row r="36" spans="1:6" ht="15.75" customHeight="1" x14ac:dyDescent="0.25">
      <c r="A36" s="232"/>
      <c r="B36" s="233" t="s">
        <v>515</v>
      </c>
      <c r="C36" s="234"/>
      <c r="D36" s="235"/>
    </row>
    <row r="37" spans="1:6" ht="15.75" customHeight="1" thickBot="1" x14ac:dyDescent="0.3">
      <c r="A37" s="246"/>
      <c r="B37" s="247" t="s">
        <v>516</v>
      </c>
      <c r="C37" s="248"/>
      <c r="D37" s="249"/>
    </row>
    <row r="38" spans="1:6" ht="15.75" customHeight="1" thickBot="1" x14ac:dyDescent="0.3">
      <c r="A38" s="782" t="s">
        <v>551</v>
      </c>
      <c r="B38" s="783"/>
      <c r="C38" s="241"/>
      <c r="D38" s="517">
        <f>+D8+D14+SUM(D15:D37)</f>
        <v>0</v>
      </c>
      <c r="F38" s="250"/>
    </row>
  </sheetData>
  <sheetProtection sheet="1" objects="1" scenarios="1"/>
  <mergeCells count="2">
    <mergeCell ref="A1:D1"/>
    <mergeCell ref="A38:B38"/>
  </mergeCells>
  <printOptions horizontalCentered="1"/>
  <pageMargins left="0.78740157480314965" right="0.78740157480314965" top="1.128125" bottom="0.98425196850393704" header="0.78740157480314965" footer="0.78740157480314965"/>
  <pageSetup paperSize="9" scale="95" orientation="portrait" r:id="rId1"/>
  <headerFooter alignWithMargins="0">
    <oddHeader>&amp;L&amp;"Times New Roman,Félkövér dőlt"......................Önkormányzat&amp;R&amp;"Times New Roman,Félkövér dőlt"7.4. tájékoztató tábla a ……/2015. (……) önkormányzati rendelethez</oddHead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>
    <tabColor rgb="FF92D050"/>
  </sheetPr>
  <dimension ref="A1:F23"/>
  <sheetViews>
    <sheetView zoomScaleNormal="100" workbookViewId="0">
      <selection activeCell="I29" sqref="I29"/>
    </sheetView>
  </sheetViews>
  <sheetFormatPr defaultRowHeight="12.75" x14ac:dyDescent="0.2"/>
  <cols>
    <col min="1" max="1" width="9.33203125" style="255"/>
    <col min="2" max="2" width="58.33203125" style="255" customWidth="1"/>
    <col min="3" max="5" width="25" style="255" customWidth="1"/>
    <col min="6" max="6" width="5.5" style="255" customWidth="1"/>
    <col min="7" max="16384" width="9.33203125" style="255"/>
  </cols>
  <sheetData>
    <row r="1" spans="1:6" x14ac:dyDescent="0.2">
      <c r="A1" s="256"/>
      <c r="F1" s="787" t="str">
        <f>+CONCATENATE("8. tájékoztató tábla a ......../",LEFT(ÖSSZEFÜGGÉSEK!A4,4)+1,". (........) önkormányzati rendelethez")</f>
        <v>8. tájékoztató tábla a ......../2017. (........) önkormányzati rendelethez</v>
      </c>
    </row>
    <row r="2" spans="1:6" ht="33" customHeight="1" x14ac:dyDescent="0.2">
      <c r="A2" s="784" t="str">
        <f>+CONCATENATE("A ………Önkormányzat tulajdonában álló gazdálkodó szervezetek működéséből származó",CHAR(10),"kötelezettségek és részesedések alakulása a ",LEFT(ÖSSZEFÜGGÉSEK!A4,4),". évben")</f>
        <v>A ………Önkormányzat tulajdonában álló gazdálkodó szervezetek működéséből származó
kötelezettségek és részesedések alakulása a 2016. évben</v>
      </c>
      <c r="B2" s="784"/>
      <c r="C2" s="784"/>
      <c r="D2" s="784"/>
      <c r="E2" s="784"/>
      <c r="F2" s="787"/>
    </row>
    <row r="3" spans="1:6" ht="16.5" thickBot="1" x14ac:dyDescent="0.3">
      <c r="A3" s="257"/>
      <c r="F3" s="787"/>
    </row>
    <row r="4" spans="1:6" ht="79.5" thickBot="1" x14ac:dyDescent="0.25">
      <c r="A4" s="258" t="s">
        <v>517</v>
      </c>
      <c r="B4" s="259" t="s">
        <v>552</v>
      </c>
      <c r="C4" s="259" t="s">
        <v>553</v>
      </c>
      <c r="D4" s="259" t="s">
        <v>554</v>
      </c>
      <c r="E4" s="260" t="s">
        <v>555</v>
      </c>
      <c r="F4" s="787"/>
    </row>
    <row r="5" spans="1:6" ht="15.75" x14ac:dyDescent="0.2">
      <c r="A5" s="261" t="s">
        <v>51</v>
      </c>
      <c r="B5" s="265"/>
      <c r="C5" s="268"/>
      <c r="D5" s="271"/>
      <c r="E5" s="275"/>
      <c r="F5" s="787"/>
    </row>
    <row r="6" spans="1:6" ht="15.75" x14ac:dyDescent="0.2">
      <c r="A6" s="262" t="s">
        <v>65</v>
      </c>
      <c r="B6" s="266"/>
      <c r="C6" s="269"/>
      <c r="D6" s="272"/>
      <c r="E6" s="276"/>
      <c r="F6" s="787"/>
    </row>
    <row r="7" spans="1:6" ht="15.75" x14ac:dyDescent="0.2">
      <c r="A7" s="262" t="s">
        <v>79</v>
      </c>
      <c r="B7" s="266"/>
      <c r="C7" s="269"/>
      <c r="D7" s="272"/>
      <c r="E7" s="276"/>
      <c r="F7" s="787"/>
    </row>
    <row r="8" spans="1:6" ht="15.75" x14ac:dyDescent="0.2">
      <c r="A8" s="262" t="s">
        <v>262</v>
      </c>
      <c r="B8" s="266"/>
      <c r="C8" s="269"/>
      <c r="D8" s="272"/>
      <c r="E8" s="276"/>
      <c r="F8" s="787"/>
    </row>
    <row r="9" spans="1:6" ht="15.75" x14ac:dyDescent="0.2">
      <c r="A9" s="262" t="s">
        <v>107</v>
      </c>
      <c r="B9" s="266"/>
      <c r="C9" s="269"/>
      <c r="D9" s="272"/>
      <c r="E9" s="276"/>
      <c r="F9" s="787"/>
    </row>
    <row r="10" spans="1:6" ht="15.75" x14ac:dyDescent="0.2">
      <c r="A10" s="262" t="s">
        <v>129</v>
      </c>
      <c r="B10" s="266"/>
      <c r="C10" s="269"/>
      <c r="D10" s="272"/>
      <c r="E10" s="276"/>
      <c r="F10" s="787"/>
    </row>
    <row r="11" spans="1:6" ht="15.75" x14ac:dyDescent="0.2">
      <c r="A11" s="262" t="s">
        <v>273</v>
      </c>
      <c r="B11" s="266"/>
      <c r="C11" s="269"/>
      <c r="D11" s="272"/>
      <c r="E11" s="276"/>
      <c r="F11" s="787"/>
    </row>
    <row r="12" spans="1:6" ht="15.75" x14ac:dyDescent="0.2">
      <c r="A12" s="262" t="s">
        <v>151</v>
      </c>
      <c r="B12" s="266"/>
      <c r="C12" s="269"/>
      <c r="D12" s="272"/>
      <c r="E12" s="276"/>
      <c r="F12" s="787"/>
    </row>
    <row r="13" spans="1:6" ht="15.75" x14ac:dyDescent="0.2">
      <c r="A13" s="262" t="s">
        <v>161</v>
      </c>
      <c r="B13" s="266"/>
      <c r="C13" s="269"/>
      <c r="D13" s="272"/>
      <c r="E13" s="276"/>
      <c r="F13" s="787"/>
    </row>
    <row r="14" spans="1:6" ht="15.75" x14ac:dyDescent="0.2">
      <c r="A14" s="262" t="s">
        <v>285</v>
      </c>
      <c r="B14" s="266"/>
      <c r="C14" s="269"/>
      <c r="D14" s="272"/>
      <c r="E14" s="276"/>
      <c r="F14" s="787"/>
    </row>
    <row r="15" spans="1:6" ht="15.75" x14ac:dyDescent="0.2">
      <c r="A15" s="262" t="s">
        <v>301</v>
      </c>
      <c r="B15" s="266"/>
      <c r="C15" s="269"/>
      <c r="D15" s="272"/>
      <c r="E15" s="276"/>
      <c r="F15" s="787"/>
    </row>
    <row r="16" spans="1:6" ht="15.75" x14ac:dyDescent="0.2">
      <c r="A16" s="262" t="s">
        <v>302</v>
      </c>
      <c r="B16" s="266"/>
      <c r="C16" s="269"/>
      <c r="D16" s="272"/>
      <c r="E16" s="276"/>
      <c r="F16" s="787"/>
    </row>
    <row r="17" spans="1:6" ht="15.75" x14ac:dyDescent="0.2">
      <c r="A17" s="262" t="s">
        <v>303</v>
      </c>
      <c r="B17" s="266"/>
      <c r="C17" s="269"/>
      <c r="D17" s="272"/>
      <c r="E17" s="276"/>
      <c r="F17" s="787"/>
    </row>
    <row r="18" spans="1:6" ht="15.75" x14ac:dyDescent="0.2">
      <c r="A18" s="262" t="s">
        <v>304</v>
      </c>
      <c r="B18" s="266"/>
      <c r="C18" s="269"/>
      <c r="D18" s="272"/>
      <c r="E18" s="276"/>
      <c r="F18" s="787"/>
    </row>
    <row r="19" spans="1:6" ht="15.75" x14ac:dyDescent="0.2">
      <c r="A19" s="262" t="s">
        <v>305</v>
      </c>
      <c r="B19" s="266"/>
      <c r="C19" s="269"/>
      <c r="D19" s="272"/>
      <c r="E19" s="276"/>
      <c r="F19" s="787"/>
    </row>
    <row r="20" spans="1:6" ht="15.75" x14ac:dyDescent="0.2">
      <c r="A20" s="262" t="s">
        <v>306</v>
      </c>
      <c r="B20" s="266"/>
      <c r="C20" s="269"/>
      <c r="D20" s="272"/>
      <c r="E20" s="276"/>
      <c r="F20" s="787"/>
    </row>
    <row r="21" spans="1:6" ht="16.5" thickBot="1" x14ac:dyDescent="0.25">
      <c r="A21" s="263" t="s">
        <v>307</v>
      </c>
      <c r="B21" s="267"/>
      <c r="C21" s="270"/>
      <c r="D21" s="273"/>
      <c r="E21" s="277"/>
      <c r="F21" s="787"/>
    </row>
    <row r="22" spans="1:6" ht="16.5" thickBot="1" x14ac:dyDescent="0.3">
      <c r="A22" s="785" t="s">
        <v>556</v>
      </c>
      <c r="B22" s="786"/>
      <c r="C22" s="264"/>
      <c r="D22" s="274" t="str">
        <f>IF(SUM(D5:D21)=0,"",SUM(D5:D21))</f>
        <v/>
      </c>
      <c r="E22" s="278" t="str">
        <f>IF(SUM(E5:E21)=0,"",SUM(E5:E21))</f>
        <v/>
      </c>
      <c r="F22" s="787"/>
    </row>
    <row r="23" spans="1:6" ht="15.75" x14ac:dyDescent="0.25">
      <c r="A23" s="257"/>
    </row>
  </sheetData>
  <sheetProtection sheet="1" objects="1" scenarios="1"/>
  <mergeCells count="3">
    <mergeCell ref="A2:E2"/>
    <mergeCell ref="A22:B22"/>
    <mergeCell ref="F1:F22"/>
  </mergeCells>
  <pageMargins left="0.7" right="0.7" top="0.75" bottom="0.75" header="0.3" footer="0.3"/>
  <pageSetup paperSize="9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:BB318"/>
  <sheetViews>
    <sheetView workbookViewId="0">
      <selection activeCell="AK25" sqref="AK25:AP25"/>
    </sheetView>
  </sheetViews>
  <sheetFormatPr defaultRowHeight="12.75" x14ac:dyDescent="0.2"/>
  <cols>
    <col min="2" max="2" width="0.1640625" customWidth="1"/>
    <col min="8" max="8" width="9.33203125" customWidth="1"/>
    <col min="9" max="10" width="0.33203125" customWidth="1"/>
    <col min="11" max="21" width="9.33203125" hidden="1" customWidth="1"/>
    <col min="23" max="23" width="1.6640625" customWidth="1"/>
    <col min="24" max="24" width="9.33203125" hidden="1" customWidth="1"/>
    <col min="26" max="26" width="5.6640625" customWidth="1"/>
    <col min="27" max="27" width="7.6640625" hidden="1" customWidth="1"/>
    <col min="28" max="30" width="9.33203125" hidden="1" customWidth="1"/>
    <col min="32" max="32" width="4" customWidth="1"/>
    <col min="33" max="33" width="6.83203125" hidden="1" customWidth="1"/>
    <col min="34" max="36" width="9.33203125" hidden="1" customWidth="1"/>
    <col min="38" max="38" width="4.33203125" customWidth="1"/>
    <col min="39" max="39" width="7.5" hidden="1" customWidth="1"/>
    <col min="40" max="42" width="9.33203125" hidden="1" customWidth="1"/>
    <col min="44" max="44" width="4.1640625" customWidth="1"/>
    <col min="45" max="47" width="9.33203125" hidden="1" customWidth="1"/>
    <col min="48" max="48" width="5.6640625" hidden="1" customWidth="1"/>
    <col min="50" max="50" width="4.6640625" customWidth="1"/>
    <col min="51" max="51" width="9.33203125" hidden="1" customWidth="1"/>
    <col min="52" max="52" width="0.1640625" hidden="1" customWidth="1"/>
    <col min="53" max="54" width="9.33203125" hidden="1" customWidth="1"/>
  </cols>
  <sheetData>
    <row r="1" spans="1:54" x14ac:dyDescent="0.2">
      <c r="A1" s="788" t="s">
        <v>425</v>
      </c>
      <c r="B1" s="788"/>
      <c r="C1" s="789" t="s">
        <v>557</v>
      </c>
      <c r="D1" s="789"/>
      <c r="E1" s="789"/>
      <c r="F1" s="789"/>
      <c r="G1" s="789"/>
      <c r="H1" s="789"/>
      <c r="I1" s="789"/>
      <c r="J1" s="789"/>
      <c r="K1" s="789"/>
      <c r="L1" s="789"/>
      <c r="M1" s="789"/>
      <c r="N1" s="789"/>
      <c r="O1" s="789"/>
      <c r="P1" s="789"/>
      <c r="Q1" s="789"/>
      <c r="R1" s="789"/>
      <c r="S1" s="789"/>
      <c r="T1" s="789"/>
      <c r="U1" s="789"/>
      <c r="V1" s="788" t="s">
        <v>558</v>
      </c>
      <c r="W1" s="788"/>
      <c r="X1" s="788"/>
      <c r="Y1" s="789" t="s">
        <v>559</v>
      </c>
      <c r="Z1" s="789"/>
      <c r="AA1" s="789"/>
      <c r="AB1" s="789"/>
      <c r="AC1" s="789"/>
      <c r="AD1" s="789"/>
      <c r="AE1" s="789"/>
      <c r="AF1" s="789"/>
      <c r="AG1" s="789"/>
      <c r="AH1" s="789"/>
      <c r="AI1" s="789"/>
      <c r="AJ1" s="789"/>
      <c r="AK1" s="789"/>
      <c r="AL1" s="789"/>
      <c r="AM1" s="789"/>
      <c r="AN1" s="789"/>
      <c r="AO1" s="789"/>
      <c r="AP1" s="789"/>
      <c r="AQ1" s="789"/>
      <c r="AR1" s="789"/>
      <c r="AS1" s="789"/>
      <c r="AT1" s="789"/>
      <c r="AU1" s="789"/>
      <c r="AV1" s="789"/>
      <c r="AW1" s="789"/>
      <c r="AX1" s="789"/>
      <c r="AY1" s="789"/>
      <c r="AZ1" s="789"/>
      <c r="BA1" s="789"/>
      <c r="BB1" s="789"/>
    </row>
    <row r="2" spans="1:54" x14ac:dyDescent="0.2">
      <c r="A2" s="788"/>
      <c r="B2" s="788"/>
      <c r="C2" s="789"/>
      <c r="D2" s="789"/>
      <c r="E2" s="789"/>
      <c r="F2" s="789"/>
      <c r="G2" s="789"/>
      <c r="H2" s="789"/>
      <c r="I2" s="789"/>
      <c r="J2" s="789"/>
      <c r="K2" s="789"/>
      <c r="L2" s="789"/>
      <c r="M2" s="789"/>
      <c r="N2" s="789"/>
      <c r="O2" s="789"/>
      <c r="P2" s="789"/>
      <c r="Q2" s="789"/>
      <c r="R2" s="789"/>
      <c r="S2" s="789"/>
      <c r="T2" s="789"/>
      <c r="U2" s="789"/>
      <c r="V2" s="788"/>
      <c r="W2" s="788"/>
      <c r="X2" s="788"/>
      <c r="Y2" s="812"/>
      <c r="Z2" s="813"/>
      <c r="AA2" s="538"/>
      <c r="AB2" s="538"/>
      <c r="AC2" s="538"/>
      <c r="AD2" s="538"/>
      <c r="AE2" s="812"/>
      <c r="AF2" s="813"/>
      <c r="AG2" s="538"/>
      <c r="AH2" s="538"/>
      <c r="AI2" s="538"/>
      <c r="AJ2" s="538"/>
      <c r="AK2" s="812"/>
      <c r="AL2" s="813"/>
      <c r="AM2" s="538"/>
      <c r="AN2" s="538"/>
      <c r="AO2" s="538"/>
      <c r="AP2" s="538"/>
      <c r="AQ2" s="812"/>
      <c r="AR2" s="813"/>
      <c r="AS2" s="538"/>
      <c r="AT2" s="538"/>
      <c r="AU2" s="538"/>
      <c r="AV2" s="538"/>
      <c r="AW2" s="812"/>
      <c r="AX2" s="813"/>
      <c r="AY2" s="538"/>
      <c r="AZ2" s="538"/>
      <c r="BA2" s="538"/>
      <c r="BB2" s="538"/>
    </row>
    <row r="3" spans="1:54" x14ac:dyDescent="0.2">
      <c r="A3" s="788"/>
      <c r="B3" s="788"/>
      <c r="C3" s="789"/>
      <c r="D3" s="789"/>
      <c r="E3" s="789"/>
      <c r="F3" s="789"/>
      <c r="G3" s="789"/>
      <c r="H3" s="789"/>
      <c r="I3" s="789"/>
      <c r="J3" s="789"/>
      <c r="K3" s="789"/>
      <c r="L3" s="789"/>
      <c r="M3" s="789"/>
      <c r="N3" s="789"/>
      <c r="O3" s="789"/>
      <c r="P3" s="789"/>
      <c r="Q3" s="789"/>
      <c r="R3" s="789"/>
      <c r="S3" s="789"/>
      <c r="T3" s="789"/>
      <c r="U3" s="789"/>
      <c r="V3" s="788"/>
      <c r="W3" s="788"/>
      <c r="X3" s="788"/>
      <c r="Y3" s="789"/>
      <c r="Z3" s="789"/>
      <c r="AA3" s="789"/>
      <c r="AB3" s="789"/>
      <c r="AC3" s="789"/>
      <c r="AD3" s="789"/>
      <c r="AE3" s="789"/>
      <c r="AF3" s="789"/>
      <c r="AG3" s="789"/>
      <c r="AH3" s="789"/>
      <c r="AI3" s="789"/>
      <c r="AJ3" s="789"/>
      <c r="AK3" s="789"/>
      <c r="AL3" s="789"/>
      <c r="AM3" s="789"/>
      <c r="AN3" s="789"/>
      <c r="AO3" s="789"/>
      <c r="AP3" s="789"/>
      <c r="AQ3" s="789"/>
      <c r="AR3" s="789"/>
      <c r="AS3" s="789"/>
      <c r="AT3" s="789"/>
      <c r="AU3" s="789"/>
      <c r="AV3" s="789"/>
      <c r="AW3" s="789"/>
      <c r="AX3" s="789"/>
      <c r="AY3" s="789"/>
      <c r="AZ3" s="789"/>
      <c r="BA3" s="789"/>
      <c r="BB3" s="789"/>
    </row>
    <row r="4" spans="1:54" x14ac:dyDescent="0.2">
      <c r="A4" s="793" t="s">
        <v>51</v>
      </c>
      <c r="B4" s="793"/>
      <c r="C4" s="793" t="s">
        <v>65</v>
      </c>
      <c r="D4" s="793"/>
      <c r="E4" s="793"/>
      <c r="F4" s="793"/>
      <c r="G4" s="793"/>
      <c r="H4" s="793"/>
      <c r="I4" s="793"/>
      <c r="J4" s="793"/>
      <c r="K4" s="793"/>
      <c r="L4" s="793"/>
      <c r="M4" s="793"/>
      <c r="N4" s="793"/>
      <c r="O4" s="793"/>
      <c r="P4" s="793"/>
      <c r="Q4" s="793"/>
      <c r="R4" s="793"/>
      <c r="S4" s="793"/>
      <c r="T4" s="793"/>
      <c r="U4" s="793"/>
      <c r="V4" s="793" t="s">
        <v>79</v>
      </c>
      <c r="W4" s="793"/>
      <c r="X4" s="793"/>
      <c r="Y4" s="793" t="s">
        <v>262</v>
      </c>
      <c r="Z4" s="793"/>
      <c r="AA4" s="793"/>
      <c r="AB4" s="793"/>
      <c r="AC4" s="793"/>
      <c r="AD4" s="793"/>
      <c r="AE4" s="793" t="s">
        <v>107</v>
      </c>
      <c r="AF4" s="793"/>
      <c r="AG4" s="793"/>
      <c r="AH4" s="793"/>
      <c r="AI4" s="793"/>
      <c r="AJ4" s="793"/>
      <c r="AK4" s="793" t="s">
        <v>129</v>
      </c>
      <c r="AL4" s="793"/>
      <c r="AM4" s="793"/>
      <c r="AN4" s="793"/>
      <c r="AO4" s="793"/>
      <c r="AP4" s="793"/>
      <c r="AQ4" s="793" t="s">
        <v>273</v>
      </c>
      <c r="AR4" s="793"/>
      <c r="AS4" s="793"/>
      <c r="AT4" s="793"/>
      <c r="AU4" s="793"/>
      <c r="AV4" s="793"/>
      <c r="AW4" s="793" t="s">
        <v>151</v>
      </c>
      <c r="AX4" s="793"/>
      <c r="AY4" s="793"/>
      <c r="AZ4" s="793"/>
      <c r="BA4" s="793"/>
      <c r="BB4" s="793"/>
    </row>
    <row r="5" spans="1:54" x14ac:dyDescent="0.2">
      <c r="A5" s="790" t="s">
        <v>360</v>
      </c>
      <c r="B5" s="790"/>
      <c r="C5" s="791" t="s">
        <v>560</v>
      </c>
      <c r="D5" s="791"/>
      <c r="E5" s="791"/>
      <c r="F5" s="791"/>
      <c r="G5" s="791"/>
      <c r="H5" s="791"/>
      <c r="I5" s="791"/>
      <c r="J5" s="791"/>
      <c r="K5" s="791"/>
      <c r="L5" s="791"/>
      <c r="M5" s="791"/>
      <c r="N5" s="791"/>
      <c r="O5" s="791"/>
      <c r="P5" s="791"/>
      <c r="Q5" s="791"/>
      <c r="R5" s="791"/>
      <c r="S5" s="791"/>
      <c r="T5" s="791"/>
      <c r="U5" s="791"/>
      <c r="V5" s="792" t="s">
        <v>561</v>
      </c>
      <c r="W5" s="792"/>
      <c r="X5" s="792"/>
      <c r="Y5" s="790"/>
      <c r="Z5" s="790"/>
      <c r="AA5" s="790"/>
      <c r="AB5" s="790"/>
      <c r="AC5" s="790"/>
      <c r="AD5" s="790"/>
      <c r="AE5" s="790"/>
      <c r="AF5" s="790"/>
      <c r="AG5" s="790"/>
      <c r="AH5" s="790"/>
      <c r="AI5" s="790"/>
      <c r="AJ5" s="790"/>
      <c r="AK5" s="790"/>
      <c r="AL5" s="790"/>
      <c r="AM5" s="790"/>
      <c r="AN5" s="790"/>
      <c r="AO5" s="790"/>
      <c r="AP5" s="790"/>
      <c r="AQ5" s="790"/>
      <c r="AR5" s="790"/>
      <c r="AS5" s="790"/>
      <c r="AT5" s="790"/>
      <c r="AU5" s="790"/>
      <c r="AV5" s="790"/>
      <c r="AW5" s="790"/>
      <c r="AX5" s="790"/>
      <c r="AY5" s="790"/>
      <c r="AZ5" s="790"/>
      <c r="BA5" s="790"/>
      <c r="BB5" s="790"/>
    </row>
    <row r="6" spans="1:54" x14ac:dyDescent="0.2">
      <c r="A6" s="790" t="s">
        <v>378</v>
      </c>
      <c r="B6" s="790"/>
      <c r="C6" s="791" t="s">
        <v>562</v>
      </c>
      <c r="D6" s="791"/>
      <c r="E6" s="791"/>
      <c r="F6" s="791"/>
      <c r="G6" s="791"/>
      <c r="H6" s="791"/>
      <c r="I6" s="791"/>
      <c r="J6" s="791"/>
      <c r="K6" s="791"/>
      <c r="L6" s="791"/>
      <c r="M6" s="791"/>
      <c r="N6" s="791"/>
      <c r="O6" s="791"/>
      <c r="P6" s="791"/>
      <c r="Q6" s="791"/>
      <c r="R6" s="791"/>
      <c r="S6" s="791"/>
      <c r="T6" s="791"/>
      <c r="U6" s="791"/>
      <c r="V6" s="792" t="s">
        <v>563</v>
      </c>
      <c r="W6" s="792"/>
      <c r="X6" s="792"/>
      <c r="Y6" s="790"/>
      <c r="Z6" s="790"/>
      <c r="AA6" s="790"/>
      <c r="AB6" s="790"/>
      <c r="AC6" s="790"/>
      <c r="AD6" s="790"/>
      <c r="AE6" s="790"/>
      <c r="AF6" s="790"/>
      <c r="AG6" s="790"/>
      <c r="AH6" s="790"/>
      <c r="AI6" s="790"/>
      <c r="AJ6" s="790"/>
      <c r="AK6" s="790"/>
      <c r="AL6" s="790"/>
      <c r="AM6" s="790"/>
      <c r="AN6" s="790"/>
      <c r="AO6" s="790"/>
      <c r="AP6" s="790"/>
      <c r="AQ6" s="790"/>
      <c r="AR6" s="790"/>
      <c r="AS6" s="790"/>
      <c r="AT6" s="790"/>
      <c r="AU6" s="790"/>
      <c r="AV6" s="790"/>
      <c r="AW6" s="790"/>
      <c r="AX6" s="790"/>
      <c r="AY6" s="790"/>
      <c r="AZ6" s="790"/>
      <c r="BA6" s="790"/>
      <c r="BB6" s="790"/>
    </row>
    <row r="7" spans="1:54" x14ac:dyDescent="0.2">
      <c r="A7" s="790" t="s">
        <v>381</v>
      </c>
      <c r="B7" s="790"/>
      <c r="C7" s="791" t="s">
        <v>564</v>
      </c>
      <c r="D7" s="791"/>
      <c r="E7" s="791"/>
      <c r="F7" s="791"/>
      <c r="G7" s="791"/>
      <c r="H7" s="791"/>
      <c r="I7" s="791"/>
      <c r="J7" s="791"/>
      <c r="K7" s="791"/>
      <c r="L7" s="791"/>
      <c r="M7" s="791"/>
      <c r="N7" s="791"/>
      <c r="O7" s="791"/>
      <c r="P7" s="791"/>
      <c r="Q7" s="791"/>
      <c r="R7" s="791"/>
      <c r="S7" s="791"/>
      <c r="T7" s="791"/>
      <c r="U7" s="791"/>
      <c r="V7" s="792" t="s">
        <v>565</v>
      </c>
      <c r="W7" s="792"/>
      <c r="X7" s="792"/>
      <c r="Y7" s="790"/>
      <c r="Z7" s="790"/>
      <c r="AA7" s="790"/>
      <c r="AB7" s="790"/>
      <c r="AC7" s="790"/>
      <c r="AD7" s="790"/>
      <c r="AE7" s="790"/>
      <c r="AF7" s="790"/>
      <c r="AG7" s="790"/>
      <c r="AH7" s="790"/>
      <c r="AI7" s="790"/>
      <c r="AJ7" s="790"/>
      <c r="AK7" s="790"/>
      <c r="AL7" s="790"/>
      <c r="AM7" s="790"/>
      <c r="AN7" s="790"/>
      <c r="AO7" s="790"/>
      <c r="AP7" s="790"/>
      <c r="AQ7" s="790"/>
      <c r="AR7" s="790"/>
      <c r="AS7" s="790"/>
      <c r="AT7" s="790"/>
      <c r="AU7" s="790"/>
      <c r="AV7" s="790"/>
      <c r="AW7" s="790"/>
      <c r="AX7" s="790"/>
      <c r="AY7" s="790"/>
      <c r="AZ7" s="790"/>
      <c r="BA7" s="790"/>
      <c r="BB7" s="790"/>
    </row>
    <row r="8" spans="1:54" x14ac:dyDescent="0.2">
      <c r="A8" s="790" t="s">
        <v>383</v>
      </c>
      <c r="B8" s="790"/>
      <c r="C8" s="791" t="s">
        <v>566</v>
      </c>
      <c r="D8" s="791"/>
      <c r="E8" s="791"/>
      <c r="F8" s="791"/>
      <c r="G8" s="791"/>
      <c r="H8" s="791"/>
      <c r="I8" s="791"/>
      <c r="J8" s="791"/>
      <c r="K8" s="791"/>
      <c r="L8" s="791"/>
      <c r="M8" s="791"/>
      <c r="N8" s="791"/>
      <c r="O8" s="791"/>
      <c r="P8" s="791"/>
      <c r="Q8" s="791"/>
      <c r="R8" s="791"/>
      <c r="S8" s="791"/>
      <c r="T8" s="791"/>
      <c r="U8" s="791"/>
      <c r="V8" s="792" t="s">
        <v>567</v>
      </c>
      <c r="W8" s="792"/>
      <c r="X8" s="792"/>
      <c r="Y8" s="790"/>
      <c r="Z8" s="790"/>
      <c r="AA8" s="790"/>
      <c r="AB8" s="790"/>
      <c r="AC8" s="790"/>
      <c r="AD8" s="790"/>
      <c r="AE8" s="790"/>
      <c r="AF8" s="790"/>
      <c r="AG8" s="790"/>
      <c r="AH8" s="790"/>
      <c r="AI8" s="790"/>
      <c r="AJ8" s="790"/>
      <c r="AK8" s="790"/>
      <c r="AL8" s="790"/>
      <c r="AM8" s="790"/>
      <c r="AN8" s="790"/>
      <c r="AO8" s="790"/>
      <c r="AP8" s="790"/>
      <c r="AQ8" s="790"/>
      <c r="AR8" s="790"/>
      <c r="AS8" s="790"/>
      <c r="AT8" s="790"/>
      <c r="AU8" s="790"/>
      <c r="AV8" s="790"/>
      <c r="AW8" s="790"/>
      <c r="AX8" s="790"/>
      <c r="AY8" s="790"/>
      <c r="AZ8" s="790"/>
      <c r="BA8" s="790"/>
      <c r="BB8" s="790"/>
    </row>
    <row r="9" spans="1:54" x14ac:dyDescent="0.2">
      <c r="A9" s="790" t="s">
        <v>423</v>
      </c>
      <c r="B9" s="790"/>
      <c r="C9" s="791" t="s">
        <v>568</v>
      </c>
      <c r="D9" s="791"/>
      <c r="E9" s="791"/>
      <c r="F9" s="791"/>
      <c r="G9" s="791"/>
      <c r="H9" s="791"/>
      <c r="I9" s="791"/>
      <c r="J9" s="791"/>
      <c r="K9" s="791"/>
      <c r="L9" s="791"/>
      <c r="M9" s="791"/>
      <c r="N9" s="791"/>
      <c r="O9" s="791"/>
      <c r="P9" s="791"/>
      <c r="Q9" s="791"/>
      <c r="R9" s="791"/>
      <c r="S9" s="791"/>
      <c r="T9" s="791"/>
      <c r="U9" s="791"/>
      <c r="V9" s="792" t="s">
        <v>569</v>
      </c>
      <c r="W9" s="792"/>
      <c r="X9" s="792"/>
      <c r="Y9" s="790"/>
      <c r="Z9" s="790"/>
      <c r="AA9" s="790"/>
      <c r="AB9" s="790"/>
      <c r="AC9" s="790"/>
      <c r="AD9" s="790"/>
      <c r="AE9" s="790"/>
      <c r="AF9" s="790"/>
      <c r="AG9" s="790"/>
      <c r="AH9" s="790"/>
      <c r="AI9" s="790"/>
      <c r="AJ9" s="790"/>
      <c r="AK9" s="790"/>
      <c r="AL9" s="790"/>
      <c r="AM9" s="790"/>
      <c r="AN9" s="790"/>
      <c r="AO9" s="790"/>
      <c r="AP9" s="790"/>
      <c r="AQ9" s="790"/>
      <c r="AR9" s="790"/>
      <c r="AS9" s="790"/>
      <c r="AT9" s="790"/>
      <c r="AU9" s="790"/>
      <c r="AV9" s="790"/>
      <c r="AW9" s="790"/>
      <c r="AX9" s="790"/>
      <c r="AY9" s="790"/>
      <c r="AZ9" s="790"/>
      <c r="BA9" s="790"/>
      <c r="BB9" s="790"/>
    </row>
    <row r="10" spans="1:54" x14ac:dyDescent="0.2">
      <c r="A10" s="790" t="s">
        <v>570</v>
      </c>
      <c r="B10" s="790"/>
      <c r="C10" s="791" t="s">
        <v>571</v>
      </c>
      <c r="D10" s="791"/>
      <c r="E10" s="791"/>
      <c r="F10" s="791"/>
      <c r="G10" s="791"/>
      <c r="H10" s="791"/>
      <c r="I10" s="791"/>
      <c r="J10" s="791"/>
      <c r="K10" s="791"/>
      <c r="L10" s="791"/>
      <c r="M10" s="791"/>
      <c r="N10" s="791"/>
      <c r="O10" s="791"/>
      <c r="P10" s="791"/>
      <c r="Q10" s="791"/>
      <c r="R10" s="791"/>
      <c r="S10" s="791"/>
      <c r="T10" s="791"/>
      <c r="U10" s="791"/>
      <c r="V10" s="792" t="s">
        <v>572</v>
      </c>
      <c r="W10" s="792"/>
      <c r="X10" s="792"/>
      <c r="Y10" s="790"/>
      <c r="Z10" s="790"/>
      <c r="AA10" s="790"/>
      <c r="AB10" s="790"/>
      <c r="AC10" s="790"/>
      <c r="AD10" s="790"/>
      <c r="AE10" s="790"/>
      <c r="AF10" s="790"/>
      <c r="AG10" s="790"/>
      <c r="AH10" s="790"/>
      <c r="AI10" s="790"/>
      <c r="AJ10" s="790"/>
      <c r="AK10" s="790"/>
      <c r="AL10" s="790"/>
      <c r="AM10" s="790"/>
      <c r="AN10" s="790"/>
      <c r="AO10" s="790"/>
      <c r="AP10" s="790"/>
      <c r="AQ10" s="790"/>
      <c r="AR10" s="790"/>
      <c r="AS10" s="790"/>
      <c r="AT10" s="790"/>
      <c r="AU10" s="790"/>
      <c r="AV10" s="790"/>
      <c r="AW10" s="790"/>
      <c r="AX10" s="790"/>
      <c r="AY10" s="790"/>
      <c r="AZ10" s="790"/>
      <c r="BA10" s="790"/>
      <c r="BB10" s="790"/>
    </row>
    <row r="11" spans="1:54" x14ac:dyDescent="0.2">
      <c r="A11" s="790" t="s">
        <v>573</v>
      </c>
      <c r="B11" s="790"/>
      <c r="C11" s="791" t="s">
        <v>574</v>
      </c>
      <c r="D11" s="791"/>
      <c r="E11" s="791"/>
      <c r="F11" s="791"/>
      <c r="G11" s="791"/>
      <c r="H11" s="791"/>
      <c r="I11" s="791"/>
      <c r="J11" s="791"/>
      <c r="K11" s="791"/>
      <c r="L11" s="791"/>
      <c r="M11" s="791"/>
      <c r="N11" s="791"/>
      <c r="O11" s="791"/>
      <c r="P11" s="791"/>
      <c r="Q11" s="791"/>
      <c r="R11" s="791"/>
      <c r="S11" s="791"/>
      <c r="T11" s="791"/>
      <c r="U11" s="791"/>
      <c r="V11" s="792" t="s">
        <v>575</v>
      </c>
      <c r="W11" s="792"/>
      <c r="X11" s="792"/>
      <c r="Y11" s="790"/>
      <c r="Z11" s="790"/>
      <c r="AA11" s="790"/>
      <c r="AB11" s="790"/>
      <c r="AC11" s="790"/>
      <c r="AD11" s="790"/>
      <c r="AE11" s="790"/>
      <c r="AF11" s="790"/>
      <c r="AG11" s="790"/>
      <c r="AH11" s="790"/>
      <c r="AI11" s="790"/>
      <c r="AJ11" s="790"/>
      <c r="AK11" s="790"/>
      <c r="AL11" s="790"/>
      <c r="AM11" s="790"/>
      <c r="AN11" s="790"/>
      <c r="AO11" s="790"/>
      <c r="AP11" s="790"/>
      <c r="AQ11" s="790"/>
      <c r="AR11" s="790"/>
      <c r="AS11" s="790"/>
      <c r="AT11" s="790"/>
      <c r="AU11" s="790"/>
      <c r="AV11" s="790"/>
      <c r="AW11" s="790"/>
      <c r="AX11" s="790"/>
      <c r="AY11" s="790"/>
      <c r="AZ11" s="790"/>
      <c r="BA11" s="790"/>
      <c r="BB11" s="790"/>
    </row>
    <row r="12" spans="1:54" x14ac:dyDescent="0.2">
      <c r="A12" s="790" t="s">
        <v>576</v>
      </c>
      <c r="B12" s="790"/>
      <c r="C12" s="791" t="s">
        <v>577</v>
      </c>
      <c r="D12" s="791"/>
      <c r="E12" s="791"/>
      <c r="F12" s="791"/>
      <c r="G12" s="791"/>
      <c r="H12" s="791"/>
      <c r="I12" s="791"/>
      <c r="J12" s="791"/>
      <c r="K12" s="791"/>
      <c r="L12" s="791"/>
      <c r="M12" s="791"/>
      <c r="N12" s="791"/>
      <c r="O12" s="791"/>
      <c r="P12" s="791"/>
      <c r="Q12" s="791"/>
      <c r="R12" s="791"/>
      <c r="S12" s="791"/>
      <c r="T12" s="791"/>
      <c r="U12" s="791"/>
      <c r="V12" s="792" t="s">
        <v>578</v>
      </c>
      <c r="W12" s="792"/>
      <c r="X12" s="792"/>
      <c r="Y12" s="790"/>
      <c r="Z12" s="790"/>
      <c r="AA12" s="790"/>
      <c r="AB12" s="790"/>
      <c r="AC12" s="790"/>
      <c r="AD12" s="790"/>
      <c r="AE12" s="790"/>
      <c r="AF12" s="790"/>
      <c r="AG12" s="790"/>
      <c r="AH12" s="790"/>
      <c r="AI12" s="790"/>
      <c r="AJ12" s="790"/>
      <c r="AK12" s="790"/>
      <c r="AL12" s="790"/>
      <c r="AM12" s="790"/>
      <c r="AN12" s="790"/>
      <c r="AO12" s="790"/>
      <c r="AP12" s="790"/>
      <c r="AQ12" s="790"/>
      <c r="AR12" s="790"/>
      <c r="AS12" s="790"/>
      <c r="AT12" s="790"/>
      <c r="AU12" s="790"/>
      <c r="AV12" s="790"/>
      <c r="AW12" s="790"/>
      <c r="AX12" s="790"/>
      <c r="AY12" s="790"/>
      <c r="AZ12" s="790"/>
      <c r="BA12" s="790"/>
      <c r="BB12" s="790"/>
    </row>
    <row r="13" spans="1:54" x14ac:dyDescent="0.2">
      <c r="A13" s="790" t="s">
        <v>579</v>
      </c>
      <c r="B13" s="790"/>
      <c r="C13" s="791" t="s">
        <v>580</v>
      </c>
      <c r="D13" s="791"/>
      <c r="E13" s="791"/>
      <c r="F13" s="791"/>
      <c r="G13" s="791"/>
      <c r="H13" s="791"/>
      <c r="I13" s="791"/>
      <c r="J13" s="791"/>
      <c r="K13" s="791"/>
      <c r="L13" s="791"/>
      <c r="M13" s="791"/>
      <c r="N13" s="791"/>
      <c r="O13" s="791"/>
      <c r="P13" s="791"/>
      <c r="Q13" s="791"/>
      <c r="R13" s="791"/>
      <c r="S13" s="791"/>
      <c r="T13" s="791"/>
      <c r="U13" s="791"/>
      <c r="V13" s="792" t="s">
        <v>581</v>
      </c>
      <c r="W13" s="792"/>
      <c r="X13" s="792"/>
      <c r="Y13" s="790"/>
      <c r="Z13" s="790"/>
      <c r="AA13" s="790"/>
      <c r="AB13" s="790"/>
      <c r="AC13" s="790"/>
      <c r="AD13" s="790"/>
      <c r="AE13" s="790"/>
      <c r="AF13" s="790"/>
      <c r="AG13" s="790"/>
      <c r="AH13" s="790"/>
      <c r="AI13" s="790"/>
      <c r="AJ13" s="790"/>
      <c r="AK13" s="790"/>
      <c r="AL13" s="790"/>
      <c r="AM13" s="790"/>
      <c r="AN13" s="790"/>
      <c r="AO13" s="790"/>
      <c r="AP13" s="790"/>
      <c r="AQ13" s="790"/>
      <c r="AR13" s="790"/>
      <c r="AS13" s="790"/>
      <c r="AT13" s="790"/>
      <c r="AU13" s="790"/>
      <c r="AV13" s="790"/>
      <c r="AW13" s="790"/>
      <c r="AX13" s="790"/>
      <c r="AY13" s="790"/>
      <c r="AZ13" s="790"/>
      <c r="BA13" s="790"/>
      <c r="BB13" s="790"/>
    </row>
    <row r="14" spans="1:54" x14ac:dyDescent="0.2">
      <c r="A14" s="790" t="s">
        <v>582</v>
      </c>
      <c r="B14" s="790"/>
      <c r="C14" s="791" t="s">
        <v>583</v>
      </c>
      <c r="D14" s="791"/>
      <c r="E14" s="791"/>
      <c r="F14" s="791"/>
      <c r="G14" s="791"/>
      <c r="H14" s="791"/>
      <c r="I14" s="791"/>
      <c r="J14" s="791"/>
      <c r="K14" s="791"/>
      <c r="L14" s="791"/>
      <c r="M14" s="791"/>
      <c r="N14" s="791"/>
      <c r="O14" s="791"/>
      <c r="P14" s="791"/>
      <c r="Q14" s="791"/>
      <c r="R14" s="791"/>
      <c r="S14" s="791"/>
      <c r="T14" s="791"/>
      <c r="U14" s="791"/>
      <c r="V14" s="792" t="s">
        <v>584</v>
      </c>
      <c r="W14" s="792"/>
      <c r="X14" s="792"/>
      <c r="Y14" s="790"/>
      <c r="Z14" s="790"/>
      <c r="AA14" s="790"/>
      <c r="AB14" s="790"/>
      <c r="AC14" s="790"/>
      <c r="AD14" s="790"/>
      <c r="AE14" s="790"/>
      <c r="AF14" s="790"/>
      <c r="AG14" s="790"/>
      <c r="AH14" s="790"/>
      <c r="AI14" s="790"/>
      <c r="AJ14" s="790"/>
      <c r="AK14" s="790"/>
      <c r="AL14" s="790"/>
      <c r="AM14" s="790"/>
      <c r="AN14" s="790"/>
      <c r="AO14" s="790"/>
      <c r="AP14" s="790"/>
      <c r="AQ14" s="790"/>
      <c r="AR14" s="790"/>
      <c r="AS14" s="790"/>
      <c r="AT14" s="790"/>
      <c r="AU14" s="790"/>
      <c r="AV14" s="790"/>
      <c r="AW14" s="790"/>
      <c r="AX14" s="790"/>
      <c r="AY14" s="790"/>
      <c r="AZ14" s="790"/>
      <c r="BA14" s="790"/>
      <c r="BB14" s="790"/>
    </row>
    <row r="15" spans="1:54" x14ac:dyDescent="0.2">
      <c r="A15" s="790" t="s">
        <v>585</v>
      </c>
      <c r="B15" s="790"/>
      <c r="C15" s="791" t="s">
        <v>586</v>
      </c>
      <c r="D15" s="791"/>
      <c r="E15" s="791"/>
      <c r="F15" s="791"/>
      <c r="G15" s="791"/>
      <c r="H15" s="791"/>
      <c r="I15" s="791"/>
      <c r="J15" s="791"/>
      <c r="K15" s="791"/>
      <c r="L15" s="791"/>
      <c r="M15" s="791"/>
      <c r="N15" s="791"/>
      <c r="O15" s="791"/>
      <c r="P15" s="791"/>
      <c r="Q15" s="791"/>
      <c r="R15" s="791"/>
      <c r="S15" s="791"/>
      <c r="T15" s="791"/>
      <c r="U15" s="791"/>
      <c r="V15" s="792" t="s">
        <v>587</v>
      </c>
      <c r="W15" s="792"/>
      <c r="X15" s="792"/>
      <c r="Y15" s="790"/>
      <c r="Z15" s="790"/>
      <c r="AA15" s="790"/>
      <c r="AB15" s="790"/>
      <c r="AC15" s="790"/>
      <c r="AD15" s="790"/>
      <c r="AE15" s="790"/>
      <c r="AF15" s="790"/>
      <c r="AG15" s="790"/>
      <c r="AH15" s="790"/>
      <c r="AI15" s="790"/>
      <c r="AJ15" s="790"/>
      <c r="AK15" s="790"/>
      <c r="AL15" s="790"/>
      <c r="AM15" s="790"/>
      <c r="AN15" s="790"/>
      <c r="AO15" s="790"/>
      <c r="AP15" s="790"/>
      <c r="AQ15" s="790"/>
      <c r="AR15" s="790"/>
      <c r="AS15" s="790"/>
      <c r="AT15" s="790"/>
      <c r="AU15" s="790"/>
      <c r="AV15" s="790"/>
      <c r="AW15" s="790"/>
      <c r="AX15" s="790"/>
      <c r="AY15" s="790"/>
      <c r="AZ15" s="790"/>
      <c r="BA15" s="790"/>
      <c r="BB15" s="790"/>
    </row>
    <row r="16" spans="1:54" x14ac:dyDescent="0.2">
      <c r="A16" s="790" t="s">
        <v>588</v>
      </c>
      <c r="B16" s="790"/>
      <c r="C16" s="791" t="s">
        <v>589</v>
      </c>
      <c r="D16" s="791"/>
      <c r="E16" s="791"/>
      <c r="F16" s="791"/>
      <c r="G16" s="791"/>
      <c r="H16" s="791"/>
      <c r="I16" s="791"/>
      <c r="J16" s="791"/>
      <c r="K16" s="791"/>
      <c r="L16" s="791"/>
      <c r="M16" s="791"/>
      <c r="N16" s="791"/>
      <c r="O16" s="791"/>
      <c r="P16" s="791"/>
      <c r="Q16" s="791"/>
      <c r="R16" s="791"/>
      <c r="S16" s="791"/>
      <c r="T16" s="791"/>
      <c r="U16" s="791"/>
      <c r="V16" s="792" t="s">
        <v>590</v>
      </c>
      <c r="W16" s="792"/>
      <c r="X16" s="792"/>
      <c r="Y16" s="790"/>
      <c r="Z16" s="790"/>
      <c r="AA16" s="790"/>
      <c r="AB16" s="790"/>
      <c r="AC16" s="790"/>
      <c r="AD16" s="790"/>
      <c r="AE16" s="790"/>
      <c r="AF16" s="790"/>
      <c r="AG16" s="790"/>
      <c r="AH16" s="790"/>
      <c r="AI16" s="790"/>
      <c r="AJ16" s="790"/>
      <c r="AK16" s="790"/>
      <c r="AL16" s="790"/>
      <c r="AM16" s="790"/>
      <c r="AN16" s="790"/>
      <c r="AO16" s="790"/>
      <c r="AP16" s="790"/>
      <c r="AQ16" s="790"/>
      <c r="AR16" s="790"/>
      <c r="AS16" s="790"/>
      <c r="AT16" s="790"/>
      <c r="AU16" s="790"/>
      <c r="AV16" s="790"/>
      <c r="AW16" s="790"/>
      <c r="AX16" s="790"/>
      <c r="AY16" s="790"/>
      <c r="AZ16" s="790"/>
      <c r="BA16" s="790"/>
      <c r="BB16" s="790"/>
    </row>
    <row r="17" spans="1:54" x14ac:dyDescent="0.2">
      <c r="A17" s="790" t="s">
        <v>591</v>
      </c>
      <c r="B17" s="790"/>
      <c r="C17" s="791" t="s">
        <v>592</v>
      </c>
      <c r="D17" s="791"/>
      <c r="E17" s="791"/>
      <c r="F17" s="791"/>
      <c r="G17" s="791"/>
      <c r="H17" s="791"/>
      <c r="I17" s="791"/>
      <c r="J17" s="791"/>
      <c r="K17" s="791"/>
      <c r="L17" s="791"/>
      <c r="M17" s="791"/>
      <c r="N17" s="791"/>
      <c r="O17" s="791"/>
      <c r="P17" s="791"/>
      <c r="Q17" s="791"/>
      <c r="R17" s="791"/>
      <c r="S17" s="791"/>
      <c r="T17" s="791"/>
      <c r="U17" s="791"/>
      <c r="V17" s="792" t="s">
        <v>593</v>
      </c>
      <c r="W17" s="792"/>
      <c r="X17" s="792"/>
      <c r="Y17" s="790"/>
      <c r="Z17" s="790"/>
      <c r="AA17" s="790"/>
      <c r="AB17" s="790"/>
      <c r="AC17" s="790"/>
      <c r="AD17" s="790"/>
      <c r="AE17" s="790"/>
      <c r="AF17" s="790"/>
      <c r="AG17" s="790"/>
      <c r="AH17" s="790"/>
      <c r="AI17" s="790"/>
      <c r="AJ17" s="790"/>
      <c r="AK17" s="790"/>
      <c r="AL17" s="790"/>
      <c r="AM17" s="790"/>
      <c r="AN17" s="790"/>
      <c r="AO17" s="790"/>
      <c r="AP17" s="790"/>
      <c r="AQ17" s="790"/>
      <c r="AR17" s="790"/>
      <c r="AS17" s="790"/>
      <c r="AT17" s="790"/>
      <c r="AU17" s="790"/>
      <c r="AV17" s="790"/>
      <c r="AW17" s="790"/>
      <c r="AX17" s="790"/>
      <c r="AY17" s="790"/>
      <c r="AZ17" s="790"/>
      <c r="BA17" s="790"/>
      <c r="BB17" s="790"/>
    </row>
    <row r="18" spans="1:54" x14ac:dyDescent="0.2">
      <c r="A18" s="790" t="s">
        <v>594</v>
      </c>
      <c r="B18" s="790"/>
      <c r="C18" s="800" t="s">
        <v>595</v>
      </c>
      <c r="D18" s="800"/>
      <c r="E18" s="800"/>
      <c r="F18" s="800"/>
      <c r="G18" s="800"/>
      <c r="H18" s="800"/>
      <c r="I18" s="800"/>
      <c r="J18" s="800"/>
      <c r="K18" s="800"/>
      <c r="L18" s="800"/>
      <c r="M18" s="800"/>
      <c r="N18" s="800"/>
      <c r="O18" s="800"/>
      <c r="P18" s="800"/>
      <c r="Q18" s="800"/>
      <c r="R18" s="800"/>
      <c r="S18" s="800"/>
      <c r="T18" s="800"/>
      <c r="U18" s="800"/>
      <c r="V18" s="792" t="s">
        <v>593</v>
      </c>
      <c r="W18" s="792"/>
      <c r="X18" s="792"/>
      <c r="Y18" s="790"/>
      <c r="Z18" s="790"/>
      <c r="AA18" s="790"/>
      <c r="AB18" s="790"/>
      <c r="AC18" s="790"/>
      <c r="AD18" s="790"/>
      <c r="AE18" s="790"/>
      <c r="AF18" s="790"/>
      <c r="AG18" s="790"/>
      <c r="AH18" s="790"/>
      <c r="AI18" s="790"/>
      <c r="AJ18" s="790"/>
      <c r="AK18" s="790"/>
      <c r="AL18" s="790"/>
      <c r="AM18" s="790"/>
      <c r="AN18" s="790"/>
      <c r="AO18" s="790"/>
      <c r="AP18" s="790"/>
      <c r="AQ18" s="790"/>
      <c r="AR18" s="790"/>
      <c r="AS18" s="790"/>
      <c r="AT18" s="790"/>
      <c r="AU18" s="790"/>
      <c r="AV18" s="790"/>
      <c r="AW18" s="790"/>
      <c r="AX18" s="790"/>
      <c r="AY18" s="790"/>
      <c r="AZ18" s="790"/>
      <c r="BA18" s="790"/>
      <c r="BB18" s="790"/>
    </row>
    <row r="19" spans="1:54" x14ac:dyDescent="0.2">
      <c r="A19" s="797" t="s">
        <v>596</v>
      </c>
      <c r="B19" s="797"/>
      <c r="C19" s="798" t="s">
        <v>597</v>
      </c>
      <c r="D19" s="798"/>
      <c r="E19" s="798"/>
      <c r="F19" s="798"/>
      <c r="G19" s="798"/>
      <c r="H19" s="798"/>
      <c r="I19" s="798"/>
      <c r="J19" s="798"/>
      <c r="K19" s="798"/>
      <c r="L19" s="798"/>
      <c r="M19" s="798"/>
      <c r="N19" s="798"/>
      <c r="O19" s="798"/>
      <c r="P19" s="798"/>
      <c r="Q19" s="798"/>
      <c r="R19" s="798"/>
      <c r="S19" s="798"/>
      <c r="T19" s="798"/>
      <c r="U19" s="798"/>
      <c r="V19" s="799" t="s">
        <v>598</v>
      </c>
      <c r="W19" s="799"/>
      <c r="X19" s="799"/>
      <c r="Y19" s="794"/>
      <c r="Z19" s="795"/>
      <c r="AA19" s="795"/>
      <c r="AB19" s="795"/>
      <c r="AC19" s="796"/>
      <c r="AD19" s="796"/>
      <c r="AE19" s="794"/>
      <c r="AF19" s="795"/>
      <c r="AG19" s="795"/>
      <c r="AH19" s="795"/>
      <c r="AI19" s="796"/>
      <c r="AJ19" s="796"/>
      <c r="AK19" s="794"/>
      <c r="AL19" s="795"/>
      <c r="AM19" s="795"/>
      <c r="AN19" s="795"/>
      <c r="AO19" s="796"/>
      <c r="AP19" s="796"/>
      <c r="AQ19" s="794"/>
      <c r="AR19" s="795"/>
      <c r="AS19" s="795"/>
      <c r="AT19" s="795"/>
      <c r="AU19" s="796"/>
      <c r="AV19" s="796"/>
      <c r="AW19" s="794"/>
      <c r="AX19" s="795"/>
      <c r="AY19" s="795"/>
      <c r="AZ19" s="795"/>
      <c r="BA19" s="796"/>
      <c r="BB19" s="796"/>
    </row>
    <row r="20" spans="1:54" x14ac:dyDescent="0.2">
      <c r="A20" s="790" t="s">
        <v>599</v>
      </c>
      <c r="B20" s="790"/>
      <c r="C20" s="791" t="s">
        <v>600</v>
      </c>
      <c r="D20" s="791"/>
      <c r="E20" s="791"/>
      <c r="F20" s="791"/>
      <c r="G20" s="791"/>
      <c r="H20" s="791"/>
      <c r="I20" s="791"/>
      <c r="J20" s="791"/>
      <c r="K20" s="791"/>
      <c r="L20" s="791"/>
      <c r="M20" s="791"/>
      <c r="N20" s="791"/>
      <c r="O20" s="791"/>
      <c r="P20" s="791"/>
      <c r="Q20" s="791"/>
      <c r="R20" s="791"/>
      <c r="S20" s="791"/>
      <c r="T20" s="791"/>
      <c r="U20" s="791"/>
      <c r="V20" s="792" t="s">
        <v>601</v>
      </c>
      <c r="W20" s="792"/>
      <c r="X20" s="792"/>
      <c r="Y20" s="790"/>
      <c r="Z20" s="790"/>
      <c r="AA20" s="790"/>
      <c r="AB20" s="790"/>
      <c r="AC20" s="790"/>
      <c r="AD20" s="790"/>
      <c r="AE20" s="790"/>
      <c r="AF20" s="790"/>
      <c r="AG20" s="790"/>
      <c r="AH20" s="790"/>
      <c r="AI20" s="790"/>
      <c r="AJ20" s="790"/>
      <c r="AK20" s="790"/>
      <c r="AL20" s="790"/>
      <c r="AM20" s="790"/>
      <c r="AN20" s="790"/>
      <c r="AO20" s="790"/>
      <c r="AP20" s="790"/>
      <c r="AQ20" s="790"/>
      <c r="AR20" s="790"/>
      <c r="AS20" s="790"/>
      <c r="AT20" s="790"/>
      <c r="AU20" s="790"/>
      <c r="AV20" s="790"/>
      <c r="AW20" s="790"/>
      <c r="AX20" s="790"/>
      <c r="AY20" s="790"/>
      <c r="AZ20" s="790"/>
      <c r="BA20" s="790"/>
      <c r="BB20" s="790"/>
    </row>
    <row r="21" spans="1:54" x14ac:dyDescent="0.2">
      <c r="A21" s="790" t="s">
        <v>602</v>
      </c>
      <c r="B21" s="790"/>
      <c r="C21" s="791" t="s">
        <v>603</v>
      </c>
      <c r="D21" s="791"/>
      <c r="E21" s="791"/>
      <c r="F21" s="791"/>
      <c r="G21" s="791"/>
      <c r="H21" s="791"/>
      <c r="I21" s="791"/>
      <c r="J21" s="791"/>
      <c r="K21" s="791"/>
      <c r="L21" s="791"/>
      <c r="M21" s="791"/>
      <c r="N21" s="791"/>
      <c r="O21" s="791"/>
      <c r="P21" s="791"/>
      <c r="Q21" s="791"/>
      <c r="R21" s="791"/>
      <c r="S21" s="791"/>
      <c r="T21" s="791"/>
      <c r="U21" s="791"/>
      <c r="V21" s="792" t="s">
        <v>604</v>
      </c>
      <c r="W21" s="792"/>
      <c r="X21" s="792"/>
      <c r="Y21" s="790"/>
      <c r="Z21" s="790"/>
      <c r="AA21" s="790"/>
      <c r="AB21" s="790"/>
      <c r="AC21" s="790"/>
      <c r="AD21" s="790"/>
      <c r="AE21" s="790"/>
      <c r="AF21" s="790"/>
      <c r="AG21" s="790"/>
      <c r="AH21" s="790"/>
      <c r="AI21" s="790"/>
      <c r="AJ21" s="790"/>
      <c r="AK21" s="790"/>
      <c r="AL21" s="790"/>
      <c r="AM21" s="790"/>
      <c r="AN21" s="790"/>
      <c r="AO21" s="790"/>
      <c r="AP21" s="790"/>
      <c r="AQ21" s="790"/>
      <c r="AR21" s="790"/>
      <c r="AS21" s="790"/>
      <c r="AT21" s="790"/>
      <c r="AU21" s="790"/>
      <c r="AV21" s="790"/>
      <c r="AW21" s="790"/>
      <c r="AX21" s="790"/>
      <c r="AY21" s="790"/>
      <c r="AZ21" s="790"/>
      <c r="BA21" s="790"/>
      <c r="BB21" s="790"/>
    </row>
    <row r="22" spans="1:54" x14ac:dyDescent="0.2">
      <c r="A22" s="790" t="s">
        <v>605</v>
      </c>
      <c r="B22" s="790"/>
      <c r="C22" s="791" t="s">
        <v>606</v>
      </c>
      <c r="D22" s="791"/>
      <c r="E22" s="791"/>
      <c r="F22" s="791"/>
      <c r="G22" s="791"/>
      <c r="H22" s="791"/>
      <c r="I22" s="791"/>
      <c r="J22" s="791"/>
      <c r="K22" s="791"/>
      <c r="L22" s="791"/>
      <c r="M22" s="791"/>
      <c r="N22" s="791"/>
      <c r="O22" s="791"/>
      <c r="P22" s="791"/>
      <c r="Q22" s="791"/>
      <c r="R22" s="791"/>
      <c r="S22" s="791"/>
      <c r="T22" s="791"/>
      <c r="U22" s="791"/>
      <c r="V22" s="792" t="s">
        <v>607</v>
      </c>
      <c r="W22" s="792"/>
      <c r="X22" s="792"/>
      <c r="Y22" s="790"/>
      <c r="Z22" s="790"/>
      <c r="AA22" s="790"/>
      <c r="AB22" s="790"/>
      <c r="AC22" s="790"/>
      <c r="AD22" s="790"/>
      <c r="AE22" s="790"/>
      <c r="AF22" s="790"/>
      <c r="AG22" s="790"/>
      <c r="AH22" s="790"/>
      <c r="AI22" s="790"/>
      <c r="AJ22" s="790"/>
      <c r="AK22" s="790"/>
      <c r="AL22" s="790"/>
      <c r="AM22" s="790"/>
      <c r="AN22" s="790"/>
      <c r="AO22" s="790"/>
      <c r="AP22" s="790"/>
      <c r="AQ22" s="790"/>
      <c r="AR22" s="790"/>
      <c r="AS22" s="790"/>
      <c r="AT22" s="790"/>
      <c r="AU22" s="790"/>
      <c r="AV22" s="790"/>
      <c r="AW22" s="790"/>
      <c r="AX22" s="790"/>
      <c r="AY22" s="790"/>
      <c r="AZ22" s="790"/>
      <c r="BA22" s="790"/>
      <c r="BB22" s="790"/>
    </row>
    <row r="23" spans="1:54" x14ac:dyDescent="0.2">
      <c r="A23" s="797" t="s">
        <v>608</v>
      </c>
      <c r="B23" s="797"/>
      <c r="C23" s="798" t="s">
        <v>609</v>
      </c>
      <c r="D23" s="798"/>
      <c r="E23" s="798"/>
      <c r="F23" s="798"/>
      <c r="G23" s="798"/>
      <c r="H23" s="798"/>
      <c r="I23" s="798"/>
      <c r="J23" s="798"/>
      <c r="K23" s="798"/>
      <c r="L23" s="798"/>
      <c r="M23" s="798"/>
      <c r="N23" s="798"/>
      <c r="O23" s="798"/>
      <c r="P23" s="798"/>
      <c r="Q23" s="798"/>
      <c r="R23" s="798"/>
      <c r="S23" s="798"/>
      <c r="T23" s="798"/>
      <c r="U23" s="798"/>
      <c r="V23" s="799" t="s">
        <v>610</v>
      </c>
      <c r="W23" s="799"/>
      <c r="X23" s="799"/>
      <c r="Y23" s="794"/>
      <c r="Z23" s="795"/>
      <c r="AA23" s="795"/>
      <c r="AB23" s="795"/>
      <c r="AC23" s="796"/>
      <c r="AD23" s="796"/>
      <c r="AE23" s="794"/>
      <c r="AF23" s="795"/>
      <c r="AG23" s="795"/>
      <c r="AH23" s="795"/>
      <c r="AI23" s="796"/>
      <c r="AJ23" s="796"/>
      <c r="AK23" s="794"/>
      <c r="AL23" s="795"/>
      <c r="AM23" s="795"/>
      <c r="AN23" s="795"/>
      <c r="AO23" s="796"/>
      <c r="AP23" s="796"/>
      <c r="AQ23" s="794"/>
      <c r="AR23" s="795"/>
      <c r="AS23" s="795"/>
      <c r="AT23" s="795"/>
      <c r="AU23" s="796"/>
      <c r="AV23" s="796"/>
      <c r="AW23" s="794"/>
      <c r="AX23" s="795"/>
      <c r="AY23" s="795"/>
      <c r="AZ23" s="795"/>
      <c r="BA23" s="796"/>
      <c r="BB23" s="796"/>
    </row>
    <row r="24" spans="1:54" x14ac:dyDescent="0.2">
      <c r="A24" s="797" t="s">
        <v>611</v>
      </c>
      <c r="B24" s="797"/>
      <c r="C24" s="798" t="s">
        <v>612</v>
      </c>
      <c r="D24" s="798"/>
      <c r="E24" s="798"/>
      <c r="F24" s="798"/>
      <c r="G24" s="798"/>
      <c r="H24" s="798"/>
      <c r="I24" s="798"/>
      <c r="J24" s="798"/>
      <c r="K24" s="798"/>
      <c r="L24" s="798"/>
      <c r="M24" s="798"/>
      <c r="N24" s="798"/>
      <c r="O24" s="798"/>
      <c r="P24" s="798"/>
      <c r="Q24" s="798"/>
      <c r="R24" s="798"/>
      <c r="S24" s="798"/>
      <c r="T24" s="798"/>
      <c r="U24" s="798"/>
      <c r="V24" s="799" t="s">
        <v>613</v>
      </c>
      <c r="W24" s="799"/>
      <c r="X24" s="799"/>
      <c r="Y24" s="794"/>
      <c r="Z24" s="795"/>
      <c r="AA24" s="795"/>
      <c r="AB24" s="795"/>
      <c r="AC24" s="796"/>
      <c r="AD24" s="796"/>
      <c r="AE24" s="794"/>
      <c r="AF24" s="795"/>
      <c r="AG24" s="795"/>
      <c r="AH24" s="795"/>
      <c r="AI24" s="796"/>
      <c r="AJ24" s="796"/>
      <c r="AK24" s="794"/>
      <c r="AL24" s="795"/>
      <c r="AM24" s="795"/>
      <c r="AN24" s="795"/>
      <c r="AO24" s="796"/>
      <c r="AP24" s="796"/>
      <c r="AQ24" s="794"/>
      <c r="AR24" s="795"/>
      <c r="AS24" s="795"/>
      <c r="AT24" s="795"/>
      <c r="AU24" s="796"/>
      <c r="AV24" s="796"/>
      <c r="AW24" s="794"/>
      <c r="AX24" s="795"/>
      <c r="AY24" s="795"/>
      <c r="AZ24" s="795"/>
      <c r="BA24" s="796"/>
      <c r="BB24" s="796"/>
    </row>
    <row r="25" spans="1:54" x14ac:dyDescent="0.2">
      <c r="A25" s="797">
        <v>21</v>
      </c>
      <c r="B25" s="797"/>
      <c r="C25" s="798" t="s">
        <v>614</v>
      </c>
      <c r="D25" s="798"/>
      <c r="E25" s="798"/>
      <c r="F25" s="798"/>
      <c r="G25" s="798"/>
      <c r="H25" s="798"/>
      <c r="I25" s="798"/>
      <c r="J25" s="798"/>
      <c r="K25" s="798"/>
      <c r="L25" s="798"/>
      <c r="M25" s="798"/>
      <c r="N25" s="798"/>
      <c r="O25" s="798"/>
      <c r="P25" s="798"/>
      <c r="Q25" s="798"/>
      <c r="R25" s="798"/>
      <c r="S25" s="798"/>
      <c r="T25" s="798"/>
      <c r="U25" s="798"/>
      <c r="V25" s="799" t="s">
        <v>615</v>
      </c>
      <c r="W25" s="799"/>
      <c r="X25" s="799"/>
      <c r="Y25" s="794"/>
      <c r="Z25" s="795"/>
      <c r="AA25" s="795"/>
      <c r="AB25" s="795"/>
      <c r="AC25" s="796"/>
      <c r="AD25" s="796"/>
      <c r="AE25" s="794"/>
      <c r="AF25" s="795"/>
      <c r="AG25" s="795"/>
      <c r="AH25" s="795"/>
      <c r="AI25" s="796"/>
      <c r="AJ25" s="796"/>
      <c r="AK25" s="794"/>
      <c r="AL25" s="795"/>
      <c r="AM25" s="795"/>
      <c r="AN25" s="795"/>
      <c r="AO25" s="796"/>
      <c r="AP25" s="796"/>
      <c r="AQ25" s="794"/>
      <c r="AR25" s="795"/>
      <c r="AS25" s="795"/>
      <c r="AT25" s="795"/>
      <c r="AU25" s="796"/>
      <c r="AV25" s="796"/>
      <c r="AW25" s="794"/>
      <c r="AX25" s="795"/>
      <c r="AY25" s="795"/>
      <c r="AZ25" s="795"/>
      <c r="BA25" s="796"/>
      <c r="BB25" s="796"/>
    </row>
    <row r="26" spans="1:54" x14ac:dyDescent="0.2">
      <c r="A26" s="790">
        <v>22</v>
      </c>
      <c r="B26" s="790"/>
      <c r="C26" s="800" t="s">
        <v>616</v>
      </c>
      <c r="D26" s="800"/>
      <c r="E26" s="800"/>
      <c r="F26" s="800"/>
      <c r="G26" s="800"/>
      <c r="H26" s="800"/>
      <c r="I26" s="800"/>
      <c r="J26" s="800"/>
      <c r="K26" s="800"/>
      <c r="L26" s="800"/>
      <c r="M26" s="800"/>
      <c r="N26" s="800"/>
      <c r="O26" s="800"/>
      <c r="P26" s="800"/>
      <c r="Q26" s="800"/>
      <c r="R26" s="800"/>
      <c r="S26" s="800"/>
      <c r="T26" s="800"/>
      <c r="U26" s="800"/>
      <c r="V26" s="792" t="s">
        <v>615</v>
      </c>
      <c r="W26" s="792"/>
      <c r="X26" s="792"/>
      <c r="Y26" s="790"/>
      <c r="Z26" s="790"/>
      <c r="AA26" s="790"/>
      <c r="AB26" s="790"/>
      <c r="AC26" s="790"/>
      <c r="AD26" s="790"/>
      <c r="AE26" s="790"/>
      <c r="AF26" s="790"/>
      <c r="AG26" s="790"/>
      <c r="AH26" s="790"/>
      <c r="AI26" s="790"/>
      <c r="AJ26" s="790"/>
      <c r="AK26" s="790"/>
      <c r="AL26" s="790"/>
      <c r="AM26" s="790"/>
      <c r="AN26" s="790"/>
      <c r="AO26" s="790"/>
      <c r="AP26" s="790"/>
      <c r="AQ26" s="790"/>
      <c r="AR26" s="790"/>
      <c r="AS26" s="790"/>
      <c r="AT26" s="790"/>
      <c r="AU26" s="790"/>
      <c r="AV26" s="790"/>
      <c r="AW26" s="790"/>
      <c r="AX26" s="790"/>
      <c r="AY26" s="790"/>
      <c r="AZ26" s="790"/>
      <c r="BA26" s="790"/>
      <c r="BB26" s="790"/>
    </row>
    <row r="27" spans="1:54" x14ac:dyDescent="0.2">
      <c r="A27" s="790">
        <v>23</v>
      </c>
      <c r="B27" s="790"/>
      <c r="C27" s="800" t="s">
        <v>617</v>
      </c>
      <c r="D27" s="800"/>
      <c r="E27" s="800"/>
      <c r="F27" s="800"/>
      <c r="G27" s="800"/>
      <c r="H27" s="800"/>
      <c r="I27" s="800"/>
      <c r="J27" s="800"/>
      <c r="K27" s="800"/>
      <c r="L27" s="800"/>
      <c r="M27" s="800"/>
      <c r="N27" s="800"/>
      <c r="O27" s="800"/>
      <c r="P27" s="800"/>
      <c r="Q27" s="800"/>
      <c r="R27" s="800"/>
      <c r="S27" s="800"/>
      <c r="T27" s="800"/>
      <c r="U27" s="800"/>
      <c r="V27" s="792" t="s">
        <v>615</v>
      </c>
      <c r="W27" s="792"/>
      <c r="X27" s="792"/>
      <c r="Y27" s="790"/>
      <c r="Z27" s="790"/>
      <c r="AA27" s="790"/>
      <c r="AB27" s="790"/>
      <c r="AC27" s="790"/>
      <c r="AD27" s="790"/>
      <c r="AE27" s="790"/>
      <c r="AF27" s="790"/>
      <c r="AG27" s="790"/>
      <c r="AH27" s="790"/>
      <c r="AI27" s="790"/>
      <c r="AJ27" s="790"/>
      <c r="AK27" s="790"/>
      <c r="AL27" s="790"/>
      <c r="AM27" s="790"/>
      <c r="AN27" s="790"/>
      <c r="AO27" s="790"/>
      <c r="AP27" s="790"/>
      <c r="AQ27" s="790"/>
      <c r="AR27" s="790"/>
      <c r="AS27" s="790"/>
      <c r="AT27" s="790"/>
      <c r="AU27" s="790"/>
      <c r="AV27" s="790"/>
      <c r="AW27" s="790"/>
      <c r="AX27" s="790"/>
      <c r="AY27" s="790"/>
      <c r="AZ27" s="790"/>
      <c r="BA27" s="790"/>
      <c r="BB27" s="790"/>
    </row>
    <row r="28" spans="1:54" x14ac:dyDescent="0.2">
      <c r="A28" s="790">
        <v>24</v>
      </c>
      <c r="B28" s="790"/>
      <c r="C28" s="800" t="s">
        <v>618</v>
      </c>
      <c r="D28" s="800"/>
      <c r="E28" s="800"/>
      <c r="F28" s="800"/>
      <c r="G28" s="800"/>
      <c r="H28" s="800"/>
      <c r="I28" s="800"/>
      <c r="J28" s="800"/>
      <c r="K28" s="800"/>
      <c r="L28" s="800"/>
      <c r="M28" s="800"/>
      <c r="N28" s="800"/>
      <c r="O28" s="800"/>
      <c r="P28" s="800"/>
      <c r="Q28" s="800"/>
      <c r="R28" s="800"/>
      <c r="S28" s="800"/>
      <c r="T28" s="800"/>
      <c r="U28" s="800"/>
      <c r="V28" s="792" t="s">
        <v>615</v>
      </c>
      <c r="W28" s="792"/>
      <c r="X28" s="792"/>
      <c r="Y28" s="790"/>
      <c r="Z28" s="790"/>
      <c r="AA28" s="790"/>
      <c r="AB28" s="790"/>
      <c r="AC28" s="790"/>
      <c r="AD28" s="790"/>
      <c r="AE28" s="790"/>
      <c r="AF28" s="790"/>
      <c r="AG28" s="790"/>
      <c r="AH28" s="790"/>
      <c r="AI28" s="790"/>
      <c r="AJ28" s="790"/>
      <c r="AK28" s="790"/>
      <c r="AL28" s="790"/>
      <c r="AM28" s="790"/>
      <c r="AN28" s="790"/>
      <c r="AO28" s="790"/>
      <c r="AP28" s="790"/>
      <c r="AQ28" s="790"/>
      <c r="AR28" s="790"/>
      <c r="AS28" s="790"/>
      <c r="AT28" s="790"/>
      <c r="AU28" s="790"/>
      <c r="AV28" s="790"/>
      <c r="AW28" s="790"/>
      <c r="AX28" s="790"/>
      <c r="AY28" s="790"/>
      <c r="AZ28" s="790"/>
      <c r="BA28" s="790"/>
      <c r="BB28" s="790"/>
    </row>
    <row r="29" spans="1:54" x14ac:dyDescent="0.2">
      <c r="A29" s="790">
        <v>25</v>
      </c>
      <c r="B29" s="790"/>
      <c r="C29" s="800" t="s">
        <v>619</v>
      </c>
      <c r="D29" s="800"/>
      <c r="E29" s="800"/>
      <c r="F29" s="800"/>
      <c r="G29" s="800"/>
      <c r="H29" s="800"/>
      <c r="I29" s="800"/>
      <c r="J29" s="800"/>
      <c r="K29" s="800"/>
      <c r="L29" s="800"/>
      <c r="M29" s="800"/>
      <c r="N29" s="800"/>
      <c r="O29" s="800"/>
      <c r="P29" s="800"/>
      <c r="Q29" s="800"/>
      <c r="R29" s="800"/>
      <c r="S29" s="800"/>
      <c r="T29" s="800"/>
      <c r="U29" s="800"/>
      <c r="V29" s="792" t="s">
        <v>615</v>
      </c>
      <c r="W29" s="792"/>
      <c r="X29" s="792"/>
      <c r="Y29" s="790"/>
      <c r="Z29" s="790"/>
      <c r="AA29" s="790"/>
      <c r="AB29" s="790"/>
      <c r="AC29" s="790"/>
      <c r="AD29" s="790"/>
      <c r="AE29" s="790"/>
      <c r="AF29" s="790"/>
      <c r="AG29" s="790"/>
      <c r="AH29" s="790"/>
      <c r="AI29" s="790"/>
      <c r="AJ29" s="790"/>
      <c r="AK29" s="790"/>
      <c r="AL29" s="790"/>
      <c r="AM29" s="790"/>
      <c r="AN29" s="790"/>
      <c r="AO29" s="790"/>
      <c r="AP29" s="790"/>
      <c r="AQ29" s="790"/>
      <c r="AR29" s="790"/>
      <c r="AS29" s="790"/>
      <c r="AT29" s="790"/>
      <c r="AU29" s="790"/>
      <c r="AV29" s="790"/>
      <c r="AW29" s="790"/>
      <c r="AX29" s="790"/>
      <c r="AY29" s="790"/>
      <c r="AZ29" s="790"/>
      <c r="BA29" s="790"/>
      <c r="BB29" s="790"/>
    </row>
    <row r="30" spans="1:54" x14ac:dyDescent="0.2">
      <c r="A30" s="790">
        <v>26</v>
      </c>
      <c r="B30" s="790"/>
      <c r="C30" s="800" t="s">
        <v>620</v>
      </c>
      <c r="D30" s="800"/>
      <c r="E30" s="800"/>
      <c r="F30" s="800"/>
      <c r="G30" s="800"/>
      <c r="H30" s="800"/>
      <c r="I30" s="800"/>
      <c r="J30" s="800"/>
      <c r="K30" s="800"/>
      <c r="L30" s="800"/>
      <c r="M30" s="800"/>
      <c r="N30" s="800"/>
      <c r="O30" s="800"/>
      <c r="P30" s="800"/>
      <c r="Q30" s="800"/>
      <c r="R30" s="800"/>
      <c r="S30" s="800"/>
      <c r="T30" s="800"/>
      <c r="U30" s="800"/>
      <c r="V30" s="792" t="s">
        <v>615</v>
      </c>
      <c r="W30" s="792"/>
      <c r="X30" s="792"/>
      <c r="Y30" s="790"/>
      <c r="Z30" s="790"/>
      <c r="AA30" s="790"/>
      <c r="AB30" s="790"/>
      <c r="AC30" s="790"/>
      <c r="AD30" s="790"/>
      <c r="AE30" s="790"/>
      <c r="AF30" s="790"/>
      <c r="AG30" s="790"/>
      <c r="AH30" s="790"/>
      <c r="AI30" s="790"/>
      <c r="AJ30" s="790"/>
      <c r="AK30" s="790"/>
      <c r="AL30" s="790"/>
      <c r="AM30" s="790"/>
      <c r="AN30" s="790"/>
      <c r="AO30" s="790"/>
      <c r="AP30" s="790"/>
      <c r="AQ30" s="790"/>
      <c r="AR30" s="790"/>
      <c r="AS30" s="790"/>
      <c r="AT30" s="790"/>
      <c r="AU30" s="790"/>
      <c r="AV30" s="790"/>
      <c r="AW30" s="790"/>
      <c r="AX30" s="790"/>
      <c r="AY30" s="790"/>
      <c r="AZ30" s="790"/>
      <c r="BA30" s="790"/>
      <c r="BB30" s="790"/>
    </row>
    <row r="31" spans="1:54" x14ac:dyDescent="0.2">
      <c r="A31" s="790">
        <v>27</v>
      </c>
      <c r="B31" s="790"/>
      <c r="C31" s="800" t="s">
        <v>621</v>
      </c>
      <c r="D31" s="800"/>
      <c r="E31" s="800"/>
      <c r="F31" s="800"/>
      <c r="G31" s="800"/>
      <c r="H31" s="800"/>
      <c r="I31" s="800"/>
      <c r="J31" s="800"/>
      <c r="K31" s="800"/>
      <c r="L31" s="800"/>
      <c r="M31" s="800"/>
      <c r="N31" s="800"/>
      <c r="O31" s="800"/>
      <c r="P31" s="800"/>
      <c r="Q31" s="800"/>
      <c r="R31" s="800"/>
      <c r="S31" s="800"/>
      <c r="T31" s="800"/>
      <c r="U31" s="800"/>
      <c r="V31" s="792" t="s">
        <v>615</v>
      </c>
      <c r="W31" s="792"/>
      <c r="X31" s="792"/>
      <c r="Y31" s="790"/>
      <c r="Z31" s="790"/>
      <c r="AA31" s="790"/>
      <c r="AB31" s="790"/>
      <c r="AC31" s="790"/>
      <c r="AD31" s="790"/>
      <c r="AE31" s="790"/>
      <c r="AF31" s="790"/>
      <c r="AG31" s="790"/>
      <c r="AH31" s="790"/>
      <c r="AI31" s="790"/>
      <c r="AJ31" s="790"/>
      <c r="AK31" s="790"/>
      <c r="AL31" s="790"/>
      <c r="AM31" s="790"/>
      <c r="AN31" s="790"/>
      <c r="AO31" s="790"/>
      <c r="AP31" s="790"/>
      <c r="AQ31" s="790"/>
      <c r="AR31" s="790"/>
      <c r="AS31" s="790"/>
      <c r="AT31" s="790"/>
      <c r="AU31" s="790"/>
      <c r="AV31" s="790"/>
      <c r="AW31" s="790"/>
      <c r="AX31" s="790"/>
      <c r="AY31" s="790"/>
      <c r="AZ31" s="790"/>
      <c r="BA31" s="790"/>
      <c r="BB31" s="790"/>
    </row>
    <row r="32" spans="1:54" x14ac:dyDescent="0.2">
      <c r="A32" s="790">
        <v>28</v>
      </c>
      <c r="B32" s="790"/>
      <c r="C32" s="800" t="s">
        <v>622</v>
      </c>
      <c r="D32" s="800"/>
      <c r="E32" s="800"/>
      <c r="F32" s="800"/>
      <c r="G32" s="800"/>
      <c r="H32" s="800"/>
      <c r="I32" s="800"/>
      <c r="J32" s="800"/>
      <c r="K32" s="800"/>
      <c r="L32" s="800"/>
      <c r="M32" s="800"/>
      <c r="N32" s="800"/>
      <c r="O32" s="800"/>
      <c r="P32" s="800"/>
      <c r="Q32" s="800"/>
      <c r="R32" s="800"/>
      <c r="S32" s="800"/>
      <c r="T32" s="800"/>
      <c r="U32" s="800"/>
      <c r="V32" s="792" t="s">
        <v>615</v>
      </c>
      <c r="W32" s="792"/>
      <c r="X32" s="792"/>
      <c r="Y32" s="790"/>
      <c r="Z32" s="790"/>
      <c r="AA32" s="790"/>
      <c r="AB32" s="790"/>
      <c r="AC32" s="790"/>
      <c r="AD32" s="790"/>
      <c r="AE32" s="790"/>
      <c r="AF32" s="790"/>
      <c r="AG32" s="790"/>
      <c r="AH32" s="790"/>
      <c r="AI32" s="790"/>
      <c r="AJ32" s="790"/>
      <c r="AK32" s="790"/>
      <c r="AL32" s="790"/>
      <c r="AM32" s="790"/>
      <c r="AN32" s="790"/>
      <c r="AO32" s="790"/>
      <c r="AP32" s="790"/>
      <c r="AQ32" s="790"/>
      <c r="AR32" s="790"/>
      <c r="AS32" s="790"/>
      <c r="AT32" s="790"/>
      <c r="AU32" s="790"/>
      <c r="AV32" s="790"/>
      <c r="AW32" s="790"/>
      <c r="AX32" s="790"/>
      <c r="AY32" s="790"/>
      <c r="AZ32" s="790"/>
      <c r="BA32" s="790"/>
      <c r="BB32" s="790"/>
    </row>
    <row r="33" spans="1:54" x14ac:dyDescent="0.2">
      <c r="A33" s="790" t="s">
        <v>623</v>
      </c>
      <c r="B33" s="790"/>
      <c r="C33" s="791" t="s">
        <v>624</v>
      </c>
      <c r="D33" s="791"/>
      <c r="E33" s="791"/>
      <c r="F33" s="791"/>
      <c r="G33" s="791"/>
      <c r="H33" s="791"/>
      <c r="I33" s="791"/>
      <c r="J33" s="791"/>
      <c r="K33" s="791"/>
      <c r="L33" s="791"/>
      <c r="M33" s="791"/>
      <c r="N33" s="791"/>
      <c r="O33" s="791"/>
      <c r="P33" s="791"/>
      <c r="Q33" s="791"/>
      <c r="R33" s="791"/>
      <c r="S33" s="791"/>
      <c r="T33" s="791"/>
      <c r="U33" s="791"/>
      <c r="V33" s="792" t="s">
        <v>625</v>
      </c>
      <c r="W33" s="792"/>
      <c r="X33" s="792"/>
      <c r="Y33" s="790"/>
      <c r="Z33" s="790"/>
      <c r="AA33" s="790"/>
      <c r="AB33" s="790"/>
      <c r="AC33" s="790"/>
      <c r="AD33" s="790"/>
      <c r="AE33" s="790"/>
      <c r="AF33" s="790"/>
      <c r="AG33" s="790"/>
      <c r="AH33" s="790"/>
      <c r="AI33" s="790"/>
      <c r="AJ33" s="790"/>
      <c r="AK33" s="790"/>
      <c r="AL33" s="790"/>
      <c r="AM33" s="790"/>
      <c r="AN33" s="790"/>
      <c r="AO33" s="790"/>
      <c r="AP33" s="790"/>
      <c r="AQ33" s="790"/>
      <c r="AR33" s="790"/>
      <c r="AS33" s="790"/>
      <c r="AT33" s="790"/>
      <c r="AU33" s="790"/>
      <c r="AV33" s="790"/>
      <c r="AW33" s="790"/>
      <c r="AX33" s="790"/>
      <c r="AY33" s="790"/>
      <c r="AZ33" s="790"/>
      <c r="BA33" s="790"/>
      <c r="BB33" s="790"/>
    </row>
    <row r="34" spans="1:54" x14ac:dyDescent="0.2">
      <c r="A34" s="790" t="s">
        <v>626</v>
      </c>
      <c r="B34" s="790"/>
      <c r="C34" s="791" t="s">
        <v>627</v>
      </c>
      <c r="D34" s="791"/>
      <c r="E34" s="791"/>
      <c r="F34" s="791"/>
      <c r="G34" s="791"/>
      <c r="H34" s="791"/>
      <c r="I34" s="791"/>
      <c r="J34" s="791"/>
      <c r="K34" s="791"/>
      <c r="L34" s="791"/>
      <c r="M34" s="791"/>
      <c r="N34" s="791"/>
      <c r="O34" s="791"/>
      <c r="P34" s="791"/>
      <c r="Q34" s="791"/>
      <c r="R34" s="791"/>
      <c r="S34" s="791"/>
      <c r="T34" s="791"/>
      <c r="U34" s="791"/>
      <c r="V34" s="792" t="s">
        <v>628</v>
      </c>
      <c r="W34" s="792"/>
      <c r="X34" s="792"/>
      <c r="Y34" s="790"/>
      <c r="Z34" s="790"/>
      <c r="AA34" s="790"/>
      <c r="AB34" s="790"/>
      <c r="AC34" s="790"/>
      <c r="AD34" s="790"/>
      <c r="AE34" s="790"/>
      <c r="AF34" s="790"/>
      <c r="AG34" s="790"/>
      <c r="AH34" s="790"/>
      <c r="AI34" s="790"/>
      <c r="AJ34" s="790"/>
      <c r="AK34" s="790"/>
      <c r="AL34" s="790"/>
      <c r="AM34" s="790"/>
      <c r="AN34" s="790"/>
      <c r="AO34" s="790"/>
      <c r="AP34" s="790"/>
      <c r="AQ34" s="790"/>
      <c r="AR34" s="790"/>
      <c r="AS34" s="790"/>
      <c r="AT34" s="790"/>
      <c r="AU34" s="790"/>
      <c r="AV34" s="790"/>
      <c r="AW34" s="790"/>
      <c r="AX34" s="790"/>
      <c r="AY34" s="790"/>
      <c r="AZ34" s="790"/>
      <c r="BA34" s="790"/>
      <c r="BB34" s="790"/>
    </row>
    <row r="35" spans="1:54" x14ac:dyDescent="0.2">
      <c r="A35" s="790" t="s">
        <v>629</v>
      </c>
      <c r="B35" s="790"/>
      <c r="C35" s="791" t="s">
        <v>630</v>
      </c>
      <c r="D35" s="791"/>
      <c r="E35" s="791"/>
      <c r="F35" s="791"/>
      <c r="G35" s="791"/>
      <c r="H35" s="791"/>
      <c r="I35" s="791"/>
      <c r="J35" s="791"/>
      <c r="K35" s="791"/>
      <c r="L35" s="791"/>
      <c r="M35" s="791"/>
      <c r="N35" s="791"/>
      <c r="O35" s="791"/>
      <c r="P35" s="791"/>
      <c r="Q35" s="791"/>
      <c r="R35" s="791"/>
      <c r="S35" s="791"/>
      <c r="T35" s="791"/>
      <c r="U35" s="791"/>
      <c r="V35" s="792" t="s">
        <v>631</v>
      </c>
      <c r="W35" s="792"/>
      <c r="X35" s="792"/>
      <c r="Y35" s="790"/>
      <c r="Z35" s="790"/>
      <c r="AA35" s="790"/>
      <c r="AB35" s="790"/>
      <c r="AC35" s="790"/>
      <c r="AD35" s="790"/>
      <c r="AE35" s="790"/>
      <c r="AF35" s="790"/>
      <c r="AG35" s="790"/>
      <c r="AH35" s="790"/>
      <c r="AI35" s="790"/>
      <c r="AJ35" s="790"/>
      <c r="AK35" s="790"/>
      <c r="AL35" s="790"/>
      <c r="AM35" s="790"/>
      <c r="AN35" s="790"/>
      <c r="AO35" s="790"/>
      <c r="AP35" s="790"/>
      <c r="AQ35" s="790"/>
      <c r="AR35" s="790"/>
      <c r="AS35" s="790"/>
      <c r="AT35" s="790"/>
      <c r="AU35" s="790"/>
      <c r="AV35" s="790"/>
      <c r="AW35" s="790"/>
      <c r="AX35" s="790"/>
      <c r="AY35" s="790"/>
      <c r="AZ35" s="790"/>
      <c r="BA35" s="790"/>
      <c r="BB35" s="790"/>
    </row>
    <row r="36" spans="1:54" x14ac:dyDescent="0.2">
      <c r="A36" s="797" t="s">
        <v>632</v>
      </c>
      <c r="B36" s="797"/>
      <c r="C36" s="798" t="s">
        <v>633</v>
      </c>
      <c r="D36" s="798"/>
      <c r="E36" s="798"/>
      <c r="F36" s="798"/>
      <c r="G36" s="798"/>
      <c r="H36" s="798"/>
      <c r="I36" s="798"/>
      <c r="J36" s="798"/>
      <c r="K36" s="798"/>
      <c r="L36" s="798"/>
      <c r="M36" s="798"/>
      <c r="N36" s="798"/>
      <c r="O36" s="798"/>
      <c r="P36" s="798"/>
      <c r="Q36" s="798"/>
      <c r="R36" s="798"/>
      <c r="S36" s="798"/>
      <c r="T36" s="798"/>
      <c r="U36" s="798"/>
      <c r="V36" s="799" t="s">
        <v>634</v>
      </c>
      <c r="W36" s="799"/>
      <c r="X36" s="799"/>
      <c r="Y36" s="794"/>
      <c r="Z36" s="795"/>
      <c r="AA36" s="795"/>
      <c r="AB36" s="795"/>
      <c r="AC36" s="796"/>
      <c r="AD36" s="796"/>
      <c r="AE36" s="794"/>
      <c r="AF36" s="795"/>
      <c r="AG36" s="795"/>
      <c r="AH36" s="795"/>
      <c r="AI36" s="796"/>
      <c r="AJ36" s="796"/>
      <c r="AK36" s="794"/>
      <c r="AL36" s="795"/>
      <c r="AM36" s="795"/>
      <c r="AN36" s="795"/>
      <c r="AO36" s="796"/>
      <c r="AP36" s="796"/>
      <c r="AQ36" s="794"/>
      <c r="AR36" s="795"/>
      <c r="AS36" s="795"/>
      <c r="AT36" s="795"/>
      <c r="AU36" s="796"/>
      <c r="AV36" s="796"/>
      <c r="AW36" s="794"/>
      <c r="AX36" s="795"/>
      <c r="AY36" s="795"/>
      <c r="AZ36" s="795"/>
      <c r="BA36" s="796"/>
      <c r="BB36" s="796"/>
    </row>
    <row r="37" spans="1:54" x14ac:dyDescent="0.2">
      <c r="A37" s="790" t="s">
        <v>635</v>
      </c>
      <c r="B37" s="790"/>
      <c r="C37" s="791" t="s">
        <v>636</v>
      </c>
      <c r="D37" s="791"/>
      <c r="E37" s="791"/>
      <c r="F37" s="791"/>
      <c r="G37" s="791"/>
      <c r="H37" s="791"/>
      <c r="I37" s="791"/>
      <c r="J37" s="791"/>
      <c r="K37" s="791"/>
      <c r="L37" s="791"/>
      <c r="M37" s="791"/>
      <c r="N37" s="791"/>
      <c r="O37" s="791"/>
      <c r="P37" s="791"/>
      <c r="Q37" s="791"/>
      <c r="R37" s="791"/>
      <c r="S37" s="791"/>
      <c r="T37" s="791"/>
      <c r="U37" s="791"/>
      <c r="V37" s="792" t="s">
        <v>637</v>
      </c>
      <c r="W37" s="792"/>
      <c r="X37" s="792"/>
      <c r="Y37" s="790"/>
      <c r="Z37" s="790"/>
      <c r="AA37" s="790"/>
      <c r="AB37" s="790"/>
      <c r="AC37" s="790"/>
      <c r="AD37" s="790"/>
      <c r="AE37" s="790"/>
      <c r="AF37" s="790"/>
      <c r="AG37" s="790"/>
      <c r="AH37" s="790"/>
      <c r="AI37" s="790"/>
      <c r="AJ37" s="790"/>
      <c r="AK37" s="790"/>
      <c r="AL37" s="790"/>
      <c r="AM37" s="790"/>
      <c r="AN37" s="790"/>
      <c r="AO37" s="790"/>
      <c r="AP37" s="790"/>
      <c r="AQ37" s="790"/>
      <c r="AR37" s="790"/>
      <c r="AS37" s="790"/>
      <c r="AT37" s="790"/>
      <c r="AU37" s="790"/>
      <c r="AV37" s="790"/>
      <c r="AW37" s="790"/>
      <c r="AX37" s="790"/>
      <c r="AY37" s="790"/>
      <c r="AZ37" s="790"/>
      <c r="BA37" s="790"/>
      <c r="BB37" s="790"/>
    </row>
    <row r="38" spans="1:54" x14ac:dyDescent="0.2">
      <c r="A38" s="790" t="s">
        <v>638</v>
      </c>
      <c r="B38" s="790"/>
      <c r="C38" s="791" t="s">
        <v>639</v>
      </c>
      <c r="D38" s="791"/>
      <c r="E38" s="791"/>
      <c r="F38" s="791"/>
      <c r="G38" s="791"/>
      <c r="H38" s="791"/>
      <c r="I38" s="791"/>
      <c r="J38" s="791"/>
      <c r="K38" s="791"/>
      <c r="L38" s="791"/>
      <c r="M38" s="791"/>
      <c r="N38" s="791"/>
      <c r="O38" s="791"/>
      <c r="P38" s="791"/>
      <c r="Q38" s="791"/>
      <c r="R38" s="791"/>
      <c r="S38" s="791"/>
      <c r="T38" s="791"/>
      <c r="U38" s="791"/>
      <c r="V38" s="792" t="s">
        <v>640</v>
      </c>
      <c r="W38" s="792"/>
      <c r="X38" s="792"/>
      <c r="Y38" s="790"/>
      <c r="Z38" s="790"/>
      <c r="AA38" s="790"/>
      <c r="AB38" s="790"/>
      <c r="AC38" s="790"/>
      <c r="AD38" s="790"/>
      <c r="AE38" s="790"/>
      <c r="AF38" s="790"/>
      <c r="AG38" s="790"/>
      <c r="AH38" s="790"/>
      <c r="AI38" s="790"/>
      <c r="AJ38" s="790"/>
      <c r="AK38" s="790"/>
      <c r="AL38" s="790"/>
      <c r="AM38" s="790"/>
      <c r="AN38" s="790"/>
      <c r="AO38" s="790"/>
      <c r="AP38" s="790"/>
      <c r="AQ38" s="790"/>
      <c r="AR38" s="790"/>
      <c r="AS38" s="790"/>
      <c r="AT38" s="790"/>
      <c r="AU38" s="790"/>
      <c r="AV38" s="790"/>
      <c r="AW38" s="790"/>
      <c r="AX38" s="790"/>
      <c r="AY38" s="790"/>
      <c r="AZ38" s="790"/>
      <c r="BA38" s="790"/>
      <c r="BB38" s="790"/>
    </row>
    <row r="39" spans="1:54" x14ac:dyDescent="0.2">
      <c r="A39" s="797" t="s">
        <v>641</v>
      </c>
      <c r="B39" s="797"/>
      <c r="C39" s="798" t="s">
        <v>642</v>
      </c>
      <c r="D39" s="798"/>
      <c r="E39" s="798"/>
      <c r="F39" s="798"/>
      <c r="G39" s="798"/>
      <c r="H39" s="798"/>
      <c r="I39" s="798"/>
      <c r="J39" s="798"/>
      <c r="K39" s="798"/>
      <c r="L39" s="798"/>
      <c r="M39" s="798"/>
      <c r="N39" s="798"/>
      <c r="O39" s="798"/>
      <c r="P39" s="798"/>
      <c r="Q39" s="798"/>
      <c r="R39" s="798"/>
      <c r="S39" s="798"/>
      <c r="T39" s="798"/>
      <c r="U39" s="798"/>
      <c r="V39" s="799" t="s">
        <v>643</v>
      </c>
      <c r="W39" s="799"/>
      <c r="X39" s="799"/>
      <c r="Y39" s="794"/>
      <c r="Z39" s="795"/>
      <c r="AA39" s="795"/>
      <c r="AB39" s="795"/>
      <c r="AC39" s="796"/>
      <c r="AD39" s="796"/>
      <c r="AE39" s="794"/>
      <c r="AF39" s="795"/>
      <c r="AG39" s="795"/>
      <c r="AH39" s="795"/>
      <c r="AI39" s="796"/>
      <c r="AJ39" s="796"/>
      <c r="AK39" s="794"/>
      <c r="AL39" s="795"/>
      <c r="AM39" s="795"/>
      <c r="AN39" s="795"/>
      <c r="AO39" s="796"/>
      <c r="AP39" s="796"/>
      <c r="AQ39" s="794"/>
      <c r="AR39" s="795"/>
      <c r="AS39" s="795"/>
      <c r="AT39" s="795"/>
      <c r="AU39" s="796"/>
      <c r="AV39" s="796"/>
      <c r="AW39" s="794"/>
      <c r="AX39" s="795"/>
      <c r="AY39" s="795"/>
      <c r="AZ39" s="795"/>
      <c r="BA39" s="796"/>
      <c r="BB39" s="796"/>
    </row>
    <row r="40" spans="1:54" x14ac:dyDescent="0.2">
      <c r="A40" s="790" t="s">
        <v>644</v>
      </c>
      <c r="B40" s="790"/>
      <c r="C40" s="791" t="s">
        <v>645</v>
      </c>
      <c r="D40" s="791"/>
      <c r="E40" s="791"/>
      <c r="F40" s="791"/>
      <c r="G40" s="791"/>
      <c r="H40" s="791"/>
      <c r="I40" s="791"/>
      <c r="J40" s="791"/>
      <c r="K40" s="791"/>
      <c r="L40" s="791"/>
      <c r="M40" s="791"/>
      <c r="N40" s="791"/>
      <c r="O40" s="791"/>
      <c r="P40" s="791"/>
      <c r="Q40" s="791"/>
      <c r="R40" s="791"/>
      <c r="S40" s="791"/>
      <c r="T40" s="791"/>
      <c r="U40" s="791"/>
      <c r="V40" s="792" t="s">
        <v>646</v>
      </c>
      <c r="W40" s="792"/>
      <c r="X40" s="792"/>
      <c r="Y40" s="790"/>
      <c r="Z40" s="790"/>
      <c r="AA40" s="790"/>
      <c r="AB40" s="790"/>
      <c r="AC40" s="790"/>
      <c r="AD40" s="790"/>
      <c r="AE40" s="790"/>
      <c r="AF40" s="790"/>
      <c r="AG40" s="790"/>
      <c r="AH40" s="790"/>
      <c r="AI40" s="790"/>
      <c r="AJ40" s="790"/>
      <c r="AK40" s="790"/>
      <c r="AL40" s="790"/>
      <c r="AM40" s="790"/>
      <c r="AN40" s="790"/>
      <c r="AO40" s="790"/>
      <c r="AP40" s="790"/>
      <c r="AQ40" s="790"/>
      <c r="AR40" s="790"/>
      <c r="AS40" s="790"/>
      <c r="AT40" s="790"/>
      <c r="AU40" s="790"/>
      <c r="AV40" s="790"/>
      <c r="AW40" s="790"/>
      <c r="AX40" s="790"/>
      <c r="AY40" s="790"/>
      <c r="AZ40" s="790"/>
      <c r="BA40" s="790"/>
      <c r="BB40" s="790"/>
    </row>
    <row r="41" spans="1:54" x14ac:dyDescent="0.2">
      <c r="A41" s="790" t="s">
        <v>647</v>
      </c>
      <c r="B41" s="790"/>
      <c r="C41" s="791" t="s">
        <v>648</v>
      </c>
      <c r="D41" s="791"/>
      <c r="E41" s="791"/>
      <c r="F41" s="791"/>
      <c r="G41" s="791"/>
      <c r="H41" s="791"/>
      <c r="I41" s="791"/>
      <c r="J41" s="791"/>
      <c r="K41" s="791"/>
      <c r="L41" s="791"/>
      <c r="M41" s="791"/>
      <c r="N41" s="791"/>
      <c r="O41" s="791"/>
      <c r="P41" s="791"/>
      <c r="Q41" s="791"/>
      <c r="R41" s="791"/>
      <c r="S41" s="791"/>
      <c r="T41" s="791"/>
      <c r="U41" s="791"/>
      <c r="V41" s="792" t="s">
        <v>649</v>
      </c>
      <c r="W41" s="792"/>
      <c r="X41" s="792"/>
      <c r="Y41" s="790"/>
      <c r="Z41" s="790"/>
      <c r="AA41" s="790"/>
      <c r="AB41" s="790"/>
      <c r="AC41" s="790"/>
      <c r="AD41" s="790"/>
      <c r="AE41" s="790"/>
      <c r="AF41" s="790"/>
      <c r="AG41" s="790"/>
      <c r="AH41" s="790"/>
      <c r="AI41" s="790"/>
      <c r="AJ41" s="790"/>
      <c r="AK41" s="790"/>
      <c r="AL41" s="790"/>
      <c r="AM41" s="790"/>
      <c r="AN41" s="790"/>
      <c r="AO41" s="790"/>
      <c r="AP41" s="790"/>
      <c r="AQ41" s="790"/>
      <c r="AR41" s="790"/>
      <c r="AS41" s="790"/>
      <c r="AT41" s="790"/>
      <c r="AU41" s="790"/>
      <c r="AV41" s="790"/>
      <c r="AW41" s="790"/>
      <c r="AX41" s="790"/>
      <c r="AY41" s="790"/>
      <c r="AZ41" s="790"/>
      <c r="BA41" s="790"/>
      <c r="BB41" s="790"/>
    </row>
    <row r="42" spans="1:54" x14ac:dyDescent="0.2">
      <c r="A42" s="790" t="s">
        <v>650</v>
      </c>
      <c r="B42" s="790"/>
      <c r="C42" s="791" t="s">
        <v>651</v>
      </c>
      <c r="D42" s="791"/>
      <c r="E42" s="791"/>
      <c r="F42" s="791"/>
      <c r="G42" s="791"/>
      <c r="H42" s="791"/>
      <c r="I42" s="791"/>
      <c r="J42" s="791"/>
      <c r="K42" s="791"/>
      <c r="L42" s="791"/>
      <c r="M42" s="791"/>
      <c r="N42" s="791"/>
      <c r="O42" s="791"/>
      <c r="P42" s="791"/>
      <c r="Q42" s="791"/>
      <c r="R42" s="791"/>
      <c r="S42" s="791"/>
      <c r="T42" s="791"/>
      <c r="U42" s="791"/>
      <c r="V42" s="792" t="s">
        <v>652</v>
      </c>
      <c r="W42" s="792"/>
      <c r="X42" s="792"/>
      <c r="Y42" s="790"/>
      <c r="Z42" s="790"/>
      <c r="AA42" s="790"/>
      <c r="AB42" s="790"/>
      <c r="AC42" s="790"/>
      <c r="AD42" s="790"/>
      <c r="AE42" s="790"/>
      <c r="AF42" s="790"/>
      <c r="AG42" s="790"/>
      <c r="AH42" s="790"/>
      <c r="AI42" s="790"/>
      <c r="AJ42" s="790"/>
      <c r="AK42" s="790"/>
      <c r="AL42" s="790"/>
      <c r="AM42" s="790"/>
      <c r="AN42" s="790"/>
      <c r="AO42" s="790"/>
      <c r="AP42" s="790"/>
      <c r="AQ42" s="790"/>
      <c r="AR42" s="790"/>
      <c r="AS42" s="790"/>
      <c r="AT42" s="790"/>
      <c r="AU42" s="790"/>
      <c r="AV42" s="790"/>
      <c r="AW42" s="790"/>
      <c r="AX42" s="790"/>
      <c r="AY42" s="790"/>
      <c r="AZ42" s="790"/>
      <c r="BA42" s="790"/>
      <c r="BB42" s="790"/>
    </row>
    <row r="43" spans="1:54" x14ac:dyDescent="0.2">
      <c r="A43" s="790" t="s">
        <v>653</v>
      </c>
      <c r="B43" s="790"/>
      <c r="C43" s="800" t="s">
        <v>654</v>
      </c>
      <c r="D43" s="800"/>
      <c r="E43" s="800"/>
      <c r="F43" s="800"/>
      <c r="G43" s="800"/>
      <c r="H43" s="800"/>
      <c r="I43" s="800"/>
      <c r="J43" s="800"/>
      <c r="K43" s="800"/>
      <c r="L43" s="800"/>
      <c r="M43" s="800"/>
      <c r="N43" s="800"/>
      <c r="O43" s="800"/>
      <c r="P43" s="800"/>
      <c r="Q43" s="800"/>
      <c r="R43" s="800"/>
      <c r="S43" s="800"/>
      <c r="T43" s="800"/>
      <c r="U43" s="800"/>
      <c r="V43" s="792" t="s">
        <v>652</v>
      </c>
      <c r="W43" s="792"/>
      <c r="X43" s="792"/>
      <c r="Y43" s="790"/>
      <c r="Z43" s="790"/>
      <c r="AA43" s="790"/>
      <c r="AB43" s="790"/>
      <c r="AC43" s="790"/>
      <c r="AD43" s="790"/>
      <c r="AE43" s="790"/>
      <c r="AF43" s="790"/>
      <c r="AG43" s="790"/>
      <c r="AH43" s="790"/>
      <c r="AI43" s="790"/>
      <c r="AJ43" s="790"/>
      <c r="AK43" s="790"/>
      <c r="AL43" s="790"/>
      <c r="AM43" s="790"/>
      <c r="AN43" s="790"/>
      <c r="AO43" s="790"/>
      <c r="AP43" s="790"/>
      <c r="AQ43" s="790"/>
      <c r="AR43" s="790"/>
      <c r="AS43" s="790"/>
      <c r="AT43" s="790"/>
      <c r="AU43" s="790"/>
      <c r="AV43" s="790"/>
      <c r="AW43" s="790"/>
      <c r="AX43" s="790"/>
      <c r="AY43" s="790"/>
      <c r="AZ43" s="790"/>
      <c r="BA43" s="790"/>
      <c r="BB43" s="790"/>
    </row>
    <row r="44" spans="1:54" x14ac:dyDescent="0.2">
      <c r="A44" s="790" t="s">
        <v>655</v>
      </c>
      <c r="B44" s="790"/>
      <c r="C44" s="791" t="s">
        <v>656</v>
      </c>
      <c r="D44" s="791"/>
      <c r="E44" s="791"/>
      <c r="F44" s="791"/>
      <c r="G44" s="791"/>
      <c r="H44" s="791"/>
      <c r="I44" s="791"/>
      <c r="J44" s="791"/>
      <c r="K44" s="791"/>
      <c r="L44" s="791"/>
      <c r="M44" s="791"/>
      <c r="N44" s="791"/>
      <c r="O44" s="791"/>
      <c r="P44" s="791"/>
      <c r="Q44" s="791"/>
      <c r="R44" s="791"/>
      <c r="S44" s="791"/>
      <c r="T44" s="791"/>
      <c r="U44" s="791"/>
      <c r="V44" s="792" t="s">
        <v>657</v>
      </c>
      <c r="W44" s="792"/>
      <c r="X44" s="792"/>
      <c r="Y44" s="790"/>
      <c r="Z44" s="790"/>
      <c r="AA44" s="790"/>
      <c r="AB44" s="790"/>
      <c r="AC44" s="790"/>
      <c r="AD44" s="790"/>
      <c r="AE44" s="790"/>
      <c r="AF44" s="790"/>
      <c r="AG44" s="790"/>
      <c r="AH44" s="790"/>
      <c r="AI44" s="790"/>
      <c r="AJ44" s="790"/>
      <c r="AK44" s="790"/>
      <c r="AL44" s="790"/>
      <c r="AM44" s="790"/>
      <c r="AN44" s="790"/>
      <c r="AO44" s="790"/>
      <c r="AP44" s="790"/>
      <c r="AQ44" s="790"/>
      <c r="AR44" s="790"/>
      <c r="AS44" s="790"/>
      <c r="AT44" s="790"/>
      <c r="AU44" s="790"/>
      <c r="AV44" s="790"/>
      <c r="AW44" s="790"/>
      <c r="AX44" s="790"/>
      <c r="AY44" s="790"/>
      <c r="AZ44" s="790"/>
      <c r="BA44" s="790"/>
      <c r="BB44" s="790"/>
    </row>
    <row r="45" spans="1:54" x14ac:dyDescent="0.2">
      <c r="A45" s="790" t="s">
        <v>658</v>
      </c>
      <c r="B45" s="790"/>
      <c r="C45" s="801" t="s">
        <v>659</v>
      </c>
      <c r="D45" s="801"/>
      <c r="E45" s="801"/>
      <c r="F45" s="801"/>
      <c r="G45" s="801"/>
      <c r="H45" s="801"/>
      <c r="I45" s="801"/>
      <c r="J45" s="801"/>
      <c r="K45" s="801"/>
      <c r="L45" s="801"/>
      <c r="M45" s="801"/>
      <c r="N45" s="801"/>
      <c r="O45" s="801"/>
      <c r="P45" s="801"/>
      <c r="Q45" s="801"/>
      <c r="R45" s="801"/>
      <c r="S45" s="801"/>
      <c r="T45" s="801"/>
      <c r="U45" s="801"/>
      <c r="V45" s="792" t="s">
        <v>660</v>
      </c>
      <c r="W45" s="792"/>
      <c r="X45" s="792"/>
      <c r="Y45" s="790"/>
      <c r="Z45" s="790"/>
      <c r="AA45" s="790"/>
      <c r="AB45" s="790"/>
      <c r="AC45" s="790"/>
      <c r="AD45" s="790"/>
      <c r="AE45" s="790"/>
      <c r="AF45" s="790"/>
      <c r="AG45" s="790"/>
      <c r="AH45" s="790"/>
      <c r="AI45" s="790"/>
      <c r="AJ45" s="790"/>
      <c r="AK45" s="790"/>
      <c r="AL45" s="790"/>
      <c r="AM45" s="790"/>
      <c r="AN45" s="790"/>
      <c r="AO45" s="790"/>
      <c r="AP45" s="790"/>
      <c r="AQ45" s="790"/>
      <c r="AR45" s="790"/>
      <c r="AS45" s="790"/>
      <c r="AT45" s="790"/>
      <c r="AU45" s="790"/>
      <c r="AV45" s="790"/>
      <c r="AW45" s="790"/>
      <c r="AX45" s="790"/>
      <c r="AY45" s="790"/>
      <c r="AZ45" s="790"/>
      <c r="BA45" s="790"/>
      <c r="BB45" s="790"/>
    </row>
    <row r="46" spans="1:54" x14ac:dyDescent="0.2">
      <c r="A46" s="790" t="s">
        <v>661</v>
      </c>
      <c r="B46" s="790"/>
      <c r="C46" s="800" t="s">
        <v>662</v>
      </c>
      <c r="D46" s="800"/>
      <c r="E46" s="800"/>
      <c r="F46" s="800"/>
      <c r="G46" s="800"/>
      <c r="H46" s="800"/>
      <c r="I46" s="800"/>
      <c r="J46" s="800"/>
      <c r="K46" s="800"/>
      <c r="L46" s="800"/>
      <c r="M46" s="800"/>
      <c r="N46" s="800"/>
      <c r="O46" s="800"/>
      <c r="P46" s="800"/>
      <c r="Q46" s="800"/>
      <c r="R46" s="800"/>
      <c r="S46" s="800"/>
      <c r="T46" s="800"/>
      <c r="U46" s="800"/>
      <c r="V46" s="792" t="s">
        <v>660</v>
      </c>
      <c r="W46" s="792"/>
      <c r="X46" s="792"/>
      <c r="Y46" s="790"/>
      <c r="Z46" s="790"/>
      <c r="AA46" s="790"/>
      <c r="AB46" s="790"/>
      <c r="AC46" s="790"/>
      <c r="AD46" s="790"/>
      <c r="AE46" s="790"/>
      <c r="AF46" s="790"/>
      <c r="AG46" s="790"/>
      <c r="AH46" s="790"/>
      <c r="AI46" s="790"/>
      <c r="AJ46" s="790"/>
      <c r="AK46" s="790"/>
      <c r="AL46" s="790"/>
      <c r="AM46" s="790"/>
      <c r="AN46" s="790"/>
      <c r="AO46" s="790"/>
      <c r="AP46" s="790"/>
      <c r="AQ46" s="790"/>
      <c r="AR46" s="790"/>
      <c r="AS46" s="790"/>
      <c r="AT46" s="790"/>
      <c r="AU46" s="790"/>
      <c r="AV46" s="790"/>
      <c r="AW46" s="790"/>
      <c r="AX46" s="790"/>
      <c r="AY46" s="790"/>
      <c r="AZ46" s="790"/>
      <c r="BA46" s="790"/>
      <c r="BB46" s="790"/>
    </row>
    <row r="47" spans="1:54" x14ac:dyDescent="0.2">
      <c r="A47" s="790" t="s">
        <v>663</v>
      </c>
      <c r="B47" s="790"/>
      <c r="C47" s="791" t="s">
        <v>664</v>
      </c>
      <c r="D47" s="791"/>
      <c r="E47" s="791"/>
      <c r="F47" s="791"/>
      <c r="G47" s="791"/>
      <c r="H47" s="791"/>
      <c r="I47" s="791"/>
      <c r="J47" s="791"/>
      <c r="K47" s="791"/>
      <c r="L47" s="791"/>
      <c r="M47" s="791"/>
      <c r="N47" s="791"/>
      <c r="O47" s="791"/>
      <c r="P47" s="791"/>
      <c r="Q47" s="791"/>
      <c r="R47" s="791"/>
      <c r="S47" s="791"/>
      <c r="T47" s="791"/>
      <c r="U47" s="791"/>
      <c r="V47" s="792" t="s">
        <v>665</v>
      </c>
      <c r="W47" s="792"/>
      <c r="X47" s="792"/>
      <c r="Y47" s="790"/>
      <c r="Z47" s="790"/>
      <c r="AA47" s="790"/>
      <c r="AB47" s="790"/>
      <c r="AC47" s="790"/>
      <c r="AD47" s="790"/>
      <c r="AE47" s="790"/>
      <c r="AF47" s="790"/>
      <c r="AG47" s="790"/>
      <c r="AH47" s="790"/>
      <c r="AI47" s="790"/>
      <c r="AJ47" s="790"/>
      <c r="AK47" s="790"/>
      <c r="AL47" s="790"/>
      <c r="AM47" s="790"/>
      <c r="AN47" s="790"/>
      <c r="AO47" s="790"/>
      <c r="AP47" s="790"/>
      <c r="AQ47" s="790"/>
      <c r="AR47" s="790"/>
      <c r="AS47" s="790"/>
      <c r="AT47" s="790"/>
      <c r="AU47" s="790"/>
      <c r="AV47" s="790"/>
      <c r="AW47" s="790"/>
      <c r="AX47" s="790"/>
      <c r="AY47" s="790"/>
      <c r="AZ47" s="790"/>
      <c r="BA47" s="790"/>
      <c r="BB47" s="790"/>
    </row>
    <row r="48" spans="1:54" x14ac:dyDescent="0.2">
      <c r="A48" s="790" t="s">
        <v>666</v>
      </c>
      <c r="B48" s="790"/>
      <c r="C48" s="791" t="s">
        <v>667</v>
      </c>
      <c r="D48" s="791"/>
      <c r="E48" s="791"/>
      <c r="F48" s="791"/>
      <c r="G48" s="791"/>
      <c r="H48" s="791"/>
      <c r="I48" s="791"/>
      <c r="J48" s="791"/>
      <c r="K48" s="791"/>
      <c r="L48" s="791"/>
      <c r="M48" s="791"/>
      <c r="N48" s="791"/>
      <c r="O48" s="791"/>
      <c r="P48" s="791"/>
      <c r="Q48" s="791"/>
      <c r="R48" s="791"/>
      <c r="S48" s="791"/>
      <c r="T48" s="791"/>
      <c r="U48" s="791"/>
      <c r="V48" s="792" t="s">
        <v>668</v>
      </c>
      <c r="W48" s="792"/>
      <c r="X48" s="792"/>
      <c r="Y48" s="790"/>
      <c r="Z48" s="790"/>
      <c r="AA48" s="790"/>
      <c r="AB48" s="790"/>
      <c r="AC48" s="790"/>
      <c r="AD48" s="790"/>
      <c r="AE48" s="790"/>
      <c r="AF48" s="790"/>
      <c r="AG48" s="790"/>
      <c r="AH48" s="790"/>
      <c r="AI48" s="790"/>
      <c r="AJ48" s="790"/>
      <c r="AK48" s="790"/>
      <c r="AL48" s="790"/>
      <c r="AM48" s="790"/>
      <c r="AN48" s="790"/>
      <c r="AO48" s="790"/>
      <c r="AP48" s="790"/>
      <c r="AQ48" s="790"/>
      <c r="AR48" s="790"/>
      <c r="AS48" s="790"/>
      <c r="AT48" s="790"/>
      <c r="AU48" s="790"/>
      <c r="AV48" s="790"/>
      <c r="AW48" s="790"/>
      <c r="AX48" s="790"/>
      <c r="AY48" s="790"/>
      <c r="AZ48" s="790"/>
      <c r="BA48" s="790"/>
      <c r="BB48" s="790"/>
    </row>
    <row r="49" spans="1:54" x14ac:dyDescent="0.2">
      <c r="A49" s="797">
        <v>45</v>
      </c>
      <c r="B49" s="797"/>
      <c r="C49" s="798" t="s">
        <v>669</v>
      </c>
      <c r="D49" s="798"/>
      <c r="E49" s="798"/>
      <c r="F49" s="798"/>
      <c r="G49" s="798"/>
      <c r="H49" s="798"/>
      <c r="I49" s="798"/>
      <c r="J49" s="798"/>
      <c r="K49" s="798"/>
      <c r="L49" s="798"/>
      <c r="M49" s="798"/>
      <c r="N49" s="798"/>
      <c r="O49" s="798"/>
      <c r="P49" s="798"/>
      <c r="Q49" s="798"/>
      <c r="R49" s="798"/>
      <c r="S49" s="798"/>
      <c r="T49" s="798"/>
      <c r="U49" s="798"/>
      <c r="V49" s="799" t="s">
        <v>670</v>
      </c>
      <c r="W49" s="799"/>
      <c r="X49" s="799"/>
      <c r="Y49" s="794"/>
      <c r="Z49" s="795"/>
      <c r="AA49" s="795"/>
      <c r="AB49" s="795"/>
      <c r="AC49" s="796"/>
      <c r="AD49" s="796"/>
      <c r="AE49" s="794"/>
      <c r="AF49" s="795"/>
      <c r="AG49" s="795"/>
      <c r="AH49" s="795"/>
      <c r="AI49" s="796"/>
      <c r="AJ49" s="796"/>
      <c r="AK49" s="794"/>
      <c r="AL49" s="795"/>
      <c r="AM49" s="795"/>
      <c r="AN49" s="795"/>
      <c r="AO49" s="796"/>
      <c r="AP49" s="796"/>
      <c r="AQ49" s="794"/>
      <c r="AR49" s="795"/>
      <c r="AS49" s="795"/>
      <c r="AT49" s="795"/>
      <c r="AU49" s="796"/>
      <c r="AV49" s="796"/>
      <c r="AW49" s="794"/>
      <c r="AX49" s="795"/>
      <c r="AY49" s="795"/>
      <c r="AZ49" s="795"/>
      <c r="BA49" s="796"/>
      <c r="BB49" s="796"/>
    </row>
    <row r="50" spans="1:54" x14ac:dyDescent="0.2">
      <c r="A50" s="790">
        <v>46</v>
      </c>
      <c r="B50" s="790"/>
      <c r="C50" s="791" t="s">
        <v>671</v>
      </c>
      <c r="D50" s="791"/>
      <c r="E50" s="791"/>
      <c r="F50" s="791"/>
      <c r="G50" s="791"/>
      <c r="H50" s="791"/>
      <c r="I50" s="791"/>
      <c r="J50" s="791"/>
      <c r="K50" s="791"/>
      <c r="L50" s="791"/>
      <c r="M50" s="791"/>
      <c r="N50" s="791"/>
      <c r="O50" s="791"/>
      <c r="P50" s="791"/>
      <c r="Q50" s="791"/>
      <c r="R50" s="791"/>
      <c r="S50" s="791"/>
      <c r="T50" s="791"/>
      <c r="U50" s="791"/>
      <c r="V50" s="792" t="s">
        <v>672</v>
      </c>
      <c r="W50" s="792"/>
      <c r="X50" s="792"/>
      <c r="Y50" s="790"/>
      <c r="Z50" s="790"/>
      <c r="AA50" s="790"/>
      <c r="AB50" s="790"/>
      <c r="AC50" s="790"/>
      <c r="AD50" s="790"/>
      <c r="AE50" s="790"/>
      <c r="AF50" s="790"/>
      <c r="AG50" s="790"/>
      <c r="AH50" s="790"/>
      <c r="AI50" s="790"/>
      <c r="AJ50" s="790"/>
      <c r="AK50" s="790"/>
      <c r="AL50" s="790"/>
      <c r="AM50" s="790"/>
      <c r="AN50" s="790"/>
      <c r="AO50" s="790"/>
      <c r="AP50" s="790"/>
      <c r="AQ50" s="790"/>
      <c r="AR50" s="790"/>
      <c r="AS50" s="790"/>
      <c r="AT50" s="790"/>
      <c r="AU50" s="790"/>
      <c r="AV50" s="790"/>
      <c r="AW50" s="790"/>
      <c r="AX50" s="790"/>
      <c r="AY50" s="790"/>
      <c r="AZ50" s="790"/>
      <c r="BA50" s="790"/>
      <c r="BB50" s="790"/>
    </row>
    <row r="51" spans="1:54" x14ac:dyDescent="0.2">
      <c r="A51" s="790">
        <v>47</v>
      </c>
      <c r="B51" s="790"/>
      <c r="C51" s="791" t="s">
        <v>673</v>
      </c>
      <c r="D51" s="791"/>
      <c r="E51" s="791"/>
      <c r="F51" s="791"/>
      <c r="G51" s="791"/>
      <c r="H51" s="791"/>
      <c r="I51" s="791"/>
      <c r="J51" s="791"/>
      <c r="K51" s="791"/>
      <c r="L51" s="791"/>
      <c r="M51" s="791"/>
      <c r="N51" s="791"/>
      <c r="O51" s="791"/>
      <c r="P51" s="791"/>
      <c r="Q51" s="791"/>
      <c r="R51" s="791"/>
      <c r="S51" s="791"/>
      <c r="T51" s="791"/>
      <c r="U51" s="791"/>
      <c r="V51" s="792" t="s">
        <v>674</v>
      </c>
      <c r="W51" s="792"/>
      <c r="X51" s="792"/>
      <c r="Y51" s="790"/>
      <c r="Z51" s="790"/>
      <c r="AA51" s="790"/>
      <c r="AB51" s="790"/>
      <c r="AC51" s="790"/>
      <c r="AD51" s="790"/>
      <c r="AE51" s="790"/>
      <c r="AF51" s="790"/>
      <c r="AG51" s="790"/>
      <c r="AH51" s="790"/>
      <c r="AI51" s="790"/>
      <c r="AJ51" s="790"/>
      <c r="AK51" s="790"/>
      <c r="AL51" s="790"/>
      <c r="AM51" s="790"/>
      <c r="AN51" s="790"/>
      <c r="AO51" s="790"/>
      <c r="AP51" s="790"/>
      <c r="AQ51" s="790"/>
      <c r="AR51" s="790"/>
      <c r="AS51" s="790"/>
      <c r="AT51" s="790"/>
      <c r="AU51" s="790"/>
      <c r="AV51" s="790"/>
      <c r="AW51" s="790"/>
      <c r="AX51" s="790"/>
      <c r="AY51" s="790"/>
      <c r="AZ51" s="790"/>
      <c r="BA51" s="790"/>
      <c r="BB51" s="790"/>
    </row>
    <row r="52" spans="1:54" x14ac:dyDescent="0.2">
      <c r="A52" s="797">
        <v>48</v>
      </c>
      <c r="B52" s="797"/>
      <c r="C52" s="798" t="s">
        <v>675</v>
      </c>
      <c r="D52" s="798"/>
      <c r="E52" s="798"/>
      <c r="F52" s="798"/>
      <c r="G52" s="798"/>
      <c r="H52" s="798"/>
      <c r="I52" s="798"/>
      <c r="J52" s="798"/>
      <c r="K52" s="798"/>
      <c r="L52" s="798"/>
      <c r="M52" s="798"/>
      <c r="N52" s="798"/>
      <c r="O52" s="798"/>
      <c r="P52" s="798"/>
      <c r="Q52" s="798"/>
      <c r="R52" s="798"/>
      <c r="S52" s="798"/>
      <c r="T52" s="798"/>
      <c r="U52" s="798"/>
      <c r="V52" s="799" t="s">
        <v>676</v>
      </c>
      <c r="W52" s="799"/>
      <c r="X52" s="799"/>
      <c r="Y52" s="794"/>
      <c r="Z52" s="795"/>
      <c r="AA52" s="795"/>
      <c r="AB52" s="795"/>
      <c r="AC52" s="796"/>
      <c r="AD52" s="796"/>
      <c r="AE52" s="794"/>
      <c r="AF52" s="795"/>
      <c r="AG52" s="795"/>
      <c r="AH52" s="795"/>
      <c r="AI52" s="796"/>
      <c r="AJ52" s="796"/>
      <c r="AK52" s="794"/>
      <c r="AL52" s="795"/>
      <c r="AM52" s="795"/>
      <c r="AN52" s="795"/>
      <c r="AO52" s="796"/>
      <c r="AP52" s="796"/>
      <c r="AQ52" s="794"/>
      <c r="AR52" s="795"/>
      <c r="AS52" s="795"/>
      <c r="AT52" s="795"/>
      <c r="AU52" s="796"/>
      <c r="AV52" s="796"/>
      <c r="AW52" s="794"/>
      <c r="AX52" s="795"/>
      <c r="AY52" s="795"/>
      <c r="AZ52" s="795"/>
      <c r="BA52" s="796"/>
      <c r="BB52" s="796"/>
    </row>
    <row r="53" spans="1:54" x14ac:dyDescent="0.2">
      <c r="A53" s="790">
        <v>49</v>
      </c>
      <c r="B53" s="790"/>
      <c r="C53" s="791" t="s">
        <v>677</v>
      </c>
      <c r="D53" s="791"/>
      <c r="E53" s="791"/>
      <c r="F53" s="791"/>
      <c r="G53" s="791"/>
      <c r="H53" s="791"/>
      <c r="I53" s="791"/>
      <c r="J53" s="791"/>
      <c r="K53" s="791"/>
      <c r="L53" s="791"/>
      <c r="M53" s="791"/>
      <c r="N53" s="791"/>
      <c r="O53" s="791"/>
      <c r="P53" s="791"/>
      <c r="Q53" s="791"/>
      <c r="R53" s="791"/>
      <c r="S53" s="791"/>
      <c r="T53" s="791"/>
      <c r="U53" s="791"/>
      <c r="V53" s="792" t="s">
        <v>678</v>
      </c>
      <c r="W53" s="792"/>
      <c r="X53" s="792"/>
      <c r="Y53" s="790"/>
      <c r="Z53" s="790"/>
      <c r="AA53" s="790"/>
      <c r="AB53" s="790"/>
      <c r="AC53" s="790"/>
      <c r="AD53" s="790"/>
      <c r="AE53" s="790"/>
      <c r="AF53" s="790"/>
      <c r="AG53" s="790"/>
      <c r="AH53" s="790"/>
      <c r="AI53" s="790"/>
      <c r="AJ53" s="790"/>
      <c r="AK53" s="790"/>
      <c r="AL53" s="790"/>
      <c r="AM53" s="790"/>
      <c r="AN53" s="790"/>
      <c r="AO53" s="790"/>
      <c r="AP53" s="790"/>
      <c r="AQ53" s="790"/>
      <c r="AR53" s="790"/>
      <c r="AS53" s="790"/>
      <c r="AT53" s="790"/>
      <c r="AU53" s="790"/>
      <c r="AV53" s="790"/>
      <c r="AW53" s="790"/>
      <c r="AX53" s="790"/>
      <c r="AY53" s="790"/>
      <c r="AZ53" s="790"/>
      <c r="BA53" s="790"/>
      <c r="BB53" s="790"/>
    </row>
    <row r="54" spans="1:54" x14ac:dyDescent="0.2">
      <c r="A54" s="790">
        <v>50</v>
      </c>
      <c r="B54" s="790"/>
      <c r="C54" s="791" t="s">
        <v>679</v>
      </c>
      <c r="D54" s="791"/>
      <c r="E54" s="791"/>
      <c r="F54" s="791"/>
      <c r="G54" s="791"/>
      <c r="H54" s="791"/>
      <c r="I54" s="791"/>
      <c r="J54" s="791"/>
      <c r="K54" s="791"/>
      <c r="L54" s="791"/>
      <c r="M54" s="791"/>
      <c r="N54" s="791"/>
      <c r="O54" s="791"/>
      <c r="P54" s="791"/>
      <c r="Q54" s="791"/>
      <c r="R54" s="791"/>
      <c r="S54" s="791"/>
      <c r="T54" s="791"/>
      <c r="U54" s="791"/>
      <c r="V54" s="792" t="s">
        <v>680</v>
      </c>
      <c r="W54" s="792"/>
      <c r="X54" s="792"/>
      <c r="Y54" s="790"/>
      <c r="Z54" s="790"/>
      <c r="AA54" s="790"/>
      <c r="AB54" s="790"/>
      <c r="AC54" s="790"/>
      <c r="AD54" s="790"/>
      <c r="AE54" s="790"/>
      <c r="AF54" s="790"/>
      <c r="AG54" s="790"/>
      <c r="AH54" s="790"/>
      <c r="AI54" s="790"/>
      <c r="AJ54" s="790"/>
      <c r="AK54" s="790"/>
      <c r="AL54" s="790"/>
      <c r="AM54" s="790"/>
      <c r="AN54" s="790"/>
      <c r="AO54" s="790"/>
      <c r="AP54" s="790"/>
      <c r="AQ54" s="790"/>
      <c r="AR54" s="790"/>
      <c r="AS54" s="790"/>
      <c r="AT54" s="790"/>
      <c r="AU54" s="790"/>
      <c r="AV54" s="790"/>
      <c r="AW54" s="790"/>
      <c r="AX54" s="790"/>
      <c r="AY54" s="790"/>
      <c r="AZ54" s="790"/>
      <c r="BA54" s="790"/>
      <c r="BB54" s="790"/>
    </row>
    <row r="55" spans="1:54" x14ac:dyDescent="0.2">
      <c r="A55" s="790">
        <v>51</v>
      </c>
      <c r="B55" s="790"/>
      <c r="C55" s="791" t="s">
        <v>681</v>
      </c>
      <c r="D55" s="791"/>
      <c r="E55" s="791"/>
      <c r="F55" s="791"/>
      <c r="G55" s="791"/>
      <c r="H55" s="791"/>
      <c r="I55" s="791"/>
      <c r="J55" s="791"/>
      <c r="K55" s="791"/>
      <c r="L55" s="791"/>
      <c r="M55" s="791"/>
      <c r="N55" s="791"/>
      <c r="O55" s="791"/>
      <c r="P55" s="791"/>
      <c r="Q55" s="791"/>
      <c r="R55" s="791"/>
      <c r="S55" s="791"/>
      <c r="T55" s="791"/>
      <c r="U55" s="791"/>
      <c r="V55" s="792" t="s">
        <v>682</v>
      </c>
      <c r="W55" s="792"/>
      <c r="X55" s="792"/>
      <c r="Y55" s="790"/>
      <c r="Z55" s="790"/>
      <c r="AA55" s="790"/>
      <c r="AB55" s="790"/>
      <c r="AC55" s="790"/>
      <c r="AD55" s="790"/>
      <c r="AE55" s="790"/>
      <c r="AF55" s="790"/>
      <c r="AG55" s="790"/>
      <c r="AH55" s="790"/>
      <c r="AI55" s="790"/>
      <c r="AJ55" s="790"/>
      <c r="AK55" s="790"/>
      <c r="AL55" s="790"/>
      <c r="AM55" s="790"/>
      <c r="AN55" s="790"/>
      <c r="AO55" s="790"/>
      <c r="AP55" s="790"/>
      <c r="AQ55" s="790"/>
      <c r="AR55" s="790"/>
      <c r="AS55" s="790"/>
      <c r="AT55" s="790"/>
      <c r="AU55" s="790"/>
      <c r="AV55" s="790"/>
      <c r="AW55" s="790"/>
      <c r="AX55" s="790"/>
      <c r="AY55" s="790"/>
      <c r="AZ55" s="790"/>
      <c r="BA55" s="790"/>
      <c r="BB55" s="790"/>
    </row>
    <row r="56" spans="1:54" x14ac:dyDescent="0.2">
      <c r="A56" s="790">
        <v>52</v>
      </c>
      <c r="B56" s="790"/>
      <c r="C56" s="800" t="s">
        <v>662</v>
      </c>
      <c r="D56" s="800"/>
      <c r="E56" s="800"/>
      <c r="F56" s="800"/>
      <c r="G56" s="800"/>
      <c r="H56" s="800"/>
      <c r="I56" s="800"/>
      <c r="J56" s="800"/>
      <c r="K56" s="800"/>
      <c r="L56" s="800"/>
      <c r="M56" s="800"/>
      <c r="N56" s="800"/>
      <c r="O56" s="800"/>
      <c r="P56" s="800"/>
      <c r="Q56" s="800"/>
      <c r="R56" s="800"/>
      <c r="S56" s="800"/>
      <c r="T56" s="800"/>
      <c r="U56" s="800"/>
      <c r="V56" s="792" t="s">
        <v>682</v>
      </c>
      <c r="W56" s="792"/>
      <c r="X56" s="792"/>
      <c r="Y56" s="790"/>
      <c r="Z56" s="790"/>
      <c r="AA56" s="790"/>
      <c r="AB56" s="790"/>
      <c r="AC56" s="790"/>
      <c r="AD56" s="790"/>
      <c r="AE56" s="790"/>
      <c r="AF56" s="790"/>
      <c r="AG56" s="790"/>
      <c r="AH56" s="790"/>
      <c r="AI56" s="790"/>
      <c r="AJ56" s="790"/>
      <c r="AK56" s="790"/>
      <c r="AL56" s="790"/>
      <c r="AM56" s="790"/>
      <c r="AN56" s="790"/>
      <c r="AO56" s="790"/>
      <c r="AP56" s="790"/>
      <c r="AQ56" s="790"/>
      <c r="AR56" s="790"/>
      <c r="AS56" s="790"/>
      <c r="AT56" s="790"/>
      <c r="AU56" s="790"/>
      <c r="AV56" s="790"/>
      <c r="AW56" s="790"/>
      <c r="AX56" s="790"/>
      <c r="AY56" s="790"/>
      <c r="AZ56" s="790"/>
      <c r="BA56" s="790"/>
      <c r="BB56" s="790"/>
    </row>
    <row r="57" spans="1:54" x14ac:dyDescent="0.2">
      <c r="A57" s="790">
        <v>53</v>
      </c>
      <c r="B57" s="790"/>
      <c r="C57" s="800" t="s">
        <v>683</v>
      </c>
      <c r="D57" s="800"/>
      <c r="E57" s="800"/>
      <c r="F57" s="800"/>
      <c r="G57" s="800"/>
      <c r="H57" s="800"/>
      <c r="I57" s="800"/>
      <c r="J57" s="800"/>
      <c r="K57" s="800"/>
      <c r="L57" s="800"/>
      <c r="M57" s="800"/>
      <c r="N57" s="800"/>
      <c r="O57" s="800"/>
      <c r="P57" s="800"/>
      <c r="Q57" s="800"/>
      <c r="R57" s="800"/>
      <c r="S57" s="800"/>
      <c r="T57" s="800"/>
      <c r="U57" s="800"/>
      <c r="V57" s="792" t="s">
        <v>682</v>
      </c>
      <c r="W57" s="792"/>
      <c r="X57" s="792"/>
      <c r="Y57" s="790"/>
      <c r="Z57" s="790"/>
      <c r="AA57" s="790"/>
      <c r="AB57" s="790"/>
      <c r="AC57" s="790"/>
      <c r="AD57" s="790"/>
      <c r="AE57" s="790"/>
      <c r="AF57" s="790"/>
      <c r="AG57" s="790"/>
      <c r="AH57" s="790"/>
      <c r="AI57" s="790"/>
      <c r="AJ57" s="790"/>
      <c r="AK57" s="790"/>
      <c r="AL57" s="790"/>
      <c r="AM57" s="790"/>
      <c r="AN57" s="790"/>
      <c r="AO57" s="790"/>
      <c r="AP57" s="790"/>
      <c r="AQ57" s="790"/>
      <c r="AR57" s="790"/>
      <c r="AS57" s="790"/>
      <c r="AT57" s="790"/>
      <c r="AU57" s="790"/>
      <c r="AV57" s="790"/>
      <c r="AW57" s="790"/>
      <c r="AX57" s="790"/>
      <c r="AY57" s="790"/>
      <c r="AZ57" s="790"/>
      <c r="BA57" s="790"/>
      <c r="BB57" s="790"/>
    </row>
    <row r="58" spans="1:54" x14ac:dyDescent="0.2">
      <c r="A58" s="790">
        <v>54</v>
      </c>
      <c r="B58" s="790"/>
      <c r="C58" s="791" t="s">
        <v>684</v>
      </c>
      <c r="D58" s="791"/>
      <c r="E58" s="791"/>
      <c r="F58" s="791"/>
      <c r="G58" s="791"/>
      <c r="H58" s="791"/>
      <c r="I58" s="791"/>
      <c r="J58" s="791"/>
      <c r="K58" s="791"/>
      <c r="L58" s="791"/>
      <c r="M58" s="791"/>
      <c r="N58" s="791"/>
      <c r="O58" s="791"/>
      <c r="P58" s="791"/>
      <c r="Q58" s="791"/>
      <c r="R58" s="791"/>
      <c r="S58" s="791"/>
      <c r="T58" s="791"/>
      <c r="U58" s="791"/>
      <c r="V58" s="792" t="s">
        <v>685</v>
      </c>
      <c r="W58" s="792"/>
      <c r="X58" s="792"/>
      <c r="Y58" s="790"/>
      <c r="Z58" s="790"/>
      <c r="AA58" s="790"/>
      <c r="AB58" s="790"/>
      <c r="AC58" s="790"/>
      <c r="AD58" s="790"/>
      <c r="AE58" s="790"/>
      <c r="AF58" s="790"/>
      <c r="AG58" s="790"/>
      <c r="AH58" s="790"/>
      <c r="AI58" s="790"/>
      <c r="AJ58" s="790"/>
      <c r="AK58" s="790"/>
      <c r="AL58" s="790"/>
      <c r="AM58" s="790"/>
      <c r="AN58" s="790"/>
      <c r="AO58" s="790"/>
      <c r="AP58" s="790"/>
      <c r="AQ58" s="790"/>
      <c r="AR58" s="790"/>
      <c r="AS58" s="790"/>
      <c r="AT58" s="790"/>
      <c r="AU58" s="790"/>
      <c r="AV58" s="790"/>
      <c r="AW58" s="790"/>
      <c r="AX58" s="790"/>
      <c r="AY58" s="790"/>
      <c r="AZ58" s="790"/>
      <c r="BA58" s="790"/>
      <c r="BB58" s="790"/>
    </row>
    <row r="59" spans="1:54" x14ac:dyDescent="0.2">
      <c r="A59" s="790">
        <v>55</v>
      </c>
      <c r="B59" s="790"/>
      <c r="C59" s="800" t="s">
        <v>686</v>
      </c>
      <c r="D59" s="800"/>
      <c r="E59" s="800"/>
      <c r="F59" s="800"/>
      <c r="G59" s="800"/>
      <c r="H59" s="800"/>
      <c r="I59" s="800"/>
      <c r="J59" s="800"/>
      <c r="K59" s="800"/>
      <c r="L59" s="800"/>
      <c r="M59" s="800"/>
      <c r="N59" s="800"/>
      <c r="O59" s="800"/>
      <c r="P59" s="800"/>
      <c r="Q59" s="800"/>
      <c r="R59" s="800"/>
      <c r="S59" s="800"/>
      <c r="T59" s="800"/>
      <c r="U59" s="800"/>
      <c r="V59" s="792" t="s">
        <v>685</v>
      </c>
      <c r="W59" s="792"/>
      <c r="X59" s="792"/>
      <c r="Y59" s="790"/>
      <c r="Z59" s="790"/>
      <c r="AA59" s="790"/>
      <c r="AB59" s="790"/>
      <c r="AC59" s="790"/>
      <c r="AD59" s="790"/>
      <c r="AE59" s="790"/>
      <c r="AF59" s="790"/>
      <c r="AG59" s="790"/>
      <c r="AH59" s="790"/>
      <c r="AI59" s="790"/>
      <c r="AJ59" s="790"/>
      <c r="AK59" s="790"/>
      <c r="AL59" s="790"/>
      <c r="AM59" s="790"/>
      <c r="AN59" s="790"/>
      <c r="AO59" s="790"/>
      <c r="AP59" s="790"/>
      <c r="AQ59" s="790"/>
      <c r="AR59" s="790"/>
      <c r="AS59" s="790"/>
      <c r="AT59" s="790"/>
      <c r="AU59" s="790"/>
      <c r="AV59" s="790"/>
      <c r="AW59" s="790"/>
      <c r="AX59" s="790"/>
      <c r="AY59" s="790"/>
      <c r="AZ59" s="790"/>
      <c r="BA59" s="790"/>
      <c r="BB59" s="790"/>
    </row>
    <row r="60" spans="1:54" x14ac:dyDescent="0.2">
      <c r="A60" s="790">
        <v>56</v>
      </c>
      <c r="B60" s="790"/>
      <c r="C60" s="800" t="s">
        <v>687</v>
      </c>
      <c r="D60" s="800"/>
      <c r="E60" s="800"/>
      <c r="F60" s="800"/>
      <c r="G60" s="800"/>
      <c r="H60" s="800"/>
      <c r="I60" s="800"/>
      <c r="J60" s="800"/>
      <c r="K60" s="800"/>
      <c r="L60" s="800"/>
      <c r="M60" s="800"/>
      <c r="N60" s="800"/>
      <c r="O60" s="800"/>
      <c r="P60" s="800"/>
      <c r="Q60" s="800"/>
      <c r="R60" s="800"/>
      <c r="S60" s="800"/>
      <c r="T60" s="800"/>
      <c r="U60" s="800"/>
      <c r="V60" s="792" t="s">
        <v>685</v>
      </c>
      <c r="W60" s="792"/>
      <c r="X60" s="792"/>
      <c r="Y60" s="790"/>
      <c r="Z60" s="790"/>
      <c r="AA60" s="790"/>
      <c r="AB60" s="790"/>
      <c r="AC60" s="790"/>
      <c r="AD60" s="790"/>
      <c r="AE60" s="790"/>
      <c r="AF60" s="790"/>
      <c r="AG60" s="790"/>
      <c r="AH60" s="790"/>
      <c r="AI60" s="790"/>
      <c r="AJ60" s="790"/>
      <c r="AK60" s="790"/>
      <c r="AL60" s="790"/>
      <c r="AM60" s="790"/>
      <c r="AN60" s="790"/>
      <c r="AO60" s="790"/>
      <c r="AP60" s="790"/>
      <c r="AQ60" s="790"/>
      <c r="AR60" s="790"/>
      <c r="AS60" s="790"/>
      <c r="AT60" s="790"/>
      <c r="AU60" s="790"/>
      <c r="AV60" s="790"/>
      <c r="AW60" s="790"/>
      <c r="AX60" s="790"/>
      <c r="AY60" s="790"/>
      <c r="AZ60" s="790"/>
      <c r="BA60" s="790"/>
      <c r="BB60" s="790"/>
    </row>
    <row r="61" spans="1:54" x14ac:dyDescent="0.2">
      <c r="A61" s="790">
        <v>57</v>
      </c>
      <c r="B61" s="790"/>
      <c r="C61" s="800" t="s">
        <v>688</v>
      </c>
      <c r="D61" s="800"/>
      <c r="E61" s="800"/>
      <c r="F61" s="800"/>
      <c r="G61" s="800"/>
      <c r="H61" s="800"/>
      <c r="I61" s="800"/>
      <c r="J61" s="800"/>
      <c r="K61" s="800"/>
      <c r="L61" s="800"/>
      <c r="M61" s="800"/>
      <c r="N61" s="800"/>
      <c r="O61" s="800"/>
      <c r="P61" s="800"/>
      <c r="Q61" s="800"/>
      <c r="R61" s="800"/>
      <c r="S61" s="800"/>
      <c r="T61" s="800"/>
      <c r="U61" s="800"/>
      <c r="V61" s="792" t="s">
        <v>685</v>
      </c>
      <c r="W61" s="792"/>
      <c r="X61" s="792"/>
      <c r="Y61" s="790"/>
      <c r="Z61" s="790"/>
      <c r="AA61" s="790"/>
      <c r="AB61" s="790"/>
      <c r="AC61" s="790"/>
      <c r="AD61" s="790"/>
      <c r="AE61" s="790"/>
      <c r="AF61" s="790"/>
      <c r="AG61" s="790"/>
      <c r="AH61" s="790"/>
      <c r="AI61" s="790"/>
      <c r="AJ61" s="790"/>
      <c r="AK61" s="790"/>
      <c r="AL61" s="790"/>
      <c r="AM61" s="790"/>
      <c r="AN61" s="790"/>
      <c r="AO61" s="790"/>
      <c r="AP61" s="790"/>
      <c r="AQ61" s="790"/>
      <c r="AR61" s="790"/>
      <c r="AS61" s="790"/>
      <c r="AT61" s="790"/>
      <c r="AU61" s="790"/>
      <c r="AV61" s="790"/>
      <c r="AW61" s="790"/>
      <c r="AX61" s="790"/>
      <c r="AY61" s="790"/>
      <c r="AZ61" s="790"/>
      <c r="BA61" s="790"/>
      <c r="BB61" s="790"/>
    </row>
    <row r="62" spans="1:54" x14ac:dyDescent="0.2">
      <c r="A62" s="790">
        <v>58</v>
      </c>
      <c r="B62" s="790"/>
      <c r="C62" s="791" t="s">
        <v>689</v>
      </c>
      <c r="D62" s="791"/>
      <c r="E62" s="791"/>
      <c r="F62" s="791"/>
      <c r="G62" s="791"/>
      <c r="H62" s="791"/>
      <c r="I62" s="791"/>
      <c r="J62" s="791"/>
      <c r="K62" s="791"/>
      <c r="L62" s="791"/>
      <c r="M62" s="791"/>
      <c r="N62" s="791"/>
      <c r="O62" s="791"/>
      <c r="P62" s="791"/>
      <c r="Q62" s="791"/>
      <c r="R62" s="791"/>
      <c r="S62" s="791"/>
      <c r="T62" s="791"/>
      <c r="U62" s="791"/>
      <c r="V62" s="792" t="s">
        <v>690</v>
      </c>
      <c r="W62" s="792"/>
      <c r="X62" s="792"/>
      <c r="Y62" s="790"/>
      <c r="Z62" s="790"/>
      <c r="AA62" s="790"/>
      <c r="AB62" s="790"/>
      <c r="AC62" s="790"/>
      <c r="AD62" s="790"/>
      <c r="AE62" s="790"/>
      <c r="AF62" s="790"/>
      <c r="AG62" s="790"/>
      <c r="AH62" s="790"/>
      <c r="AI62" s="790"/>
      <c r="AJ62" s="790"/>
      <c r="AK62" s="790"/>
      <c r="AL62" s="790"/>
      <c r="AM62" s="790"/>
      <c r="AN62" s="790"/>
      <c r="AO62" s="790"/>
      <c r="AP62" s="790"/>
      <c r="AQ62" s="790"/>
      <c r="AR62" s="790"/>
      <c r="AS62" s="790"/>
      <c r="AT62" s="790"/>
      <c r="AU62" s="790"/>
      <c r="AV62" s="790"/>
      <c r="AW62" s="790"/>
      <c r="AX62" s="790"/>
      <c r="AY62" s="790"/>
      <c r="AZ62" s="790"/>
      <c r="BA62" s="790"/>
      <c r="BB62" s="790"/>
    </row>
    <row r="63" spans="1:54" x14ac:dyDescent="0.2">
      <c r="A63" s="797">
        <v>59</v>
      </c>
      <c r="B63" s="797"/>
      <c r="C63" s="798" t="s">
        <v>691</v>
      </c>
      <c r="D63" s="798"/>
      <c r="E63" s="798"/>
      <c r="F63" s="798"/>
      <c r="G63" s="798"/>
      <c r="H63" s="798"/>
      <c r="I63" s="798"/>
      <c r="J63" s="798"/>
      <c r="K63" s="798"/>
      <c r="L63" s="798"/>
      <c r="M63" s="798"/>
      <c r="N63" s="798"/>
      <c r="O63" s="798"/>
      <c r="P63" s="798"/>
      <c r="Q63" s="798"/>
      <c r="R63" s="798"/>
      <c r="S63" s="798"/>
      <c r="T63" s="798"/>
      <c r="U63" s="798"/>
      <c r="V63" s="799" t="s">
        <v>692</v>
      </c>
      <c r="W63" s="799"/>
      <c r="X63" s="799"/>
      <c r="Y63" s="794"/>
      <c r="Z63" s="795"/>
      <c r="AA63" s="795"/>
      <c r="AB63" s="795"/>
      <c r="AC63" s="796"/>
      <c r="AD63" s="796"/>
      <c r="AE63" s="794"/>
      <c r="AF63" s="795"/>
      <c r="AG63" s="795"/>
      <c r="AH63" s="795"/>
      <c r="AI63" s="796"/>
      <c r="AJ63" s="796"/>
      <c r="AK63" s="794"/>
      <c r="AL63" s="795"/>
      <c r="AM63" s="795"/>
      <c r="AN63" s="795"/>
      <c r="AO63" s="796"/>
      <c r="AP63" s="796"/>
      <c r="AQ63" s="794"/>
      <c r="AR63" s="795"/>
      <c r="AS63" s="795"/>
      <c r="AT63" s="795"/>
      <c r="AU63" s="796"/>
      <c r="AV63" s="796"/>
      <c r="AW63" s="794"/>
      <c r="AX63" s="795"/>
      <c r="AY63" s="795"/>
      <c r="AZ63" s="795"/>
      <c r="BA63" s="796"/>
      <c r="BB63" s="796"/>
    </row>
    <row r="64" spans="1:54" x14ac:dyDescent="0.2">
      <c r="A64" s="797">
        <v>60</v>
      </c>
      <c r="B64" s="797"/>
      <c r="C64" s="798" t="s">
        <v>693</v>
      </c>
      <c r="D64" s="798"/>
      <c r="E64" s="798"/>
      <c r="F64" s="798"/>
      <c r="G64" s="798"/>
      <c r="H64" s="798"/>
      <c r="I64" s="798"/>
      <c r="J64" s="798"/>
      <c r="K64" s="798"/>
      <c r="L64" s="798"/>
      <c r="M64" s="798"/>
      <c r="N64" s="798"/>
      <c r="O64" s="798"/>
      <c r="P64" s="798"/>
      <c r="Q64" s="798"/>
      <c r="R64" s="798"/>
      <c r="S64" s="798"/>
      <c r="T64" s="798"/>
      <c r="U64" s="798"/>
      <c r="V64" s="799" t="s">
        <v>694</v>
      </c>
      <c r="W64" s="799"/>
      <c r="X64" s="799"/>
      <c r="Y64" s="794"/>
      <c r="Z64" s="795"/>
      <c r="AA64" s="795"/>
      <c r="AB64" s="795"/>
      <c r="AC64" s="796"/>
      <c r="AD64" s="796"/>
      <c r="AE64" s="794"/>
      <c r="AF64" s="795"/>
      <c r="AG64" s="795"/>
      <c r="AH64" s="795"/>
      <c r="AI64" s="796"/>
      <c r="AJ64" s="796"/>
      <c r="AK64" s="794"/>
      <c r="AL64" s="795"/>
      <c r="AM64" s="795"/>
      <c r="AN64" s="795"/>
      <c r="AO64" s="796"/>
      <c r="AP64" s="796"/>
      <c r="AQ64" s="794"/>
      <c r="AR64" s="795"/>
      <c r="AS64" s="795"/>
      <c r="AT64" s="795"/>
      <c r="AU64" s="796"/>
      <c r="AV64" s="796"/>
      <c r="AW64" s="794"/>
      <c r="AX64" s="795"/>
      <c r="AY64" s="795"/>
      <c r="AZ64" s="795"/>
      <c r="BA64" s="796"/>
      <c r="BB64" s="796"/>
    </row>
    <row r="65" spans="1:54" x14ac:dyDescent="0.2">
      <c r="A65" s="790">
        <v>61</v>
      </c>
      <c r="B65" s="790"/>
      <c r="C65" s="802" t="s">
        <v>695</v>
      </c>
      <c r="D65" s="802"/>
      <c r="E65" s="802"/>
      <c r="F65" s="802"/>
      <c r="G65" s="802"/>
      <c r="H65" s="802"/>
      <c r="I65" s="802"/>
      <c r="J65" s="802"/>
      <c r="K65" s="802"/>
      <c r="L65" s="802"/>
      <c r="M65" s="802"/>
      <c r="N65" s="802"/>
      <c r="O65" s="802"/>
      <c r="P65" s="802"/>
      <c r="Q65" s="802"/>
      <c r="R65" s="802"/>
      <c r="S65" s="802"/>
      <c r="T65" s="802"/>
      <c r="U65" s="802"/>
      <c r="V65" s="792" t="s">
        <v>696</v>
      </c>
      <c r="W65" s="792"/>
      <c r="X65" s="792"/>
      <c r="Y65" s="790"/>
      <c r="Z65" s="790"/>
      <c r="AA65" s="790"/>
      <c r="AB65" s="790"/>
      <c r="AC65" s="790"/>
      <c r="AD65" s="790"/>
      <c r="AE65" s="790"/>
      <c r="AF65" s="790"/>
      <c r="AG65" s="790"/>
      <c r="AH65" s="790"/>
      <c r="AI65" s="790"/>
      <c r="AJ65" s="790"/>
      <c r="AK65" s="790"/>
      <c r="AL65" s="790"/>
      <c r="AM65" s="790"/>
      <c r="AN65" s="790"/>
      <c r="AO65" s="790"/>
      <c r="AP65" s="790"/>
      <c r="AQ65" s="790"/>
      <c r="AR65" s="790"/>
      <c r="AS65" s="790"/>
      <c r="AT65" s="790"/>
      <c r="AU65" s="790"/>
      <c r="AV65" s="790"/>
      <c r="AW65" s="790"/>
      <c r="AX65" s="790"/>
      <c r="AY65" s="790"/>
      <c r="AZ65" s="790"/>
      <c r="BA65" s="790"/>
      <c r="BB65" s="790"/>
    </row>
    <row r="66" spans="1:54" x14ac:dyDescent="0.2">
      <c r="A66" s="790">
        <v>62</v>
      </c>
      <c r="B66" s="790"/>
      <c r="C66" s="802" t="s">
        <v>697</v>
      </c>
      <c r="D66" s="802"/>
      <c r="E66" s="802"/>
      <c r="F66" s="802"/>
      <c r="G66" s="802"/>
      <c r="H66" s="802"/>
      <c r="I66" s="802"/>
      <c r="J66" s="802"/>
      <c r="K66" s="802"/>
      <c r="L66" s="802"/>
      <c r="M66" s="802"/>
      <c r="N66" s="802"/>
      <c r="O66" s="802"/>
      <c r="P66" s="802"/>
      <c r="Q66" s="802"/>
      <c r="R66" s="802"/>
      <c r="S66" s="802"/>
      <c r="T66" s="802"/>
      <c r="U66" s="802"/>
      <c r="V66" s="803" t="s">
        <v>698</v>
      </c>
      <c r="W66" s="803"/>
      <c r="X66" s="803"/>
      <c r="Y66" s="794"/>
      <c r="Z66" s="795"/>
      <c r="AA66" s="795"/>
      <c r="AB66" s="795"/>
      <c r="AC66" s="796"/>
      <c r="AD66" s="796"/>
      <c r="AE66" s="794"/>
      <c r="AF66" s="795"/>
      <c r="AG66" s="795"/>
      <c r="AH66" s="795"/>
      <c r="AI66" s="796"/>
      <c r="AJ66" s="796"/>
      <c r="AK66" s="794"/>
      <c r="AL66" s="795"/>
      <c r="AM66" s="795"/>
      <c r="AN66" s="795"/>
      <c r="AO66" s="796"/>
      <c r="AP66" s="796"/>
      <c r="AQ66" s="794"/>
      <c r="AR66" s="795"/>
      <c r="AS66" s="795"/>
      <c r="AT66" s="795"/>
      <c r="AU66" s="796"/>
      <c r="AV66" s="796"/>
      <c r="AW66" s="794"/>
      <c r="AX66" s="795"/>
      <c r="AY66" s="795"/>
      <c r="AZ66" s="795"/>
      <c r="BA66" s="796"/>
      <c r="BB66" s="796"/>
    </row>
    <row r="67" spans="1:54" x14ac:dyDescent="0.2">
      <c r="A67" s="790">
        <v>63</v>
      </c>
      <c r="B67" s="790"/>
      <c r="C67" s="802" t="s">
        <v>699</v>
      </c>
      <c r="D67" s="802"/>
      <c r="E67" s="802"/>
      <c r="F67" s="802"/>
      <c r="G67" s="802"/>
      <c r="H67" s="802"/>
      <c r="I67" s="802"/>
      <c r="J67" s="802"/>
      <c r="K67" s="802"/>
      <c r="L67" s="802"/>
      <c r="M67" s="802"/>
      <c r="N67" s="802"/>
      <c r="O67" s="802"/>
      <c r="P67" s="802"/>
      <c r="Q67" s="802"/>
      <c r="R67" s="802"/>
      <c r="S67" s="802"/>
      <c r="T67" s="802"/>
      <c r="U67" s="802"/>
      <c r="V67" s="792" t="s">
        <v>698</v>
      </c>
      <c r="W67" s="792"/>
      <c r="X67" s="792"/>
      <c r="Y67" s="790"/>
      <c r="Z67" s="790"/>
      <c r="AA67" s="790"/>
      <c r="AB67" s="790"/>
      <c r="AC67" s="790"/>
      <c r="AD67" s="790"/>
      <c r="AE67" s="790"/>
      <c r="AF67" s="790"/>
      <c r="AG67" s="790"/>
      <c r="AH67" s="790"/>
      <c r="AI67" s="790"/>
      <c r="AJ67" s="790"/>
      <c r="AK67" s="790"/>
      <c r="AL67" s="790"/>
      <c r="AM67" s="790"/>
      <c r="AN67" s="790"/>
      <c r="AO67" s="790"/>
      <c r="AP67" s="790"/>
      <c r="AQ67" s="790"/>
      <c r="AR67" s="790"/>
      <c r="AS67" s="790"/>
      <c r="AT67" s="790"/>
      <c r="AU67" s="790"/>
      <c r="AV67" s="790"/>
      <c r="AW67" s="790"/>
      <c r="AX67" s="790"/>
      <c r="AY67" s="790"/>
      <c r="AZ67" s="790"/>
      <c r="BA67" s="790"/>
      <c r="BB67" s="790"/>
    </row>
    <row r="68" spans="1:54" x14ac:dyDescent="0.2">
      <c r="A68" s="790">
        <v>64</v>
      </c>
      <c r="B68" s="790"/>
      <c r="C68" s="802" t="s">
        <v>700</v>
      </c>
      <c r="D68" s="802"/>
      <c r="E68" s="802"/>
      <c r="F68" s="802"/>
      <c r="G68" s="802"/>
      <c r="H68" s="802"/>
      <c r="I68" s="802"/>
      <c r="J68" s="802"/>
      <c r="K68" s="802"/>
      <c r="L68" s="802"/>
      <c r="M68" s="802"/>
      <c r="N68" s="802"/>
      <c r="O68" s="802"/>
      <c r="P68" s="802"/>
      <c r="Q68" s="802"/>
      <c r="R68" s="802"/>
      <c r="S68" s="802"/>
      <c r="T68" s="802"/>
      <c r="U68" s="802"/>
      <c r="V68" s="792" t="s">
        <v>698</v>
      </c>
      <c r="W68" s="792"/>
      <c r="X68" s="792"/>
      <c r="Y68" s="790"/>
      <c r="Z68" s="790"/>
      <c r="AA68" s="790"/>
      <c r="AB68" s="790"/>
      <c r="AC68" s="790"/>
      <c r="AD68" s="790"/>
      <c r="AE68" s="790"/>
      <c r="AF68" s="790"/>
      <c r="AG68" s="790"/>
      <c r="AH68" s="790"/>
      <c r="AI68" s="790"/>
      <c r="AJ68" s="790"/>
      <c r="AK68" s="790"/>
      <c r="AL68" s="790"/>
      <c r="AM68" s="790"/>
      <c r="AN68" s="790"/>
      <c r="AO68" s="790"/>
      <c r="AP68" s="790"/>
      <c r="AQ68" s="790"/>
      <c r="AR68" s="790"/>
      <c r="AS68" s="790"/>
      <c r="AT68" s="790"/>
      <c r="AU68" s="790"/>
      <c r="AV68" s="790"/>
      <c r="AW68" s="790"/>
      <c r="AX68" s="790"/>
      <c r="AY68" s="790"/>
      <c r="AZ68" s="790"/>
      <c r="BA68" s="790"/>
      <c r="BB68" s="790"/>
    </row>
    <row r="69" spans="1:54" x14ac:dyDescent="0.2">
      <c r="A69" s="790">
        <v>65</v>
      </c>
      <c r="B69" s="790"/>
      <c r="C69" s="802" t="s">
        <v>701</v>
      </c>
      <c r="D69" s="802"/>
      <c r="E69" s="802"/>
      <c r="F69" s="802"/>
      <c r="G69" s="802"/>
      <c r="H69" s="802"/>
      <c r="I69" s="802"/>
      <c r="J69" s="802"/>
      <c r="K69" s="802"/>
      <c r="L69" s="802"/>
      <c r="M69" s="802"/>
      <c r="N69" s="802"/>
      <c r="O69" s="802"/>
      <c r="P69" s="802"/>
      <c r="Q69" s="802"/>
      <c r="R69" s="802"/>
      <c r="S69" s="802"/>
      <c r="T69" s="802"/>
      <c r="U69" s="802"/>
      <c r="V69" s="792" t="s">
        <v>698</v>
      </c>
      <c r="W69" s="792"/>
      <c r="X69" s="792"/>
      <c r="Y69" s="790"/>
      <c r="Z69" s="790"/>
      <c r="AA69" s="790"/>
      <c r="AB69" s="790"/>
      <c r="AC69" s="790"/>
      <c r="AD69" s="790"/>
      <c r="AE69" s="790"/>
      <c r="AF69" s="790"/>
      <c r="AG69" s="790"/>
      <c r="AH69" s="790"/>
      <c r="AI69" s="790"/>
      <c r="AJ69" s="790"/>
      <c r="AK69" s="790"/>
      <c r="AL69" s="790"/>
      <c r="AM69" s="790"/>
      <c r="AN69" s="790"/>
      <c r="AO69" s="790"/>
      <c r="AP69" s="790"/>
      <c r="AQ69" s="790"/>
      <c r="AR69" s="790"/>
      <c r="AS69" s="790"/>
      <c r="AT69" s="790"/>
      <c r="AU69" s="790"/>
      <c r="AV69" s="790"/>
      <c r="AW69" s="790"/>
      <c r="AX69" s="790"/>
      <c r="AY69" s="790"/>
      <c r="AZ69" s="790"/>
      <c r="BA69" s="790"/>
      <c r="BB69" s="790"/>
    </row>
    <row r="70" spans="1:54" x14ac:dyDescent="0.2">
      <c r="A70" s="790">
        <v>66</v>
      </c>
      <c r="B70" s="790"/>
      <c r="C70" s="802" t="s">
        <v>702</v>
      </c>
      <c r="D70" s="802"/>
      <c r="E70" s="802"/>
      <c r="F70" s="802"/>
      <c r="G70" s="802"/>
      <c r="H70" s="802"/>
      <c r="I70" s="802"/>
      <c r="J70" s="802"/>
      <c r="K70" s="802"/>
      <c r="L70" s="802"/>
      <c r="M70" s="802"/>
      <c r="N70" s="802"/>
      <c r="O70" s="802"/>
      <c r="P70" s="802"/>
      <c r="Q70" s="802"/>
      <c r="R70" s="802"/>
      <c r="S70" s="802"/>
      <c r="T70" s="802"/>
      <c r="U70" s="802"/>
      <c r="V70" s="792" t="s">
        <v>698</v>
      </c>
      <c r="W70" s="792"/>
      <c r="X70" s="792"/>
      <c r="Y70" s="790"/>
      <c r="Z70" s="790"/>
      <c r="AA70" s="790"/>
      <c r="AB70" s="790"/>
      <c r="AC70" s="790"/>
      <c r="AD70" s="790"/>
      <c r="AE70" s="790"/>
      <c r="AF70" s="790"/>
      <c r="AG70" s="790"/>
      <c r="AH70" s="790"/>
      <c r="AI70" s="790"/>
      <c r="AJ70" s="790"/>
      <c r="AK70" s="790"/>
      <c r="AL70" s="790"/>
      <c r="AM70" s="790"/>
      <c r="AN70" s="790"/>
      <c r="AO70" s="790"/>
      <c r="AP70" s="790"/>
      <c r="AQ70" s="790"/>
      <c r="AR70" s="790"/>
      <c r="AS70" s="790"/>
      <c r="AT70" s="790"/>
      <c r="AU70" s="790"/>
      <c r="AV70" s="790"/>
      <c r="AW70" s="790"/>
      <c r="AX70" s="790"/>
      <c r="AY70" s="790"/>
      <c r="AZ70" s="790"/>
      <c r="BA70" s="790"/>
      <c r="BB70" s="790"/>
    </row>
    <row r="71" spans="1:54" x14ac:dyDescent="0.2">
      <c r="A71" s="790">
        <v>67</v>
      </c>
      <c r="B71" s="790"/>
      <c r="C71" s="802" t="s">
        <v>703</v>
      </c>
      <c r="D71" s="802"/>
      <c r="E71" s="802"/>
      <c r="F71" s="802"/>
      <c r="G71" s="802"/>
      <c r="H71" s="802"/>
      <c r="I71" s="802"/>
      <c r="J71" s="802"/>
      <c r="K71" s="802"/>
      <c r="L71" s="802"/>
      <c r="M71" s="802"/>
      <c r="N71" s="802"/>
      <c r="O71" s="802"/>
      <c r="P71" s="802"/>
      <c r="Q71" s="802"/>
      <c r="R71" s="802"/>
      <c r="S71" s="802"/>
      <c r="T71" s="802"/>
      <c r="U71" s="802"/>
      <c r="V71" s="792" t="s">
        <v>698</v>
      </c>
      <c r="W71" s="792"/>
      <c r="X71" s="792"/>
      <c r="Y71" s="790"/>
      <c r="Z71" s="790"/>
      <c r="AA71" s="790"/>
      <c r="AB71" s="790"/>
      <c r="AC71" s="790"/>
      <c r="AD71" s="790"/>
      <c r="AE71" s="790"/>
      <c r="AF71" s="790"/>
      <c r="AG71" s="790"/>
      <c r="AH71" s="790"/>
      <c r="AI71" s="790"/>
      <c r="AJ71" s="790"/>
      <c r="AK71" s="790"/>
      <c r="AL71" s="790"/>
      <c r="AM71" s="790"/>
      <c r="AN71" s="790"/>
      <c r="AO71" s="790"/>
      <c r="AP71" s="790"/>
      <c r="AQ71" s="790"/>
      <c r="AR71" s="790"/>
      <c r="AS71" s="790"/>
      <c r="AT71" s="790"/>
      <c r="AU71" s="790"/>
      <c r="AV71" s="790"/>
      <c r="AW71" s="790"/>
      <c r="AX71" s="790"/>
      <c r="AY71" s="790"/>
      <c r="AZ71" s="790"/>
      <c r="BA71" s="790"/>
      <c r="BB71" s="790"/>
    </row>
    <row r="72" spans="1:54" x14ac:dyDescent="0.2">
      <c r="A72" s="790">
        <v>68</v>
      </c>
      <c r="B72" s="790"/>
      <c r="C72" s="802" t="s">
        <v>704</v>
      </c>
      <c r="D72" s="802"/>
      <c r="E72" s="802"/>
      <c r="F72" s="802"/>
      <c r="G72" s="802"/>
      <c r="H72" s="802"/>
      <c r="I72" s="802"/>
      <c r="J72" s="802"/>
      <c r="K72" s="802"/>
      <c r="L72" s="802"/>
      <c r="M72" s="802"/>
      <c r="N72" s="802"/>
      <c r="O72" s="802"/>
      <c r="P72" s="802"/>
      <c r="Q72" s="802"/>
      <c r="R72" s="802"/>
      <c r="S72" s="802"/>
      <c r="T72" s="802"/>
      <c r="U72" s="802"/>
      <c r="V72" s="792" t="s">
        <v>698</v>
      </c>
      <c r="W72" s="792"/>
      <c r="X72" s="792"/>
      <c r="Y72" s="790"/>
      <c r="Z72" s="790"/>
      <c r="AA72" s="790"/>
      <c r="AB72" s="790"/>
      <c r="AC72" s="790"/>
      <c r="AD72" s="790"/>
      <c r="AE72" s="790"/>
      <c r="AF72" s="790"/>
      <c r="AG72" s="790"/>
      <c r="AH72" s="790"/>
      <c r="AI72" s="790"/>
      <c r="AJ72" s="790"/>
      <c r="AK72" s="790"/>
      <c r="AL72" s="790"/>
      <c r="AM72" s="790"/>
      <c r="AN72" s="790"/>
      <c r="AO72" s="790"/>
      <c r="AP72" s="790"/>
      <c r="AQ72" s="790"/>
      <c r="AR72" s="790"/>
      <c r="AS72" s="790"/>
      <c r="AT72" s="790"/>
      <c r="AU72" s="790"/>
      <c r="AV72" s="790"/>
      <c r="AW72" s="790"/>
      <c r="AX72" s="790"/>
      <c r="AY72" s="790"/>
      <c r="AZ72" s="790"/>
      <c r="BA72" s="790"/>
      <c r="BB72" s="790"/>
    </row>
    <row r="73" spans="1:54" x14ac:dyDescent="0.2">
      <c r="A73" s="790">
        <v>69</v>
      </c>
      <c r="B73" s="790"/>
      <c r="C73" s="802" t="s">
        <v>705</v>
      </c>
      <c r="D73" s="802"/>
      <c r="E73" s="802"/>
      <c r="F73" s="802"/>
      <c r="G73" s="802"/>
      <c r="H73" s="802"/>
      <c r="I73" s="802"/>
      <c r="J73" s="802"/>
      <c r="K73" s="802"/>
      <c r="L73" s="802"/>
      <c r="M73" s="802"/>
      <c r="N73" s="802"/>
      <c r="O73" s="802"/>
      <c r="P73" s="802"/>
      <c r="Q73" s="802"/>
      <c r="R73" s="802"/>
      <c r="S73" s="802"/>
      <c r="T73" s="802"/>
      <c r="U73" s="802"/>
      <c r="V73" s="792" t="s">
        <v>698</v>
      </c>
      <c r="W73" s="792"/>
      <c r="X73" s="792"/>
      <c r="Y73" s="790"/>
      <c r="Z73" s="790"/>
      <c r="AA73" s="790"/>
      <c r="AB73" s="790"/>
      <c r="AC73" s="790"/>
      <c r="AD73" s="790"/>
      <c r="AE73" s="790"/>
      <c r="AF73" s="790"/>
      <c r="AG73" s="790"/>
      <c r="AH73" s="790"/>
      <c r="AI73" s="790"/>
      <c r="AJ73" s="790"/>
      <c r="AK73" s="790"/>
      <c r="AL73" s="790"/>
      <c r="AM73" s="790"/>
      <c r="AN73" s="790"/>
      <c r="AO73" s="790"/>
      <c r="AP73" s="790"/>
      <c r="AQ73" s="790"/>
      <c r="AR73" s="790"/>
      <c r="AS73" s="790"/>
      <c r="AT73" s="790"/>
      <c r="AU73" s="790"/>
      <c r="AV73" s="790"/>
      <c r="AW73" s="790"/>
      <c r="AX73" s="790"/>
      <c r="AY73" s="790"/>
      <c r="AZ73" s="790"/>
      <c r="BA73" s="790"/>
      <c r="BB73" s="790"/>
    </row>
    <row r="74" spans="1:54" x14ac:dyDescent="0.2">
      <c r="A74" s="790">
        <v>70</v>
      </c>
      <c r="B74" s="790"/>
      <c r="C74" s="802" t="s">
        <v>706</v>
      </c>
      <c r="D74" s="802"/>
      <c r="E74" s="802"/>
      <c r="F74" s="802"/>
      <c r="G74" s="802"/>
      <c r="H74" s="802"/>
      <c r="I74" s="802"/>
      <c r="J74" s="802"/>
      <c r="K74" s="802"/>
      <c r="L74" s="802"/>
      <c r="M74" s="802"/>
      <c r="N74" s="802"/>
      <c r="O74" s="802"/>
      <c r="P74" s="802"/>
      <c r="Q74" s="802"/>
      <c r="R74" s="802"/>
      <c r="S74" s="802"/>
      <c r="T74" s="802"/>
      <c r="U74" s="802"/>
      <c r="V74" s="792" t="s">
        <v>698</v>
      </c>
      <c r="W74" s="792"/>
      <c r="X74" s="792"/>
      <c r="Y74" s="790"/>
      <c r="Z74" s="790"/>
      <c r="AA74" s="790"/>
      <c r="AB74" s="790"/>
      <c r="AC74" s="790"/>
      <c r="AD74" s="790"/>
      <c r="AE74" s="790"/>
      <c r="AF74" s="790"/>
      <c r="AG74" s="790"/>
      <c r="AH74" s="790"/>
      <c r="AI74" s="790"/>
      <c r="AJ74" s="790"/>
      <c r="AK74" s="790"/>
      <c r="AL74" s="790"/>
      <c r="AM74" s="790"/>
      <c r="AN74" s="790"/>
      <c r="AO74" s="790"/>
      <c r="AP74" s="790"/>
      <c r="AQ74" s="790"/>
      <c r="AR74" s="790"/>
      <c r="AS74" s="790"/>
      <c r="AT74" s="790"/>
      <c r="AU74" s="790"/>
      <c r="AV74" s="790"/>
      <c r="AW74" s="790"/>
      <c r="AX74" s="790"/>
      <c r="AY74" s="790"/>
      <c r="AZ74" s="790"/>
      <c r="BA74" s="790"/>
      <c r="BB74" s="790"/>
    </row>
    <row r="75" spans="1:54" x14ac:dyDescent="0.2">
      <c r="A75" s="790">
        <v>71</v>
      </c>
      <c r="B75" s="790"/>
      <c r="C75" s="802" t="s">
        <v>707</v>
      </c>
      <c r="D75" s="802"/>
      <c r="E75" s="802"/>
      <c r="F75" s="802"/>
      <c r="G75" s="802"/>
      <c r="H75" s="802"/>
      <c r="I75" s="802"/>
      <c r="J75" s="802"/>
      <c r="K75" s="802"/>
      <c r="L75" s="802"/>
      <c r="M75" s="802"/>
      <c r="N75" s="802"/>
      <c r="O75" s="802"/>
      <c r="P75" s="802"/>
      <c r="Q75" s="802"/>
      <c r="R75" s="802"/>
      <c r="S75" s="802"/>
      <c r="T75" s="802"/>
      <c r="U75" s="802"/>
      <c r="V75" s="792" t="s">
        <v>698</v>
      </c>
      <c r="W75" s="792"/>
      <c r="X75" s="792"/>
      <c r="Y75" s="790"/>
      <c r="Z75" s="790"/>
      <c r="AA75" s="790"/>
      <c r="AB75" s="790"/>
      <c r="AC75" s="790"/>
      <c r="AD75" s="790"/>
      <c r="AE75" s="790"/>
      <c r="AF75" s="790"/>
      <c r="AG75" s="790"/>
      <c r="AH75" s="790"/>
      <c r="AI75" s="790"/>
      <c r="AJ75" s="790"/>
      <c r="AK75" s="790"/>
      <c r="AL75" s="790"/>
      <c r="AM75" s="790"/>
      <c r="AN75" s="790"/>
      <c r="AO75" s="790"/>
      <c r="AP75" s="790"/>
      <c r="AQ75" s="790"/>
      <c r="AR75" s="790"/>
      <c r="AS75" s="790"/>
      <c r="AT75" s="790"/>
      <c r="AU75" s="790"/>
      <c r="AV75" s="790"/>
      <c r="AW75" s="790"/>
      <c r="AX75" s="790"/>
      <c r="AY75" s="790"/>
      <c r="AZ75" s="790"/>
      <c r="BA75" s="790"/>
      <c r="BB75" s="790"/>
    </row>
    <row r="76" spans="1:54" x14ac:dyDescent="0.2">
      <c r="A76" s="790">
        <v>72</v>
      </c>
      <c r="B76" s="790"/>
      <c r="C76" s="804" t="s">
        <v>708</v>
      </c>
      <c r="D76" s="804"/>
      <c r="E76" s="804"/>
      <c r="F76" s="804"/>
      <c r="G76" s="804"/>
      <c r="H76" s="804"/>
      <c r="I76" s="804"/>
      <c r="J76" s="804"/>
      <c r="K76" s="804"/>
      <c r="L76" s="804"/>
      <c r="M76" s="804"/>
      <c r="N76" s="804"/>
      <c r="O76" s="804"/>
      <c r="P76" s="804"/>
      <c r="Q76" s="804"/>
      <c r="R76" s="804"/>
      <c r="S76" s="804"/>
      <c r="T76" s="804"/>
      <c r="U76" s="804"/>
      <c r="V76" s="792" t="s">
        <v>698</v>
      </c>
      <c r="W76" s="792"/>
      <c r="X76" s="792"/>
      <c r="Y76" s="790"/>
      <c r="Z76" s="790"/>
      <c r="AA76" s="790"/>
      <c r="AB76" s="790"/>
      <c r="AC76" s="790"/>
      <c r="AD76" s="790"/>
      <c r="AE76" s="790"/>
      <c r="AF76" s="790"/>
      <c r="AG76" s="790"/>
      <c r="AH76" s="790"/>
      <c r="AI76" s="790"/>
      <c r="AJ76" s="790"/>
      <c r="AK76" s="790"/>
      <c r="AL76" s="790"/>
      <c r="AM76" s="790"/>
      <c r="AN76" s="790"/>
      <c r="AO76" s="790"/>
      <c r="AP76" s="790"/>
      <c r="AQ76" s="790"/>
      <c r="AR76" s="790"/>
      <c r="AS76" s="790"/>
      <c r="AT76" s="790"/>
      <c r="AU76" s="790"/>
      <c r="AV76" s="790"/>
      <c r="AW76" s="790"/>
      <c r="AX76" s="790"/>
      <c r="AY76" s="790"/>
      <c r="AZ76" s="790"/>
      <c r="BA76" s="790"/>
      <c r="BB76" s="790"/>
    </row>
    <row r="77" spans="1:54" x14ac:dyDescent="0.2">
      <c r="A77" s="790">
        <v>73</v>
      </c>
      <c r="B77" s="790"/>
      <c r="C77" s="804" t="s">
        <v>709</v>
      </c>
      <c r="D77" s="804"/>
      <c r="E77" s="804"/>
      <c r="F77" s="804"/>
      <c r="G77" s="804"/>
      <c r="H77" s="804"/>
      <c r="I77" s="804"/>
      <c r="J77" s="804"/>
      <c r="K77" s="804"/>
      <c r="L77" s="804"/>
      <c r="M77" s="804"/>
      <c r="N77" s="804"/>
      <c r="O77" s="804"/>
      <c r="P77" s="804"/>
      <c r="Q77" s="804"/>
      <c r="R77" s="804"/>
      <c r="S77" s="804"/>
      <c r="T77" s="804"/>
      <c r="U77" s="804"/>
      <c r="V77" s="792" t="s">
        <v>698</v>
      </c>
      <c r="W77" s="792"/>
      <c r="X77" s="792"/>
      <c r="Y77" s="790"/>
      <c r="Z77" s="790"/>
      <c r="AA77" s="790"/>
      <c r="AB77" s="790"/>
      <c r="AC77" s="790"/>
      <c r="AD77" s="790"/>
      <c r="AE77" s="790"/>
      <c r="AF77" s="790"/>
      <c r="AG77" s="790"/>
      <c r="AH77" s="790"/>
      <c r="AI77" s="790"/>
      <c r="AJ77" s="790"/>
      <c r="AK77" s="790"/>
      <c r="AL77" s="790"/>
      <c r="AM77" s="790"/>
      <c r="AN77" s="790"/>
      <c r="AO77" s="790"/>
      <c r="AP77" s="790"/>
      <c r="AQ77" s="790"/>
      <c r="AR77" s="790"/>
      <c r="AS77" s="790"/>
      <c r="AT77" s="790"/>
      <c r="AU77" s="790"/>
      <c r="AV77" s="790"/>
      <c r="AW77" s="790"/>
      <c r="AX77" s="790"/>
      <c r="AY77" s="790"/>
      <c r="AZ77" s="790"/>
      <c r="BA77" s="790"/>
      <c r="BB77" s="790"/>
    </row>
    <row r="78" spans="1:54" x14ac:dyDescent="0.2">
      <c r="A78" s="790">
        <v>74</v>
      </c>
      <c r="B78" s="790"/>
      <c r="C78" s="802" t="s">
        <v>710</v>
      </c>
      <c r="D78" s="802"/>
      <c r="E78" s="802"/>
      <c r="F78" s="802"/>
      <c r="G78" s="802"/>
      <c r="H78" s="802"/>
      <c r="I78" s="802"/>
      <c r="J78" s="802"/>
      <c r="K78" s="802"/>
      <c r="L78" s="802"/>
      <c r="M78" s="802"/>
      <c r="N78" s="802"/>
      <c r="O78" s="802"/>
      <c r="P78" s="802"/>
      <c r="Q78" s="802"/>
      <c r="R78" s="802"/>
      <c r="S78" s="802"/>
      <c r="T78" s="802"/>
      <c r="U78" s="802"/>
      <c r="V78" s="792" t="s">
        <v>711</v>
      </c>
      <c r="W78" s="792"/>
      <c r="X78" s="792"/>
      <c r="Y78" s="790"/>
      <c r="Z78" s="790"/>
      <c r="AA78" s="790"/>
      <c r="AB78" s="790"/>
      <c r="AC78" s="790"/>
      <c r="AD78" s="790"/>
      <c r="AE78" s="790"/>
      <c r="AF78" s="790"/>
      <c r="AG78" s="790"/>
      <c r="AH78" s="790"/>
      <c r="AI78" s="790"/>
      <c r="AJ78" s="790"/>
      <c r="AK78" s="790"/>
      <c r="AL78" s="790"/>
      <c r="AM78" s="790"/>
      <c r="AN78" s="790"/>
      <c r="AO78" s="790"/>
      <c r="AP78" s="790"/>
      <c r="AQ78" s="790"/>
      <c r="AR78" s="790"/>
      <c r="AS78" s="790"/>
      <c r="AT78" s="790"/>
      <c r="AU78" s="790"/>
      <c r="AV78" s="790"/>
      <c r="AW78" s="790"/>
      <c r="AX78" s="790"/>
      <c r="AY78" s="790"/>
      <c r="AZ78" s="790"/>
      <c r="BA78" s="790"/>
      <c r="BB78" s="790"/>
    </row>
    <row r="79" spans="1:54" x14ac:dyDescent="0.2">
      <c r="A79" s="790">
        <v>75</v>
      </c>
      <c r="B79" s="790"/>
      <c r="C79" s="804" t="s">
        <v>712</v>
      </c>
      <c r="D79" s="804"/>
      <c r="E79" s="804"/>
      <c r="F79" s="804"/>
      <c r="G79" s="804"/>
      <c r="H79" s="804"/>
      <c r="I79" s="804"/>
      <c r="J79" s="804"/>
      <c r="K79" s="804"/>
      <c r="L79" s="804"/>
      <c r="M79" s="804"/>
      <c r="N79" s="804"/>
      <c r="O79" s="804"/>
      <c r="P79" s="804"/>
      <c r="Q79" s="804"/>
      <c r="R79" s="804"/>
      <c r="S79" s="804"/>
      <c r="T79" s="804"/>
      <c r="U79" s="804"/>
      <c r="V79" s="803" t="s">
        <v>713</v>
      </c>
      <c r="W79" s="803"/>
      <c r="X79" s="803"/>
      <c r="Y79" s="794"/>
      <c r="Z79" s="795"/>
      <c r="AA79" s="795"/>
      <c r="AB79" s="795"/>
      <c r="AC79" s="796"/>
      <c r="AD79" s="796"/>
      <c r="AE79" s="794"/>
      <c r="AF79" s="795"/>
      <c r="AG79" s="795"/>
      <c r="AH79" s="795"/>
      <c r="AI79" s="796"/>
      <c r="AJ79" s="796"/>
      <c r="AK79" s="794"/>
      <c r="AL79" s="795"/>
      <c r="AM79" s="795"/>
      <c r="AN79" s="795"/>
      <c r="AO79" s="796"/>
      <c r="AP79" s="796"/>
      <c r="AQ79" s="794"/>
      <c r="AR79" s="795"/>
      <c r="AS79" s="795"/>
      <c r="AT79" s="795"/>
      <c r="AU79" s="796"/>
      <c r="AV79" s="796"/>
      <c r="AW79" s="794"/>
      <c r="AX79" s="795"/>
      <c r="AY79" s="795"/>
      <c r="AZ79" s="795"/>
      <c r="BA79" s="796"/>
      <c r="BB79" s="796"/>
    </row>
    <row r="80" spans="1:54" x14ac:dyDescent="0.2">
      <c r="A80" s="790">
        <v>76</v>
      </c>
      <c r="B80" s="790"/>
      <c r="C80" s="800" t="s">
        <v>714</v>
      </c>
      <c r="D80" s="800"/>
      <c r="E80" s="800"/>
      <c r="F80" s="800"/>
      <c r="G80" s="800"/>
      <c r="H80" s="800"/>
      <c r="I80" s="800"/>
      <c r="J80" s="800"/>
      <c r="K80" s="800"/>
      <c r="L80" s="800"/>
      <c r="M80" s="800"/>
      <c r="N80" s="800"/>
      <c r="O80" s="800"/>
      <c r="P80" s="800"/>
      <c r="Q80" s="800"/>
      <c r="R80" s="800"/>
      <c r="S80" s="800"/>
      <c r="T80" s="800"/>
      <c r="U80" s="800"/>
      <c r="V80" s="792" t="s">
        <v>713</v>
      </c>
      <c r="W80" s="792"/>
      <c r="X80" s="792"/>
      <c r="Y80" s="790"/>
      <c r="Z80" s="790"/>
      <c r="AA80" s="790"/>
      <c r="AB80" s="790"/>
      <c r="AC80" s="790"/>
      <c r="AD80" s="790"/>
      <c r="AE80" s="790"/>
      <c r="AF80" s="790"/>
      <c r="AG80" s="790"/>
      <c r="AH80" s="790"/>
      <c r="AI80" s="790"/>
      <c r="AJ80" s="790"/>
      <c r="AK80" s="790"/>
      <c r="AL80" s="790"/>
      <c r="AM80" s="790"/>
      <c r="AN80" s="790"/>
      <c r="AO80" s="790"/>
      <c r="AP80" s="790"/>
      <c r="AQ80" s="790"/>
      <c r="AR80" s="790"/>
      <c r="AS80" s="790"/>
      <c r="AT80" s="790"/>
      <c r="AU80" s="790"/>
      <c r="AV80" s="790"/>
      <c r="AW80" s="790"/>
      <c r="AX80" s="790"/>
      <c r="AY80" s="790"/>
      <c r="AZ80" s="790"/>
      <c r="BA80" s="790"/>
      <c r="BB80" s="790"/>
    </row>
    <row r="81" spans="1:54" x14ac:dyDescent="0.2">
      <c r="A81" s="790">
        <v>77</v>
      </c>
      <c r="B81" s="790"/>
      <c r="C81" s="802" t="s">
        <v>715</v>
      </c>
      <c r="D81" s="802"/>
      <c r="E81" s="802"/>
      <c r="F81" s="802"/>
      <c r="G81" s="802"/>
      <c r="H81" s="802"/>
      <c r="I81" s="802"/>
      <c r="J81" s="802"/>
      <c r="K81" s="802"/>
      <c r="L81" s="802"/>
      <c r="M81" s="802"/>
      <c r="N81" s="802"/>
      <c r="O81" s="802"/>
      <c r="P81" s="802"/>
      <c r="Q81" s="802"/>
      <c r="R81" s="802"/>
      <c r="S81" s="802"/>
      <c r="T81" s="802"/>
      <c r="U81" s="802"/>
      <c r="V81" s="792" t="s">
        <v>713</v>
      </c>
      <c r="W81" s="792"/>
      <c r="X81" s="792"/>
      <c r="Y81" s="790"/>
      <c r="Z81" s="790"/>
      <c r="AA81" s="790"/>
      <c r="AB81" s="790"/>
      <c r="AC81" s="790"/>
      <c r="AD81" s="790"/>
      <c r="AE81" s="790"/>
      <c r="AF81" s="790"/>
      <c r="AG81" s="790"/>
      <c r="AH81" s="790"/>
      <c r="AI81" s="790"/>
      <c r="AJ81" s="790"/>
      <c r="AK81" s="790"/>
      <c r="AL81" s="790"/>
      <c r="AM81" s="790"/>
      <c r="AN81" s="790"/>
      <c r="AO81" s="790"/>
      <c r="AP81" s="790"/>
      <c r="AQ81" s="790"/>
      <c r="AR81" s="790"/>
      <c r="AS81" s="790"/>
      <c r="AT81" s="790"/>
      <c r="AU81" s="790"/>
      <c r="AV81" s="790"/>
      <c r="AW81" s="790"/>
      <c r="AX81" s="790"/>
      <c r="AY81" s="790"/>
      <c r="AZ81" s="790"/>
      <c r="BA81" s="790"/>
      <c r="BB81" s="790"/>
    </row>
    <row r="82" spans="1:54" x14ac:dyDescent="0.2">
      <c r="A82" s="790">
        <v>78</v>
      </c>
      <c r="B82" s="790"/>
      <c r="C82" s="802" t="s">
        <v>716</v>
      </c>
      <c r="D82" s="802"/>
      <c r="E82" s="802"/>
      <c r="F82" s="802"/>
      <c r="G82" s="802"/>
      <c r="H82" s="802"/>
      <c r="I82" s="802"/>
      <c r="J82" s="802"/>
      <c r="K82" s="802"/>
      <c r="L82" s="802"/>
      <c r="M82" s="802"/>
      <c r="N82" s="802"/>
      <c r="O82" s="802"/>
      <c r="P82" s="802"/>
      <c r="Q82" s="802"/>
      <c r="R82" s="802"/>
      <c r="S82" s="802"/>
      <c r="T82" s="802"/>
      <c r="U82" s="802"/>
      <c r="V82" s="792" t="s">
        <v>713</v>
      </c>
      <c r="W82" s="792"/>
      <c r="X82" s="792"/>
      <c r="Y82" s="790"/>
      <c r="Z82" s="790"/>
      <c r="AA82" s="790"/>
      <c r="AB82" s="790"/>
      <c r="AC82" s="790"/>
      <c r="AD82" s="790"/>
      <c r="AE82" s="790"/>
      <c r="AF82" s="790"/>
      <c r="AG82" s="790"/>
      <c r="AH82" s="790"/>
      <c r="AI82" s="790"/>
      <c r="AJ82" s="790"/>
      <c r="AK82" s="790"/>
      <c r="AL82" s="790"/>
      <c r="AM82" s="790"/>
      <c r="AN82" s="790"/>
      <c r="AO82" s="790"/>
      <c r="AP82" s="790"/>
      <c r="AQ82" s="790"/>
      <c r="AR82" s="790"/>
      <c r="AS82" s="790"/>
      <c r="AT82" s="790"/>
      <c r="AU82" s="790"/>
      <c r="AV82" s="790"/>
      <c r="AW82" s="790"/>
      <c r="AX82" s="790"/>
      <c r="AY82" s="790"/>
      <c r="AZ82" s="790"/>
      <c r="BA82" s="790"/>
      <c r="BB82" s="790"/>
    </row>
    <row r="83" spans="1:54" x14ac:dyDescent="0.2">
      <c r="A83" s="790">
        <v>79</v>
      </c>
      <c r="B83" s="790"/>
      <c r="C83" s="802" t="s">
        <v>717</v>
      </c>
      <c r="D83" s="802"/>
      <c r="E83" s="802"/>
      <c r="F83" s="802"/>
      <c r="G83" s="802"/>
      <c r="H83" s="802"/>
      <c r="I83" s="802"/>
      <c r="J83" s="802"/>
      <c r="K83" s="802"/>
      <c r="L83" s="802"/>
      <c r="M83" s="802"/>
      <c r="N83" s="802"/>
      <c r="O83" s="802"/>
      <c r="P83" s="802"/>
      <c r="Q83" s="802"/>
      <c r="R83" s="802"/>
      <c r="S83" s="802"/>
      <c r="T83" s="802"/>
      <c r="U83" s="802"/>
      <c r="V83" s="792" t="s">
        <v>713</v>
      </c>
      <c r="W83" s="792"/>
      <c r="X83" s="792"/>
      <c r="Y83" s="790"/>
      <c r="Z83" s="790"/>
      <c r="AA83" s="790"/>
      <c r="AB83" s="790"/>
      <c r="AC83" s="790"/>
      <c r="AD83" s="790"/>
      <c r="AE83" s="790"/>
      <c r="AF83" s="790"/>
      <c r="AG83" s="790"/>
      <c r="AH83" s="790"/>
      <c r="AI83" s="790"/>
      <c r="AJ83" s="790"/>
      <c r="AK83" s="790"/>
      <c r="AL83" s="790"/>
      <c r="AM83" s="790"/>
      <c r="AN83" s="790"/>
      <c r="AO83" s="790"/>
      <c r="AP83" s="790"/>
      <c r="AQ83" s="790"/>
      <c r="AR83" s="790"/>
      <c r="AS83" s="790"/>
      <c r="AT83" s="790"/>
      <c r="AU83" s="790"/>
      <c r="AV83" s="790"/>
      <c r="AW83" s="790"/>
      <c r="AX83" s="790"/>
      <c r="AY83" s="790"/>
      <c r="AZ83" s="790"/>
      <c r="BA83" s="790"/>
      <c r="BB83" s="790"/>
    </row>
    <row r="84" spans="1:54" x14ac:dyDescent="0.2">
      <c r="A84" s="790">
        <v>80</v>
      </c>
      <c r="B84" s="790"/>
      <c r="C84" s="802" t="s">
        <v>718</v>
      </c>
      <c r="D84" s="802"/>
      <c r="E84" s="802"/>
      <c r="F84" s="802"/>
      <c r="G84" s="802"/>
      <c r="H84" s="802"/>
      <c r="I84" s="802"/>
      <c r="J84" s="802"/>
      <c r="K84" s="802"/>
      <c r="L84" s="802"/>
      <c r="M84" s="802"/>
      <c r="N84" s="802"/>
      <c r="O84" s="802"/>
      <c r="P84" s="802"/>
      <c r="Q84" s="802"/>
      <c r="R84" s="802"/>
      <c r="S84" s="802"/>
      <c r="T84" s="802"/>
      <c r="U84" s="802"/>
      <c r="V84" s="792" t="s">
        <v>713</v>
      </c>
      <c r="W84" s="792"/>
      <c r="X84" s="792"/>
      <c r="Y84" s="790"/>
      <c r="Z84" s="790"/>
      <c r="AA84" s="790"/>
      <c r="AB84" s="790"/>
      <c r="AC84" s="790"/>
      <c r="AD84" s="790"/>
      <c r="AE84" s="790"/>
      <c r="AF84" s="790"/>
      <c r="AG84" s="790"/>
      <c r="AH84" s="790"/>
      <c r="AI84" s="790"/>
      <c r="AJ84" s="790"/>
      <c r="AK84" s="790"/>
      <c r="AL84" s="790"/>
      <c r="AM84" s="790"/>
      <c r="AN84" s="790"/>
      <c r="AO84" s="790"/>
      <c r="AP84" s="790"/>
      <c r="AQ84" s="790"/>
      <c r="AR84" s="790"/>
      <c r="AS84" s="790"/>
      <c r="AT84" s="790"/>
      <c r="AU84" s="790"/>
      <c r="AV84" s="790"/>
      <c r="AW84" s="790"/>
      <c r="AX84" s="790"/>
      <c r="AY84" s="790"/>
      <c r="AZ84" s="790"/>
      <c r="BA84" s="790"/>
      <c r="BB84" s="790"/>
    </row>
    <row r="85" spans="1:54" x14ac:dyDescent="0.2">
      <c r="A85" s="790">
        <v>81</v>
      </c>
      <c r="B85" s="790"/>
      <c r="C85" s="802" t="s">
        <v>719</v>
      </c>
      <c r="D85" s="802"/>
      <c r="E85" s="802"/>
      <c r="F85" s="802"/>
      <c r="G85" s="802"/>
      <c r="H85" s="802"/>
      <c r="I85" s="802"/>
      <c r="J85" s="802"/>
      <c r="K85" s="802"/>
      <c r="L85" s="802"/>
      <c r="M85" s="802"/>
      <c r="N85" s="802"/>
      <c r="O85" s="802"/>
      <c r="P85" s="802"/>
      <c r="Q85" s="802"/>
      <c r="R85" s="802"/>
      <c r="S85" s="802"/>
      <c r="T85" s="802"/>
      <c r="U85" s="802"/>
      <c r="V85" s="792" t="s">
        <v>713</v>
      </c>
      <c r="W85" s="792"/>
      <c r="X85" s="792"/>
      <c r="Y85" s="790"/>
      <c r="Z85" s="790"/>
      <c r="AA85" s="790"/>
      <c r="AB85" s="790"/>
      <c r="AC85" s="790"/>
      <c r="AD85" s="790"/>
      <c r="AE85" s="790"/>
      <c r="AF85" s="790"/>
      <c r="AG85" s="790"/>
      <c r="AH85" s="790"/>
      <c r="AI85" s="790"/>
      <c r="AJ85" s="790"/>
      <c r="AK85" s="790"/>
      <c r="AL85" s="790"/>
      <c r="AM85" s="790"/>
      <c r="AN85" s="790"/>
      <c r="AO85" s="790"/>
      <c r="AP85" s="790"/>
      <c r="AQ85" s="790"/>
      <c r="AR85" s="790"/>
      <c r="AS85" s="790"/>
      <c r="AT85" s="790"/>
      <c r="AU85" s="790"/>
      <c r="AV85" s="790"/>
      <c r="AW85" s="790"/>
      <c r="AX85" s="790"/>
      <c r="AY85" s="790"/>
      <c r="AZ85" s="790"/>
      <c r="BA85" s="790"/>
      <c r="BB85" s="790"/>
    </row>
    <row r="86" spans="1:54" x14ac:dyDescent="0.2">
      <c r="A86" s="790">
        <v>82</v>
      </c>
      <c r="B86" s="790"/>
      <c r="C86" s="804" t="s">
        <v>720</v>
      </c>
      <c r="D86" s="804"/>
      <c r="E86" s="804"/>
      <c r="F86" s="804"/>
      <c r="G86" s="804"/>
      <c r="H86" s="804"/>
      <c r="I86" s="804"/>
      <c r="J86" s="804"/>
      <c r="K86" s="804"/>
      <c r="L86" s="804"/>
      <c r="M86" s="804"/>
      <c r="N86" s="804"/>
      <c r="O86" s="804"/>
      <c r="P86" s="804"/>
      <c r="Q86" s="804"/>
      <c r="R86" s="804"/>
      <c r="S86" s="804"/>
      <c r="T86" s="804"/>
      <c r="U86" s="804"/>
      <c r="V86" s="792" t="s">
        <v>713</v>
      </c>
      <c r="W86" s="792"/>
      <c r="X86" s="792"/>
      <c r="Y86" s="790"/>
      <c r="Z86" s="790"/>
      <c r="AA86" s="790"/>
      <c r="AB86" s="790"/>
      <c r="AC86" s="790"/>
      <c r="AD86" s="790"/>
      <c r="AE86" s="790"/>
      <c r="AF86" s="790"/>
      <c r="AG86" s="790"/>
      <c r="AH86" s="790"/>
      <c r="AI86" s="790"/>
      <c r="AJ86" s="790"/>
      <c r="AK86" s="790"/>
      <c r="AL86" s="790"/>
      <c r="AM86" s="790"/>
      <c r="AN86" s="790"/>
      <c r="AO86" s="790"/>
      <c r="AP86" s="790"/>
      <c r="AQ86" s="790"/>
      <c r="AR86" s="790"/>
      <c r="AS86" s="790"/>
      <c r="AT86" s="790"/>
      <c r="AU86" s="790"/>
      <c r="AV86" s="790"/>
      <c r="AW86" s="790"/>
      <c r="AX86" s="790"/>
      <c r="AY86" s="790"/>
      <c r="AZ86" s="790"/>
      <c r="BA86" s="790"/>
      <c r="BB86" s="790"/>
    </row>
    <row r="87" spans="1:54" x14ac:dyDescent="0.2">
      <c r="A87" s="790">
        <v>83</v>
      </c>
      <c r="B87" s="790"/>
      <c r="C87" s="804" t="s">
        <v>721</v>
      </c>
      <c r="D87" s="804"/>
      <c r="E87" s="804"/>
      <c r="F87" s="804"/>
      <c r="G87" s="804"/>
      <c r="H87" s="804"/>
      <c r="I87" s="804"/>
      <c r="J87" s="804"/>
      <c r="K87" s="804"/>
      <c r="L87" s="804"/>
      <c r="M87" s="804"/>
      <c r="N87" s="804"/>
      <c r="O87" s="804"/>
      <c r="P87" s="804"/>
      <c r="Q87" s="804"/>
      <c r="R87" s="804"/>
      <c r="S87" s="804"/>
      <c r="T87" s="804"/>
      <c r="U87" s="804"/>
      <c r="V87" s="803" t="s">
        <v>722</v>
      </c>
      <c r="W87" s="803"/>
      <c r="X87" s="803"/>
      <c r="Y87" s="794"/>
      <c r="Z87" s="795"/>
      <c r="AA87" s="795"/>
      <c r="AB87" s="795"/>
      <c r="AC87" s="796"/>
      <c r="AD87" s="796"/>
      <c r="AE87" s="794"/>
      <c r="AF87" s="795"/>
      <c r="AG87" s="795"/>
      <c r="AH87" s="795"/>
      <c r="AI87" s="796"/>
      <c r="AJ87" s="796"/>
      <c r="AK87" s="794"/>
      <c r="AL87" s="795"/>
      <c r="AM87" s="795"/>
      <c r="AN87" s="795"/>
      <c r="AO87" s="796"/>
      <c r="AP87" s="796"/>
      <c r="AQ87" s="794"/>
      <c r="AR87" s="795"/>
      <c r="AS87" s="795"/>
      <c r="AT87" s="795"/>
      <c r="AU87" s="796"/>
      <c r="AV87" s="796"/>
      <c r="AW87" s="794"/>
      <c r="AX87" s="795"/>
      <c r="AY87" s="795"/>
      <c r="AZ87" s="795"/>
      <c r="BA87" s="796"/>
      <c r="BB87" s="796"/>
    </row>
    <row r="88" spans="1:54" x14ac:dyDescent="0.2">
      <c r="A88" s="790">
        <v>84</v>
      </c>
      <c r="B88" s="790"/>
      <c r="C88" s="802" t="s">
        <v>723</v>
      </c>
      <c r="D88" s="802"/>
      <c r="E88" s="802"/>
      <c r="F88" s="802"/>
      <c r="G88" s="802"/>
      <c r="H88" s="802"/>
      <c r="I88" s="802"/>
      <c r="J88" s="802"/>
      <c r="K88" s="802"/>
      <c r="L88" s="802"/>
      <c r="M88" s="802"/>
      <c r="N88" s="802"/>
      <c r="O88" s="802"/>
      <c r="P88" s="802"/>
      <c r="Q88" s="802"/>
      <c r="R88" s="802"/>
      <c r="S88" s="802"/>
      <c r="T88" s="802"/>
      <c r="U88" s="802"/>
      <c r="V88" s="792" t="s">
        <v>722</v>
      </c>
      <c r="W88" s="792"/>
      <c r="X88" s="792"/>
      <c r="Y88" s="790"/>
      <c r="Z88" s="790"/>
      <c r="AA88" s="790"/>
      <c r="AB88" s="790"/>
      <c r="AC88" s="790"/>
      <c r="AD88" s="790"/>
      <c r="AE88" s="790"/>
      <c r="AF88" s="790"/>
      <c r="AG88" s="790"/>
      <c r="AH88" s="790"/>
      <c r="AI88" s="790"/>
      <c r="AJ88" s="790"/>
      <c r="AK88" s="790"/>
      <c r="AL88" s="790"/>
      <c r="AM88" s="790"/>
      <c r="AN88" s="790"/>
      <c r="AO88" s="790"/>
      <c r="AP88" s="790"/>
      <c r="AQ88" s="790"/>
      <c r="AR88" s="790"/>
      <c r="AS88" s="790"/>
      <c r="AT88" s="790"/>
      <c r="AU88" s="790"/>
      <c r="AV88" s="790"/>
      <c r="AW88" s="790"/>
      <c r="AX88" s="790"/>
      <c r="AY88" s="790"/>
      <c r="AZ88" s="790"/>
      <c r="BA88" s="790"/>
      <c r="BB88" s="790"/>
    </row>
    <row r="89" spans="1:54" x14ac:dyDescent="0.2">
      <c r="A89" s="790">
        <v>85</v>
      </c>
      <c r="B89" s="790"/>
      <c r="C89" s="802" t="s">
        <v>724</v>
      </c>
      <c r="D89" s="802"/>
      <c r="E89" s="802"/>
      <c r="F89" s="802"/>
      <c r="G89" s="802"/>
      <c r="H89" s="802"/>
      <c r="I89" s="802"/>
      <c r="J89" s="802"/>
      <c r="K89" s="802"/>
      <c r="L89" s="802"/>
      <c r="M89" s="802"/>
      <c r="N89" s="802"/>
      <c r="O89" s="802"/>
      <c r="P89" s="802"/>
      <c r="Q89" s="802"/>
      <c r="R89" s="802"/>
      <c r="S89" s="802"/>
      <c r="T89" s="802"/>
      <c r="U89" s="802"/>
      <c r="V89" s="792" t="s">
        <v>722</v>
      </c>
      <c r="W89" s="792"/>
      <c r="X89" s="792"/>
      <c r="Y89" s="790"/>
      <c r="Z89" s="790"/>
      <c r="AA89" s="790"/>
      <c r="AB89" s="790"/>
      <c r="AC89" s="790"/>
      <c r="AD89" s="790"/>
      <c r="AE89" s="790"/>
      <c r="AF89" s="790"/>
      <c r="AG89" s="790"/>
      <c r="AH89" s="790"/>
      <c r="AI89" s="790"/>
      <c r="AJ89" s="790"/>
      <c r="AK89" s="790"/>
      <c r="AL89" s="790"/>
      <c r="AM89" s="790"/>
      <c r="AN89" s="790"/>
      <c r="AO89" s="790"/>
      <c r="AP89" s="790"/>
      <c r="AQ89" s="790"/>
      <c r="AR89" s="790"/>
      <c r="AS89" s="790"/>
      <c r="AT89" s="790"/>
      <c r="AU89" s="790"/>
      <c r="AV89" s="790"/>
      <c r="AW89" s="790"/>
      <c r="AX89" s="790"/>
      <c r="AY89" s="790"/>
      <c r="AZ89" s="790"/>
      <c r="BA89" s="790"/>
      <c r="BB89" s="790"/>
    </row>
    <row r="90" spans="1:54" x14ac:dyDescent="0.2">
      <c r="A90" s="790">
        <v>86</v>
      </c>
      <c r="B90" s="790"/>
      <c r="C90" s="802" t="s">
        <v>725</v>
      </c>
      <c r="D90" s="802"/>
      <c r="E90" s="802"/>
      <c r="F90" s="802"/>
      <c r="G90" s="802"/>
      <c r="H90" s="802"/>
      <c r="I90" s="802"/>
      <c r="J90" s="802"/>
      <c r="K90" s="802"/>
      <c r="L90" s="802"/>
      <c r="M90" s="802"/>
      <c r="N90" s="802"/>
      <c r="O90" s="802"/>
      <c r="P90" s="802"/>
      <c r="Q90" s="802"/>
      <c r="R90" s="802"/>
      <c r="S90" s="802"/>
      <c r="T90" s="802"/>
      <c r="U90" s="802"/>
      <c r="V90" s="792" t="s">
        <v>722</v>
      </c>
      <c r="W90" s="792"/>
      <c r="X90" s="792"/>
      <c r="Y90" s="790"/>
      <c r="Z90" s="790"/>
      <c r="AA90" s="790"/>
      <c r="AB90" s="790"/>
      <c r="AC90" s="790"/>
      <c r="AD90" s="790"/>
      <c r="AE90" s="790"/>
      <c r="AF90" s="790"/>
      <c r="AG90" s="790"/>
      <c r="AH90" s="790"/>
      <c r="AI90" s="790"/>
      <c r="AJ90" s="790"/>
      <c r="AK90" s="790"/>
      <c r="AL90" s="790"/>
      <c r="AM90" s="790"/>
      <c r="AN90" s="790"/>
      <c r="AO90" s="790"/>
      <c r="AP90" s="790"/>
      <c r="AQ90" s="790"/>
      <c r="AR90" s="790"/>
      <c r="AS90" s="790"/>
      <c r="AT90" s="790"/>
      <c r="AU90" s="790"/>
      <c r="AV90" s="790"/>
      <c r="AW90" s="790"/>
      <c r="AX90" s="790"/>
      <c r="AY90" s="790"/>
      <c r="AZ90" s="790"/>
      <c r="BA90" s="790"/>
      <c r="BB90" s="790"/>
    </row>
    <row r="91" spans="1:54" x14ac:dyDescent="0.2">
      <c r="A91" s="790">
        <v>87</v>
      </c>
      <c r="B91" s="790"/>
      <c r="C91" s="802" t="s">
        <v>726</v>
      </c>
      <c r="D91" s="802"/>
      <c r="E91" s="802"/>
      <c r="F91" s="802"/>
      <c r="G91" s="802"/>
      <c r="H91" s="802"/>
      <c r="I91" s="802"/>
      <c r="J91" s="802"/>
      <c r="K91" s="802"/>
      <c r="L91" s="802"/>
      <c r="M91" s="802"/>
      <c r="N91" s="802"/>
      <c r="O91" s="802"/>
      <c r="P91" s="802"/>
      <c r="Q91" s="802"/>
      <c r="R91" s="802"/>
      <c r="S91" s="802"/>
      <c r="T91" s="802"/>
      <c r="U91" s="802"/>
      <c r="V91" s="792" t="s">
        <v>722</v>
      </c>
      <c r="W91" s="792"/>
      <c r="X91" s="792"/>
      <c r="Y91" s="790"/>
      <c r="Z91" s="790"/>
      <c r="AA91" s="790"/>
      <c r="AB91" s="790"/>
      <c r="AC91" s="790"/>
      <c r="AD91" s="790"/>
      <c r="AE91" s="790"/>
      <c r="AF91" s="790"/>
      <c r="AG91" s="790"/>
      <c r="AH91" s="790"/>
      <c r="AI91" s="790"/>
      <c r="AJ91" s="790"/>
      <c r="AK91" s="790"/>
      <c r="AL91" s="790"/>
      <c r="AM91" s="790"/>
      <c r="AN91" s="790"/>
      <c r="AO91" s="790"/>
      <c r="AP91" s="790"/>
      <c r="AQ91" s="790"/>
      <c r="AR91" s="790"/>
      <c r="AS91" s="790"/>
      <c r="AT91" s="790"/>
      <c r="AU91" s="790"/>
      <c r="AV91" s="790"/>
      <c r="AW91" s="790"/>
      <c r="AX91" s="790"/>
      <c r="AY91" s="790"/>
      <c r="AZ91" s="790"/>
      <c r="BA91" s="790"/>
      <c r="BB91" s="790"/>
    </row>
    <row r="92" spans="1:54" x14ac:dyDescent="0.2">
      <c r="A92" s="790">
        <v>88</v>
      </c>
      <c r="B92" s="790"/>
      <c r="C92" s="802" t="s">
        <v>727</v>
      </c>
      <c r="D92" s="802"/>
      <c r="E92" s="802"/>
      <c r="F92" s="802"/>
      <c r="G92" s="802"/>
      <c r="H92" s="802"/>
      <c r="I92" s="802"/>
      <c r="J92" s="802"/>
      <c r="K92" s="802"/>
      <c r="L92" s="802"/>
      <c r="M92" s="802"/>
      <c r="N92" s="802"/>
      <c r="O92" s="802"/>
      <c r="P92" s="802"/>
      <c r="Q92" s="802"/>
      <c r="R92" s="802"/>
      <c r="S92" s="802"/>
      <c r="T92" s="802"/>
      <c r="U92" s="802"/>
      <c r="V92" s="792" t="s">
        <v>722</v>
      </c>
      <c r="W92" s="792"/>
      <c r="X92" s="792"/>
      <c r="Y92" s="790"/>
      <c r="Z92" s="790"/>
      <c r="AA92" s="790"/>
      <c r="AB92" s="790"/>
      <c r="AC92" s="790"/>
      <c r="AD92" s="790"/>
      <c r="AE92" s="790"/>
      <c r="AF92" s="790"/>
      <c r="AG92" s="790"/>
      <c r="AH92" s="790"/>
      <c r="AI92" s="790"/>
      <c r="AJ92" s="790"/>
      <c r="AK92" s="790"/>
      <c r="AL92" s="790"/>
      <c r="AM92" s="790"/>
      <c r="AN92" s="790"/>
      <c r="AO92" s="790"/>
      <c r="AP92" s="790"/>
      <c r="AQ92" s="790"/>
      <c r="AR92" s="790"/>
      <c r="AS92" s="790"/>
      <c r="AT92" s="790"/>
      <c r="AU92" s="790"/>
      <c r="AV92" s="790"/>
      <c r="AW92" s="790"/>
      <c r="AX92" s="790"/>
      <c r="AY92" s="790"/>
      <c r="AZ92" s="790"/>
      <c r="BA92" s="790"/>
      <c r="BB92" s="790"/>
    </row>
    <row r="93" spans="1:54" x14ac:dyDescent="0.2">
      <c r="A93" s="790">
        <v>89</v>
      </c>
      <c r="B93" s="790"/>
      <c r="C93" s="802" t="s">
        <v>728</v>
      </c>
      <c r="D93" s="802"/>
      <c r="E93" s="802"/>
      <c r="F93" s="802"/>
      <c r="G93" s="802"/>
      <c r="H93" s="802"/>
      <c r="I93" s="802"/>
      <c r="J93" s="802"/>
      <c r="K93" s="802"/>
      <c r="L93" s="802"/>
      <c r="M93" s="802"/>
      <c r="N93" s="802"/>
      <c r="O93" s="802"/>
      <c r="P93" s="802"/>
      <c r="Q93" s="802"/>
      <c r="R93" s="802"/>
      <c r="S93" s="802"/>
      <c r="T93" s="802"/>
      <c r="U93" s="802"/>
      <c r="V93" s="792" t="s">
        <v>722</v>
      </c>
      <c r="W93" s="792"/>
      <c r="X93" s="792"/>
      <c r="Y93" s="790"/>
      <c r="Z93" s="790"/>
      <c r="AA93" s="790"/>
      <c r="AB93" s="790"/>
      <c r="AC93" s="790"/>
      <c r="AD93" s="790"/>
      <c r="AE93" s="790"/>
      <c r="AF93" s="790"/>
      <c r="AG93" s="790"/>
      <c r="AH93" s="790"/>
      <c r="AI93" s="790"/>
      <c r="AJ93" s="790"/>
      <c r="AK93" s="790"/>
      <c r="AL93" s="790"/>
      <c r="AM93" s="790"/>
      <c r="AN93" s="790"/>
      <c r="AO93" s="790"/>
      <c r="AP93" s="790"/>
      <c r="AQ93" s="790"/>
      <c r="AR93" s="790"/>
      <c r="AS93" s="790"/>
      <c r="AT93" s="790"/>
      <c r="AU93" s="790"/>
      <c r="AV93" s="790"/>
      <c r="AW93" s="790"/>
      <c r="AX93" s="790"/>
      <c r="AY93" s="790"/>
      <c r="AZ93" s="790"/>
      <c r="BA93" s="790"/>
      <c r="BB93" s="790"/>
    </row>
    <row r="94" spans="1:54" x14ac:dyDescent="0.2">
      <c r="A94" s="790">
        <v>90</v>
      </c>
      <c r="B94" s="790"/>
      <c r="C94" s="802" t="s">
        <v>729</v>
      </c>
      <c r="D94" s="802"/>
      <c r="E94" s="802"/>
      <c r="F94" s="802"/>
      <c r="G94" s="802"/>
      <c r="H94" s="802"/>
      <c r="I94" s="802"/>
      <c r="J94" s="802"/>
      <c r="K94" s="802"/>
      <c r="L94" s="802"/>
      <c r="M94" s="802"/>
      <c r="N94" s="802"/>
      <c r="O94" s="802"/>
      <c r="P94" s="802"/>
      <c r="Q94" s="802"/>
      <c r="R94" s="802"/>
      <c r="S94" s="802"/>
      <c r="T94" s="802"/>
      <c r="U94" s="802"/>
      <c r="V94" s="792" t="s">
        <v>722</v>
      </c>
      <c r="W94" s="792"/>
      <c r="X94" s="792"/>
      <c r="Y94" s="790"/>
      <c r="Z94" s="790"/>
      <c r="AA94" s="790"/>
      <c r="AB94" s="790"/>
      <c r="AC94" s="790"/>
      <c r="AD94" s="790"/>
      <c r="AE94" s="790"/>
      <c r="AF94" s="790"/>
      <c r="AG94" s="790"/>
      <c r="AH94" s="790"/>
      <c r="AI94" s="790"/>
      <c r="AJ94" s="790"/>
      <c r="AK94" s="790"/>
      <c r="AL94" s="790"/>
      <c r="AM94" s="790"/>
      <c r="AN94" s="790"/>
      <c r="AO94" s="790"/>
      <c r="AP94" s="790"/>
      <c r="AQ94" s="790"/>
      <c r="AR94" s="790"/>
      <c r="AS94" s="790"/>
      <c r="AT94" s="790"/>
      <c r="AU94" s="790"/>
      <c r="AV94" s="790"/>
      <c r="AW94" s="790"/>
      <c r="AX94" s="790"/>
      <c r="AY94" s="790"/>
      <c r="AZ94" s="790"/>
      <c r="BA94" s="790"/>
      <c r="BB94" s="790"/>
    </row>
    <row r="95" spans="1:54" x14ac:dyDescent="0.2">
      <c r="A95" s="790">
        <v>91</v>
      </c>
      <c r="B95" s="790"/>
      <c r="C95" s="802" t="s">
        <v>730</v>
      </c>
      <c r="D95" s="802"/>
      <c r="E95" s="802"/>
      <c r="F95" s="802"/>
      <c r="G95" s="802"/>
      <c r="H95" s="802"/>
      <c r="I95" s="802"/>
      <c r="J95" s="802"/>
      <c r="K95" s="802"/>
      <c r="L95" s="802"/>
      <c r="M95" s="802"/>
      <c r="N95" s="802"/>
      <c r="O95" s="802"/>
      <c r="P95" s="802"/>
      <c r="Q95" s="802"/>
      <c r="R95" s="802"/>
      <c r="S95" s="802"/>
      <c r="T95" s="802"/>
      <c r="U95" s="802"/>
      <c r="V95" s="792" t="s">
        <v>722</v>
      </c>
      <c r="W95" s="792"/>
      <c r="X95" s="792"/>
      <c r="Y95" s="790"/>
      <c r="Z95" s="790"/>
      <c r="AA95" s="790"/>
      <c r="AB95" s="790"/>
      <c r="AC95" s="790"/>
      <c r="AD95" s="790"/>
      <c r="AE95" s="790"/>
      <c r="AF95" s="790"/>
      <c r="AG95" s="790"/>
      <c r="AH95" s="790"/>
      <c r="AI95" s="790"/>
      <c r="AJ95" s="790"/>
      <c r="AK95" s="790"/>
      <c r="AL95" s="790"/>
      <c r="AM95" s="790"/>
      <c r="AN95" s="790"/>
      <c r="AO95" s="790"/>
      <c r="AP95" s="790"/>
      <c r="AQ95" s="790"/>
      <c r="AR95" s="790"/>
      <c r="AS95" s="790"/>
      <c r="AT95" s="790"/>
      <c r="AU95" s="790"/>
      <c r="AV95" s="790"/>
      <c r="AW95" s="790"/>
      <c r="AX95" s="790"/>
      <c r="AY95" s="790"/>
      <c r="AZ95" s="790"/>
      <c r="BA95" s="790"/>
      <c r="BB95" s="790"/>
    </row>
    <row r="96" spans="1:54" x14ac:dyDescent="0.2">
      <c r="A96" s="790">
        <v>92</v>
      </c>
      <c r="B96" s="790"/>
      <c r="C96" s="802" t="s">
        <v>731</v>
      </c>
      <c r="D96" s="802"/>
      <c r="E96" s="802"/>
      <c r="F96" s="802"/>
      <c r="G96" s="802"/>
      <c r="H96" s="802"/>
      <c r="I96" s="802"/>
      <c r="J96" s="802"/>
      <c r="K96" s="802"/>
      <c r="L96" s="802"/>
      <c r="M96" s="802"/>
      <c r="N96" s="802"/>
      <c r="O96" s="802"/>
      <c r="P96" s="802"/>
      <c r="Q96" s="802"/>
      <c r="R96" s="802"/>
      <c r="S96" s="802"/>
      <c r="T96" s="802"/>
      <c r="U96" s="802"/>
      <c r="V96" s="792" t="s">
        <v>722</v>
      </c>
      <c r="W96" s="792"/>
      <c r="X96" s="792"/>
      <c r="Y96" s="790"/>
      <c r="Z96" s="790"/>
      <c r="AA96" s="790"/>
      <c r="AB96" s="790"/>
      <c r="AC96" s="790"/>
      <c r="AD96" s="790"/>
      <c r="AE96" s="790"/>
      <c r="AF96" s="790"/>
      <c r="AG96" s="790"/>
      <c r="AH96" s="790"/>
      <c r="AI96" s="790"/>
      <c r="AJ96" s="790"/>
      <c r="AK96" s="790"/>
      <c r="AL96" s="790"/>
      <c r="AM96" s="790"/>
      <c r="AN96" s="790"/>
      <c r="AO96" s="790"/>
      <c r="AP96" s="790"/>
      <c r="AQ96" s="790"/>
      <c r="AR96" s="790"/>
      <c r="AS96" s="790"/>
      <c r="AT96" s="790"/>
      <c r="AU96" s="790"/>
      <c r="AV96" s="790"/>
      <c r="AW96" s="790"/>
      <c r="AX96" s="790"/>
      <c r="AY96" s="790"/>
      <c r="AZ96" s="790"/>
      <c r="BA96" s="790"/>
      <c r="BB96" s="790"/>
    </row>
    <row r="97" spans="1:54" x14ac:dyDescent="0.2">
      <c r="A97" s="790">
        <v>93</v>
      </c>
      <c r="B97" s="790"/>
      <c r="C97" s="802" t="s">
        <v>732</v>
      </c>
      <c r="D97" s="802"/>
      <c r="E97" s="802"/>
      <c r="F97" s="802"/>
      <c r="G97" s="802"/>
      <c r="H97" s="802"/>
      <c r="I97" s="802"/>
      <c r="J97" s="802"/>
      <c r="K97" s="802"/>
      <c r="L97" s="802"/>
      <c r="M97" s="802"/>
      <c r="N97" s="802"/>
      <c r="O97" s="802"/>
      <c r="P97" s="802"/>
      <c r="Q97" s="802"/>
      <c r="R97" s="802"/>
      <c r="S97" s="802"/>
      <c r="T97" s="802"/>
      <c r="U97" s="802"/>
      <c r="V97" s="803" t="s">
        <v>733</v>
      </c>
      <c r="W97" s="803"/>
      <c r="X97" s="803"/>
      <c r="Y97" s="794"/>
      <c r="Z97" s="795"/>
      <c r="AA97" s="795"/>
      <c r="AB97" s="795"/>
      <c r="AC97" s="796"/>
      <c r="AD97" s="796"/>
      <c r="AE97" s="794"/>
      <c r="AF97" s="795"/>
      <c r="AG97" s="795"/>
      <c r="AH97" s="795"/>
      <c r="AI97" s="796"/>
      <c r="AJ97" s="796"/>
      <c r="AK97" s="794"/>
      <c r="AL97" s="795"/>
      <c r="AM97" s="795"/>
      <c r="AN97" s="795"/>
      <c r="AO97" s="796"/>
      <c r="AP97" s="796"/>
      <c r="AQ97" s="794"/>
      <c r="AR97" s="795"/>
      <c r="AS97" s="795"/>
      <c r="AT97" s="795"/>
      <c r="AU97" s="796"/>
      <c r="AV97" s="796"/>
      <c r="AW97" s="794"/>
      <c r="AX97" s="795"/>
      <c r="AY97" s="795"/>
      <c r="AZ97" s="795"/>
      <c r="BA97" s="796"/>
      <c r="BB97" s="796"/>
    </row>
    <row r="98" spans="1:54" x14ac:dyDescent="0.2">
      <c r="A98" s="790">
        <v>94</v>
      </c>
      <c r="B98" s="790"/>
      <c r="C98" s="802" t="s">
        <v>734</v>
      </c>
      <c r="D98" s="802"/>
      <c r="E98" s="802"/>
      <c r="F98" s="802"/>
      <c r="G98" s="802"/>
      <c r="H98" s="802"/>
      <c r="I98" s="802"/>
      <c r="J98" s="802"/>
      <c r="K98" s="802"/>
      <c r="L98" s="802"/>
      <c r="M98" s="802"/>
      <c r="N98" s="802"/>
      <c r="O98" s="802"/>
      <c r="P98" s="802"/>
      <c r="Q98" s="802"/>
      <c r="R98" s="802"/>
      <c r="S98" s="802"/>
      <c r="T98" s="802"/>
      <c r="U98" s="802"/>
      <c r="V98" s="792" t="s">
        <v>733</v>
      </c>
      <c r="W98" s="792"/>
      <c r="X98" s="792"/>
      <c r="Y98" s="790"/>
      <c r="Z98" s="790"/>
      <c r="AA98" s="790"/>
      <c r="AB98" s="790"/>
      <c r="AC98" s="790"/>
      <c r="AD98" s="790"/>
      <c r="AE98" s="790"/>
      <c r="AF98" s="790"/>
      <c r="AG98" s="790"/>
      <c r="AH98" s="790"/>
      <c r="AI98" s="790"/>
      <c r="AJ98" s="790"/>
      <c r="AK98" s="790"/>
      <c r="AL98" s="790"/>
      <c r="AM98" s="790"/>
      <c r="AN98" s="790"/>
      <c r="AO98" s="790"/>
      <c r="AP98" s="790"/>
      <c r="AQ98" s="790"/>
      <c r="AR98" s="790"/>
      <c r="AS98" s="790"/>
      <c r="AT98" s="790"/>
      <c r="AU98" s="790"/>
      <c r="AV98" s="790"/>
      <c r="AW98" s="790"/>
      <c r="AX98" s="790"/>
      <c r="AY98" s="790"/>
      <c r="AZ98" s="790"/>
      <c r="BA98" s="790"/>
      <c r="BB98" s="790"/>
    </row>
    <row r="99" spans="1:54" x14ac:dyDescent="0.2">
      <c r="A99" s="790">
        <v>95</v>
      </c>
      <c r="B99" s="790"/>
      <c r="C99" s="802" t="s">
        <v>735</v>
      </c>
      <c r="D99" s="802"/>
      <c r="E99" s="802"/>
      <c r="F99" s="802"/>
      <c r="G99" s="802"/>
      <c r="H99" s="802"/>
      <c r="I99" s="802"/>
      <c r="J99" s="802"/>
      <c r="K99" s="802"/>
      <c r="L99" s="802"/>
      <c r="M99" s="802"/>
      <c r="N99" s="802"/>
      <c r="O99" s="802"/>
      <c r="P99" s="802"/>
      <c r="Q99" s="802"/>
      <c r="R99" s="802"/>
      <c r="S99" s="802"/>
      <c r="T99" s="802"/>
      <c r="U99" s="802"/>
      <c r="V99" s="792" t="s">
        <v>733</v>
      </c>
      <c r="W99" s="792"/>
      <c r="X99" s="792"/>
      <c r="Y99" s="790"/>
      <c r="Z99" s="790"/>
      <c r="AA99" s="790"/>
      <c r="AB99" s="790"/>
      <c r="AC99" s="790"/>
      <c r="AD99" s="790"/>
      <c r="AE99" s="790"/>
      <c r="AF99" s="790"/>
      <c r="AG99" s="790"/>
      <c r="AH99" s="790"/>
      <c r="AI99" s="790"/>
      <c r="AJ99" s="790"/>
      <c r="AK99" s="790"/>
      <c r="AL99" s="790"/>
      <c r="AM99" s="790"/>
      <c r="AN99" s="790"/>
      <c r="AO99" s="790"/>
      <c r="AP99" s="790"/>
      <c r="AQ99" s="790"/>
      <c r="AR99" s="790"/>
      <c r="AS99" s="790"/>
      <c r="AT99" s="790"/>
      <c r="AU99" s="790"/>
      <c r="AV99" s="790"/>
      <c r="AW99" s="790"/>
      <c r="AX99" s="790"/>
      <c r="AY99" s="790"/>
      <c r="AZ99" s="790"/>
      <c r="BA99" s="790"/>
      <c r="BB99" s="790"/>
    </row>
    <row r="100" spans="1:54" x14ac:dyDescent="0.2">
      <c r="A100" s="790">
        <v>96</v>
      </c>
      <c r="B100" s="790"/>
      <c r="C100" s="804" t="s">
        <v>736</v>
      </c>
      <c r="D100" s="804"/>
      <c r="E100" s="804"/>
      <c r="F100" s="804"/>
      <c r="G100" s="804"/>
      <c r="H100" s="804"/>
      <c r="I100" s="804"/>
      <c r="J100" s="804"/>
      <c r="K100" s="804"/>
      <c r="L100" s="804"/>
      <c r="M100" s="804"/>
      <c r="N100" s="804"/>
      <c r="O100" s="804"/>
      <c r="P100" s="804"/>
      <c r="Q100" s="804"/>
      <c r="R100" s="804"/>
      <c r="S100" s="804"/>
      <c r="T100" s="804"/>
      <c r="U100" s="804"/>
      <c r="V100" s="792" t="s">
        <v>733</v>
      </c>
      <c r="W100" s="792"/>
      <c r="X100" s="792"/>
      <c r="Y100" s="790"/>
      <c r="Z100" s="790"/>
      <c r="AA100" s="790"/>
      <c r="AB100" s="790"/>
      <c r="AC100" s="790"/>
      <c r="AD100" s="790"/>
      <c r="AE100" s="790"/>
      <c r="AF100" s="790"/>
      <c r="AG100" s="790"/>
      <c r="AH100" s="790"/>
      <c r="AI100" s="790"/>
      <c r="AJ100" s="790"/>
      <c r="AK100" s="790"/>
      <c r="AL100" s="790"/>
      <c r="AM100" s="790"/>
      <c r="AN100" s="790"/>
      <c r="AO100" s="790"/>
      <c r="AP100" s="790"/>
      <c r="AQ100" s="790"/>
      <c r="AR100" s="790"/>
      <c r="AS100" s="790"/>
      <c r="AT100" s="790"/>
      <c r="AU100" s="790"/>
      <c r="AV100" s="790"/>
      <c r="AW100" s="790"/>
      <c r="AX100" s="790"/>
      <c r="AY100" s="790"/>
      <c r="AZ100" s="790"/>
      <c r="BA100" s="790"/>
      <c r="BB100" s="790"/>
    </row>
    <row r="101" spans="1:54" x14ac:dyDescent="0.2">
      <c r="A101" s="790">
        <v>97</v>
      </c>
      <c r="B101" s="790"/>
      <c r="C101" s="804" t="s">
        <v>737</v>
      </c>
      <c r="D101" s="804"/>
      <c r="E101" s="804"/>
      <c r="F101" s="804"/>
      <c r="G101" s="804"/>
      <c r="H101" s="804"/>
      <c r="I101" s="804"/>
      <c r="J101" s="804"/>
      <c r="K101" s="804"/>
      <c r="L101" s="804"/>
      <c r="M101" s="804"/>
      <c r="N101" s="804"/>
      <c r="O101" s="804"/>
      <c r="P101" s="804"/>
      <c r="Q101" s="804"/>
      <c r="R101" s="804"/>
      <c r="S101" s="804"/>
      <c r="T101" s="804"/>
      <c r="U101" s="804"/>
      <c r="V101" s="792" t="s">
        <v>733</v>
      </c>
      <c r="W101" s="792"/>
      <c r="X101" s="792"/>
      <c r="Y101" s="790"/>
      <c r="Z101" s="790"/>
      <c r="AA101" s="790"/>
      <c r="AB101" s="790"/>
      <c r="AC101" s="790"/>
      <c r="AD101" s="790"/>
      <c r="AE101" s="790"/>
      <c r="AF101" s="790"/>
      <c r="AG101" s="790"/>
      <c r="AH101" s="790"/>
      <c r="AI101" s="790"/>
      <c r="AJ101" s="790"/>
      <c r="AK101" s="790"/>
      <c r="AL101" s="790"/>
      <c r="AM101" s="790"/>
      <c r="AN101" s="790"/>
      <c r="AO101" s="790"/>
      <c r="AP101" s="790"/>
      <c r="AQ101" s="790"/>
      <c r="AR101" s="790"/>
      <c r="AS101" s="790"/>
      <c r="AT101" s="790"/>
      <c r="AU101" s="790"/>
      <c r="AV101" s="790"/>
      <c r="AW101" s="790"/>
      <c r="AX101" s="790"/>
      <c r="AY101" s="790"/>
      <c r="AZ101" s="790"/>
      <c r="BA101" s="790"/>
      <c r="BB101" s="790"/>
    </row>
    <row r="102" spans="1:54" x14ac:dyDescent="0.2">
      <c r="A102" s="790">
        <v>98</v>
      </c>
      <c r="B102" s="790"/>
      <c r="C102" s="804" t="s">
        <v>738</v>
      </c>
      <c r="D102" s="804"/>
      <c r="E102" s="804"/>
      <c r="F102" s="804"/>
      <c r="G102" s="804"/>
      <c r="H102" s="804"/>
      <c r="I102" s="804"/>
      <c r="J102" s="804"/>
      <c r="K102" s="804"/>
      <c r="L102" s="804"/>
      <c r="M102" s="804"/>
      <c r="N102" s="804"/>
      <c r="O102" s="804"/>
      <c r="P102" s="804"/>
      <c r="Q102" s="804"/>
      <c r="R102" s="804"/>
      <c r="S102" s="804"/>
      <c r="T102" s="804"/>
      <c r="U102" s="804"/>
      <c r="V102" s="792" t="s">
        <v>733</v>
      </c>
      <c r="W102" s="792"/>
      <c r="X102" s="792"/>
      <c r="Y102" s="790"/>
      <c r="Z102" s="790"/>
      <c r="AA102" s="790"/>
      <c r="AB102" s="790"/>
      <c r="AC102" s="790"/>
      <c r="AD102" s="790"/>
      <c r="AE102" s="790"/>
      <c r="AF102" s="790"/>
      <c r="AG102" s="790"/>
      <c r="AH102" s="790"/>
      <c r="AI102" s="790"/>
      <c r="AJ102" s="790"/>
      <c r="AK102" s="790"/>
      <c r="AL102" s="790"/>
      <c r="AM102" s="790"/>
      <c r="AN102" s="790"/>
      <c r="AO102" s="790"/>
      <c r="AP102" s="790"/>
      <c r="AQ102" s="790"/>
      <c r="AR102" s="790"/>
      <c r="AS102" s="790"/>
      <c r="AT102" s="790"/>
      <c r="AU102" s="790"/>
      <c r="AV102" s="790"/>
      <c r="AW102" s="790"/>
      <c r="AX102" s="790"/>
      <c r="AY102" s="790"/>
      <c r="AZ102" s="790"/>
      <c r="BA102" s="790"/>
      <c r="BB102" s="790"/>
    </row>
    <row r="103" spans="1:54" x14ac:dyDescent="0.2">
      <c r="A103" s="790">
        <v>99</v>
      </c>
      <c r="B103" s="790"/>
      <c r="C103" s="805" t="s">
        <v>739</v>
      </c>
      <c r="D103" s="805"/>
      <c r="E103" s="805"/>
      <c r="F103" s="805"/>
      <c r="G103" s="805"/>
      <c r="H103" s="805"/>
      <c r="I103" s="805"/>
      <c r="J103" s="805"/>
      <c r="K103" s="805"/>
      <c r="L103" s="805"/>
      <c r="M103" s="805"/>
      <c r="N103" s="805"/>
      <c r="O103" s="805"/>
      <c r="P103" s="805"/>
      <c r="Q103" s="805"/>
      <c r="R103" s="805"/>
      <c r="S103" s="805"/>
      <c r="T103" s="805"/>
      <c r="U103" s="805"/>
      <c r="V103" s="792" t="s">
        <v>733</v>
      </c>
      <c r="W103" s="792"/>
      <c r="X103" s="792"/>
      <c r="Y103" s="790"/>
      <c r="Z103" s="790"/>
      <c r="AA103" s="790"/>
      <c r="AB103" s="790"/>
      <c r="AC103" s="790"/>
      <c r="AD103" s="790"/>
      <c r="AE103" s="790"/>
      <c r="AF103" s="790"/>
      <c r="AG103" s="790"/>
      <c r="AH103" s="790"/>
      <c r="AI103" s="790"/>
      <c r="AJ103" s="790"/>
      <c r="AK103" s="790"/>
      <c r="AL103" s="790"/>
      <c r="AM103" s="790"/>
      <c r="AN103" s="790"/>
      <c r="AO103" s="790"/>
      <c r="AP103" s="790"/>
      <c r="AQ103" s="790"/>
      <c r="AR103" s="790"/>
      <c r="AS103" s="790"/>
      <c r="AT103" s="790"/>
      <c r="AU103" s="790"/>
      <c r="AV103" s="790"/>
      <c r="AW103" s="790"/>
      <c r="AX103" s="790"/>
      <c r="AY103" s="790"/>
      <c r="AZ103" s="790"/>
      <c r="BA103" s="790"/>
      <c r="BB103" s="790"/>
    </row>
    <row r="104" spans="1:54" x14ac:dyDescent="0.2">
      <c r="A104" s="790">
        <v>100</v>
      </c>
      <c r="B104" s="790"/>
      <c r="C104" s="802" t="s">
        <v>740</v>
      </c>
      <c r="D104" s="802"/>
      <c r="E104" s="802"/>
      <c r="F104" s="802"/>
      <c r="G104" s="802"/>
      <c r="H104" s="802"/>
      <c r="I104" s="802"/>
      <c r="J104" s="802"/>
      <c r="K104" s="802"/>
      <c r="L104" s="802"/>
      <c r="M104" s="802"/>
      <c r="N104" s="802"/>
      <c r="O104" s="802"/>
      <c r="P104" s="802"/>
      <c r="Q104" s="802"/>
      <c r="R104" s="802"/>
      <c r="S104" s="802"/>
      <c r="T104" s="802"/>
      <c r="U104" s="802"/>
      <c r="V104" s="792" t="s">
        <v>741</v>
      </c>
      <c r="W104" s="792"/>
      <c r="X104" s="792"/>
      <c r="Y104" s="790"/>
      <c r="Z104" s="790"/>
      <c r="AA104" s="790"/>
      <c r="AB104" s="790"/>
      <c r="AC104" s="790"/>
      <c r="AD104" s="790"/>
      <c r="AE104" s="790"/>
      <c r="AF104" s="790"/>
      <c r="AG104" s="790"/>
      <c r="AH104" s="790"/>
      <c r="AI104" s="790"/>
      <c r="AJ104" s="790"/>
      <c r="AK104" s="790"/>
      <c r="AL104" s="790"/>
      <c r="AM104" s="790"/>
      <c r="AN104" s="790"/>
      <c r="AO104" s="790"/>
      <c r="AP104" s="790"/>
      <c r="AQ104" s="790"/>
      <c r="AR104" s="790"/>
      <c r="AS104" s="790"/>
      <c r="AT104" s="790"/>
      <c r="AU104" s="790"/>
      <c r="AV104" s="790"/>
      <c r="AW104" s="790"/>
      <c r="AX104" s="790"/>
      <c r="AY104" s="790"/>
      <c r="AZ104" s="790"/>
      <c r="BA104" s="790"/>
      <c r="BB104" s="790"/>
    </row>
    <row r="105" spans="1:54" x14ac:dyDescent="0.2">
      <c r="A105" s="790">
        <v>101</v>
      </c>
      <c r="B105" s="790"/>
      <c r="C105" s="802" t="s">
        <v>742</v>
      </c>
      <c r="D105" s="802"/>
      <c r="E105" s="802"/>
      <c r="F105" s="802"/>
      <c r="G105" s="802"/>
      <c r="H105" s="802"/>
      <c r="I105" s="802"/>
      <c r="J105" s="802"/>
      <c r="K105" s="802"/>
      <c r="L105" s="802"/>
      <c r="M105" s="802"/>
      <c r="N105" s="802"/>
      <c r="O105" s="802"/>
      <c r="P105" s="802"/>
      <c r="Q105" s="802"/>
      <c r="R105" s="802"/>
      <c r="S105" s="802"/>
      <c r="T105" s="802"/>
      <c r="U105" s="802"/>
      <c r="V105" s="792" t="s">
        <v>741</v>
      </c>
      <c r="W105" s="792"/>
      <c r="X105" s="792"/>
      <c r="Y105" s="790"/>
      <c r="Z105" s="790"/>
      <c r="AA105" s="790"/>
      <c r="AB105" s="790"/>
      <c r="AC105" s="790"/>
      <c r="AD105" s="790"/>
      <c r="AE105" s="790"/>
      <c r="AF105" s="790"/>
      <c r="AG105" s="790"/>
      <c r="AH105" s="790"/>
      <c r="AI105" s="790"/>
      <c r="AJ105" s="790"/>
      <c r="AK105" s="790"/>
      <c r="AL105" s="790"/>
      <c r="AM105" s="790"/>
      <c r="AN105" s="790"/>
      <c r="AO105" s="790"/>
      <c r="AP105" s="790"/>
      <c r="AQ105" s="790"/>
      <c r="AR105" s="790"/>
      <c r="AS105" s="790"/>
      <c r="AT105" s="790"/>
      <c r="AU105" s="790"/>
      <c r="AV105" s="790"/>
      <c r="AW105" s="790"/>
      <c r="AX105" s="790"/>
      <c r="AY105" s="790"/>
      <c r="AZ105" s="790"/>
      <c r="BA105" s="790"/>
      <c r="BB105" s="790"/>
    </row>
    <row r="106" spans="1:54" x14ac:dyDescent="0.2">
      <c r="A106" s="790">
        <v>102</v>
      </c>
      <c r="B106" s="790"/>
      <c r="C106" s="802" t="s">
        <v>743</v>
      </c>
      <c r="D106" s="802"/>
      <c r="E106" s="802"/>
      <c r="F106" s="802"/>
      <c r="G106" s="802"/>
      <c r="H106" s="802"/>
      <c r="I106" s="802"/>
      <c r="J106" s="802"/>
      <c r="K106" s="802"/>
      <c r="L106" s="802"/>
      <c r="M106" s="802"/>
      <c r="N106" s="802"/>
      <c r="O106" s="802"/>
      <c r="P106" s="802"/>
      <c r="Q106" s="802"/>
      <c r="R106" s="802"/>
      <c r="S106" s="802"/>
      <c r="T106" s="802"/>
      <c r="U106" s="802"/>
      <c r="V106" s="792" t="s">
        <v>741</v>
      </c>
      <c r="W106" s="792"/>
      <c r="X106" s="792"/>
      <c r="Y106" s="790"/>
      <c r="Z106" s="790"/>
      <c r="AA106" s="790"/>
      <c r="AB106" s="790"/>
      <c r="AC106" s="790"/>
      <c r="AD106" s="790"/>
      <c r="AE106" s="790"/>
      <c r="AF106" s="790"/>
      <c r="AG106" s="790"/>
      <c r="AH106" s="790"/>
      <c r="AI106" s="790"/>
      <c r="AJ106" s="790"/>
      <c r="AK106" s="790"/>
      <c r="AL106" s="790"/>
      <c r="AM106" s="790"/>
      <c r="AN106" s="790"/>
      <c r="AO106" s="790"/>
      <c r="AP106" s="790"/>
      <c r="AQ106" s="790"/>
      <c r="AR106" s="790"/>
      <c r="AS106" s="790"/>
      <c r="AT106" s="790"/>
      <c r="AU106" s="790"/>
      <c r="AV106" s="790"/>
      <c r="AW106" s="790"/>
      <c r="AX106" s="790"/>
      <c r="AY106" s="790"/>
      <c r="AZ106" s="790"/>
      <c r="BA106" s="790"/>
      <c r="BB106" s="790"/>
    </row>
    <row r="107" spans="1:54" x14ac:dyDescent="0.2">
      <c r="A107" s="790">
        <v>103</v>
      </c>
      <c r="B107" s="790"/>
      <c r="C107" s="802" t="s">
        <v>744</v>
      </c>
      <c r="D107" s="802"/>
      <c r="E107" s="802"/>
      <c r="F107" s="802"/>
      <c r="G107" s="802"/>
      <c r="H107" s="802"/>
      <c r="I107" s="802"/>
      <c r="J107" s="802"/>
      <c r="K107" s="802"/>
      <c r="L107" s="802"/>
      <c r="M107" s="802"/>
      <c r="N107" s="802"/>
      <c r="O107" s="802"/>
      <c r="P107" s="802"/>
      <c r="Q107" s="802"/>
      <c r="R107" s="802"/>
      <c r="S107" s="802"/>
      <c r="T107" s="802"/>
      <c r="U107" s="802"/>
      <c r="V107" s="803" t="s">
        <v>745</v>
      </c>
      <c r="W107" s="803"/>
      <c r="X107" s="803"/>
      <c r="Y107" s="790"/>
      <c r="Z107" s="790"/>
      <c r="AA107" s="790"/>
      <c r="AB107" s="790"/>
      <c r="AC107" s="790"/>
      <c r="AD107" s="790"/>
      <c r="AE107" s="790"/>
      <c r="AF107" s="790"/>
      <c r="AG107" s="790"/>
      <c r="AH107" s="790"/>
      <c r="AI107" s="790"/>
      <c r="AJ107" s="790"/>
      <c r="AK107" s="790"/>
      <c r="AL107" s="790"/>
      <c r="AM107" s="790"/>
      <c r="AN107" s="790"/>
      <c r="AO107" s="790"/>
      <c r="AP107" s="790"/>
      <c r="AQ107" s="790"/>
      <c r="AR107" s="790"/>
      <c r="AS107" s="790"/>
      <c r="AT107" s="790"/>
      <c r="AU107" s="790"/>
      <c r="AV107" s="790"/>
      <c r="AW107" s="790"/>
      <c r="AX107" s="790"/>
      <c r="AY107" s="790"/>
      <c r="AZ107" s="790"/>
      <c r="BA107" s="790"/>
      <c r="BB107" s="790"/>
    </row>
    <row r="108" spans="1:54" x14ac:dyDescent="0.2">
      <c r="A108" s="790">
        <v>104</v>
      </c>
      <c r="B108" s="790"/>
      <c r="C108" s="802" t="s">
        <v>746</v>
      </c>
      <c r="D108" s="802"/>
      <c r="E108" s="802"/>
      <c r="F108" s="802"/>
      <c r="G108" s="802"/>
      <c r="H108" s="802"/>
      <c r="I108" s="802"/>
      <c r="J108" s="802"/>
      <c r="K108" s="802"/>
      <c r="L108" s="802"/>
      <c r="M108" s="802"/>
      <c r="N108" s="802"/>
      <c r="O108" s="802"/>
      <c r="P108" s="802"/>
      <c r="Q108" s="802"/>
      <c r="R108" s="802"/>
      <c r="S108" s="802"/>
      <c r="T108" s="802"/>
      <c r="U108" s="802"/>
      <c r="V108" s="792" t="s">
        <v>745</v>
      </c>
      <c r="W108" s="792"/>
      <c r="X108" s="792"/>
      <c r="Y108" s="790"/>
      <c r="Z108" s="790"/>
      <c r="AA108" s="790"/>
      <c r="AB108" s="790"/>
      <c r="AC108" s="790"/>
      <c r="AD108" s="790"/>
      <c r="AE108" s="790"/>
      <c r="AF108" s="790"/>
      <c r="AG108" s="790"/>
      <c r="AH108" s="790"/>
      <c r="AI108" s="790"/>
      <c r="AJ108" s="790"/>
      <c r="AK108" s="790"/>
      <c r="AL108" s="790"/>
      <c r="AM108" s="790"/>
      <c r="AN108" s="790"/>
      <c r="AO108" s="790"/>
      <c r="AP108" s="790"/>
      <c r="AQ108" s="790"/>
      <c r="AR108" s="790"/>
      <c r="AS108" s="790"/>
      <c r="AT108" s="790"/>
      <c r="AU108" s="790"/>
      <c r="AV108" s="790"/>
      <c r="AW108" s="790"/>
      <c r="AX108" s="790"/>
      <c r="AY108" s="790"/>
      <c r="AZ108" s="790"/>
      <c r="BA108" s="790"/>
      <c r="BB108" s="790"/>
    </row>
    <row r="109" spans="1:54" x14ac:dyDescent="0.2">
      <c r="A109" s="790">
        <v>105</v>
      </c>
      <c r="B109" s="790"/>
      <c r="C109" s="802" t="s">
        <v>747</v>
      </c>
      <c r="D109" s="802"/>
      <c r="E109" s="802"/>
      <c r="F109" s="802"/>
      <c r="G109" s="802"/>
      <c r="H109" s="802"/>
      <c r="I109" s="802"/>
      <c r="J109" s="802"/>
      <c r="K109" s="802"/>
      <c r="L109" s="802"/>
      <c r="M109" s="802"/>
      <c r="N109" s="802"/>
      <c r="O109" s="802"/>
      <c r="P109" s="802"/>
      <c r="Q109" s="802"/>
      <c r="R109" s="802"/>
      <c r="S109" s="802"/>
      <c r="T109" s="802"/>
      <c r="U109" s="802"/>
      <c r="V109" s="792" t="s">
        <v>745</v>
      </c>
      <c r="W109" s="792"/>
      <c r="X109" s="792"/>
      <c r="Y109" s="790"/>
      <c r="Z109" s="790"/>
      <c r="AA109" s="790"/>
      <c r="AB109" s="790"/>
      <c r="AC109" s="790"/>
      <c r="AD109" s="790"/>
      <c r="AE109" s="790"/>
      <c r="AF109" s="790"/>
      <c r="AG109" s="790"/>
      <c r="AH109" s="790"/>
      <c r="AI109" s="790"/>
      <c r="AJ109" s="790"/>
      <c r="AK109" s="790"/>
      <c r="AL109" s="790"/>
      <c r="AM109" s="790"/>
      <c r="AN109" s="790"/>
      <c r="AO109" s="790"/>
      <c r="AP109" s="790"/>
      <c r="AQ109" s="790"/>
      <c r="AR109" s="790"/>
      <c r="AS109" s="790"/>
      <c r="AT109" s="790"/>
      <c r="AU109" s="790"/>
      <c r="AV109" s="790"/>
      <c r="AW109" s="790"/>
      <c r="AX109" s="790"/>
      <c r="AY109" s="790"/>
      <c r="AZ109" s="790"/>
      <c r="BA109" s="790"/>
      <c r="BB109" s="790"/>
    </row>
    <row r="110" spans="1:54" x14ac:dyDescent="0.2">
      <c r="A110" s="790">
        <v>106</v>
      </c>
      <c r="B110" s="790"/>
      <c r="C110" s="802" t="s">
        <v>748</v>
      </c>
      <c r="D110" s="802"/>
      <c r="E110" s="802"/>
      <c r="F110" s="802"/>
      <c r="G110" s="802"/>
      <c r="H110" s="802"/>
      <c r="I110" s="802"/>
      <c r="J110" s="802"/>
      <c r="K110" s="802"/>
      <c r="L110" s="802"/>
      <c r="M110" s="802"/>
      <c r="N110" s="802"/>
      <c r="O110" s="802"/>
      <c r="P110" s="802"/>
      <c r="Q110" s="802"/>
      <c r="R110" s="802"/>
      <c r="S110" s="802"/>
      <c r="T110" s="802"/>
      <c r="U110" s="802"/>
      <c r="V110" s="792" t="s">
        <v>745</v>
      </c>
      <c r="W110" s="792"/>
      <c r="X110" s="792"/>
      <c r="Y110" s="790"/>
      <c r="Z110" s="790"/>
      <c r="AA110" s="790"/>
      <c r="AB110" s="790"/>
      <c r="AC110" s="790"/>
      <c r="AD110" s="790"/>
      <c r="AE110" s="790"/>
      <c r="AF110" s="790"/>
      <c r="AG110" s="790"/>
      <c r="AH110" s="790"/>
      <c r="AI110" s="790"/>
      <c r="AJ110" s="790"/>
      <c r="AK110" s="790"/>
      <c r="AL110" s="790"/>
      <c r="AM110" s="790"/>
      <c r="AN110" s="790"/>
      <c r="AO110" s="790"/>
      <c r="AP110" s="790"/>
      <c r="AQ110" s="790"/>
      <c r="AR110" s="790"/>
      <c r="AS110" s="790"/>
      <c r="AT110" s="790"/>
      <c r="AU110" s="790"/>
      <c r="AV110" s="790"/>
      <c r="AW110" s="790"/>
      <c r="AX110" s="790"/>
      <c r="AY110" s="790"/>
      <c r="AZ110" s="790"/>
      <c r="BA110" s="790"/>
      <c r="BB110" s="790"/>
    </row>
    <row r="111" spans="1:54" x14ac:dyDescent="0.2">
      <c r="A111" s="790">
        <v>107</v>
      </c>
      <c r="B111" s="790"/>
      <c r="C111" s="802" t="s">
        <v>749</v>
      </c>
      <c r="D111" s="802"/>
      <c r="E111" s="802"/>
      <c r="F111" s="802"/>
      <c r="G111" s="802"/>
      <c r="H111" s="802"/>
      <c r="I111" s="802"/>
      <c r="J111" s="802"/>
      <c r="K111" s="802"/>
      <c r="L111" s="802"/>
      <c r="M111" s="802"/>
      <c r="N111" s="802"/>
      <c r="O111" s="802"/>
      <c r="P111" s="802"/>
      <c r="Q111" s="802"/>
      <c r="R111" s="802"/>
      <c r="S111" s="802"/>
      <c r="T111" s="802"/>
      <c r="U111" s="802"/>
      <c r="V111" s="792" t="s">
        <v>745</v>
      </c>
      <c r="W111" s="792"/>
      <c r="X111" s="792"/>
      <c r="Y111" s="790"/>
      <c r="Z111" s="790"/>
      <c r="AA111" s="790"/>
      <c r="AB111" s="790"/>
      <c r="AC111" s="790"/>
      <c r="AD111" s="790"/>
      <c r="AE111" s="790"/>
      <c r="AF111" s="790"/>
      <c r="AG111" s="790"/>
      <c r="AH111" s="790"/>
      <c r="AI111" s="790"/>
      <c r="AJ111" s="790"/>
      <c r="AK111" s="790"/>
      <c r="AL111" s="790"/>
      <c r="AM111" s="790"/>
      <c r="AN111" s="790"/>
      <c r="AO111" s="790"/>
      <c r="AP111" s="790"/>
      <c r="AQ111" s="790"/>
      <c r="AR111" s="790"/>
      <c r="AS111" s="790"/>
      <c r="AT111" s="790"/>
      <c r="AU111" s="790"/>
      <c r="AV111" s="790"/>
      <c r="AW111" s="790"/>
      <c r="AX111" s="790"/>
      <c r="AY111" s="790"/>
      <c r="AZ111" s="790"/>
      <c r="BA111" s="790"/>
      <c r="BB111" s="790"/>
    </row>
    <row r="112" spans="1:54" x14ac:dyDescent="0.2">
      <c r="A112" s="790">
        <v>108</v>
      </c>
      <c r="B112" s="790"/>
      <c r="C112" s="802" t="s">
        <v>750</v>
      </c>
      <c r="D112" s="802"/>
      <c r="E112" s="802"/>
      <c r="F112" s="802"/>
      <c r="G112" s="802"/>
      <c r="H112" s="802"/>
      <c r="I112" s="802"/>
      <c r="J112" s="802"/>
      <c r="K112" s="802"/>
      <c r="L112" s="802"/>
      <c r="M112" s="802"/>
      <c r="N112" s="802"/>
      <c r="O112" s="802"/>
      <c r="P112" s="802"/>
      <c r="Q112" s="802"/>
      <c r="R112" s="802"/>
      <c r="S112" s="802"/>
      <c r="T112" s="802"/>
      <c r="U112" s="802"/>
      <c r="V112" s="792" t="s">
        <v>745</v>
      </c>
      <c r="W112" s="792"/>
      <c r="X112" s="792"/>
      <c r="Y112" s="790"/>
      <c r="Z112" s="790"/>
      <c r="AA112" s="790"/>
      <c r="AB112" s="790"/>
      <c r="AC112" s="790"/>
      <c r="AD112" s="790"/>
      <c r="AE112" s="790"/>
      <c r="AF112" s="790"/>
      <c r="AG112" s="790"/>
      <c r="AH112" s="790"/>
      <c r="AI112" s="790"/>
      <c r="AJ112" s="790"/>
      <c r="AK112" s="790"/>
      <c r="AL112" s="790"/>
      <c r="AM112" s="790"/>
      <c r="AN112" s="790"/>
      <c r="AO112" s="790"/>
      <c r="AP112" s="790"/>
      <c r="AQ112" s="790"/>
      <c r="AR112" s="790"/>
      <c r="AS112" s="790"/>
      <c r="AT112" s="790"/>
      <c r="AU112" s="790"/>
      <c r="AV112" s="790"/>
      <c r="AW112" s="790"/>
      <c r="AX112" s="790"/>
      <c r="AY112" s="790"/>
      <c r="AZ112" s="790"/>
      <c r="BA112" s="790"/>
      <c r="BB112" s="790"/>
    </row>
    <row r="113" spans="1:54" x14ac:dyDescent="0.2">
      <c r="A113" s="790">
        <v>109</v>
      </c>
      <c r="B113" s="790"/>
      <c r="C113" s="802" t="s">
        <v>751</v>
      </c>
      <c r="D113" s="802"/>
      <c r="E113" s="802"/>
      <c r="F113" s="802"/>
      <c r="G113" s="802"/>
      <c r="H113" s="802"/>
      <c r="I113" s="802"/>
      <c r="J113" s="802"/>
      <c r="K113" s="802"/>
      <c r="L113" s="802"/>
      <c r="M113" s="802"/>
      <c r="N113" s="802"/>
      <c r="O113" s="802"/>
      <c r="P113" s="802"/>
      <c r="Q113" s="802"/>
      <c r="R113" s="802"/>
      <c r="S113" s="802"/>
      <c r="T113" s="802"/>
      <c r="U113" s="802"/>
      <c r="V113" s="792" t="s">
        <v>745</v>
      </c>
      <c r="W113" s="792"/>
      <c r="X113" s="792"/>
      <c r="Y113" s="790"/>
      <c r="Z113" s="790"/>
      <c r="AA113" s="790"/>
      <c r="AB113" s="790"/>
      <c r="AC113" s="790"/>
      <c r="AD113" s="790"/>
      <c r="AE113" s="790"/>
      <c r="AF113" s="790"/>
      <c r="AG113" s="790"/>
      <c r="AH113" s="790"/>
      <c r="AI113" s="790"/>
      <c r="AJ113" s="790"/>
      <c r="AK113" s="790"/>
      <c r="AL113" s="790"/>
      <c r="AM113" s="790"/>
      <c r="AN113" s="790"/>
      <c r="AO113" s="790"/>
      <c r="AP113" s="790"/>
      <c r="AQ113" s="790"/>
      <c r="AR113" s="790"/>
      <c r="AS113" s="790"/>
      <c r="AT113" s="790"/>
      <c r="AU113" s="790"/>
      <c r="AV113" s="790"/>
      <c r="AW113" s="790"/>
      <c r="AX113" s="790"/>
      <c r="AY113" s="790"/>
      <c r="AZ113" s="790"/>
      <c r="BA113" s="790"/>
      <c r="BB113" s="790"/>
    </row>
    <row r="114" spans="1:54" x14ac:dyDescent="0.2">
      <c r="A114" s="790">
        <v>110</v>
      </c>
      <c r="B114" s="790"/>
      <c r="C114" s="802" t="s">
        <v>752</v>
      </c>
      <c r="D114" s="802"/>
      <c r="E114" s="802"/>
      <c r="F114" s="802"/>
      <c r="G114" s="802"/>
      <c r="H114" s="802"/>
      <c r="I114" s="802"/>
      <c r="J114" s="802"/>
      <c r="K114" s="802"/>
      <c r="L114" s="802"/>
      <c r="M114" s="802"/>
      <c r="N114" s="802"/>
      <c r="O114" s="802"/>
      <c r="P114" s="802"/>
      <c r="Q114" s="802"/>
      <c r="R114" s="802"/>
      <c r="S114" s="802"/>
      <c r="T114" s="802"/>
      <c r="U114" s="802"/>
      <c r="V114" s="792" t="s">
        <v>745</v>
      </c>
      <c r="W114" s="792"/>
      <c r="X114" s="792"/>
      <c r="Y114" s="790"/>
      <c r="Z114" s="790"/>
      <c r="AA114" s="790"/>
      <c r="AB114" s="790"/>
      <c r="AC114" s="790"/>
      <c r="AD114" s="790"/>
      <c r="AE114" s="790"/>
      <c r="AF114" s="790"/>
      <c r="AG114" s="790"/>
      <c r="AH114" s="790"/>
      <c r="AI114" s="790"/>
      <c r="AJ114" s="790"/>
      <c r="AK114" s="790"/>
      <c r="AL114" s="790"/>
      <c r="AM114" s="790"/>
      <c r="AN114" s="790"/>
      <c r="AO114" s="790"/>
      <c r="AP114" s="790"/>
      <c r="AQ114" s="790"/>
      <c r="AR114" s="790"/>
      <c r="AS114" s="790"/>
      <c r="AT114" s="790"/>
      <c r="AU114" s="790"/>
      <c r="AV114" s="790"/>
      <c r="AW114" s="790"/>
      <c r="AX114" s="790"/>
      <c r="AY114" s="790"/>
      <c r="AZ114" s="790"/>
      <c r="BA114" s="790"/>
      <c r="BB114" s="790"/>
    </row>
    <row r="115" spans="1:54" x14ac:dyDescent="0.2">
      <c r="A115" s="790">
        <v>111</v>
      </c>
      <c r="B115" s="790"/>
      <c r="C115" s="802" t="s">
        <v>753</v>
      </c>
      <c r="D115" s="802"/>
      <c r="E115" s="802"/>
      <c r="F115" s="802"/>
      <c r="G115" s="802"/>
      <c r="H115" s="802"/>
      <c r="I115" s="802"/>
      <c r="J115" s="802"/>
      <c r="K115" s="802"/>
      <c r="L115" s="802"/>
      <c r="M115" s="802"/>
      <c r="N115" s="802"/>
      <c r="O115" s="802"/>
      <c r="P115" s="802"/>
      <c r="Q115" s="802"/>
      <c r="R115" s="802"/>
      <c r="S115" s="802"/>
      <c r="T115" s="802"/>
      <c r="U115" s="802"/>
      <c r="V115" s="792" t="s">
        <v>745</v>
      </c>
      <c r="W115" s="792"/>
      <c r="X115" s="792"/>
      <c r="Y115" s="790"/>
      <c r="Z115" s="790"/>
      <c r="AA115" s="790"/>
      <c r="AB115" s="790"/>
      <c r="AC115" s="790"/>
      <c r="AD115" s="790"/>
      <c r="AE115" s="790"/>
      <c r="AF115" s="790"/>
      <c r="AG115" s="790"/>
      <c r="AH115" s="790"/>
      <c r="AI115" s="790"/>
      <c r="AJ115" s="790"/>
      <c r="AK115" s="790"/>
      <c r="AL115" s="790"/>
      <c r="AM115" s="790"/>
      <c r="AN115" s="790"/>
      <c r="AO115" s="790"/>
      <c r="AP115" s="790"/>
      <c r="AQ115" s="790"/>
      <c r="AR115" s="790"/>
      <c r="AS115" s="790"/>
      <c r="AT115" s="790"/>
      <c r="AU115" s="790"/>
      <c r="AV115" s="790"/>
      <c r="AW115" s="790"/>
      <c r="AX115" s="790"/>
      <c r="AY115" s="790"/>
      <c r="AZ115" s="790"/>
      <c r="BA115" s="790"/>
      <c r="BB115" s="790"/>
    </row>
    <row r="116" spans="1:54" x14ac:dyDescent="0.2">
      <c r="A116" s="790">
        <v>112</v>
      </c>
      <c r="B116" s="790"/>
      <c r="C116" s="802" t="s">
        <v>754</v>
      </c>
      <c r="D116" s="802"/>
      <c r="E116" s="802"/>
      <c r="F116" s="802"/>
      <c r="G116" s="802"/>
      <c r="H116" s="802"/>
      <c r="I116" s="802"/>
      <c r="J116" s="802"/>
      <c r="K116" s="802"/>
      <c r="L116" s="802"/>
      <c r="M116" s="802"/>
      <c r="N116" s="802"/>
      <c r="O116" s="802"/>
      <c r="P116" s="802"/>
      <c r="Q116" s="802"/>
      <c r="R116" s="802"/>
      <c r="S116" s="802"/>
      <c r="T116" s="802"/>
      <c r="U116" s="802"/>
      <c r="V116" s="792" t="s">
        <v>745</v>
      </c>
      <c r="W116" s="792"/>
      <c r="X116" s="792"/>
      <c r="Y116" s="790"/>
      <c r="Z116" s="790"/>
      <c r="AA116" s="790"/>
      <c r="AB116" s="790"/>
      <c r="AC116" s="790"/>
      <c r="AD116" s="790"/>
      <c r="AE116" s="790"/>
      <c r="AF116" s="790"/>
      <c r="AG116" s="790"/>
      <c r="AH116" s="790"/>
      <c r="AI116" s="790"/>
      <c r="AJ116" s="790"/>
      <c r="AK116" s="790"/>
      <c r="AL116" s="790"/>
      <c r="AM116" s="790"/>
      <c r="AN116" s="790"/>
      <c r="AO116" s="790"/>
      <c r="AP116" s="790"/>
      <c r="AQ116" s="790"/>
      <c r="AR116" s="790"/>
      <c r="AS116" s="790"/>
      <c r="AT116" s="790"/>
      <c r="AU116" s="790"/>
      <c r="AV116" s="790"/>
      <c r="AW116" s="790"/>
      <c r="AX116" s="790"/>
      <c r="AY116" s="790"/>
      <c r="AZ116" s="790"/>
      <c r="BA116" s="790"/>
      <c r="BB116" s="790"/>
    </row>
    <row r="117" spans="1:54" x14ac:dyDescent="0.2">
      <c r="A117" s="790">
        <v>113</v>
      </c>
      <c r="B117" s="790"/>
      <c r="C117" s="802" t="s">
        <v>755</v>
      </c>
      <c r="D117" s="802"/>
      <c r="E117" s="802"/>
      <c r="F117" s="802"/>
      <c r="G117" s="802"/>
      <c r="H117" s="802"/>
      <c r="I117" s="802"/>
      <c r="J117" s="802"/>
      <c r="K117" s="802"/>
      <c r="L117" s="802"/>
      <c r="M117" s="802"/>
      <c r="N117" s="802"/>
      <c r="O117" s="802"/>
      <c r="P117" s="802"/>
      <c r="Q117" s="802"/>
      <c r="R117" s="802"/>
      <c r="S117" s="802"/>
      <c r="T117" s="802"/>
      <c r="U117" s="802"/>
      <c r="V117" s="792" t="s">
        <v>745</v>
      </c>
      <c r="W117" s="792"/>
      <c r="X117" s="792"/>
      <c r="Y117" s="790"/>
      <c r="Z117" s="790"/>
      <c r="AA117" s="790"/>
      <c r="AB117" s="790"/>
      <c r="AC117" s="790"/>
      <c r="AD117" s="790"/>
      <c r="AE117" s="790"/>
      <c r="AF117" s="790"/>
      <c r="AG117" s="790"/>
      <c r="AH117" s="790"/>
      <c r="AI117" s="790"/>
      <c r="AJ117" s="790"/>
      <c r="AK117" s="790"/>
      <c r="AL117" s="790"/>
      <c r="AM117" s="790"/>
      <c r="AN117" s="790"/>
      <c r="AO117" s="790"/>
      <c r="AP117" s="790"/>
      <c r="AQ117" s="790"/>
      <c r="AR117" s="790"/>
      <c r="AS117" s="790"/>
      <c r="AT117" s="790"/>
      <c r="AU117" s="790"/>
      <c r="AV117" s="790"/>
      <c r="AW117" s="790"/>
      <c r="AX117" s="790"/>
      <c r="AY117" s="790"/>
      <c r="AZ117" s="790"/>
      <c r="BA117" s="790"/>
      <c r="BB117" s="790"/>
    </row>
    <row r="118" spans="1:54" x14ac:dyDescent="0.2">
      <c r="A118" s="790">
        <v>114</v>
      </c>
      <c r="B118" s="790"/>
      <c r="C118" s="802" t="s">
        <v>756</v>
      </c>
      <c r="D118" s="802"/>
      <c r="E118" s="802"/>
      <c r="F118" s="802"/>
      <c r="G118" s="802"/>
      <c r="H118" s="802"/>
      <c r="I118" s="802"/>
      <c r="J118" s="802"/>
      <c r="K118" s="802"/>
      <c r="L118" s="802"/>
      <c r="M118" s="802"/>
      <c r="N118" s="802"/>
      <c r="O118" s="802"/>
      <c r="P118" s="802"/>
      <c r="Q118" s="802"/>
      <c r="R118" s="802"/>
      <c r="S118" s="802"/>
      <c r="T118" s="802"/>
      <c r="U118" s="802"/>
      <c r="V118" s="792" t="s">
        <v>745</v>
      </c>
      <c r="W118" s="792"/>
      <c r="X118" s="792"/>
      <c r="Y118" s="790"/>
      <c r="Z118" s="790"/>
      <c r="AA118" s="790"/>
      <c r="AB118" s="790"/>
      <c r="AC118" s="790"/>
      <c r="AD118" s="790"/>
      <c r="AE118" s="790"/>
      <c r="AF118" s="790"/>
      <c r="AG118" s="790"/>
      <c r="AH118" s="790"/>
      <c r="AI118" s="790"/>
      <c r="AJ118" s="790"/>
      <c r="AK118" s="790"/>
      <c r="AL118" s="790"/>
      <c r="AM118" s="790"/>
      <c r="AN118" s="790"/>
      <c r="AO118" s="790"/>
      <c r="AP118" s="790"/>
      <c r="AQ118" s="790"/>
      <c r="AR118" s="790"/>
      <c r="AS118" s="790"/>
      <c r="AT118" s="790"/>
      <c r="AU118" s="790"/>
      <c r="AV118" s="790"/>
      <c r="AW118" s="790"/>
      <c r="AX118" s="790"/>
      <c r="AY118" s="790"/>
      <c r="AZ118" s="790"/>
      <c r="BA118" s="790"/>
      <c r="BB118" s="790"/>
    </row>
    <row r="119" spans="1:54" x14ac:dyDescent="0.2">
      <c r="A119" s="790">
        <v>115</v>
      </c>
      <c r="B119" s="790"/>
      <c r="C119" s="802" t="s">
        <v>757</v>
      </c>
      <c r="D119" s="802"/>
      <c r="E119" s="802"/>
      <c r="F119" s="802"/>
      <c r="G119" s="802"/>
      <c r="H119" s="802"/>
      <c r="I119" s="802"/>
      <c r="J119" s="802"/>
      <c r="K119" s="802"/>
      <c r="L119" s="802"/>
      <c r="M119" s="802"/>
      <c r="N119" s="802"/>
      <c r="O119" s="802"/>
      <c r="P119" s="802"/>
      <c r="Q119" s="802"/>
      <c r="R119" s="802"/>
      <c r="S119" s="802"/>
      <c r="T119" s="802"/>
      <c r="U119" s="802"/>
      <c r="V119" s="792" t="s">
        <v>745</v>
      </c>
      <c r="W119" s="792"/>
      <c r="X119" s="792"/>
      <c r="Y119" s="790"/>
      <c r="Z119" s="790"/>
      <c r="AA119" s="790"/>
      <c r="AB119" s="790"/>
      <c r="AC119" s="790"/>
      <c r="AD119" s="790"/>
      <c r="AE119" s="790"/>
      <c r="AF119" s="790"/>
      <c r="AG119" s="790"/>
      <c r="AH119" s="790"/>
      <c r="AI119" s="790"/>
      <c r="AJ119" s="790"/>
      <c r="AK119" s="790"/>
      <c r="AL119" s="790"/>
      <c r="AM119" s="790"/>
      <c r="AN119" s="790"/>
      <c r="AO119" s="790"/>
      <c r="AP119" s="790"/>
      <c r="AQ119" s="790"/>
      <c r="AR119" s="790"/>
      <c r="AS119" s="790"/>
      <c r="AT119" s="790"/>
      <c r="AU119" s="790"/>
      <c r="AV119" s="790"/>
      <c r="AW119" s="790"/>
      <c r="AX119" s="790"/>
      <c r="AY119" s="790"/>
      <c r="AZ119" s="790"/>
      <c r="BA119" s="790"/>
      <c r="BB119" s="790"/>
    </row>
    <row r="120" spans="1:54" x14ac:dyDescent="0.2">
      <c r="A120" s="790">
        <v>116</v>
      </c>
      <c r="B120" s="790"/>
      <c r="C120" s="802" t="s">
        <v>758</v>
      </c>
      <c r="D120" s="802"/>
      <c r="E120" s="802"/>
      <c r="F120" s="802"/>
      <c r="G120" s="802"/>
      <c r="H120" s="802"/>
      <c r="I120" s="802"/>
      <c r="J120" s="802"/>
      <c r="K120" s="802"/>
      <c r="L120" s="802"/>
      <c r="M120" s="802"/>
      <c r="N120" s="802"/>
      <c r="O120" s="802"/>
      <c r="P120" s="802"/>
      <c r="Q120" s="802"/>
      <c r="R120" s="802"/>
      <c r="S120" s="802"/>
      <c r="T120" s="802"/>
      <c r="U120" s="802"/>
      <c r="V120" s="792" t="s">
        <v>745</v>
      </c>
      <c r="W120" s="792"/>
      <c r="X120" s="792"/>
      <c r="Y120" s="790"/>
      <c r="Z120" s="790"/>
      <c r="AA120" s="790"/>
      <c r="AB120" s="790"/>
      <c r="AC120" s="790"/>
      <c r="AD120" s="790"/>
      <c r="AE120" s="790"/>
      <c r="AF120" s="790"/>
      <c r="AG120" s="790"/>
      <c r="AH120" s="790"/>
      <c r="AI120" s="790"/>
      <c r="AJ120" s="790"/>
      <c r="AK120" s="790"/>
      <c r="AL120" s="790"/>
      <c r="AM120" s="790"/>
      <c r="AN120" s="790"/>
      <c r="AO120" s="790"/>
      <c r="AP120" s="790"/>
      <c r="AQ120" s="790"/>
      <c r="AR120" s="790"/>
      <c r="AS120" s="790"/>
      <c r="AT120" s="790"/>
      <c r="AU120" s="790"/>
      <c r="AV120" s="790"/>
      <c r="AW120" s="790"/>
      <c r="AX120" s="790"/>
      <c r="AY120" s="790"/>
      <c r="AZ120" s="790"/>
      <c r="BA120" s="790"/>
      <c r="BB120" s="790"/>
    </row>
    <row r="121" spans="1:54" x14ac:dyDescent="0.2">
      <c r="A121" s="790">
        <v>117</v>
      </c>
      <c r="B121" s="790"/>
      <c r="C121" s="802" t="s">
        <v>759</v>
      </c>
      <c r="D121" s="802"/>
      <c r="E121" s="802"/>
      <c r="F121" s="802"/>
      <c r="G121" s="802"/>
      <c r="H121" s="802"/>
      <c r="I121" s="802"/>
      <c r="J121" s="802"/>
      <c r="K121" s="802"/>
      <c r="L121" s="802"/>
      <c r="M121" s="802"/>
      <c r="N121" s="802"/>
      <c r="O121" s="802"/>
      <c r="P121" s="802"/>
      <c r="Q121" s="802"/>
      <c r="R121" s="802"/>
      <c r="S121" s="802"/>
      <c r="T121" s="802"/>
      <c r="U121" s="802"/>
      <c r="V121" s="792" t="s">
        <v>745</v>
      </c>
      <c r="W121" s="792"/>
      <c r="X121" s="792"/>
      <c r="Y121" s="790"/>
      <c r="Z121" s="790"/>
      <c r="AA121" s="790"/>
      <c r="AB121" s="790"/>
      <c r="AC121" s="790"/>
      <c r="AD121" s="790"/>
      <c r="AE121" s="790"/>
      <c r="AF121" s="790"/>
      <c r="AG121" s="790"/>
      <c r="AH121" s="790"/>
      <c r="AI121" s="790"/>
      <c r="AJ121" s="790"/>
      <c r="AK121" s="790"/>
      <c r="AL121" s="790"/>
      <c r="AM121" s="790"/>
      <c r="AN121" s="790"/>
      <c r="AO121" s="790"/>
      <c r="AP121" s="790"/>
      <c r="AQ121" s="790"/>
      <c r="AR121" s="790"/>
      <c r="AS121" s="790"/>
      <c r="AT121" s="790"/>
      <c r="AU121" s="790"/>
      <c r="AV121" s="790"/>
      <c r="AW121" s="790"/>
      <c r="AX121" s="790"/>
      <c r="AY121" s="790"/>
      <c r="AZ121" s="790"/>
      <c r="BA121" s="790"/>
      <c r="BB121" s="790"/>
    </row>
    <row r="122" spans="1:54" x14ac:dyDescent="0.2">
      <c r="A122" s="790">
        <v>118</v>
      </c>
      <c r="B122" s="790"/>
      <c r="C122" s="802" t="s">
        <v>760</v>
      </c>
      <c r="D122" s="802"/>
      <c r="E122" s="802"/>
      <c r="F122" s="802"/>
      <c r="G122" s="802"/>
      <c r="H122" s="802"/>
      <c r="I122" s="802"/>
      <c r="J122" s="802"/>
      <c r="K122" s="802"/>
      <c r="L122" s="802"/>
      <c r="M122" s="802"/>
      <c r="N122" s="802"/>
      <c r="O122" s="802"/>
      <c r="P122" s="802"/>
      <c r="Q122" s="802"/>
      <c r="R122" s="802"/>
      <c r="S122" s="802"/>
      <c r="T122" s="802"/>
      <c r="U122" s="802"/>
      <c r="V122" s="792" t="s">
        <v>745</v>
      </c>
      <c r="W122" s="792"/>
      <c r="X122" s="792"/>
      <c r="Y122" s="790"/>
      <c r="Z122" s="790"/>
      <c r="AA122" s="790"/>
      <c r="AB122" s="790"/>
      <c r="AC122" s="790"/>
      <c r="AD122" s="790"/>
      <c r="AE122" s="790"/>
      <c r="AF122" s="790"/>
      <c r="AG122" s="790"/>
      <c r="AH122" s="790"/>
      <c r="AI122" s="790"/>
      <c r="AJ122" s="790"/>
      <c r="AK122" s="790"/>
      <c r="AL122" s="790"/>
      <c r="AM122" s="790"/>
      <c r="AN122" s="790"/>
      <c r="AO122" s="790"/>
      <c r="AP122" s="790"/>
      <c r="AQ122" s="790"/>
      <c r="AR122" s="790"/>
      <c r="AS122" s="790"/>
      <c r="AT122" s="790"/>
      <c r="AU122" s="790"/>
      <c r="AV122" s="790"/>
      <c r="AW122" s="790"/>
      <c r="AX122" s="790"/>
      <c r="AY122" s="790"/>
      <c r="AZ122" s="790"/>
      <c r="BA122" s="790"/>
      <c r="BB122" s="790"/>
    </row>
    <row r="123" spans="1:54" x14ac:dyDescent="0.2">
      <c r="A123" s="790">
        <v>119</v>
      </c>
      <c r="B123" s="790"/>
      <c r="C123" s="804" t="s">
        <v>761</v>
      </c>
      <c r="D123" s="804"/>
      <c r="E123" s="804"/>
      <c r="F123" s="804"/>
      <c r="G123" s="804"/>
      <c r="H123" s="804"/>
      <c r="I123" s="804"/>
      <c r="J123" s="804"/>
      <c r="K123" s="804"/>
      <c r="L123" s="804"/>
      <c r="M123" s="804"/>
      <c r="N123" s="804"/>
      <c r="O123" s="804"/>
      <c r="P123" s="804"/>
      <c r="Q123" s="804"/>
      <c r="R123" s="804"/>
      <c r="S123" s="804"/>
      <c r="T123" s="804"/>
      <c r="U123" s="804"/>
      <c r="V123" s="792" t="s">
        <v>745</v>
      </c>
      <c r="W123" s="792"/>
      <c r="X123" s="792"/>
      <c r="Y123" s="790"/>
      <c r="Z123" s="790"/>
      <c r="AA123" s="790"/>
      <c r="AB123" s="790"/>
      <c r="AC123" s="790"/>
      <c r="AD123" s="790"/>
      <c r="AE123" s="790"/>
      <c r="AF123" s="790"/>
      <c r="AG123" s="790"/>
      <c r="AH123" s="790"/>
      <c r="AI123" s="790"/>
      <c r="AJ123" s="790"/>
      <c r="AK123" s="790"/>
      <c r="AL123" s="790"/>
      <c r="AM123" s="790"/>
      <c r="AN123" s="790"/>
      <c r="AO123" s="790"/>
      <c r="AP123" s="790"/>
      <c r="AQ123" s="790"/>
      <c r="AR123" s="790"/>
      <c r="AS123" s="790"/>
      <c r="AT123" s="790"/>
      <c r="AU123" s="790"/>
      <c r="AV123" s="790"/>
      <c r="AW123" s="790"/>
      <c r="AX123" s="790"/>
      <c r="AY123" s="790"/>
      <c r="AZ123" s="790"/>
      <c r="BA123" s="790"/>
      <c r="BB123" s="790"/>
    </row>
    <row r="124" spans="1:54" x14ac:dyDescent="0.2">
      <c r="A124" s="790">
        <v>120</v>
      </c>
      <c r="B124" s="790"/>
      <c r="C124" s="804" t="s">
        <v>762</v>
      </c>
      <c r="D124" s="804"/>
      <c r="E124" s="804"/>
      <c r="F124" s="804"/>
      <c r="G124" s="804"/>
      <c r="H124" s="804"/>
      <c r="I124" s="804"/>
      <c r="J124" s="804"/>
      <c r="K124" s="804"/>
      <c r="L124" s="804"/>
      <c r="M124" s="804"/>
      <c r="N124" s="804"/>
      <c r="O124" s="804"/>
      <c r="P124" s="804"/>
      <c r="Q124" s="804"/>
      <c r="R124" s="804"/>
      <c r="S124" s="804"/>
      <c r="T124" s="804"/>
      <c r="U124" s="804"/>
      <c r="V124" s="792" t="s">
        <v>745</v>
      </c>
      <c r="W124" s="792"/>
      <c r="X124" s="792"/>
      <c r="Y124" s="790"/>
      <c r="Z124" s="790"/>
      <c r="AA124" s="790"/>
      <c r="AB124" s="790"/>
      <c r="AC124" s="790"/>
      <c r="AD124" s="790"/>
      <c r="AE124" s="790"/>
      <c r="AF124" s="790"/>
      <c r="AG124" s="790"/>
      <c r="AH124" s="790"/>
      <c r="AI124" s="790"/>
      <c r="AJ124" s="790"/>
      <c r="AK124" s="790"/>
      <c r="AL124" s="790"/>
      <c r="AM124" s="790"/>
      <c r="AN124" s="790"/>
      <c r="AO124" s="790"/>
      <c r="AP124" s="790"/>
      <c r="AQ124" s="790"/>
      <c r="AR124" s="790"/>
      <c r="AS124" s="790"/>
      <c r="AT124" s="790"/>
      <c r="AU124" s="790"/>
      <c r="AV124" s="790"/>
      <c r="AW124" s="790"/>
      <c r="AX124" s="790"/>
      <c r="AY124" s="790"/>
      <c r="AZ124" s="790"/>
      <c r="BA124" s="790"/>
      <c r="BB124" s="790"/>
    </row>
    <row r="125" spans="1:54" x14ac:dyDescent="0.2">
      <c r="A125" s="790">
        <v>121</v>
      </c>
      <c r="B125" s="790"/>
      <c r="C125" s="804" t="s">
        <v>763</v>
      </c>
      <c r="D125" s="804"/>
      <c r="E125" s="804"/>
      <c r="F125" s="804"/>
      <c r="G125" s="804"/>
      <c r="H125" s="804"/>
      <c r="I125" s="804"/>
      <c r="J125" s="804"/>
      <c r="K125" s="804"/>
      <c r="L125" s="804"/>
      <c r="M125" s="804"/>
      <c r="N125" s="804"/>
      <c r="O125" s="804"/>
      <c r="P125" s="804"/>
      <c r="Q125" s="804"/>
      <c r="R125" s="804"/>
      <c r="S125" s="804"/>
      <c r="T125" s="804"/>
      <c r="U125" s="804"/>
      <c r="V125" s="792" t="s">
        <v>745</v>
      </c>
      <c r="W125" s="792"/>
      <c r="X125" s="792"/>
      <c r="Y125" s="790"/>
      <c r="Z125" s="790"/>
      <c r="AA125" s="790"/>
      <c r="AB125" s="790"/>
      <c r="AC125" s="790"/>
      <c r="AD125" s="790"/>
      <c r="AE125" s="790"/>
      <c r="AF125" s="790"/>
      <c r="AG125" s="790"/>
      <c r="AH125" s="790"/>
      <c r="AI125" s="790"/>
      <c r="AJ125" s="790"/>
      <c r="AK125" s="790"/>
      <c r="AL125" s="790"/>
      <c r="AM125" s="790"/>
      <c r="AN125" s="790"/>
      <c r="AO125" s="790"/>
      <c r="AP125" s="790"/>
      <c r="AQ125" s="790"/>
      <c r="AR125" s="790"/>
      <c r="AS125" s="790"/>
      <c r="AT125" s="790"/>
      <c r="AU125" s="790"/>
      <c r="AV125" s="790"/>
      <c r="AW125" s="790"/>
      <c r="AX125" s="790"/>
      <c r="AY125" s="790"/>
      <c r="AZ125" s="790"/>
      <c r="BA125" s="790"/>
      <c r="BB125" s="790"/>
    </row>
    <row r="126" spans="1:54" x14ac:dyDescent="0.2">
      <c r="A126" s="790">
        <v>122</v>
      </c>
      <c r="B126" s="790"/>
      <c r="C126" s="804" t="s">
        <v>764</v>
      </c>
      <c r="D126" s="804"/>
      <c r="E126" s="804"/>
      <c r="F126" s="804"/>
      <c r="G126" s="804"/>
      <c r="H126" s="804"/>
      <c r="I126" s="804"/>
      <c r="J126" s="804"/>
      <c r="K126" s="804"/>
      <c r="L126" s="804"/>
      <c r="M126" s="804"/>
      <c r="N126" s="804"/>
      <c r="O126" s="804"/>
      <c r="P126" s="804"/>
      <c r="Q126" s="804"/>
      <c r="R126" s="804"/>
      <c r="S126" s="804"/>
      <c r="T126" s="804"/>
      <c r="U126" s="804"/>
      <c r="V126" s="792" t="s">
        <v>745</v>
      </c>
      <c r="W126" s="792"/>
      <c r="X126" s="792"/>
      <c r="Y126" s="790"/>
      <c r="Z126" s="790"/>
      <c r="AA126" s="790"/>
      <c r="AB126" s="790"/>
      <c r="AC126" s="790"/>
      <c r="AD126" s="790"/>
      <c r="AE126" s="790"/>
      <c r="AF126" s="790"/>
      <c r="AG126" s="790"/>
      <c r="AH126" s="790"/>
      <c r="AI126" s="790"/>
      <c r="AJ126" s="790"/>
      <c r="AK126" s="790"/>
      <c r="AL126" s="790"/>
      <c r="AM126" s="790"/>
      <c r="AN126" s="790"/>
      <c r="AO126" s="790"/>
      <c r="AP126" s="790"/>
      <c r="AQ126" s="790"/>
      <c r="AR126" s="790"/>
      <c r="AS126" s="790"/>
      <c r="AT126" s="790"/>
      <c r="AU126" s="790"/>
      <c r="AV126" s="790"/>
      <c r="AW126" s="790"/>
      <c r="AX126" s="790"/>
      <c r="AY126" s="790"/>
      <c r="AZ126" s="790"/>
      <c r="BA126" s="790"/>
      <c r="BB126" s="790"/>
    </row>
    <row r="127" spans="1:54" x14ac:dyDescent="0.2">
      <c r="A127" s="790">
        <v>123</v>
      </c>
      <c r="B127" s="790"/>
      <c r="C127" s="804" t="s">
        <v>765</v>
      </c>
      <c r="D127" s="804"/>
      <c r="E127" s="804"/>
      <c r="F127" s="804"/>
      <c r="G127" s="804"/>
      <c r="H127" s="804"/>
      <c r="I127" s="804"/>
      <c r="J127" s="804"/>
      <c r="K127" s="804"/>
      <c r="L127" s="804"/>
      <c r="M127" s="804"/>
      <c r="N127" s="804"/>
      <c r="O127" s="804"/>
      <c r="P127" s="804"/>
      <c r="Q127" s="804"/>
      <c r="R127" s="804"/>
      <c r="S127" s="804"/>
      <c r="T127" s="804"/>
      <c r="U127" s="804"/>
      <c r="V127" s="792" t="s">
        <v>745</v>
      </c>
      <c r="W127" s="792"/>
      <c r="X127" s="792"/>
      <c r="Y127" s="790"/>
      <c r="Z127" s="790"/>
      <c r="AA127" s="790"/>
      <c r="AB127" s="790"/>
      <c r="AC127" s="790"/>
      <c r="AD127" s="790"/>
      <c r="AE127" s="790"/>
      <c r="AF127" s="790"/>
      <c r="AG127" s="790"/>
      <c r="AH127" s="790"/>
      <c r="AI127" s="790"/>
      <c r="AJ127" s="790"/>
      <c r="AK127" s="790"/>
      <c r="AL127" s="790"/>
      <c r="AM127" s="790"/>
      <c r="AN127" s="790"/>
      <c r="AO127" s="790"/>
      <c r="AP127" s="790"/>
      <c r="AQ127" s="790"/>
      <c r="AR127" s="790"/>
      <c r="AS127" s="790"/>
      <c r="AT127" s="790"/>
      <c r="AU127" s="790"/>
      <c r="AV127" s="790"/>
      <c r="AW127" s="790"/>
      <c r="AX127" s="790"/>
      <c r="AY127" s="790"/>
      <c r="AZ127" s="790"/>
      <c r="BA127" s="790"/>
      <c r="BB127" s="790"/>
    </row>
    <row r="128" spans="1:54" x14ac:dyDescent="0.2">
      <c r="A128" s="790">
        <v>124</v>
      </c>
      <c r="B128" s="790"/>
      <c r="C128" s="804" t="s">
        <v>766</v>
      </c>
      <c r="D128" s="804"/>
      <c r="E128" s="804"/>
      <c r="F128" s="804"/>
      <c r="G128" s="804"/>
      <c r="H128" s="804"/>
      <c r="I128" s="804"/>
      <c r="J128" s="804"/>
      <c r="K128" s="804"/>
      <c r="L128" s="804"/>
      <c r="M128" s="804"/>
      <c r="N128" s="804"/>
      <c r="O128" s="804"/>
      <c r="P128" s="804"/>
      <c r="Q128" s="804"/>
      <c r="R128" s="804"/>
      <c r="S128" s="804"/>
      <c r="T128" s="804"/>
      <c r="U128" s="804"/>
      <c r="V128" s="792" t="s">
        <v>745</v>
      </c>
      <c r="W128" s="792"/>
      <c r="X128" s="792"/>
      <c r="Y128" s="790"/>
      <c r="Z128" s="790"/>
      <c r="AA128" s="790"/>
      <c r="AB128" s="790"/>
      <c r="AC128" s="790"/>
      <c r="AD128" s="790"/>
      <c r="AE128" s="790"/>
      <c r="AF128" s="790"/>
      <c r="AG128" s="790"/>
      <c r="AH128" s="790"/>
      <c r="AI128" s="790"/>
      <c r="AJ128" s="790"/>
      <c r="AK128" s="790"/>
      <c r="AL128" s="790"/>
      <c r="AM128" s="790"/>
      <c r="AN128" s="790"/>
      <c r="AO128" s="790"/>
      <c r="AP128" s="790"/>
      <c r="AQ128" s="790"/>
      <c r="AR128" s="790"/>
      <c r="AS128" s="790"/>
      <c r="AT128" s="790"/>
      <c r="AU128" s="790"/>
      <c r="AV128" s="790"/>
      <c r="AW128" s="790"/>
      <c r="AX128" s="790"/>
      <c r="AY128" s="790"/>
      <c r="AZ128" s="790"/>
      <c r="BA128" s="790"/>
      <c r="BB128" s="790"/>
    </row>
    <row r="129" spans="1:54" x14ac:dyDescent="0.2">
      <c r="A129" s="790">
        <v>125</v>
      </c>
      <c r="B129" s="790"/>
      <c r="C129" s="804" t="s">
        <v>767</v>
      </c>
      <c r="D129" s="804"/>
      <c r="E129" s="804"/>
      <c r="F129" s="804"/>
      <c r="G129" s="804"/>
      <c r="H129" s="804"/>
      <c r="I129" s="804"/>
      <c r="J129" s="804"/>
      <c r="K129" s="804"/>
      <c r="L129" s="804"/>
      <c r="M129" s="804"/>
      <c r="N129" s="804"/>
      <c r="O129" s="804"/>
      <c r="P129" s="804"/>
      <c r="Q129" s="804"/>
      <c r="R129" s="804"/>
      <c r="S129" s="804"/>
      <c r="T129" s="804"/>
      <c r="U129" s="804"/>
      <c r="V129" s="792" t="s">
        <v>745</v>
      </c>
      <c r="W129" s="792"/>
      <c r="X129" s="792"/>
      <c r="Y129" s="790"/>
      <c r="Z129" s="790"/>
      <c r="AA129" s="790"/>
      <c r="AB129" s="790"/>
      <c r="AC129" s="790"/>
      <c r="AD129" s="790"/>
      <c r="AE129" s="790"/>
      <c r="AF129" s="790"/>
      <c r="AG129" s="790"/>
      <c r="AH129" s="790"/>
      <c r="AI129" s="790"/>
      <c r="AJ129" s="790"/>
      <c r="AK129" s="790"/>
      <c r="AL129" s="790"/>
      <c r="AM129" s="790"/>
      <c r="AN129" s="790"/>
      <c r="AO129" s="790"/>
      <c r="AP129" s="790"/>
      <c r="AQ129" s="790"/>
      <c r="AR129" s="790"/>
      <c r="AS129" s="790"/>
      <c r="AT129" s="790"/>
      <c r="AU129" s="790"/>
      <c r="AV129" s="790"/>
      <c r="AW129" s="790"/>
      <c r="AX129" s="790"/>
      <c r="AY129" s="790"/>
      <c r="AZ129" s="790"/>
      <c r="BA129" s="790"/>
      <c r="BB129" s="790"/>
    </row>
    <row r="130" spans="1:54" x14ac:dyDescent="0.2">
      <c r="A130" s="790">
        <v>126</v>
      </c>
      <c r="B130" s="790"/>
      <c r="C130" s="804" t="s">
        <v>768</v>
      </c>
      <c r="D130" s="804"/>
      <c r="E130" s="804"/>
      <c r="F130" s="804"/>
      <c r="G130" s="804"/>
      <c r="H130" s="804"/>
      <c r="I130" s="804"/>
      <c r="J130" s="804"/>
      <c r="K130" s="804"/>
      <c r="L130" s="804"/>
      <c r="M130" s="804"/>
      <c r="N130" s="804"/>
      <c r="O130" s="804"/>
      <c r="P130" s="804"/>
      <c r="Q130" s="804"/>
      <c r="R130" s="804"/>
      <c r="S130" s="804"/>
      <c r="T130" s="804"/>
      <c r="U130" s="804"/>
      <c r="V130" s="792" t="s">
        <v>745</v>
      </c>
      <c r="W130" s="792"/>
      <c r="X130" s="792"/>
      <c r="Y130" s="790"/>
      <c r="Z130" s="790"/>
      <c r="AA130" s="790"/>
      <c r="AB130" s="790"/>
      <c r="AC130" s="790"/>
      <c r="AD130" s="790"/>
      <c r="AE130" s="790"/>
      <c r="AF130" s="790"/>
      <c r="AG130" s="790"/>
      <c r="AH130" s="790"/>
      <c r="AI130" s="790"/>
      <c r="AJ130" s="790"/>
      <c r="AK130" s="790"/>
      <c r="AL130" s="790"/>
      <c r="AM130" s="790"/>
      <c r="AN130" s="790"/>
      <c r="AO130" s="790"/>
      <c r="AP130" s="790"/>
      <c r="AQ130" s="790"/>
      <c r="AR130" s="790"/>
      <c r="AS130" s="790"/>
      <c r="AT130" s="790"/>
      <c r="AU130" s="790"/>
      <c r="AV130" s="790"/>
      <c r="AW130" s="790"/>
      <c r="AX130" s="790"/>
      <c r="AY130" s="790"/>
      <c r="AZ130" s="790"/>
      <c r="BA130" s="790"/>
      <c r="BB130" s="790"/>
    </row>
    <row r="131" spans="1:54" x14ac:dyDescent="0.2">
      <c r="A131" s="797">
        <v>127</v>
      </c>
      <c r="B131" s="797"/>
      <c r="C131" s="806" t="s">
        <v>769</v>
      </c>
      <c r="D131" s="806"/>
      <c r="E131" s="806"/>
      <c r="F131" s="806"/>
      <c r="G131" s="806"/>
      <c r="H131" s="806"/>
      <c r="I131" s="806"/>
      <c r="J131" s="806"/>
      <c r="K131" s="806"/>
      <c r="L131" s="806"/>
      <c r="M131" s="806"/>
      <c r="N131" s="806"/>
      <c r="O131" s="806"/>
      <c r="P131" s="806"/>
      <c r="Q131" s="806"/>
      <c r="R131" s="806"/>
      <c r="S131" s="806"/>
      <c r="T131" s="806"/>
      <c r="U131" s="806"/>
      <c r="V131" s="799" t="s">
        <v>770</v>
      </c>
      <c r="W131" s="799"/>
      <c r="X131" s="799"/>
      <c r="Y131" s="794"/>
      <c r="Z131" s="795"/>
      <c r="AA131" s="795"/>
      <c r="AB131" s="795"/>
      <c r="AC131" s="796"/>
      <c r="AD131" s="796"/>
      <c r="AE131" s="794"/>
      <c r="AF131" s="795"/>
      <c r="AG131" s="795"/>
      <c r="AH131" s="795"/>
      <c r="AI131" s="796"/>
      <c r="AJ131" s="796"/>
      <c r="AK131" s="794"/>
      <c r="AL131" s="795"/>
      <c r="AM131" s="795"/>
      <c r="AN131" s="795"/>
      <c r="AO131" s="796"/>
      <c r="AP131" s="796"/>
      <c r="AQ131" s="794"/>
      <c r="AR131" s="795"/>
      <c r="AS131" s="795"/>
      <c r="AT131" s="795"/>
      <c r="AU131" s="796"/>
      <c r="AV131" s="796"/>
      <c r="AW131" s="794"/>
      <c r="AX131" s="795"/>
      <c r="AY131" s="795"/>
      <c r="AZ131" s="795"/>
      <c r="BA131" s="796"/>
      <c r="BB131" s="796"/>
    </row>
    <row r="132" spans="1:54" x14ac:dyDescent="0.2">
      <c r="A132" s="790">
        <v>128</v>
      </c>
      <c r="B132" s="790"/>
      <c r="C132" s="802" t="s">
        <v>771</v>
      </c>
      <c r="D132" s="802"/>
      <c r="E132" s="802"/>
      <c r="F132" s="802"/>
      <c r="G132" s="802"/>
      <c r="H132" s="802"/>
      <c r="I132" s="802"/>
      <c r="J132" s="802"/>
      <c r="K132" s="802"/>
      <c r="L132" s="802"/>
      <c r="M132" s="802"/>
      <c r="N132" s="802"/>
      <c r="O132" s="802"/>
      <c r="P132" s="802"/>
      <c r="Q132" s="802"/>
      <c r="R132" s="802"/>
      <c r="S132" s="802"/>
      <c r="T132" s="802"/>
      <c r="U132" s="802"/>
      <c r="V132" s="792" t="s">
        <v>772</v>
      </c>
      <c r="W132" s="792"/>
      <c r="X132" s="792"/>
      <c r="Y132" s="790"/>
      <c r="Z132" s="790"/>
      <c r="AA132" s="790"/>
      <c r="AB132" s="790"/>
      <c r="AC132" s="790"/>
      <c r="AD132" s="790"/>
      <c r="AE132" s="790"/>
      <c r="AF132" s="790"/>
      <c r="AG132" s="790"/>
      <c r="AH132" s="790"/>
      <c r="AI132" s="790"/>
      <c r="AJ132" s="790"/>
      <c r="AK132" s="790"/>
      <c r="AL132" s="790"/>
      <c r="AM132" s="790"/>
      <c r="AN132" s="790"/>
      <c r="AO132" s="790"/>
      <c r="AP132" s="790"/>
      <c r="AQ132" s="790"/>
      <c r="AR132" s="790"/>
      <c r="AS132" s="790"/>
      <c r="AT132" s="790"/>
      <c r="AU132" s="790"/>
      <c r="AV132" s="790"/>
      <c r="AW132" s="790"/>
      <c r="AX132" s="790"/>
      <c r="AY132" s="790"/>
      <c r="AZ132" s="790"/>
      <c r="BA132" s="790"/>
      <c r="BB132" s="790"/>
    </row>
    <row r="133" spans="1:54" x14ac:dyDescent="0.2">
      <c r="A133" s="790">
        <v>129</v>
      </c>
      <c r="B133" s="790"/>
      <c r="C133" s="802" t="s">
        <v>773</v>
      </c>
      <c r="D133" s="802"/>
      <c r="E133" s="802"/>
      <c r="F133" s="802"/>
      <c r="G133" s="802"/>
      <c r="H133" s="802"/>
      <c r="I133" s="802"/>
      <c r="J133" s="802"/>
      <c r="K133" s="802"/>
      <c r="L133" s="802"/>
      <c r="M133" s="802"/>
      <c r="N133" s="802"/>
      <c r="O133" s="802"/>
      <c r="P133" s="802"/>
      <c r="Q133" s="802"/>
      <c r="R133" s="802"/>
      <c r="S133" s="802"/>
      <c r="T133" s="802"/>
      <c r="U133" s="802"/>
      <c r="V133" s="792" t="s">
        <v>772</v>
      </c>
      <c r="W133" s="792"/>
      <c r="X133" s="792"/>
      <c r="Y133" s="790"/>
      <c r="Z133" s="790"/>
      <c r="AA133" s="790"/>
      <c r="AB133" s="790"/>
      <c r="AC133" s="790"/>
      <c r="AD133" s="790"/>
      <c r="AE133" s="790"/>
      <c r="AF133" s="790"/>
      <c r="AG133" s="790"/>
      <c r="AH133" s="790"/>
      <c r="AI133" s="790"/>
      <c r="AJ133" s="790"/>
      <c r="AK133" s="790"/>
      <c r="AL133" s="790"/>
      <c r="AM133" s="790"/>
      <c r="AN133" s="790"/>
      <c r="AO133" s="790"/>
      <c r="AP133" s="790"/>
      <c r="AQ133" s="790"/>
      <c r="AR133" s="790"/>
      <c r="AS133" s="790"/>
      <c r="AT133" s="790"/>
      <c r="AU133" s="790"/>
      <c r="AV133" s="790"/>
      <c r="AW133" s="790"/>
      <c r="AX133" s="790"/>
      <c r="AY133" s="790"/>
      <c r="AZ133" s="790"/>
      <c r="BA133" s="790"/>
      <c r="BB133" s="790"/>
    </row>
    <row r="134" spans="1:54" x14ac:dyDescent="0.2">
      <c r="A134" s="790">
        <v>130</v>
      </c>
      <c r="B134" s="790"/>
      <c r="C134" s="802" t="s">
        <v>774</v>
      </c>
      <c r="D134" s="802"/>
      <c r="E134" s="802"/>
      <c r="F134" s="802"/>
      <c r="G134" s="802"/>
      <c r="H134" s="802"/>
      <c r="I134" s="802"/>
      <c r="J134" s="802"/>
      <c r="K134" s="802"/>
      <c r="L134" s="802"/>
      <c r="M134" s="802"/>
      <c r="N134" s="802"/>
      <c r="O134" s="802"/>
      <c r="P134" s="802"/>
      <c r="Q134" s="802"/>
      <c r="R134" s="802"/>
      <c r="S134" s="802"/>
      <c r="T134" s="802"/>
      <c r="U134" s="802"/>
      <c r="V134" s="792" t="s">
        <v>775</v>
      </c>
      <c r="W134" s="792"/>
      <c r="X134" s="792"/>
      <c r="Y134" s="790"/>
      <c r="Z134" s="790"/>
      <c r="AA134" s="790"/>
      <c r="AB134" s="790"/>
      <c r="AC134" s="790"/>
      <c r="AD134" s="790"/>
      <c r="AE134" s="790"/>
      <c r="AF134" s="790"/>
      <c r="AG134" s="790"/>
      <c r="AH134" s="790"/>
      <c r="AI134" s="790"/>
      <c r="AJ134" s="790"/>
      <c r="AK134" s="790"/>
      <c r="AL134" s="790"/>
      <c r="AM134" s="790"/>
      <c r="AN134" s="790"/>
      <c r="AO134" s="790"/>
      <c r="AP134" s="790"/>
      <c r="AQ134" s="790"/>
      <c r="AR134" s="790"/>
      <c r="AS134" s="790"/>
      <c r="AT134" s="790"/>
      <c r="AU134" s="790"/>
      <c r="AV134" s="790"/>
      <c r="AW134" s="790"/>
      <c r="AX134" s="790"/>
      <c r="AY134" s="790"/>
      <c r="AZ134" s="790"/>
      <c r="BA134" s="790"/>
      <c r="BB134" s="790"/>
    </row>
    <row r="135" spans="1:54" x14ac:dyDescent="0.2">
      <c r="A135" s="790">
        <v>131</v>
      </c>
      <c r="B135" s="790"/>
      <c r="C135" s="802" t="s">
        <v>776</v>
      </c>
      <c r="D135" s="802"/>
      <c r="E135" s="802"/>
      <c r="F135" s="802"/>
      <c r="G135" s="802"/>
      <c r="H135" s="802"/>
      <c r="I135" s="802"/>
      <c r="J135" s="802"/>
      <c r="K135" s="802"/>
      <c r="L135" s="802"/>
      <c r="M135" s="802"/>
      <c r="N135" s="802"/>
      <c r="O135" s="802"/>
      <c r="P135" s="802"/>
      <c r="Q135" s="802"/>
      <c r="R135" s="802"/>
      <c r="S135" s="802"/>
      <c r="T135" s="802"/>
      <c r="U135" s="802"/>
      <c r="V135" s="792" t="s">
        <v>777</v>
      </c>
      <c r="W135" s="792"/>
      <c r="X135" s="792"/>
      <c r="Y135" s="790"/>
      <c r="Z135" s="790"/>
      <c r="AA135" s="790"/>
      <c r="AB135" s="790"/>
      <c r="AC135" s="790"/>
      <c r="AD135" s="790"/>
      <c r="AE135" s="790"/>
      <c r="AF135" s="790"/>
      <c r="AG135" s="790"/>
      <c r="AH135" s="790"/>
      <c r="AI135" s="790"/>
      <c r="AJ135" s="790"/>
      <c r="AK135" s="790"/>
      <c r="AL135" s="790"/>
      <c r="AM135" s="790"/>
      <c r="AN135" s="790"/>
      <c r="AO135" s="790"/>
      <c r="AP135" s="790"/>
      <c r="AQ135" s="790"/>
      <c r="AR135" s="790"/>
      <c r="AS135" s="790"/>
      <c r="AT135" s="790"/>
      <c r="AU135" s="790"/>
      <c r="AV135" s="790"/>
      <c r="AW135" s="790"/>
      <c r="AX135" s="790"/>
      <c r="AY135" s="790"/>
      <c r="AZ135" s="790"/>
      <c r="BA135" s="790"/>
      <c r="BB135" s="790"/>
    </row>
    <row r="136" spans="1:54" x14ac:dyDescent="0.2">
      <c r="A136" s="790">
        <v>132</v>
      </c>
      <c r="B136" s="790"/>
      <c r="C136" s="802" t="s">
        <v>778</v>
      </c>
      <c r="D136" s="802"/>
      <c r="E136" s="802"/>
      <c r="F136" s="802"/>
      <c r="G136" s="802"/>
      <c r="H136" s="802"/>
      <c r="I136" s="802"/>
      <c r="J136" s="802"/>
      <c r="K136" s="802"/>
      <c r="L136" s="802"/>
      <c r="M136" s="802"/>
      <c r="N136" s="802"/>
      <c r="O136" s="802"/>
      <c r="P136" s="802"/>
      <c r="Q136" s="802"/>
      <c r="R136" s="802"/>
      <c r="S136" s="802"/>
      <c r="T136" s="802"/>
      <c r="U136" s="802"/>
      <c r="V136" s="792" t="s">
        <v>779</v>
      </c>
      <c r="W136" s="792"/>
      <c r="X136" s="792"/>
      <c r="Y136" s="794"/>
      <c r="Z136" s="795"/>
      <c r="AA136" s="795"/>
      <c r="AB136" s="795"/>
      <c r="AC136" s="796"/>
      <c r="AD136" s="796"/>
      <c r="AE136" s="794"/>
      <c r="AF136" s="795"/>
      <c r="AG136" s="795"/>
      <c r="AH136" s="795"/>
      <c r="AI136" s="796"/>
      <c r="AJ136" s="796"/>
      <c r="AK136" s="794"/>
      <c r="AL136" s="795"/>
      <c r="AM136" s="795"/>
      <c r="AN136" s="795"/>
      <c r="AO136" s="796"/>
      <c r="AP136" s="796"/>
      <c r="AQ136" s="794"/>
      <c r="AR136" s="795"/>
      <c r="AS136" s="795"/>
      <c r="AT136" s="795"/>
      <c r="AU136" s="796"/>
      <c r="AV136" s="796"/>
      <c r="AW136" s="794"/>
      <c r="AX136" s="795"/>
      <c r="AY136" s="795"/>
      <c r="AZ136" s="795"/>
      <c r="BA136" s="796"/>
      <c r="BB136" s="796"/>
    </row>
    <row r="137" spans="1:54" x14ac:dyDescent="0.2">
      <c r="A137" s="790">
        <v>133</v>
      </c>
      <c r="B137" s="790"/>
      <c r="C137" s="804" t="s">
        <v>780</v>
      </c>
      <c r="D137" s="804"/>
      <c r="E137" s="804"/>
      <c r="F137" s="804"/>
      <c r="G137" s="804"/>
      <c r="H137" s="804"/>
      <c r="I137" s="804"/>
      <c r="J137" s="804"/>
      <c r="K137" s="804"/>
      <c r="L137" s="804"/>
      <c r="M137" s="804"/>
      <c r="N137" s="804"/>
      <c r="O137" s="804"/>
      <c r="P137" s="804"/>
      <c r="Q137" s="804"/>
      <c r="R137" s="804"/>
      <c r="S137" s="804"/>
      <c r="T137" s="804"/>
      <c r="U137" s="804"/>
      <c r="V137" s="792" t="s">
        <v>779</v>
      </c>
      <c r="W137" s="792"/>
      <c r="X137" s="792"/>
      <c r="Y137" s="790"/>
      <c r="Z137" s="790"/>
      <c r="AA137" s="790"/>
      <c r="AB137" s="790"/>
      <c r="AC137" s="790"/>
      <c r="AD137" s="790"/>
      <c r="AE137" s="790"/>
      <c r="AF137" s="790"/>
      <c r="AG137" s="790"/>
      <c r="AH137" s="790"/>
      <c r="AI137" s="790"/>
      <c r="AJ137" s="790"/>
      <c r="AK137" s="790"/>
      <c r="AL137" s="790"/>
      <c r="AM137" s="790"/>
      <c r="AN137" s="790"/>
      <c r="AO137" s="790"/>
      <c r="AP137" s="790"/>
      <c r="AQ137" s="790"/>
      <c r="AR137" s="790"/>
      <c r="AS137" s="790"/>
      <c r="AT137" s="790"/>
      <c r="AU137" s="790"/>
      <c r="AV137" s="790"/>
      <c r="AW137" s="790"/>
      <c r="AX137" s="790"/>
      <c r="AY137" s="790"/>
      <c r="AZ137" s="790"/>
      <c r="BA137" s="790"/>
      <c r="BB137" s="790"/>
    </row>
    <row r="138" spans="1:54" x14ac:dyDescent="0.2">
      <c r="A138" s="790">
        <v>134</v>
      </c>
      <c r="B138" s="790"/>
      <c r="C138" s="804" t="s">
        <v>781</v>
      </c>
      <c r="D138" s="804"/>
      <c r="E138" s="804"/>
      <c r="F138" s="804"/>
      <c r="G138" s="804"/>
      <c r="H138" s="804"/>
      <c r="I138" s="804"/>
      <c r="J138" s="804"/>
      <c r="K138" s="804"/>
      <c r="L138" s="804"/>
      <c r="M138" s="804"/>
      <c r="N138" s="804"/>
      <c r="O138" s="804"/>
      <c r="P138" s="804"/>
      <c r="Q138" s="804"/>
      <c r="R138" s="804"/>
      <c r="S138" s="804"/>
      <c r="T138" s="804"/>
      <c r="U138" s="804"/>
      <c r="V138" s="792" t="s">
        <v>779</v>
      </c>
      <c r="W138" s="792"/>
      <c r="X138" s="792"/>
      <c r="Y138" s="790"/>
      <c r="Z138" s="790"/>
      <c r="AA138" s="790"/>
      <c r="AB138" s="790"/>
      <c r="AC138" s="790"/>
      <c r="AD138" s="790"/>
      <c r="AE138" s="790"/>
      <c r="AF138" s="790"/>
      <c r="AG138" s="790"/>
      <c r="AH138" s="790"/>
      <c r="AI138" s="790"/>
      <c r="AJ138" s="790"/>
      <c r="AK138" s="790"/>
      <c r="AL138" s="790"/>
      <c r="AM138" s="790"/>
      <c r="AN138" s="790"/>
      <c r="AO138" s="790"/>
      <c r="AP138" s="790"/>
      <c r="AQ138" s="790"/>
      <c r="AR138" s="790"/>
      <c r="AS138" s="790"/>
      <c r="AT138" s="790"/>
      <c r="AU138" s="790"/>
      <c r="AV138" s="790"/>
      <c r="AW138" s="790"/>
      <c r="AX138" s="790"/>
      <c r="AY138" s="790"/>
      <c r="AZ138" s="790"/>
      <c r="BA138" s="790"/>
      <c r="BB138" s="790"/>
    </row>
    <row r="139" spans="1:54" x14ac:dyDescent="0.2">
      <c r="A139" s="790">
        <v>135</v>
      </c>
      <c r="B139" s="790"/>
      <c r="C139" s="804" t="s">
        <v>782</v>
      </c>
      <c r="D139" s="804"/>
      <c r="E139" s="804"/>
      <c r="F139" s="804"/>
      <c r="G139" s="804"/>
      <c r="H139" s="804"/>
      <c r="I139" s="804"/>
      <c r="J139" s="804"/>
      <c r="K139" s="804"/>
      <c r="L139" s="804"/>
      <c r="M139" s="804"/>
      <c r="N139" s="804"/>
      <c r="O139" s="804"/>
      <c r="P139" s="804"/>
      <c r="Q139" s="804"/>
      <c r="R139" s="804"/>
      <c r="S139" s="804"/>
      <c r="T139" s="804"/>
      <c r="U139" s="804"/>
      <c r="V139" s="792" t="s">
        <v>779</v>
      </c>
      <c r="W139" s="792"/>
      <c r="X139" s="792"/>
      <c r="Y139" s="790"/>
      <c r="Z139" s="790"/>
      <c r="AA139" s="790"/>
      <c r="AB139" s="790"/>
      <c r="AC139" s="790"/>
      <c r="AD139" s="790"/>
      <c r="AE139" s="790"/>
      <c r="AF139" s="790"/>
      <c r="AG139" s="790"/>
      <c r="AH139" s="790"/>
      <c r="AI139" s="790"/>
      <c r="AJ139" s="790"/>
      <c r="AK139" s="790"/>
      <c r="AL139" s="790"/>
      <c r="AM139" s="790"/>
      <c r="AN139" s="790"/>
      <c r="AO139" s="790"/>
      <c r="AP139" s="790"/>
      <c r="AQ139" s="790"/>
      <c r="AR139" s="790"/>
      <c r="AS139" s="790"/>
      <c r="AT139" s="790"/>
      <c r="AU139" s="790"/>
      <c r="AV139" s="790"/>
      <c r="AW139" s="790"/>
      <c r="AX139" s="790"/>
      <c r="AY139" s="790"/>
      <c r="AZ139" s="790"/>
      <c r="BA139" s="790"/>
      <c r="BB139" s="790"/>
    </row>
    <row r="140" spans="1:54" x14ac:dyDescent="0.2">
      <c r="A140" s="790">
        <v>136</v>
      </c>
      <c r="B140" s="790"/>
      <c r="C140" s="804" t="s">
        <v>783</v>
      </c>
      <c r="D140" s="804"/>
      <c r="E140" s="804"/>
      <c r="F140" s="804"/>
      <c r="G140" s="804"/>
      <c r="H140" s="804"/>
      <c r="I140" s="804"/>
      <c r="J140" s="804"/>
      <c r="K140" s="804"/>
      <c r="L140" s="804"/>
      <c r="M140" s="804"/>
      <c r="N140" s="804"/>
      <c r="O140" s="804"/>
      <c r="P140" s="804"/>
      <c r="Q140" s="804"/>
      <c r="R140" s="804"/>
      <c r="S140" s="804"/>
      <c r="T140" s="804"/>
      <c r="U140" s="804"/>
      <c r="V140" s="792" t="s">
        <v>779</v>
      </c>
      <c r="W140" s="792"/>
      <c r="X140" s="792"/>
      <c r="Y140" s="790"/>
      <c r="Z140" s="790"/>
      <c r="AA140" s="790"/>
      <c r="AB140" s="790"/>
      <c r="AC140" s="790"/>
      <c r="AD140" s="790"/>
      <c r="AE140" s="790"/>
      <c r="AF140" s="790"/>
      <c r="AG140" s="790"/>
      <c r="AH140" s="790"/>
      <c r="AI140" s="790"/>
      <c r="AJ140" s="790"/>
      <c r="AK140" s="790"/>
      <c r="AL140" s="790"/>
      <c r="AM140" s="790"/>
      <c r="AN140" s="790"/>
      <c r="AO140" s="790"/>
      <c r="AP140" s="790"/>
      <c r="AQ140" s="790"/>
      <c r="AR140" s="790"/>
      <c r="AS140" s="790"/>
      <c r="AT140" s="790"/>
      <c r="AU140" s="790"/>
      <c r="AV140" s="790"/>
      <c r="AW140" s="790"/>
      <c r="AX140" s="790"/>
      <c r="AY140" s="790"/>
      <c r="AZ140" s="790"/>
      <c r="BA140" s="790"/>
      <c r="BB140" s="790"/>
    </row>
    <row r="141" spans="1:54" x14ac:dyDescent="0.2">
      <c r="A141" s="790">
        <v>137</v>
      </c>
      <c r="B141" s="790"/>
      <c r="C141" s="804" t="s">
        <v>784</v>
      </c>
      <c r="D141" s="804"/>
      <c r="E141" s="804"/>
      <c r="F141" s="804"/>
      <c r="G141" s="804"/>
      <c r="H141" s="804"/>
      <c r="I141" s="804"/>
      <c r="J141" s="804"/>
      <c r="K141" s="804"/>
      <c r="L141" s="804"/>
      <c r="M141" s="804"/>
      <c r="N141" s="804"/>
      <c r="O141" s="804"/>
      <c r="P141" s="804"/>
      <c r="Q141" s="804"/>
      <c r="R141" s="804"/>
      <c r="S141" s="804"/>
      <c r="T141" s="804"/>
      <c r="U141" s="804"/>
      <c r="V141" s="792" t="s">
        <v>779</v>
      </c>
      <c r="W141" s="792"/>
      <c r="X141" s="792"/>
      <c r="Y141" s="790"/>
      <c r="Z141" s="790"/>
      <c r="AA141" s="790"/>
      <c r="AB141" s="790"/>
      <c r="AC141" s="790"/>
      <c r="AD141" s="790"/>
      <c r="AE141" s="790"/>
      <c r="AF141" s="790"/>
      <c r="AG141" s="790"/>
      <c r="AH141" s="790"/>
      <c r="AI141" s="790"/>
      <c r="AJ141" s="790"/>
      <c r="AK141" s="790"/>
      <c r="AL141" s="790"/>
      <c r="AM141" s="790"/>
      <c r="AN141" s="790"/>
      <c r="AO141" s="790"/>
      <c r="AP141" s="790"/>
      <c r="AQ141" s="790"/>
      <c r="AR141" s="790"/>
      <c r="AS141" s="790"/>
      <c r="AT141" s="790"/>
      <c r="AU141" s="790"/>
      <c r="AV141" s="790"/>
      <c r="AW141" s="790"/>
      <c r="AX141" s="790"/>
      <c r="AY141" s="790"/>
      <c r="AZ141" s="790"/>
      <c r="BA141" s="790"/>
      <c r="BB141" s="790"/>
    </row>
    <row r="142" spans="1:54" x14ac:dyDescent="0.2">
      <c r="A142" s="790">
        <v>138</v>
      </c>
      <c r="B142" s="790"/>
      <c r="C142" s="804" t="s">
        <v>785</v>
      </c>
      <c r="D142" s="804"/>
      <c r="E142" s="804"/>
      <c r="F142" s="804"/>
      <c r="G142" s="804"/>
      <c r="H142" s="804"/>
      <c r="I142" s="804"/>
      <c r="J142" s="804"/>
      <c r="K142" s="804"/>
      <c r="L142" s="804"/>
      <c r="M142" s="804"/>
      <c r="N142" s="804"/>
      <c r="O142" s="804"/>
      <c r="P142" s="804"/>
      <c r="Q142" s="804"/>
      <c r="R142" s="804"/>
      <c r="S142" s="804"/>
      <c r="T142" s="804"/>
      <c r="U142" s="804"/>
      <c r="V142" s="792" t="s">
        <v>779</v>
      </c>
      <c r="W142" s="792"/>
      <c r="X142" s="792"/>
      <c r="Y142" s="790"/>
      <c r="Z142" s="790"/>
      <c r="AA142" s="790"/>
      <c r="AB142" s="790"/>
      <c r="AC142" s="790"/>
      <c r="AD142" s="790"/>
      <c r="AE142" s="790"/>
      <c r="AF142" s="790"/>
      <c r="AG142" s="790"/>
      <c r="AH142" s="790"/>
      <c r="AI142" s="790"/>
      <c r="AJ142" s="790"/>
      <c r="AK142" s="790"/>
      <c r="AL142" s="790"/>
      <c r="AM142" s="790"/>
      <c r="AN142" s="790"/>
      <c r="AO142" s="790"/>
      <c r="AP142" s="790"/>
      <c r="AQ142" s="790"/>
      <c r="AR142" s="790"/>
      <c r="AS142" s="790"/>
      <c r="AT142" s="790"/>
      <c r="AU142" s="790"/>
      <c r="AV142" s="790"/>
      <c r="AW142" s="790"/>
      <c r="AX142" s="790"/>
      <c r="AY142" s="790"/>
      <c r="AZ142" s="790"/>
      <c r="BA142" s="790"/>
      <c r="BB142" s="790"/>
    </row>
    <row r="143" spans="1:54" x14ac:dyDescent="0.2">
      <c r="A143" s="790">
        <v>139</v>
      </c>
      <c r="B143" s="790"/>
      <c r="C143" s="804" t="s">
        <v>786</v>
      </c>
      <c r="D143" s="804"/>
      <c r="E143" s="804"/>
      <c r="F143" s="804"/>
      <c r="G143" s="804"/>
      <c r="H143" s="804"/>
      <c r="I143" s="804"/>
      <c r="J143" s="804"/>
      <c r="K143" s="804"/>
      <c r="L143" s="804"/>
      <c r="M143" s="804"/>
      <c r="N143" s="804"/>
      <c r="O143" s="804"/>
      <c r="P143" s="804"/>
      <c r="Q143" s="804"/>
      <c r="R143" s="804"/>
      <c r="S143" s="804"/>
      <c r="T143" s="804"/>
      <c r="U143" s="804"/>
      <c r="V143" s="792" t="s">
        <v>779</v>
      </c>
      <c r="W143" s="792"/>
      <c r="X143" s="792"/>
      <c r="Y143" s="790"/>
      <c r="Z143" s="790"/>
      <c r="AA143" s="790"/>
      <c r="AB143" s="790"/>
      <c r="AC143" s="790"/>
      <c r="AD143" s="790"/>
      <c r="AE143" s="790"/>
      <c r="AF143" s="790"/>
      <c r="AG143" s="790"/>
      <c r="AH143" s="790"/>
      <c r="AI143" s="790"/>
      <c r="AJ143" s="790"/>
      <c r="AK143" s="790"/>
      <c r="AL143" s="790"/>
      <c r="AM143" s="790"/>
      <c r="AN143" s="790"/>
      <c r="AO143" s="790"/>
      <c r="AP143" s="790"/>
      <c r="AQ143" s="790"/>
      <c r="AR143" s="790"/>
      <c r="AS143" s="790"/>
      <c r="AT143" s="790"/>
      <c r="AU143" s="790"/>
      <c r="AV143" s="790"/>
      <c r="AW143" s="790"/>
      <c r="AX143" s="790"/>
      <c r="AY143" s="790"/>
      <c r="AZ143" s="790"/>
      <c r="BA143" s="790"/>
      <c r="BB143" s="790"/>
    </row>
    <row r="144" spans="1:54" x14ac:dyDescent="0.2">
      <c r="A144" s="790">
        <v>140</v>
      </c>
      <c r="B144" s="790"/>
      <c r="C144" s="804" t="s">
        <v>787</v>
      </c>
      <c r="D144" s="804"/>
      <c r="E144" s="804"/>
      <c r="F144" s="804"/>
      <c r="G144" s="804"/>
      <c r="H144" s="804"/>
      <c r="I144" s="804"/>
      <c r="J144" s="804"/>
      <c r="K144" s="804"/>
      <c r="L144" s="804"/>
      <c r="M144" s="804"/>
      <c r="N144" s="804"/>
      <c r="O144" s="804"/>
      <c r="P144" s="804"/>
      <c r="Q144" s="804"/>
      <c r="R144" s="804"/>
      <c r="S144" s="804"/>
      <c r="T144" s="804"/>
      <c r="U144" s="804"/>
      <c r="V144" s="792" t="s">
        <v>779</v>
      </c>
      <c r="W144" s="792"/>
      <c r="X144" s="792"/>
      <c r="Y144" s="790"/>
      <c r="Z144" s="790"/>
      <c r="AA144" s="790"/>
      <c r="AB144" s="790"/>
      <c r="AC144" s="790"/>
      <c r="AD144" s="790"/>
      <c r="AE144" s="790"/>
      <c r="AF144" s="790"/>
      <c r="AG144" s="790"/>
      <c r="AH144" s="790"/>
      <c r="AI144" s="790"/>
      <c r="AJ144" s="790"/>
      <c r="AK144" s="790"/>
      <c r="AL144" s="790"/>
      <c r="AM144" s="790"/>
      <c r="AN144" s="790"/>
      <c r="AO144" s="790"/>
      <c r="AP144" s="790"/>
      <c r="AQ144" s="790"/>
      <c r="AR144" s="790"/>
      <c r="AS144" s="790"/>
      <c r="AT144" s="790"/>
      <c r="AU144" s="790"/>
      <c r="AV144" s="790"/>
      <c r="AW144" s="790"/>
      <c r="AX144" s="790"/>
      <c r="AY144" s="790"/>
      <c r="AZ144" s="790"/>
      <c r="BA144" s="790"/>
      <c r="BB144" s="790"/>
    </row>
    <row r="145" spans="1:54" x14ac:dyDescent="0.2">
      <c r="A145" s="790">
        <v>141</v>
      </c>
      <c r="B145" s="790"/>
      <c r="C145" s="804" t="s">
        <v>788</v>
      </c>
      <c r="D145" s="804"/>
      <c r="E145" s="804"/>
      <c r="F145" s="804"/>
      <c r="G145" s="804"/>
      <c r="H145" s="804"/>
      <c r="I145" s="804"/>
      <c r="J145" s="804"/>
      <c r="K145" s="804"/>
      <c r="L145" s="804"/>
      <c r="M145" s="804"/>
      <c r="N145" s="804"/>
      <c r="O145" s="804"/>
      <c r="P145" s="804"/>
      <c r="Q145" s="804"/>
      <c r="R145" s="804"/>
      <c r="S145" s="804"/>
      <c r="T145" s="804"/>
      <c r="U145" s="804"/>
      <c r="V145" s="792" t="s">
        <v>779</v>
      </c>
      <c r="W145" s="792"/>
      <c r="X145" s="792"/>
      <c r="Y145" s="790"/>
      <c r="Z145" s="790"/>
      <c r="AA145" s="790"/>
      <c r="AB145" s="790"/>
      <c r="AC145" s="790"/>
      <c r="AD145" s="790"/>
      <c r="AE145" s="790"/>
      <c r="AF145" s="790"/>
      <c r="AG145" s="790"/>
      <c r="AH145" s="790"/>
      <c r="AI145" s="790"/>
      <c r="AJ145" s="790"/>
      <c r="AK145" s="790"/>
      <c r="AL145" s="790"/>
      <c r="AM145" s="790"/>
      <c r="AN145" s="790"/>
      <c r="AO145" s="790"/>
      <c r="AP145" s="790"/>
      <c r="AQ145" s="790"/>
      <c r="AR145" s="790"/>
      <c r="AS145" s="790"/>
      <c r="AT145" s="790"/>
      <c r="AU145" s="790"/>
      <c r="AV145" s="790"/>
      <c r="AW145" s="790"/>
      <c r="AX145" s="790"/>
      <c r="AY145" s="790"/>
      <c r="AZ145" s="790"/>
      <c r="BA145" s="790"/>
      <c r="BB145" s="790"/>
    </row>
    <row r="146" spans="1:54" x14ac:dyDescent="0.2">
      <c r="A146" s="790">
        <v>142</v>
      </c>
      <c r="B146" s="790"/>
      <c r="C146" s="804" t="s">
        <v>789</v>
      </c>
      <c r="D146" s="804"/>
      <c r="E146" s="804"/>
      <c r="F146" s="804"/>
      <c r="G146" s="804"/>
      <c r="H146" s="804"/>
      <c r="I146" s="804"/>
      <c r="J146" s="804"/>
      <c r="K146" s="804"/>
      <c r="L146" s="804"/>
      <c r="M146" s="804"/>
      <c r="N146" s="804"/>
      <c r="O146" s="804"/>
      <c r="P146" s="804"/>
      <c r="Q146" s="804"/>
      <c r="R146" s="804"/>
      <c r="S146" s="804"/>
      <c r="T146" s="804"/>
      <c r="U146" s="804"/>
      <c r="V146" s="792" t="s">
        <v>779</v>
      </c>
      <c r="W146" s="792"/>
      <c r="X146" s="792"/>
      <c r="Y146" s="790"/>
      <c r="Z146" s="790"/>
      <c r="AA146" s="790"/>
      <c r="AB146" s="790"/>
      <c r="AC146" s="790"/>
      <c r="AD146" s="790"/>
      <c r="AE146" s="790"/>
      <c r="AF146" s="790"/>
      <c r="AG146" s="790"/>
      <c r="AH146" s="790"/>
      <c r="AI146" s="790"/>
      <c r="AJ146" s="790"/>
      <c r="AK146" s="790"/>
      <c r="AL146" s="790"/>
      <c r="AM146" s="790"/>
      <c r="AN146" s="790"/>
      <c r="AO146" s="790"/>
      <c r="AP146" s="790"/>
      <c r="AQ146" s="790"/>
      <c r="AR146" s="790"/>
      <c r="AS146" s="790"/>
      <c r="AT146" s="790"/>
      <c r="AU146" s="790"/>
      <c r="AV146" s="790"/>
      <c r="AW146" s="790"/>
      <c r="AX146" s="790"/>
      <c r="AY146" s="790"/>
      <c r="AZ146" s="790"/>
      <c r="BA146" s="790"/>
      <c r="BB146" s="790"/>
    </row>
    <row r="147" spans="1:54" x14ac:dyDescent="0.2">
      <c r="A147" s="790">
        <v>143</v>
      </c>
      <c r="B147" s="790"/>
      <c r="C147" s="802" t="s">
        <v>790</v>
      </c>
      <c r="D147" s="802"/>
      <c r="E147" s="802"/>
      <c r="F147" s="802"/>
      <c r="G147" s="802"/>
      <c r="H147" s="802"/>
      <c r="I147" s="802"/>
      <c r="J147" s="802"/>
      <c r="K147" s="802"/>
      <c r="L147" s="802"/>
      <c r="M147" s="802"/>
      <c r="N147" s="802"/>
      <c r="O147" s="802"/>
      <c r="P147" s="802"/>
      <c r="Q147" s="802"/>
      <c r="R147" s="802"/>
      <c r="S147" s="802"/>
      <c r="T147" s="802"/>
      <c r="U147" s="802"/>
      <c r="V147" s="792" t="s">
        <v>791</v>
      </c>
      <c r="W147" s="792"/>
      <c r="X147" s="792"/>
      <c r="Y147" s="794"/>
      <c r="Z147" s="795"/>
      <c r="AA147" s="795"/>
      <c r="AB147" s="795"/>
      <c r="AC147" s="796"/>
      <c r="AD147" s="796"/>
      <c r="AE147" s="794"/>
      <c r="AF147" s="795"/>
      <c r="AG147" s="795"/>
      <c r="AH147" s="795"/>
      <c r="AI147" s="796"/>
      <c r="AJ147" s="796"/>
      <c r="AK147" s="794"/>
      <c r="AL147" s="795"/>
      <c r="AM147" s="795"/>
      <c r="AN147" s="795"/>
      <c r="AO147" s="796"/>
      <c r="AP147" s="796"/>
      <c r="AQ147" s="794"/>
      <c r="AR147" s="795"/>
      <c r="AS147" s="795"/>
      <c r="AT147" s="795"/>
      <c r="AU147" s="796"/>
      <c r="AV147" s="796"/>
      <c r="AW147" s="794"/>
      <c r="AX147" s="795"/>
      <c r="AY147" s="795"/>
      <c r="AZ147" s="795"/>
      <c r="BA147" s="796"/>
      <c r="BB147" s="796"/>
    </row>
    <row r="148" spans="1:54" x14ac:dyDescent="0.2">
      <c r="A148" s="790">
        <v>144</v>
      </c>
      <c r="B148" s="790"/>
      <c r="C148" s="804" t="s">
        <v>780</v>
      </c>
      <c r="D148" s="804"/>
      <c r="E148" s="804"/>
      <c r="F148" s="804"/>
      <c r="G148" s="804"/>
      <c r="H148" s="804"/>
      <c r="I148" s="804"/>
      <c r="J148" s="804"/>
      <c r="K148" s="804"/>
      <c r="L148" s="804"/>
      <c r="M148" s="804"/>
      <c r="N148" s="804"/>
      <c r="O148" s="804"/>
      <c r="P148" s="804"/>
      <c r="Q148" s="804"/>
      <c r="R148" s="804"/>
      <c r="S148" s="804"/>
      <c r="T148" s="804"/>
      <c r="U148" s="804"/>
      <c r="V148" s="792" t="s">
        <v>791</v>
      </c>
      <c r="W148" s="792"/>
      <c r="X148" s="792"/>
      <c r="Y148" s="790"/>
      <c r="Z148" s="790"/>
      <c r="AA148" s="790"/>
      <c r="AB148" s="790"/>
      <c r="AC148" s="790"/>
      <c r="AD148" s="790"/>
      <c r="AE148" s="790"/>
      <c r="AF148" s="790"/>
      <c r="AG148" s="790"/>
      <c r="AH148" s="790"/>
      <c r="AI148" s="790"/>
      <c r="AJ148" s="790"/>
      <c r="AK148" s="790"/>
      <c r="AL148" s="790"/>
      <c r="AM148" s="790"/>
      <c r="AN148" s="790"/>
      <c r="AO148" s="790"/>
      <c r="AP148" s="790"/>
      <c r="AQ148" s="790"/>
      <c r="AR148" s="790"/>
      <c r="AS148" s="790"/>
      <c r="AT148" s="790"/>
      <c r="AU148" s="790"/>
      <c r="AV148" s="790"/>
      <c r="AW148" s="790"/>
      <c r="AX148" s="790"/>
      <c r="AY148" s="790"/>
      <c r="AZ148" s="790"/>
      <c r="BA148" s="790"/>
      <c r="BB148" s="790"/>
    </row>
    <row r="149" spans="1:54" x14ac:dyDescent="0.2">
      <c r="A149" s="790">
        <v>145</v>
      </c>
      <c r="B149" s="790"/>
      <c r="C149" s="804" t="s">
        <v>781</v>
      </c>
      <c r="D149" s="804"/>
      <c r="E149" s="804"/>
      <c r="F149" s="804"/>
      <c r="G149" s="804"/>
      <c r="H149" s="804"/>
      <c r="I149" s="804"/>
      <c r="J149" s="804"/>
      <c r="K149" s="804"/>
      <c r="L149" s="804"/>
      <c r="M149" s="804"/>
      <c r="N149" s="804"/>
      <c r="O149" s="804"/>
      <c r="P149" s="804"/>
      <c r="Q149" s="804"/>
      <c r="R149" s="804"/>
      <c r="S149" s="804"/>
      <c r="T149" s="804"/>
      <c r="U149" s="804"/>
      <c r="V149" s="792" t="s">
        <v>791</v>
      </c>
      <c r="W149" s="792"/>
      <c r="X149" s="792"/>
      <c r="Y149" s="790"/>
      <c r="Z149" s="790"/>
      <c r="AA149" s="790"/>
      <c r="AB149" s="790"/>
      <c r="AC149" s="790"/>
      <c r="AD149" s="790"/>
      <c r="AE149" s="790"/>
      <c r="AF149" s="790"/>
      <c r="AG149" s="790"/>
      <c r="AH149" s="790"/>
      <c r="AI149" s="790"/>
      <c r="AJ149" s="790"/>
      <c r="AK149" s="790"/>
      <c r="AL149" s="790"/>
      <c r="AM149" s="790"/>
      <c r="AN149" s="790"/>
      <c r="AO149" s="790"/>
      <c r="AP149" s="790"/>
      <c r="AQ149" s="790"/>
      <c r="AR149" s="790"/>
      <c r="AS149" s="790"/>
      <c r="AT149" s="790"/>
      <c r="AU149" s="790"/>
      <c r="AV149" s="790"/>
      <c r="AW149" s="790"/>
      <c r="AX149" s="790"/>
      <c r="AY149" s="790"/>
      <c r="AZ149" s="790"/>
      <c r="BA149" s="790"/>
      <c r="BB149" s="790"/>
    </row>
    <row r="150" spans="1:54" x14ac:dyDescent="0.2">
      <c r="A150" s="790">
        <v>146</v>
      </c>
      <c r="B150" s="790"/>
      <c r="C150" s="804" t="s">
        <v>782</v>
      </c>
      <c r="D150" s="804"/>
      <c r="E150" s="804"/>
      <c r="F150" s="804"/>
      <c r="G150" s="804"/>
      <c r="H150" s="804"/>
      <c r="I150" s="804"/>
      <c r="J150" s="804"/>
      <c r="K150" s="804"/>
      <c r="L150" s="804"/>
      <c r="M150" s="804"/>
      <c r="N150" s="804"/>
      <c r="O150" s="804"/>
      <c r="P150" s="804"/>
      <c r="Q150" s="804"/>
      <c r="R150" s="804"/>
      <c r="S150" s="804"/>
      <c r="T150" s="804"/>
      <c r="U150" s="804"/>
      <c r="V150" s="792" t="s">
        <v>791</v>
      </c>
      <c r="W150" s="792"/>
      <c r="X150" s="792"/>
      <c r="Y150" s="790"/>
      <c r="Z150" s="790"/>
      <c r="AA150" s="790"/>
      <c r="AB150" s="790"/>
      <c r="AC150" s="790"/>
      <c r="AD150" s="790"/>
      <c r="AE150" s="790"/>
      <c r="AF150" s="790"/>
      <c r="AG150" s="790"/>
      <c r="AH150" s="790"/>
      <c r="AI150" s="790"/>
      <c r="AJ150" s="790"/>
      <c r="AK150" s="790"/>
      <c r="AL150" s="790"/>
      <c r="AM150" s="790"/>
      <c r="AN150" s="790"/>
      <c r="AO150" s="790"/>
      <c r="AP150" s="790"/>
      <c r="AQ150" s="790"/>
      <c r="AR150" s="790"/>
      <c r="AS150" s="790"/>
      <c r="AT150" s="790"/>
      <c r="AU150" s="790"/>
      <c r="AV150" s="790"/>
      <c r="AW150" s="790"/>
      <c r="AX150" s="790"/>
      <c r="AY150" s="790"/>
      <c r="AZ150" s="790"/>
      <c r="BA150" s="790"/>
      <c r="BB150" s="790"/>
    </row>
    <row r="151" spans="1:54" x14ac:dyDescent="0.2">
      <c r="A151" s="790">
        <v>147</v>
      </c>
      <c r="B151" s="790"/>
      <c r="C151" s="804" t="s">
        <v>783</v>
      </c>
      <c r="D151" s="804"/>
      <c r="E151" s="804"/>
      <c r="F151" s="804"/>
      <c r="G151" s="804"/>
      <c r="H151" s="804"/>
      <c r="I151" s="804"/>
      <c r="J151" s="804"/>
      <c r="K151" s="804"/>
      <c r="L151" s="804"/>
      <c r="M151" s="804"/>
      <c r="N151" s="804"/>
      <c r="O151" s="804"/>
      <c r="P151" s="804"/>
      <c r="Q151" s="804"/>
      <c r="R151" s="804"/>
      <c r="S151" s="804"/>
      <c r="T151" s="804"/>
      <c r="U151" s="804"/>
      <c r="V151" s="792" t="s">
        <v>791</v>
      </c>
      <c r="W151" s="792"/>
      <c r="X151" s="792"/>
      <c r="Y151" s="790"/>
      <c r="Z151" s="790"/>
      <c r="AA151" s="790"/>
      <c r="AB151" s="790"/>
      <c r="AC151" s="790"/>
      <c r="AD151" s="790"/>
      <c r="AE151" s="790"/>
      <c r="AF151" s="790"/>
      <c r="AG151" s="790"/>
      <c r="AH151" s="790"/>
      <c r="AI151" s="790"/>
      <c r="AJ151" s="790"/>
      <c r="AK151" s="790"/>
      <c r="AL151" s="790"/>
      <c r="AM151" s="790"/>
      <c r="AN151" s="790"/>
      <c r="AO151" s="790"/>
      <c r="AP151" s="790"/>
      <c r="AQ151" s="790"/>
      <c r="AR151" s="790"/>
      <c r="AS151" s="790"/>
      <c r="AT151" s="790"/>
      <c r="AU151" s="790"/>
      <c r="AV151" s="790"/>
      <c r="AW151" s="790"/>
      <c r="AX151" s="790"/>
      <c r="AY151" s="790"/>
      <c r="AZ151" s="790"/>
      <c r="BA151" s="790"/>
      <c r="BB151" s="790"/>
    </row>
    <row r="152" spans="1:54" x14ac:dyDescent="0.2">
      <c r="A152" s="790">
        <v>148</v>
      </c>
      <c r="B152" s="790"/>
      <c r="C152" s="804" t="s">
        <v>784</v>
      </c>
      <c r="D152" s="804"/>
      <c r="E152" s="804"/>
      <c r="F152" s="804"/>
      <c r="G152" s="804"/>
      <c r="H152" s="804"/>
      <c r="I152" s="804"/>
      <c r="J152" s="804"/>
      <c r="K152" s="804"/>
      <c r="L152" s="804"/>
      <c r="M152" s="804"/>
      <c r="N152" s="804"/>
      <c r="O152" s="804"/>
      <c r="P152" s="804"/>
      <c r="Q152" s="804"/>
      <c r="R152" s="804"/>
      <c r="S152" s="804"/>
      <c r="T152" s="804"/>
      <c r="U152" s="804"/>
      <c r="V152" s="792" t="s">
        <v>791</v>
      </c>
      <c r="W152" s="792"/>
      <c r="X152" s="792"/>
      <c r="Y152" s="790"/>
      <c r="Z152" s="790"/>
      <c r="AA152" s="790"/>
      <c r="AB152" s="790"/>
      <c r="AC152" s="790"/>
      <c r="AD152" s="790"/>
      <c r="AE152" s="790"/>
      <c r="AF152" s="790"/>
      <c r="AG152" s="790"/>
      <c r="AH152" s="790"/>
      <c r="AI152" s="790"/>
      <c r="AJ152" s="790"/>
      <c r="AK152" s="790"/>
      <c r="AL152" s="790"/>
      <c r="AM152" s="790"/>
      <c r="AN152" s="790"/>
      <c r="AO152" s="790"/>
      <c r="AP152" s="790"/>
      <c r="AQ152" s="790"/>
      <c r="AR152" s="790"/>
      <c r="AS152" s="790"/>
      <c r="AT152" s="790"/>
      <c r="AU152" s="790"/>
      <c r="AV152" s="790"/>
      <c r="AW152" s="790"/>
      <c r="AX152" s="790"/>
      <c r="AY152" s="790"/>
      <c r="AZ152" s="790"/>
      <c r="BA152" s="790"/>
      <c r="BB152" s="790"/>
    </row>
    <row r="153" spans="1:54" x14ac:dyDescent="0.2">
      <c r="A153" s="790">
        <v>149</v>
      </c>
      <c r="B153" s="790"/>
      <c r="C153" s="804" t="s">
        <v>785</v>
      </c>
      <c r="D153" s="804"/>
      <c r="E153" s="804"/>
      <c r="F153" s="804"/>
      <c r="G153" s="804"/>
      <c r="H153" s="804"/>
      <c r="I153" s="804"/>
      <c r="J153" s="804"/>
      <c r="K153" s="804"/>
      <c r="L153" s="804"/>
      <c r="M153" s="804"/>
      <c r="N153" s="804"/>
      <c r="O153" s="804"/>
      <c r="P153" s="804"/>
      <c r="Q153" s="804"/>
      <c r="R153" s="804"/>
      <c r="S153" s="804"/>
      <c r="T153" s="804"/>
      <c r="U153" s="804"/>
      <c r="V153" s="792" t="s">
        <v>791</v>
      </c>
      <c r="W153" s="792"/>
      <c r="X153" s="792"/>
      <c r="Y153" s="790"/>
      <c r="Z153" s="790"/>
      <c r="AA153" s="790"/>
      <c r="AB153" s="790"/>
      <c r="AC153" s="790"/>
      <c r="AD153" s="790"/>
      <c r="AE153" s="790"/>
      <c r="AF153" s="790"/>
      <c r="AG153" s="790"/>
      <c r="AH153" s="790"/>
      <c r="AI153" s="790"/>
      <c r="AJ153" s="790"/>
      <c r="AK153" s="790"/>
      <c r="AL153" s="790"/>
      <c r="AM153" s="790"/>
      <c r="AN153" s="790"/>
      <c r="AO153" s="790"/>
      <c r="AP153" s="790"/>
      <c r="AQ153" s="790"/>
      <c r="AR153" s="790"/>
      <c r="AS153" s="790"/>
      <c r="AT153" s="790"/>
      <c r="AU153" s="790"/>
      <c r="AV153" s="790"/>
      <c r="AW153" s="790"/>
      <c r="AX153" s="790"/>
      <c r="AY153" s="790"/>
      <c r="AZ153" s="790"/>
      <c r="BA153" s="790"/>
      <c r="BB153" s="790"/>
    </row>
    <row r="154" spans="1:54" x14ac:dyDescent="0.2">
      <c r="A154" s="790">
        <v>150</v>
      </c>
      <c r="B154" s="790"/>
      <c r="C154" s="804" t="s">
        <v>786</v>
      </c>
      <c r="D154" s="804"/>
      <c r="E154" s="804"/>
      <c r="F154" s="804"/>
      <c r="G154" s="804"/>
      <c r="H154" s="804"/>
      <c r="I154" s="804"/>
      <c r="J154" s="804"/>
      <c r="K154" s="804"/>
      <c r="L154" s="804"/>
      <c r="M154" s="804"/>
      <c r="N154" s="804"/>
      <c r="O154" s="804"/>
      <c r="P154" s="804"/>
      <c r="Q154" s="804"/>
      <c r="R154" s="804"/>
      <c r="S154" s="804"/>
      <c r="T154" s="804"/>
      <c r="U154" s="804"/>
      <c r="V154" s="792" t="s">
        <v>791</v>
      </c>
      <c r="W154" s="792"/>
      <c r="X154" s="792"/>
      <c r="Y154" s="790"/>
      <c r="Z154" s="790"/>
      <c r="AA154" s="790"/>
      <c r="AB154" s="790"/>
      <c r="AC154" s="790"/>
      <c r="AD154" s="790"/>
      <c r="AE154" s="790"/>
      <c r="AF154" s="790"/>
      <c r="AG154" s="790"/>
      <c r="AH154" s="790"/>
      <c r="AI154" s="790"/>
      <c r="AJ154" s="790"/>
      <c r="AK154" s="790"/>
      <c r="AL154" s="790"/>
      <c r="AM154" s="790"/>
      <c r="AN154" s="790"/>
      <c r="AO154" s="790"/>
      <c r="AP154" s="790"/>
      <c r="AQ154" s="790"/>
      <c r="AR154" s="790"/>
      <c r="AS154" s="790"/>
      <c r="AT154" s="790"/>
      <c r="AU154" s="790"/>
      <c r="AV154" s="790"/>
      <c r="AW154" s="790"/>
      <c r="AX154" s="790"/>
      <c r="AY154" s="790"/>
      <c r="AZ154" s="790"/>
      <c r="BA154" s="790"/>
      <c r="BB154" s="790"/>
    </row>
    <row r="155" spans="1:54" x14ac:dyDescent="0.2">
      <c r="A155" s="790">
        <v>151</v>
      </c>
      <c r="B155" s="790"/>
      <c r="C155" s="804" t="s">
        <v>787</v>
      </c>
      <c r="D155" s="804"/>
      <c r="E155" s="804"/>
      <c r="F155" s="804"/>
      <c r="G155" s="804"/>
      <c r="H155" s="804"/>
      <c r="I155" s="804"/>
      <c r="J155" s="804"/>
      <c r="K155" s="804"/>
      <c r="L155" s="804"/>
      <c r="M155" s="804"/>
      <c r="N155" s="804"/>
      <c r="O155" s="804"/>
      <c r="P155" s="804"/>
      <c r="Q155" s="804"/>
      <c r="R155" s="804"/>
      <c r="S155" s="804"/>
      <c r="T155" s="804"/>
      <c r="U155" s="804"/>
      <c r="V155" s="792" t="s">
        <v>791</v>
      </c>
      <c r="W155" s="792"/>
      <c r="X155" s="792"/>
      <c r="Y155" s="790"/>
      <c r="Z155" s="790"/>
      <c r="AA155" s="790"/>
      <c r="AB155" s="790"/>
      <c r="AC155" s="790"/>
      <c r="AD155" s="790"/>
      <c r="AE155" s="790"/>
      <c r="AF155" s="790"/>
      <c r="AG155" s="790"/>
      <c r="AH155" s="790"/>
      <c r="AI155" s="790"/>
      <c r="AJ155" s="790"/>
      <c r="AK155" s="790"/>
      <c r="AL155" s="790"/>
      <c r="AM155" s="790"/>
      <c r="AN155" s="790"/>
      <c r="AO155" s="790"/>
      <c r="AP155" s="790"/>
      <c r="AQ155" s="790"/>
      <c r="AR155" s="790"/>
      <c r="AS155" s="790"/>
      <c r="AT155" s="790"/>
      <c r="AU155" s="790"/>
      <c r="AV155" s="790"/>
      <c r="AW155" s="790"/>
      <c r="AX155" s="790"/>
      <c r="AY155" s="790"/>
      <c r="AZ155" s="790"/>
      <c r="BA155" s="790"/>
      <c r="BB155" s="790"/>
    </row>
    <row r="156" spans="1:54" x14ac:dyDescent="0.2">
      <c r="A156" s="790">
        <v>152</v>
      </c>
      <c r="B156" s="790"/>
      <c r="C156" s="804" t="s">
        <v>788</v>
      </c>
      <c r="D156" s="804"/>
      <c r="E156" s="804"/>
      <c r="F156" s="804"/>
      <c r="G156" s="804"/>
      <c r="H156" s="804"/>
      <c r="I156" s="804"/>
      <c r="J156" s="804"/>
      <c r="K156" s="804"/>
      <c r="L156" s="804"/>
      <c r="M156" s="804"/>
      <c r="N156" s="804"/>
      <c r="O156" s="804"/>
      <c r="P156" s="804"/>
      <c r="Q156" s="804"/>
      <c r="R156" s="804"/>
      <c r="S156" s="804"/>
      <c r="T156" s="804"/>
      <c r="U156" s="804"/>
      <c r="V156" s="792" t="s">
        <v>791</v>
      </c>
      <c r="W156" s="792"/>
      <c r="X156" s="792"/>
      <c r="Y156" s="790"/>
      <c r="Z156" s="790"/>
      <c r="AA156" s="790"/>
      <c r="AB156" s="790"/>
      <c r="AC156" s="790"/>
      <c r="AD156" s="790"/>
      <c r="AE156" s="790"/>
      <c r="AF156" s="790"/>
      <c r="AG156" s="790"/>
      <c r="AH156" s="790"/>
      <c r="AI156" s="790"/>
      <c r="AJ156" s="790"/>
      <c r="AK156" s="790"/>
      <c r="AL156" s="790"/>
      <c r="AM156" s="790"/>
      <c r="AN156" s="790"/>
      <c r="AO156" s="790"/>
      <c r="AP156" s="790"/>
      <c r="AQ156" s="790"/>
      <c r="AR156" s="790"/>
      <c r="AS156" s="790"/>
      <c r="AT156" s="790"/>
      <c r="AU156" s="790"/>
      <c r="AV156" s="790"/>
      <c r="AW156" s="790"/>
      <c r="AX156" s="790"/>
      <c r="AY156" s="790"/>
      <c r="AZ156" s="790"/>
      <c r="BA156" s="790"/>
      <c r="BB156" s="790"/>
    </row>
    <row r="157" spans="1:54" x14ac:dyDescent="0.2">
      <c r="A157" s="790">
        <v>153</v>
      </c>
      <c r="B157" s="790"/>
      <c r="C157" s="804" t="s">
        <v>789</v>
      </c>
      <c r="D157" s="804"/>
      <c r="E157" s="804"/>
      <c r="F157" s="804"/>
      <c r="G157" s="804"/>
      <c r="H157" s="804"/>
      <c r="I157" s="804"/>
      <c r="J157" s="804"/>
      <c r="K157" s="804"/>
      <c r="L157" s="804"/>
      <c r="M157" s="804"/>
      <c r="N157" s="804"/>
      <c r="O157" s="804"/>
      <c r="P157" s="804"/>
      <c r="Q157" s="804"/>
      <c r="R157" s="804"/>
      <c r="S157" s="804"/>
      <c r="T157" s="804"/>
      <c r="U157" s="804"/>
      <c r="V157" s="792" t="s">
        <v>791</v>
      </c>
      <c r="W157" s="792"/>
      <c r="X157" s="792"/>
      <c r="Y157" s="790"/>
      <c r="Z157" s="790"/>
      <c r="AA157" s="790"/>
      <c r="AB157" s="790"/>
      <c r="AC157" s="790"/>
      <c r="AD157" s="790"/>
      <c r="AE157" s="790"/>
      <c r="AF157" s="790"/>
      <c r="AG157" s="790"/>
      <c r="AH157" s="790"/>
      <c r="AI157" s="790"/>
      <c r="AJ157" s="790"/>
      <c r="AK157" s="790"/>
      <c r="AL157" s="790"/>
      <c r="AM157" s="790"/>
      <c r="AN157" s="790"/>
      <c r="AO157" s="790"/>
      <c r="AP157" s="790"/>
      <c r="AQ157" s="790"/>
      <c r="AR157" s="790"/>
      <c r="AS157" s="790"/>
      <c r="AT157" s="790"/>
      <c r="AU157" s="790"/>
      <c r="AV157" s="790"/>
      <c r="AW157" s="790"/>
      <c r="AX157" s="790"/>
      <c r="AY157" s="790"/>
      <c r="AZ157" s="790"/>
      <c r="BA157" s="790"/>
      <c r="BB157" s="790"/>
    </row>
    <row r="158" spans="1:54" x14ac:dyDescent="0.2">
      <c r="A158" s="790">
        <v>154</v>
      </c>
      <c r="B158" s="790"/>
      <c r="C158" s="802" t="s">
        <v>792</v>
      </c>
      <c r="D158" s="802"/>
      <c r="E158" s="802"/>
      <c r="F158" s="802"/>
      <c r="G158" s="802"/>
      <c r="H158" s="802"/>
      <c r="I158" s="802"/>
      <c r="J158" s="802"/>
      <c r="K158" s="802"/>
      <c r="L158" s="802"/>
      <c r="M158" s="802"/>
      <c r="N158" s="802"/>
      <c r="O158" s="802"/>
      <c r="P158" s="802"/>
      <c r="Q158" s="802"/>
      <c r="R158" s="802"/>
      <c r="S158" s="802"/>
      <c r="T158" s="802"/>
      <c r="U158" s="802"/>
      <c r="V158" s="792" t="s">
        <v>793</v>
      </c>
      <c r="W158" s="792"/>
      <c r="X158" s="792"/>
      <c r="Y158" s="794"/>
      <c r="Z158" s="795"/>
      <c r="AA158" s="795"/>
      <c r="AB158" s="795"/>
      <c r="AC158" s="796"/>
      <c r="AD158" s="796"/>
      <c r="AE158" s="794"/>
      <c r="AF158" s="795"/>
      <c r="AG158" s="795"/>
      <c r="AH158" s="795"/>
      <c r="AI158" s="796"/>
      <c r="AJ158" s="796"/>
      <c r="AK158" s="794"/>
      <c r="AL158" s="795"/>
      <c r="AM158" s="795"/>
      <c r="AN158" s="795"/>
      <c r="AO158" s="796"/>
      <c r="AP158" s="796"/>
      <c r="AQ158" s="794"/>
      <c r="AR158" s="795"/>
      <c r="AS158" s="795"/>
      <c r="AT158" s="795"/>
      <c r="AU158" s="796"/>
      <c r="AV158" s="796"/>
      <c r="AW158" s="794"/>
      <c r="AX158" s="795"/>
      <c r="AY158" s="795"/>
      <c r="AZ158" s="795"/>
      <c r="BA158" s="796"/>
      <c r="BB158" s="796"/>
    </row>
    <row r="159" spans="1:54" x14ac:dyDescent="0.2">
      <c r="A159" s="790">
        <v>155</v>
      </c>
      <c r="B159" s="790"/>
      <c r="C159" s="804" t="s">
        <v>780</v>
      </c>
      <c r="D159" s="804"/>
      <c r="E159" s="804"/>
      <c r="F159" s="804"/>
      <c r="G159" s="804"/>
      <c r="H159" s="804"/>
      <c r="I159" s="804"/>
      <c r="J159" s="804"/>
      <c r="K159" s="804"/>
      <c r="L159" s="804"/>
      <c r="M159" s="804"/>
      <c r="N159" s="804"/>
      <c r="O159" s="804"/>
      <c r="P159" s="804"/>
      <c r="Q159" s="804"/>
      <c r="R159" s="804"/>
      <c r="S159" s="804"/>
      <c r="T159" s="804"/>
      <c r="U159" s="804"/>
      <c r="V159" s="792" t="s">
        <v>793</v>
      </c>
      <c r="W159" s="792"/>
      <c r="X159" s="792"/>
      <c r="Y159" s="790"/>
      <c r="Z159" s="790"/>
      <c r="AA159" s="790"/>
      <c r="AB159" s="790"/>
      <c r="AC159" s="790"/>
      <c r="AD159" s="790"/>
      <c r="AE159" s="790"/>
      <c r="AF159" s="790"/>
      <c r="AG159" s="790"/>
      <c r="AH159" s="790"/>
      <c r="AI159" s="790"/>
      <c r="AJ159" s="790"/>
      <c r="AK159" s="790"/>
      <c r="AL159" s="790"/>
      <c r="AM159" s="790"/>
      <c r="AN159" s="790"/>
      <c r="AO159" s="790"/>
      <c r="AP159" s="790"/>
      <c r="AQ159" s="790"/>
      <c r="AR159" s="790"/>
      <c r="AS159" s="790"/>
      <c r="AT159" s="790"/>
      <c r="AU159" s="790"/>
      <c r="AV159" s="790"/>
      <c r="AW159" s="790"/>
      <c r="AX159" s="790"/>
      <c r="AY159" s="790"/>
      <c r="AZ159" s="790"/>
      <c r="BA159" s="790"/>
      <c r="BB159" s="790"/>
    </row>
    <row r="160" spans="1:54" x14ac:dyDescent="0.2">
      <c r="A160" s="790">
        <v>156</v>
      </c>
      <c r="B160" s="790"/>
      <c r="C160" s="804" t="s">
        <v>781</v>
      </c>
      <c r="D160" s="804"/>
      <c r="E160" s="804"/>
      <c r="F160" s="804"/>
      <c r="G160" s="804"/>
      <c r="H160" s="804"/>
      <c r="I160" s="804"/>
      <c r="J160" s="804"/>
      <c r="K160" s="804"/>
      <c r="L160" s="804"/>
      <c r="M160" s="804"/>
      <c r="N160" s="804"/>
      <c r="O160" s="804"/>
      <c r="P160" s="804"/>
      <c r="Q160" s="804"/>
      <c r="R160" s="804"/>
      <c r="S160" s="804"/>
      <c r="T160" s="804"/>
      <c r="U160" s="804"/>
      <c r="V160" s="792" t="s">
        <v>793</v>
      </c>
      <c r="W160" s="792"/>
      <c r="X160" s="792"/>
      <c r="Y160" s="790"/>
      <c r="Z160" s="790"/>
      <c r="AA160" s="790"/>
      <c r="AB160" s="790"/>
      <c r="AC160" s="790"/>
      <c r="AD160" s="790"/>
      <c r="AE160" s="790"/>
      <c r="AF160" s="790"/>
      <c r="AG160" s="790"/>
      <c r="AH160" s="790"/>
      <c r="AI160" s="790"/>
      <c r="AJ160" s="790"/>
      <c r="AK160" s="790"/>
      <c r="AL160" s="790"/>
      <c r="AM160" s="790"/>
      <c r="AN160" s="790"/>
      <c r="AO160" s="790"/>
      <c r="AP160" s="790"/>
      <c r="AQ160" s="790"/>
      <c r="AR160" s="790"/>
      <c r="AS160" s="790"/>
      <c r="AT160" s="790"/>
      <c r="AU160" s="790"/>
      <c r="AV160" s="790"/>
      <c r="AW160" s="790"/>
      <c r="AX160" s="790"/>
      <c r="AY160" s="790"/>
      <c r="AZ160" s="790"/>
      <c r="BA160" s="790"/>
      <c r="BB160" s="790"/>
    </row>
    <row r="161" spans="1:54" x14ac:dyDescent="0.2">
      <c r="A161" s="790">
        <v>157</v>
      </c>
      <c r="B161" s="790"/>
      <c r="C161" s="804" t="s">
        <v>782</v>
      </c>
      <c r="D161" s="804"/>
      <c r="E161" s="804"/>
      <c r="F161" s="804"/>
      <c r="G161" s="804"/>
      <c r="H161" s="804"/>
      <c r="I161" s="804"/>
      <c r="J161" s="804"/>
      <c r="K161" s="804"/>
      <c r="L161" s="804"/>
      <c r="M161" s="804"/>
      <c r="N161" s="804"/>
      <c r="O161" s="804"/>
      <c r="P161" s="804"/>
      <c r="Q161" s="804"/>
      <c r="R161" s="804"/>
      <c r="S161" s="804"/>
      <c r="T161" s="804"/>
      <c r="U161" s="804"/>
      <c r="V161" s="792" t="s">
        <v>793</v>
      </c>
      <c r="W161" s="792"/>
      <c r="X161" s="792"/>
      <c r="Y161" s="790"/>
      <c r="Z161" s="790"/>
      <c r="AA161" s="790"/>
      <c r="AB161" s="790"/>
      <c r="AC161" s="790"/>
      <c r="AD161" s="790"/>
      <c r="AE161" s="790"/>
      <c r="AF161" s="790"/>
      <c r="AG161" s="790"/>
      <c r="AH161" s="790"/>
      <c r="AI161" s="790"/>
      <c r="AJ161" s="790"/>
      <c r="AK161" s="790"/>
      <c r="AL161" s="790"/>
      <c r="AM161" s="790"/>
      <c r="AN161" s="790"/>
      <c r="AO161" s="790"/>
      <c r="AP161" s="790"/>
      <c r="AQ161" s="790"/>
      <c r="AR161" s="790"/>
      <c r="AS161" s="790"/>
      <c r="AT161" s="790"/>
      <c r="AU161" s="790"/>
      <c r="AV161" s="790"/>
      <c r="AW161" s="790"/>
      <c r="AX161" s="790"/>
      <c r="AY161" s="790"/>
      <c r="AZ161" s="790"/>
      <c r="BA161" s="790"/>
      <c r="BB161" s="790"/>
    </row>
    <row r="162" spans="1:54" x14ac:dyDescent="0.2">
      <c r="A162" s="790">
        <v>158</v>
      </c>
      <c r="B162" s="790"/>
      <c r="C162" s="804" t="s">
        <v>783</v>
      </c>
      <c r="D162" s="804"/>
      <c r="E162" s="804"/>
      <c r="F162" s="804"/>
      <c r="G162" s="804"/>
      <c r="H162" s="804"/>
      <c r="I162" s="804"/>
      <c r="J162" s="804"/>
      <c r="K162" s="804"/>
      <c r="L162" s="804"/>
      <c r="M162" s="804"/>
      <c r="N162" s="804"/>
      <c r="O162" s="804"/>
      <c r="P162" s="804"/>
      <c r="Q162" s="804"/>
      <c r="R162" s="804"/>
      <c r="S162" s="804"/>
      <c r="T162" s="804"/>
      <c r="U162" s="804"/>
      <c r="V162" s="792" t="s">
        <v>793</v>
      </c>
      <c r="W162" s="792"/>
      <c r="X162" s="792"/>
      <c r="Y162" s="790"/>
      <c r="Z162" s="790"/>
      <c r="AA162" s="790"/>
      <c r="AB162" s="790"/>
      <c r="AC162" s="790"/>
      <c r="AD162" s="790"/>
      <c r="AE162" s="790"/>
      <c r="AF162" s="790"/>
      <c r="AG162" s="790"/>
      <c r="AH162" s="790"/>
      <c r="AI162" s="790"/>
      <c r="AJ162" s="790"/>
      <c r="AK162" s="790"/>
      <c r="AL162" s="790"/>
      <c r="AM162" s="790"/>
      <c r="AN162" s="790"/>
      <c r="AO162" s="790"/>
      <c r="AP162" s="790"/>
      <c r="AQ162" s="790"/>
      <c r="AR162" s="790"/>
      <c r="AS162" s="790"/>
      <c r="AT162" s="790"/>
      <c r="AU162" s="790"/>
      <c r="AV162" s="790"/>
      <c r="AW162" s="790"/>
      <c r="AX162" s="790"/>
      <c r="AY162" s="790"/>
      <c r="AZ162" s="790"/>
      <c r="BA162" s="790"/>
      <c r="BB162" s="790"/>
    </row>
    <row r="163" spans="1:54" x14ac:dyDescent="0.2">
      <c r="A163" s="790">
        <v>159</v>
      </c>
      <c r="B163" s="790"/>
      <c r="C163" s="804" t="s">
        <v>784</v>
      </c>
      <c r="D163" s="804"/>
      <c r="E163" s="804"/>
      <c r="F163" s="804"/>
      <c r="G163" s="804"/>
      <c r="H163" s="804"/>
      <c r="I163" s="804"/>
      <c r="J163" s="804"/>
      <c r="K163" s="804"/>
      <c r="L163" s="804"/>
      <c r="M163" s="804"/>
      <c r="N163" s="804"/>
      <c r="O163" s="804"/>
      <c r="P163" s="804"/>
      <c r="Q163" s="804"/>
      <c r="R163" s="804"/>
      <c r="S163" s="804"/>
      <c r="T163" s="804"/>
      <c r="U163" s="804"/>
      <c r="V163" s="792" t="s">
        <v>793</v>
      </c>
      <c r="W163" s="792"/>
      <c r="X163" s="792"/>
      <c r="Y163" s="790"/>
      <c r="Z163" s="790"/>
      <c r="AA163" s="790"/>
      <c r="AB163" s="790"/>
      <c r="AC163" s="790"/>
      <c r="AD163" s="790"/>
      <c r="AE163" s="790"/>
      <c r="AF163" s="790"/>
      <c r="AG163" s="790"/>
      <c r="AH163" s="790"/>
      <c r="AI163" s="790"/>
      <c r="AJ163" s="790"/>
      <c r="AK163" s="790"/>
      <c r="AL163" s="790"/>
      <c r="AM163" s="790"/>
      <c r="AN163" s="790"/>
      <c r="AO163" s="790"/>
      <c r="AP163" s="790"/>
      <c r="AQ163" s="790"/>
      <c r="AR163" s="790"/>
      <c r="AS163" s="790"/>
      <c r="AT163" s="790"/>
      <c r="AU163" s="790"/>
      <c r="AV163" s="790"/>
      <c r="AW163" s="790"/>
      <c r="AX163" s="790"/>
      <c r="AY163" s="790"/>
      <c r="AZ163" s="790"/>
      <c r="BA163" s="790"/>
      <c r="BB163" s="790"/>
    </row>
    <row r="164" spans="1:54" x14ac:dyDescent="0.2">
      <c r="A164" s="790">
        <v>160</v>
      </c>
      <c r="B164" s="790"/>
      <c r="C164" s="804" t="s">
        <v>785</v>
      </c>
      <c r="D164" s="804"/>
      <c r="E164" s="804"/>
      <c r="F164" s="804"/>
      <c r="G164" s="804"/>
      <c r="H164" s="804"/>
      <c r="I164" s="804"/>
      <c r="J164" s="804"/>
      <c r="K164" s="804"/>
      <c r="L164" s="804"/>
      <c r="M164" s="804"/>
      <c r="N164" s="804"/>
      <c r="O164" s="804"/>
      <c r="P164" s="804"/>
      <c r="Q164" s="804"/>
      <c r="R164" s="804"/>
      <c r="S164" s="804"/>
      <c r="T164" s="804"/>
      <c r="U164" s="804"/>
      <c r="V164" s="792" t="s">
        <v>793</v>
      </c>
      <c r="W164" s="792"/>
      <c r="X164" s="792"/>
      <c r="Y164" s="790"/>
      <c r="Z164" s="790"/>
      <c r="AA164" s="790"/>
      <c r="AB164" s="790"/>
      <c r="AC164" s="790"/>
      <c r="AD164" s="790"/>
      <c r="AE164" s="790"/>
      <c r="AF164" s="790"/>
      <c r="AG164" s="790"/>
      <c r="AH164" s="790"/>
      <c r="AI164" s="790"/>
      <c r="AJ164" s="790"/>
      <c r="AK164" s="790"/>
      <c r="AL164" s="790"/>
      <c r="AM164" s="790"/>
      <c r="AN164" s="790"/>
      <c r="AO164" s="790"/>
      <c r="AP164" s="790"/>
      <c r="AQ164" s="790"/>
      <c r="AR164" s="790"/>
      <c r="AS164" s="790"/>
      <c r="AT164" s="790"/>
      <c r="AU164" s="790"/>
      <c r="AV164" s="790"/>
      <c r="AW164" s="790"/>
      <c r="AX164" s="790"/>
      <c r="AY164" s="790"/>
      <c r="AZ164" s="790"/>
      <c r="BA164" s="790"/>
      <c r="BB164" s="790"/>
    </row>
    <row r="165" spans="1:54" x14ac:dyDescent="0.2">
      <c r="A165" s="790">
        <v>161</v>
      </c>
      <c r="B165" s="790"/>
      <c r="C165" s="804" t="s">
        <v>786</v>
      </c>
      <c r="D165" s="804"/>
      <c r="E165" s="804"/>
      <c r="F165" s="804"/>
      <c r="G165" s="804"/>
      <c r="H165" s="804"/>
      <c r="I165" s="804"/>
      <c r="J165" s="804"/>
      <c r="K165" s="804"/>
      <c r="L165" s="804"/>
      <c r="M165" s="804"/>
      <c r="N165" s="804"/>
      <c r="O165" s="804"/>
      <c r="P165" s="804"/>
      <c r="Q165" s="804"/>
      <c r="R165" s="804"/>
      <c r="S165" s="804"/>
      <c r="T165" s="804"/>
      <c r="U165" s="804"/>
      <c r="V165" s="792" t="s">
        <v>793</v>
      </c>
      <c r="W165" s="792"/>
      <c r="X165" s="792"/>
      <c r="Y165" s="790"/>
      <c r="Z165" s="790"/>
      <c r="AA165" s="790"/>
      <c r="AB165" s="790"/>
      <c r="AC165" s="790"/>
      <c r="AD165" s="790"/>
      <c r="AE165" s="790"/>
      <c r="AF165" s="790"/>
      <c r="AG165" s="790"/>
      <c r="AH165" s="790"/>
      <c r="AI165" s="790"/>
      <c r="AJ165" s="790"/>
      <c r="AK165" s="790"/>
      <c r="AL165" s="790"/>
      <c r="AM165" s="790"/>
      <c r="AN165" s="790"/>
      <c r="AO165" s="790"/>
      <c r="AP165" s="790"/>
      <c r="AQ165" s="790"/>
      <c r="AR165" s="790"/>
      <c r="AS165" s="790"/>
      <c r="AT165" s="790"/>
      <c r="AU165" s="790"/>
      <c r="AV165" s="790"/>
      <c r="AW165" s="790"/>
      <c r="AX165" s="790"/>
      <c r="AY165" s="790"/>
      <c r="AZ165" s="790"/>
      <c r="BA165" s="790"/>
      <c r="BB165" s="790"/>
    </row>
    <row r="166" spans="1:54" x14ac:dyDescent="0.2">
      <c r="A166" s="790">
        <v>162</v>
      </c>
      <c r="B166" s="790"/>
      <c r="C166" s="804" t="s">
        <v>787</v>
      </c>
      <c r="D166" s="804"/>
      <c r="E166" s="804"/>
      <c r="F166" s="804"/>
      <c r="G166" s="804"/>
      <c r="H166" s="804"/>
      <c r="I166" s="804"/>
      <c r="J166" s="804"/>
      <c r="K166" s="804"/>
      <c r="L166" s="804"/>
      <c r="M166" s="804"/>
      <c r="N166" s="804"/>
      <c r="O166" s="804"/>
      <c r="P166" s="804"/>
      <c r="Q166" s="804"/>
      <c r="R166" s="804"/>
      <c r="S166" s="804"/>
      <c r="T166" s="804"/>
      <c r="U166" s="804"/>
      <c r="V166" s="792" t="s">
        <v>793</v>
      </c>
      <c r="W166" s="792"/>
      <c r="X166" s="792"/>
      <c r="Y166" s="790"/>
      <c r="Z166" s="790"/>
      <c r="AA166" s="790"/>
      <c r="AB166" s="790"/>
      <c r="AC166" s="790"/>
      <c r="AD166" s="790"/>
      <c r="AE166" s="790"/>
      <c r="AF166" s="790"/>
      <c r="AG166" s="790"/>
      <c r="AH166" s="790"/>
      <c r="AI166" s="790"/>
      <c r="AJ166" s="790"/>
      <c r="AK166" s="790"/>
      <c r="AL166" s="790"/>
      <c r="AM166" s="790"/>
      <c r="AN166" s="790"/>
      <c r="AO166" s="790"/>
      <c r="AP166" s="790"/>
      <c r="AQ166" s="790"/>
      <c r="AR166" s="790"/>
      <c r="AS166" s="790"/>
      <c r="AT166" s="790"/>
      <c r="AU166" s="790"/>
      <c r="AV166" s="790"/>
      <c r="AW166" s="790"/>
      <c r="AX166" s="790"/>
      <c r="AY166" s="790"/>
      <c r="AZ166" s="790"/>
      <c r="BA166" s="790"/>
      <c r="BB166" s="790"/>
    </row>
    <row r="167" spans="1:54" x14ac:dyDescent="0.2">
      <c r="A167" s="790">
        <v>163</v>
      </c>
      <c r="B167" s="790"/>
      <c r="C167" s="804" t="s">
        <v>788</v>
      </c>
      <c r="D167" s="804"/>
      <c r="E167" s="804"/>
      <c r="F167" s="804"/>
      <c r="G167" s="804"/>
      <c r="H167" s="804"/>
      <c r="I167" s="804"/>
      <c r="J167" s="804"/>
      <c r="K167" s="804"/>
      <c r="L167" s="804"/>
      <c r="M167" s="804"/>
      <c r="N167" s="804"/>
      <c r="O167" s="804"/>
      <c r="P167" s="804"/>
      <c r="Q167" s="804"/>
      <c r="R167" s="804"/>
      <c r="S167" s="804"/>
      <c r="T167" s="804"/>
      <c r="U167" s="804"/>
      <c r="V167" s="792" t="s">
        <v>793</v>
      </c>
      <c r="W167" s="792"/>
      <c r="X167" s="792"/>
      <c r="Y167" s="790"/>
      <c r="Z167" s="790"/>
      <c r="AA167" s="790"/>
      <c r="AB167" s="790"/>
      <c r="AC167" s="790"/>
      <c r="AD167" s="790"/>
      <c r="AE167" s="790"/>
      <c r="AF167" s="790"/>
      <c r="AG167" s="790"/>
      <c r="AH167" s="790"/>
      <c r="AI167" s="790"/>
      <c r="AJ167" s="790"/>
      <c r="AK167" s="790"/>
      <c r="AL167" s="790"/>
      <c r="AM167" s="790"/>
      <c r="AN167" s="790"/>
      <c r="AO167" s="790"/>
      <c r="AP167" s="790"/>
      <c r="AQ167" s="790"/>
      <c r="AR167" s="790"/>
      <c r="AS167" s="790"/>
      <c r="AT167" s="790"/>
      <c r="AU167" s="790"/>
      <c r="AV167" s="790"/>
      <c r="AW167" s="790"/>
      <c r="AX167" s="790"/>
      <c r="AY167" s="790"/>
      <c r="AZ167" s="790"/>
      <c r="BA167" s="790"/>
      <c r="BB167" s="790"/>
    </row>
    <row r="168" spans="1:54" x14ac:dyDescent="0.2">
      <c r="A168" s="790">
        <v>164</v>
      </c>
      <c r="B168" s="790"/>
      <c r="C168" s="804" t="s">
        <v>789</v>
      </c>
      <c r="D168" s="804"/>
      <c r="E168" s="804"/>
      <c r="F168" s="804"/>
      <c r="G168" s="804"/>
      <c r="H168" s="804"/>
      <c r="I168" s="804"/>
      <c r="J168" s="804"/>
      <c r="K168" s="804"/>
      <c r="L168" s="804"/>
      <c r="M168" s="804"/>
      <c r="N168" s="804"/>
      <c r="O168" s="804"/>
      <c r="P168" s="804"/>
      <c r="Q168" s="804"/>
      <c r="R168" s="804"/>
      <c r="S168" s="804"/>
      <c r="T168" s="804"/>
      <c r="U168" s="804"/>
      <c r="V168" s="792" t="s">
        <v>793</v>
      </c>
      <c r="W168" s="792"/>
      <c r="X168" s="792"/>
      <c r="Y168" s="790"/>
      <c r="Z168" s="790"/>
      <c r="AA168" s="790"/>
      <c r="AB168" s="790"/>
      <c r="AC168" s="790"/>
      <c r="AD168" s="790"/>
      <c r="AE168" s="790"/>
      <c r="AF168" s="790"/>
      <c r="AG168" s="790"/>
      <c r="AH168" s="790"/>
      <c r="AI168" s="790"/>
      <c r="AJ168" s="790"/>
      <c r="AK168" s="790"/>
      <c r="AL168" s="790"/>
      <c r="AM168" s="790"/>
      <c r="AN168" s="790"/>
      <c r="AO168" s="790"/>
      <c r="AP168" s="790"/>
      <c r="AQ168" s="790"/>
      <c r="AR168" s="790"/>
      <c r="AS168" s="790"/>
      <c r="AT168" s="790"/>
      <c r="AU168" s="790"/>
      <c r="AV168" s="790"/>
      <c r="AW168" s="790"/>
      <c r="AX168" s="790"/>
      <c r="AY168" s="790"/>
      <c r="AZ168" s="790"/>
      <c r="BA168" s="790"/>
      <c r="BB168" s="790"/>
    </row>
    <row r="169" spans="1:54" x14ac:dyDescent="0.2">
      <c r="A169" s="790">
        <v>165</v>
      </c>
      <c r="B169" s="790"/>
      <c r="C169" s="802" t="s">
        <v>794</v>
      </c>
      <c r="D169" s="802"/>
      <c r="E169" s="802"/>
      <c r="F169" s="802"/>
      <c r="G169" s="802"/>
      <c r="H169" s="802"/>
      <c r="I169" s="802"/>
      <c r="J169" s="802"/>
      <c r="K169" s="802"/>
      <c r="L169" s="802"/>
      <c r="M169" s="802"/>
      <c r="N169" s="802"/>
      <c r="O169" s="802"/>
      <c r="P169" s="802"/>
      <c r="Q169" s="802"/>
      <c r="R169" s="802"/>
      <c r="S169" s="802"/>
      <c r="T169" s="802"/>
      <c r="U169" s="802"/>
      <c r="V169" s="792" t="s">
        <v>795</v>
      </c>
      <c r="W169" s="792"/>
      <c r="X169" s="792"/>
      <c r="Y169" s="790"/>
      <c r="Z169" s="790"/>
      <c r="AA169" s="790"/>
      <c r="AB169" s="790"/>
      <c r="AC169" s="790"/>
      <c r="AD169" s="790"/>
      <c r="AE169" s="790"/>
      <c r="AF169" s="790"/>
      <c r="AG169" s="790"/>
      <c r="AH169" s="790"/>
      <c r="AI169" s="790"/>
      <c r="AJ169" s="790"/>
      <c r="AK169" s="790"/>
      <c r="AL169" s="790"/>
      <c r="AM169" s="790"/>
      <c r="AN169" s="790"/>
      <c r="AO169" s="790"/>
      <c r="AP169" s="790"/>
      <c r="AQ169" s="790"/>
      <c r="AR169" s="790"/>
      <c r="AS169" s="790"/>
      <c r="AT169" s="790"/>
      <c r="AU169" s="790"/>
      <c r="AV169" s="790"/>
      <c r="AW169" s="790"/>
      <c r="AX169" s="790"/>
      <c r="AY169" s="790"/>
      <c r="AZ169" s="790"/>
      <c r="BA169" s="790"/>
      <c r="BB169" s="790"/>
    </row>
    <row r="170" spans="1:54" x14ac:dyDescent="0.2">
      <c r="A170" s="790">
        <v>166</v>
      </c>
      <c r="B170" s="790"/>
      <c r="C170" s="802" t="s">
        <v>796</v>
      </c>
      <c r="D170" s="802"/>
      <c r="E170" s="802"/>
      <c r="F170" s="802"/>
      <c r="G170" s="802"/>
      <c r="H170" s="802"/>
      <c r="I170" s="802"/>
      <c r="J170" s="802"/>
      <c r="K170" s="802"/>
      <c r="L170" s="802"/>
      <c r="M170" s="802"/>
      <c r="N170" s="802"/>
      <c r="O170" s="802"/>
      <c r="P170" s="802"/>
      <c r="Q170" s="802"/>
      <c r="R170" s="802"/>
      <c r="S170" s="802"/>
      <c r="T170" s="802"/>
      <c r="U170" s="802"/>
      <c r="V170" s="792" t="s">
        <v>795</v>
      </c>
      <c r="W170" s="792"/>
      <c r="X170" s="792"/>
      <c r="Y170" s="790"/>
      <c r="Z170" s="790"/>
      <c r="AA170" s="790"/>
      <c r="AB170" s="790"/>
      <c r="AC170" s="790"/>
      <c r="AD170" s="790"/>
      <c r="AE170" s="790"/>
      <c r="AF170" s="790"/>
      <c r="AG170" s="790"/>
      <c r="AH170" s="790"/>
      <c r="AI170" s="790"/>
      <c r="AJ170" s="790"/>
      <c r="AK170" s="790"/>
      <c r="AL170" s="790"/>
      <c r="AM170" s="790"/>
      <c r="AN170" s="790"/>
      <c r="AO170" s="790"/>
      <c r="AP170" s="790"/>
      <c r="AQ170" s="790"/>
      <c r="AR170" s="790"/>
      <c r="AS170" s="790"/>
      <c r="AT170" s="790"/>
      <c r="AU170" s="790"/>
      <c r="AV170" s="790"/>
      <c r="AW170" s="790"/>
      <c r="AX170" s="790"/>
      <c r="AY170" s="790"/>
      <c r="AZ170" s="790"/>
      <c r="BA170" s="790"/>
      <c r="BB170" s="790"/>
    </row>
    <row r="171" spans="1:54" x14ac:dyDescent="0.2">
      <c r="A171" s="790">
        <v>167</v>
      </c>
      <c r="B171" s="790"/>
      <c r="C171" s="807" t="s">
        <v>797</v>
      </c>
      <c r="D171" s="807"/>
      <c r="E171" s="807"/>
      <c r="F171" s="807"/>
      <c r="G171" s="807"/>
      <c r="H171" s="807"/>
      <c r="I171" s="807"/>
      <c r="J171" s="807"/>
      <c r="K171" s="807"/>
      <c r="L171" s="807"/>
      <c r="M171" s="807"/>
      <c r="N171" s="807"/>
      <c r="O171" s="807"/>
      <c r="P171" s="807"/>
      <c r="Q171" s="807"/>
      <c r="R171" s="807"/>
      <c r="S171" s="807"/>
      <c r="T171" s="807"/>
      <c r="U171" s="807"/>
      <c r="V171" s="792" t="s">
        <v>798</v>
      </c>
      <c r="W171" s="792"/>
      <c r="X171" s="792"/>
      <c r="Y171" s="794"/>
      <c r="Z171" s="795"/>
      <c r="AA171" s="795"/>
      <c r="AB171" s="795"/>
      <c r="AC171" s="796"/>
      <c r="AD171" s="796"/>
      <c r="AE171" s="794"/>
      <c r="AF171" s="795"/>
      <c r="AG171" s="795"/>
      <c r="AH171" s="795"/>
      <c r="AI171" s="796"/>
      <c r="AJ171" s="796"/>
      <c r="AK171" s="794"/>
      <c r="AL171" s="795"/>
      <c r="AM171" s="795"/>
      <c r="AN171" s="795"/>
      <c r="AO171" s="796"/>
      <c r="AP171" s="796"/>
      <c r="AQ171" s="794"/>
      <c r="AR171" s="795"/>
      <c r="AS171" s="795"/>
      <c r="AT171" s="795"/>
      <c r="AU171" s="796"/>
      <c r="AV171" s="796"/>
      <c r="AW171" s="794"/>
      <c r="AX171" s="795"/>
      <c r="AY171" s="795"/>
      <c r="AZ171" s="795"/>
      <c r="BA171" s="796"/>
      <c r="BB171" s="796"/>
    </row>
    <row r="172" spans="1:54" x14ac:dyDescent="0.2">
      <c r="A172" s="790">
        <v>168</v>
      </c>
      <c r="B172" s="790"/>
      <c r="C172" s="791" t="s">
        <v>799</v>
      </c>
      <c r="D172" s="791"/>
      <c r="E172" s="791"/>
      <c r="F172" s="791"/>
      <c r="G172" s="791"/>
      <c r="H172" s="791"/>
      <c r="I172" s="791"/>
      <c r="J172" s="791"/>
      <c r="K172" s="791"/>
      <c r="L172" s="791"/>
      <c r="M172" s="791"/>
      <c r="N172" s="791"/>
      <c r="O172" s="791"/>
      <c r="P172" s="791"/>
      <c r="Q172" s="791"/>
      <c r="R172" s="791"/>
      <c r="S172" s="791"/>
      <c r="T172" s="791"/>
      <c r="U172" s="791"/>
      <c r="V172" s="791" t="s">
        <v>798</v>
      </c>
      <c r="W172" s="791"/>
      <c r="X172" s="791"/>
      <c r="Y172" s="790"/>
      <c r="Z172" s="790"/>
      <c r="AA172" s="790"/>
      <c r="AB172" s="790"/>
      <c r="AC172" s="790"/>
      <c r="AD172" s="790"/>
      <c r="AE172" s="790"/>
      <c r="AF172" s="790"/>
      <c r="AG172" s="790"/>
      <c r="AH172" s="790"/>
      <c r="AI172" s="790"/>
      <c r="AJ172" s="790"/>
      <c r="AK172" s="790"/>
      <c r="AL172" s="790"/>
      <c r="AM172" s="790"/>
      <c r="AN172" s="790"/>
      <c r="AO172" s="790"/>
      <c r="AP172" s="790"/>
      <c r="AQ172" s="790"/>
      <c r="AR172" s="790"/>
      <c r="AS172" s="790"/>
      <c r="AT172" s="790"/>
      <c r="AU172" s="790"/>
      <c r="AV172" s="790"/>
      <c r="AW172" s="790"/>
      <c r="AX172" s="790"/>
      <c r="AY172" s="790"/>
      <c r="AZ172" s="790"/>
      <c r="BA172" s="790"/>
      <c r="BB172" s="790"/>
    </row>
    <row r="173" spans="1:54" x14ac:dyDescent="0.2">
      <c r="A173" s="790">
        <v>169</v>
      </c>
      <c r="B173" s="790"/>
      <c r="C173" s="791" t="s">
        <v>800</v>
      </c>
      <c r="D173" s="791"/>
      <c r="E173" s="791"/>
      <c r="F173" s="791"/>
      <c r="G173" s="791"/>
      <c r="H173" s="791"/>
      <c r="I173" s="791"/>
      <c r="J173" s="791"/>
      <c r="K173" s="791"/>
      <c r="L173" s="791"/>
      <c r="M173" s="791"/>
      <c r="N173" s="791"/>
      <c r="O173" s="791"/>
      <c r="P173" s="791"/>
      <c r="Q173" s="791"/>
      <c r="R173" s="791"/>
      <c r="S173" s="791"/>
      <c r="T173" s="791"/>
      <c r="U173" s="791"/>
      <c r="V173" s="791" t="s">
        <v>798</v>
      </c>
      <c r="W173" s="791"/>
      <c r="X173" s="791"/>
      <c r="Y173" s="790"/>
      <c r="Z173" s="790"/>
      <c r="AA173" s="790"/>
      <c r="AB173" s="790"/>
      <c r="AC173" s="790"/>
      <c r="AD173" s="790"/>
      <c r="AE173" s="790"/>
      <c r="AF173" s="790"/>
      <c r="AG173" s="790"/>
      <c r="AH173" s="790"/>
      <c r="AI173" s="790"/>
      <c r="AJ173" s="790"/>
      <c r="AK173" s="790"/>
      <c r="AL173" s="790"/>
      <c r="AM173" s="790"/>
      <c r="AN173" s="790"/>
      <c r="AO173" s="790"/>
      <c r="AP173" s="790"/>
      <c r="AQ173" s="790"/>
      <c r="AR173" s="790"/>
      <c r="AS173" s="790"/>
      <c r="AT173" s="790"/>
      <c r="AU173" s="790"/>
      <c r="AV173" s="790"/>
      <c r="AW173" s="790"/>
      <c r="AX173" s="790"/>
      <c r="AY173" s="790"/>
      <c r="AZ173" s="790"/>
      <c r="BA173" s="790"/>
      <c r="BB173" s="790"/>
    </row>
    <row r="174" spans="1:54" x14ac:dyDescent="0.2">
      <c r="A174" s="790">
        <v>170</v>
      </c>
      <c r="B174" s="790"/>
      <c r="C174" s="791" t="s">
        <v>801</v>
      </c>
      <c r="D174" s="791"/>
      <c r="E174" s="791"/>
      <c r="F174" s="791"/>
      <c r="G174" s="791"/>
      <c r="H174" s="791"/>
      <c r="I174" s="791"/>
      <c r="J174" s="791"/>
      <c r="K174" s="791"/>
      <c r="L174" s="791"/>
      <c r="M174" s="791"/>
      <c r="N174" s="791"/>
      <c r="O174" s="791"/>
      <c r="P174" s="791"/>
      <c r="Q174" s="791"/>
      <c r="R174" s="791"/>
      <c r="S174" s="791"/>
      <c r="T174" s="791"/>
      <c r="U174" s="791"/>
      <c r="V174" s="791" t="s">
        <v>798</v>
      </c>
      <c r="W174" s="791"/>
      <c r="X174" s="791"/>
      <c r="Y174" s="790"/>
      <c r="Z174" s="790"/>
      <c r="AA174" s="790"/>
      <c r="AB174" s="790"/>
      <c r="AC174" s="790"/>
      <c r="AD174" s="790"/>
      <c r="AE174" s="790"/>
      <c r="AF174" s="790"/>
      <c r="AG174" s="790"/>
      <c r="AH174" s="790"/>
      <c r="AI174" s="790"/>
      <c r="AJ174" s="790"/>
      <c r="AK174" s="790"/>
      <c r="AL174" s="790"/>
      <c r="AM174" s="790"/>
      <c r="AN174" s="790"/>
      <c r="AO174" s="790"/>
      <c r="AP174" s="790"/>
      <c r="AQ174" s="790"/>
      <c r="AR174" s="790"/>
      <c r="AS174" s="790"/>
      <c r="AT174" s="790"/>
      <c r="AU174" s="790"/>
      <c r="AV174" s="790"/>
      <c r="AW174" s="790"/>
      <c r="AX174" s="790"/>
      <c r="AY174" s="790"/>
      <c r="AZ174" s="790"/>
      <c r="BA174" s="790"/>
      <c r="BB174" s="790"/>
    </row>
    <row r="175" spans="1:54" x14ac:dyDescent="0.2">
      <c r="A175" s="790">
        <v>171</v>
      </c>
      <c r="B175" s="790"/>
      <c r="C175" s="791" t="s">
        <v>802</v>
      </c>
      <c r="D175" s="791"/>
      <c r="E175" s="791"/>
      <c r="F175" s="791"/>
      <c r="G175" s="791"/>
      <c r="H175" s="791"/>
      <c r="I175" s="791"/>
      <c r="J175" s="791"/>
      <c r="K175" s="791"/>
      <c r="L175" s="791"/>
      <c r="M175" s="791"/>
      <c r="N175" s="791"/>
      <c r="O175" s="791"/>
      <c r="P175" s="791"/>
      <c r="Q175" s="791"/>
      <c r="R175" s="791"/>
      <c r="S175" s="791"/>
      <c r="T175" s="791"/>
      <c r="U175" s="791"/>
      <c r="V175" s="791" t="s">
        <v>798</v>
      </c>
      <c r="W175" s="791"/>
      <c r="X175" s="791"/>
      <c r="Y175" s="790"/>
      <c r="Z175" s="790"/>
      <c r="AA175" s="790"/>
      <c r="AB175" s="790"/>
      <c r="AC175" s="790"/>
      <c r="AD175" s="790"/>
      <c r="AE175" s="790"/>
      <c r="AF175" s="790"/>
      <c r="AG175" s="790"/>
      <c r="AH175" s="790"/>
      <c r="AI175" s="790"/>
      <c r="AJ175" s="790"/>
      <c r="AK175" s="790"/>
      <c r="AL175" s="790"/>
      <c r="AM175" s="790"/>
      <c r="AN175" s="790"/>
      <c r="AO175" s="790"/>
      <c r="AP175" s="790"/>
      <c r="AQ175" s="790"/>
      <c r="AR175" s="790"/>
      <c r="AS175" s="790"/>
      <c r="AT175" s="790"/>
      <c r="AU175" s="790"/>
      <c r="AV175" s="790"/>
      <c r="AW175" s="790"/>
      <c r="AX175" s="790"/>
      <c r="AY175" s="790"/>
      <c r="AZ175" s="790"/>
      <c r="BA175" s="790"/>
      <c r="BB175" s="790"/>
    </row>
    <row r="176" spans="1:54" x14ac:dyDescent="0.2">
      <c r="A176" s="790">
        <v>172</v>
      </c>
      <c r="B176" s="790"/>
      <c r="C176" s="791" t="s">
        <v>803</v>
      </c>
      <c r="D176" s="791"/>
      <c r="E176" s="791"/>
      <c r="F176" s="791"/>
      <c r="G176" s="791"/>
      <c r="H176" s="791"/>
      <c r="I176" s="791"/>
      <c r="J176" s="791"/>
      <c r="K176" s="791"/>
      <c r="L176" s="791"/>
      <c r="M176" s="791"/>
      <c r="N176" s="791"/>
      <c r="O176" s="791"/>
      <c r="P176" s="791"/>
      <c r="Q176" s="791"/>
      <c r="R176" s="791"/>
      <c r="S176" s="791"/>
      <c r="T176" s="791"/>
      <c r="U176" s="791"/>
      <c r="V176" s="791" t="s">
        <v>798</v>
      </c>
      <c r="W176" s="791"/>
      <c r="X176" s="791"/>
      <c r="Y176" s="790"/>
      <c r="Z176" s="790"/>
      <c r="AA176" s="790"/>
      <c r="AB176" s="790"/>
      <c r="AC176" s="790"/>
      <c r="AD176" s="790"/>
      <c r="AE176" s="790"/>
      <c r="AF176" s="790"/>
      <c r="AG176" s="790"/>
      <c r="AH176" s="790"/>
      <c r="AI176" s="790"/>
      <c r="AJ176" s="790"/>
      <c r="AK176" s="790"/>
      <c r="AL176" s="790"/>
      <c r="AM176" s="790"/>
      <c r="AN176" s="790"/>
      <c r="AO176" s="790"/>
      <c r="AP176" s="790"/>
      <c r="AQ176" s="790"/>
      <c r="AR176" s="790"/>
      <c r="AS176" s="790"/>
      <c r="AT176" s="790"/>
      <c r="AU176" s="790"/>
      <c r="AV176" s="790"/>
      <c r="AW176" s="790"/>
      <c r="AX176" s="790"/>
      <c r="AY176" s="790"/>
      <c r="AZ176" s="790"/>
      <c r="BA176" s="790"/>
      <c r="BB176" s="790"/>
    </row>
    <row r="177" spans="1:54" x14ac:dyDescent="0.2">
      <c r="A177" s="790">
        <v>173</v>
      </c>
      <c r="B177" s="790"/>
      <c r="C177" s="791" t="s">
        <v>804</v>
      </c>
      <c r="D177" s="791"/>
      <c r="E177" s="791"/>
      <c r="F177" s="791"/>
      <c r="G177" s="791"/>
      <c r="H177" s="791"/>
      <c r="I177" s="791"/>
      <c r="J177" s="791"/>
      <c r="K177" s="791"/>
      <c r="L177" s="791"/>
      <c r="M177" s="791"/>
      <c r="N177" s="791"/>
      <c r="O177" s="791"/>
      <c r="P177" s="791"/>
      <c r="Q177" s="791"/>
      <c r="R177" s="791"/>
      <c r="S177" s="791"/>
      <c r="T177" s="791"/>
      <c r="U177" s="791"/>
      <c r="V177" s="791" t="s">
        <v>798</v>
      </c>
      <c r="W177" s="791"/>
      <c r="X177" s="791"/>
      <c r="Y177" s="790"/>
      <c r="Z177" s="790"/>
      <c r="AA177" s="790"/>
      <c r="AB177" s="790"/>
      <c r="AC177" s="790"/>
      <c r="AD177" s="790"/>
      <c r="AE177" s="790"/>
      <c r="AF177" s="790"/>
      <c r="AG177" s="790"/>
      <c r="AH177" s="790"/>
      <c r="AI177" s="790"/>
      <c r="AJ177" s="790"/>
      <c r="AK177" s="790"/>
      <c r="AL177" s="790"/>
      <c r="AM177" s="790"/>
      <c r="AN177" s="790"/>
      <c r="AO177" s="790"/>
      <c r="AP177" s="790"/>
      <c r="AQ177" s="790"/>
      <c r="AR177" s="790"/>
      <c r="AS177" s="790"/>
      <c r="AT177" s="790"/>
      <c r="AU177" s="790"/>
      <c r="AV177" s="790"/>
      <c r="AW177" s="790"/>
      <c r="AX177" s="790"/>
      <c r="AY177" s="790"/>
      <c r="AZ177" s="790"/>
      <c r="BA177" s="790"/>
      <c r="BB177" s="790"/>
    </row>
    <row r="178" spans="1:54" x14ac:dyDescent="0.2">
      <c r="A178" s="790">
        <v>174</v>
      </c>
      <c r="B178" s="790"/>
      <c r="C178" s="791" t="s">
        <v>805</v>
      </c>
      <c r="D178" s="791"/>
      <c r="E178" s="791"/>
      <c r="F178" s="791"/>
      <c r="G178" s="791"/>
      <c r="H178" s="791"/>
      <c r="I178" s="791"/>
      <c r="J178" s="791"/>
      <c r="K178" s="791"/>
      <c r="L178" s="791"/>
      <c r="M178" s="791"/>
      <c r="N178" s="791"/>
      <c r="O178" s="791"/>
      <c r="P178" s="791"/>
      <c r="Q178" s="791"/>
      <c r="R178" s="791"/>
      <c r="S178" s="791"/>
      <c r="T178" s="791"/>
      <c r="U178" s="791"/>
      <c r="V178" s="791" t="s">
        <v>798</v>
      </c>
      <c r="W178" s="791"/>
      <c r="X178" s="791"/>
      <c r="Y178" s="790"/>
      <c r="Z178" s="790"/>
      <c r="AA178" s="790"/>
      <c r="AB178" s="790"/>
      <c r="AC178" s="790"/>
      <c r="AD178" s="790"/>
      <c r="AE178" s="790"/>
      <c r="AF178" s="790"/>
      <c r="AG178" s="790"/>
      <c r="AH178" s="790"/>
      <c r="AI178" s="790"/>
      <c r="AJ178" s="790"/>
      <c r="AK178" s="790"/>
      <c r="AL178" s="790"/>
      <c r="AM178" s="790"/>
      <c r="AN178" s="790"/>
      <c r="AO178" s="790"/>
      <c r="AP178" s="790"/>
      <c r="AQ178" s="790"/>
      <c r="AR178" s="790"/>
      <c r="AS178" s="790"/>
      <c r="AT178" s="790"/>
      <c r="AU178" s="790"/>
      <c r="AV178" s="790"/>
      <c r="AW178" s="790"/>
      <c r="AX178" s="790"/>
      <c r="AY178" s="790"/>
      <c r="AZ178" s="790"/>
      <c r="BA178" s="790"/>
      <c r="BB178" s="790"/>
    </row>
    <row r="179" spans="1:54" x14ac:dyDescent="0.2">
      <c r="A179" s="790">
        <v>175</v>
      </c>
      <c r="B179" s="790"/>
      <c r="C179" s="791" t="s">
        <v>806</v>
      </c>
      <c r="D179" s="791"/>
      <c r="E179" s="791"/>
      <c r="F179" s="791"/>
      <c r="G179" s="791"/>
      <c r="H179" s="791"/>
      <c r="I179" s="791"/>
      <c r="J179" s="791"/>
      <c r="K179" s="791"/>
      <c r="L179" s="791"/>
      <c r="M179" s="791"/>
      <c r="N179" s="791"/>
      <c r="O179" s="791"/>
      <c r="P179" s="791"/>
      <c r="Q179" s="791"/>
      <c r="R179" s="791"/>
      <c r="S179" s="791"/>
      <c r="T179" s="791"/>
      <c r="U179" s="791"/>
      <c r="V179" s="791" t="s">
        <v>798</v>
      </c>
      <c r="W179" s="791"/>
      <c r="X179" s="791"/>
      <c r="Y179" s="790"/>
      <c r="Z179" s="790"/>
      <c r="AA179" s="790"/>
      <c r="AB179" s="790"/>
      <c r="AC179" s="790"/>
      <c r="AD179" s="790"/>
      <c r="AE179" s="790"/>
      <c r="AF179" s="790"/>
      <c r="AG179" s="790"/>
      <c r="AH179" s="790"/>
      <c r="AI179" s="790"/>
      <c r="AJ179" s="790"/>
      <c r="AK179" s="790"/>
      <c r="AL179" s="790"/>
      <c r="AM179" s="790"/>
      <c r="AN179" s="790"/>
      <c r="AO179" s="790"/>
      <c r="AP179" s="790"/>
      <c r="AQ179" s="790"/>
      <c r="AR179" s="790"/>
      <c r="AS179" s="790"/>
      <c r="AT179" s="790"/>
      <c r="AU179" s="790"/>
      <c r="AV179" s="790"/>
      <c r="AW179" s="790"/>
      <c r="AX179" s="790"/>
      <c r="AY179" s="790"/>
      <c r="AZ179" s="790"/>
      <c r="BA179" s="790"/>
      <c r="BB179" s="790"/>
    </row>
    <row r="180" spans="1:54" x14ac:dyDescent="0.2">
      <c r="A180" s="790">
        <v>176</v>
      </c>
      <c r="B180" s="790"/>
      <c r="C180" s="791" t="s">
        <v>807</v>
      </c>
      <c r="D180" s="791"/>
      <c r="E180" s="791"/>
      <c r="F180" s="791"/>
      <c r="G180" s="791"/>
      <c r="H180" s="791"/>
      <c r="I180" s="791"/>
      <c r="J180" s="791"/>
      <c r="K180" s="791"/>
      <c r="L180" s="791"/>
      <c r="M180" s="791"/>
      <c r="N180" s="791"/>
      <c r="O180" s="791"/>
      <c r="P180" s="791"/>
      <c r="Q180" s="791"/>
      <c r="R180" s="791"/>
      <c r="S180" s="791"/>
      <c r="T180" s="791"/>
      <c r="U180" s="791"/>
      <c r="V180" s="791" t="s">
        <v>798</v>
      </c>
      <c r="W180" s="791"/>
      <c r="X180" s="791"/>
      <c r="Y180" s="790"/>
      <c r="Z180" s="790"/>
      <c r="AA180" s="790"/>
      <c r="AB180" s="790"/>
      <c r="AC180" s="790"/>
      <c r="AD180" s="790"/>
      <c r="AE180" s="790"/>
      <c r="AF180" s="790"/>
      <c r="AG180" s="790"/>
      <c r="AH180" s="790"/>
      <c r="AI180" s="790"/>
      <c r="AJ180" s="790"/>
      <c r="AK180" s="790"/>
      <c r="AL180" s="790"/>
      <c r="AM180" s="790"/>
      <c r="AN180" s="790"/>
      <c r="AO180" s="790"/>
      <c r="AP180" s="790"/>
      <c r="AQ180" s="790"/>
      <c r="AR180" s="790"/>
      <c r="AS180" s="790"/>
      <c r="AT180" s="790"/>
      <c r="AU180" s="790"/>
      <c r="AV180" s="790"/>
      <c r="AW180" s="790"/>
      <c r="AX180" s="790"/>
      <c r="AY180" s="790"/>
      <c r="AZ180" s="790"/>
      <c r="BA180" s="790"/>
      <c r="BB180" s="790"/>
    </row>
    <row r="181" spans="1:54" x14ac:dyDescent="0.2">
      <c r="A181" s="790">
        <v>177</v>
      </c>
      <c r="B181" s="790"/>
      <c r="C181" s="791" t="s">
        <v>808</v>
      </c>
      <c r="D181" s="791"/>
      <c r="E181" s="791"/>
      <c r="F181" s="791"/>
      <c r="G181" s="791"/>
      <c r="H181" s="791"/>
      <c r="I181" s="791"/>
      <c r="J181" s="791"/>
      <c r="K181" s="791"/>
      <c r="L181" s="791"/>
      <c r="M181" s="791"/>
      <c r="N181" s="791"/>
      <c r="O181" s="791"/>
      <c r="P181" s="791"/>
      <c r="Q181" s="791"/>
      <c r="R181" s="791"/>
      <c r="S181" s="791"/>
      <c r="T181" s="791"/>
      <c r="U181" s="791"/>
      <c r="V181" s="791" t="s">
        <v>798</v>
      </c>
      <c r="W181" s="791"/>
      <c r="X181" s="791"/>
      <c r="Y181" s="790"/>
      <c r="Z181" s="790"/>
      <c r="AA181" s="790"/>
      <c r="AB181" s="790"/>
      <c r="AC181" s="790"/>
      <c r="AD181" s="790"/>
      <c r="AE181" s="790"/>
      <c r="AF181" s="790"/>
      <c r="AG181" s="790"/>
      <c r="AH181" s="790"/>
      <c r="AI181" s="790"/>
      <c r="AJ181" s="790"/>
      <c r="AK181" s="790"/>
      <c r="AL181" s="790"/>
      <c r="AM181" s="790"/>
      <c r="AN181" s="790"/>
      <c r="AO181" s="790"/>
      <c r="AP181" s="790"/>
      <c r="AQ181" s="790"/>
      <c r="AR181" s="790"/>
      <c r="AS181" s="790"/>
      <c r="AT181" s="790"/>
      <c r="AU181" s="790"/>
      <c r="AV181" s="790"/>
      <c r="AW181" s="790"/>
      <c r="AX181" s="790"/>
      <c r="AY181" s="790"/>
      <c r="AZ181" s="790"/>
      <c r="BA181" s="790"/>
      <c r="BB181" s="790"/>
    </row>
    <row r="182" spans="1:54" x14ac:dyDescent="0.2">
      <c r="A182" s="790">
        <v>178</v>
      </c>
      <c r="B182" s="790"/>
      <c r="C182" s="791" t="s">
        <v>809</v>
      </c>
      <c r="D182" s="791"/>
      <c r="E182" s="791"/>
      <c r="F182" s="791"/>
      <c r="G182" s="791"/>
      <c r="H182" s="791"/>
      <c r="I182" s="791"/>
      <c r="J182" s="791"/>
      <c r="K182" s="791"/>
      <c r="L182" s="791"/>
      <c r="M182" s="791"/>
      <c r="N182" s="791"/>
      <c r="O182" s="791"/>
      <c r="P182" s="791"/>
      <c r="Q182" s="791"/>
      <c r="R182" s="791"/>
      <c r="S182" s="791"/>
      <c r="T182" s="791"/>
      <c r="U182" s="791"/>
      <c r="V182" s="791" t="s">
        <v>798</v>
      </c>
      <c r="W182" s="791"/>
      <c r="X182" s="791"/>
      <c r="Y182" s="790"/>
      <c r="Z182" s="790"/>
      <c r="AA182" s="790"/>
      <c r="AB182" s="790"/>
      <c r="AC182" s="790"/>
      <c r="AD182" s="790"/>
      <c r="AE182" s="790"/>
      <c r="AF182" s="790"/>
      <c r="AG182" s="790"/>
      <c r="AH182" s="790"/>
      <c r="AI182" s="790"/>
      <c r="AJ182" s="790"/>
      <c r="AK182" s="790"/>
      <c r="AL182" s="790"/>
      <c r="AM182" s="790"/>
      <c r="AN182" s="790"/>
      <c r="AO182" s="790"/>
      <c r="AP182" s="790"/>
      <c r="AQ182" s="790"/>
      <c r="AR182" s="790"/>
      <c r="AS182" s="790"/>
      <c r="AT182" s="790"/>
      <c r="AU182" s="790"/>
      <c r="AV182" s="790"/>
      <c r="AW182" s="790"/>
      <c r="AX182" s="790"/>
      <c r="AY182" s="790"/>
      <c r="AZ182" s="790"/>
      <c r="BA182" s="790"/>
      <c r="BB182" s="790"/>
    </row>
    <row r="183" spans="1:54" x14ac:dyDescent="0.2">
      <c r="A183" s="790">
        <v>179</v>
      </c>
      <c r="B183" s="790"/>
      <c r="C183" s="807" t="s">
        <v>810</v>
      </c>
      <c r="D183" s="807"/>
      <c r="E183" s="807"/>
      <c r="F183" s="807"/>
      <c r="G183" s="807"/>
      <c r="H183" s="807"/>
      <c r="I183" s="807"/>
      <c r="J183" s="807"/>
      <c r="K183" s="807"/>
      <c r="L183" s="807"/>
      <c r="M183" s="807"/>
      <c r="N183" s="807"/>
      <c r="O183" s="807"/>
      <c r="P183" s="807"/>
      <c r="Q183" s="807"/>
      <c r="R183" s="807"/>
      <c r="S183" s="807"/>
      <c r="T183" s="807"/>
      <c r="U183" s="807"/>
      <c r="V183" s="792" t="s">
        <v>811</v>
      </c>
      <c r="W183" s="792"/>
      <c r="X183" s="792"/>
      <c r="Y183" s="790"/>
      <c r="Z183" s="790"/>
      <c r="AA183" s="790"/>
      <c r="AB183" s="790"/>
      <c r="AC183" s="790"/>
      <c r="AD183" s="790"/>
      <c r="AE183" s="790"/>
      <c r="AF183" s="790"/>
      <c r="AG183" s="790"/>
      <c r="AH183" s="790"/>
      <c r="AI183" s="790"/>
      <c r="AJ183" s="790"/>
      <c r="AK183" s="790"/>
      <c r="AL183" s="790"/>
      <c r="AM183" s="790"/>
      <c r="AN183" s="790"/>
      <c r="AO183" s="790"/>
      <c r="AP183" s="790"/>
      <c r="AQ183" s="790"/>
      <c r="AR183" s="790"/>
      <c r="AS183" s="790"/>
      <c r="AT183" s="790"/>
      <c r="AU183" s="790"/>
      <c r="AV183" s="790"/>
      <c r="AW183" s="790"/>
      <c r="AX183" s="790"/>
      <c r="AY183" s="790"/>
      <c r="AZ183" s="790"/>
      <c r="BA183" s="790"/>
      <c r="BB183" s="790"/>
    </row>
    <row r="184" spans="1:54" x14ac:dyDescent="0.2">
      <c r="A184" s="790">
        <v>180</v>
      </c>
      <c r="B184" s="790"/>
      <c r="C184" s="807" t="s">
        <v>812</v>
      </c>
      <c r="D184" s="807"/>
      <c r="E184" s="807"/>
      <c r="F184" s="807"/>
      <c r="G184" s="807"/>
      <c r="H184" s="807"/>
      <c r="I184" s="807"/>
      <c r="J184" s="807"/>
      <c r="K184" s="807"/>
      <c r="L184" s="807"/>
      <c r="M184" s="807"/>
      <c r="N184" s="807"/>
      <c r="O184" s="807"/>
      <c r="P184" s="807"/>
      <c r="Q184" s="807"/>
      <c r="R184" s="807"/>
      <c r="S184" s="807"/>
      <c r="T184" s="807"/>
      <c r="U184" s="807"/>
      <c r="V184" s="792" t="s">
        <v>813</v>
      </c>
      <c r="W184" s="792"/>
      <c r="X184" s="792"/>
      <c r="Y184" s="790"/>
      <c r="Z184" s="790"/>
      <c r="AA184" s="790"/>
      <c r="AB184" s="790"/>
      <c r="AC184" s="790"/>
      <c r="AD184" s="790"/>
      <c r="AE184" s="790"/>
      <c r="AF184" s="790"/>
      <c r="AG184" s="790"/>
      <c r="AH184" s="790"/>
      <c r="AI184" s="790"/>
      <c r="AJ184" s="790"/>
      <c r="AK184" s="790"/>
      <c r="AL184" s="790"/>
      <c r="AM184" s="790"/>
      <c r="AN184" s="790"/>
      <c r="AO184" s="790"/>
      <c r="AP184" s="790"/>
      <c r="AQ184" s="790"/>
      <c r="AR184" s="790"/>
      <c r="AS184" s="790"/>
      <c r="AT184" s="790"/>
      <c r="AU184" s="790"/>
      <c r="AV184" s="790"/>
      <c r="AW184" s="790"/>
      <c r="AX184" s="790"/>
      <c r="AY184" s="790"/>
      <c r="AZ184" s="790"/>
      <c r="BA184" s="790"/>
      <c r="BB184" s="790"/>
    </row>
    <row r="185" spans="1:54" x14ac:dyDescent="0.2">
      <c r="A185" s="790">
        <v>181</v>
      </c>
      <c r="B185" s="790"/>
      <c r="C185" s="791" t="s">
        <v>814</v>
      </c>
      <c r="D185" s="791"/>
      <c r="E185" s="791"/>
      <c r="F185" s="791"/>
      <c r="G185" s="791"/>
      <c r="H185" s="791"/>
      <c r="I185" s="791"/>
      <c r="J185" s="791"/>
      <c r="K185" s="791"/>
      <c r="L185" s="791"/>
      <c r="M185" s="791"/>
      <c r="N185" s="791"/>
      <c r="O185" s="791"/>
      <c r="P185" s="791"/>
      <c r="Q185" s="791"/>
      <c r="R185" s="791"/>
      <c r="S185" s="791"/>
      <c r="T185" s="791"/>
      <c r="U185" s="791"/>
      <c r="V185" s="792" t="s">
        <v>815</v>
      </c>
      <c r="W185" s="792"/>
      <c r="X185" s="792"/>
      <c r="Y185" s="794"/>
      <c r="Z185" s="795"/>
      <c r="AA185" s="795"/>
      <c r="AB185" s="795"/>
      <c r="AC185" s="796"/>
      <c r="AD185" s="796"/>
      <c r="AE185" s="794"/>
      <c r="AF185" s="795"/>
      <c r="AG185" s="795"/>
      <c r="AH185" s="795"/>
      <c r="AI185" s="796"/>
      <c r="AJ185" s="796"/>
      <c r="AK185" s="794"/>
      <c r="AL185" s="795"/>
      <c r="AM185" s="795"/>
      <c r="AN185" s="795"/>
      <c r="AO185" s="796"/>
      <c r="AP185" s="796"/>
      <c r="AQ185" s="794"/>
      <c r="AR185" s="795"/>
      <c r="AS185" s="795"/>
      <c r="AT185" s="795"/>
      <c r="AU185" s="796"/>
      <c r="AV185" s="796"/>
      <c r="AW185" s="794"/>
      <c r="AX185" s="795"/>
      <c r="AY185" s="795"/>
      <c r="AZ185" s="795"/>
      <c r="BA185" s="796"/>
      <c r="BB185" s="796"/>
    </row>
    <row r="186" spans="1:54" x14ac:dyDescent="0.2">
      <c r="A186" s="790">
        <v>182</v>
      </c>
      <c r="B186" s="790"/>
      <c r="C186" s="791" t="s">
        <v>799</v>
      </c>
      <c r="D186" s="791"/>
      <c r="E186" s="791"/>
      <c r="F186" s="791"/>
      <c r="G186" s="791"/>
      <c r="H186" s="791"/>
      <c r="I186" s="791"/>
      <c r="J186" s="791"/>
      <c r="K186" s="791"/>
      <c r="L186" s="791"/>
      <c r="M186" s="791"/>
      <c r="N186" s="791"/>
      <c r="O186" s="791"/>
      <c r="P186" s="791"/>
      <c r="Q186" s="791"/>
      <c r="R186" s="791"/>
      <c r="S186" s="791"/>
      <c r="T186" s="791"/>
      <c r="U186" s="791"/>
      <c r="V186" s="791" t="s">
        <v>815</v>
      </c>
      <c r="W186" s="791"/>
      <c r="X186" s="791"/>
      <c r="Y186" s="790"/>
      <c r="Z186" s="790"/>
      <c r="AA186" s="790"/>
      <c r="AB186" s="790"/>
      <c r="AC186" s="790"/>
      <c r="AD186" s="790"/>
      <c r="AE186" s="790"/>
      <c r="AF186" s="790"/>
      <c r="AG186" s="790"/>
      <c r="AH186" s="790"/>
      <c r="AI186" s="790"/>
      <c r="AJ186" s="790"/>
      <c r="AK186" s="790"/>
      <c r="AL186" s="790"/>
      <c r="AM186" s="790"/>
      <c r="AN186" s="790"/>
      <c r="AO186" s="790"/>
      <c r="AP186" s="790"/>
      <c r="AQ186" s="790"/>
      <c r="AR186" s="790"/>
      <c r="AS186" s="790"/>
      <c r="AT186" s="790"/>
      <c r="AU186" s="790"/>
      <c r="AV186" s="790"/>
      <c r="AW186" s="790"/>
      <c r="AX186" s="790"/>
      <c r="AY186" s="790"/>
      <c r="AZ186" s="790"/>
      <c r="BA186" s="790"/>
      <c r="BB186" s="790"/>
    </row>
    <row r="187" spans="1:54" x14ac:dyDescent="0.2">
      <c r="A187" s="790">
        <v>183</v>
      </c>
      <c r="B187" s="790"/>
      <c r="C187" s="791" t="s">
        <v>800</v>
      </c>
      <c r="D187" s="791"/>
      <c r="E187" s="791"/>
      <c r="F187" s="791"/>
      <c r="G187" s="791"/>
      <c r="H187" s="791"/>
      <c r="I187" s="791"/>
      <c r="J187" s="791"/>
      <c r="K187" s="791"/>
      <c r="L187" s="791"/>
      <c r="M187" s="791"/>
      <c r="N187" s="791"/>
      <c r="O187" s="791"/>
      <c r="P187" s="791"/>
      <c r="Q187" s="791"/>
      <c r="R187" s="791"/>
      <c r="S187" s="791"/>
      <c r="T187" s="791"/>
      <c r="U187" s="791"/>
      <c r="V187" s="791" t="s">
        <v>815</v>
      </c>
      <c r="W187" s="791"/>
      <c r="X187" s="791"/>
      <c r="Y187" s="790"/>
      <c r="Z187" s="790"/>
      <c r="AA187" s="790"/>
      <c r="AB187" s="790"/>
      <c r="AC187" s="790"/>
      <c r="AD187" s="790"/>
      <c r="AE187" s="790"/>
      <c r="AF187" s="790"/>
      <c r="AG187" s="790"/>
      <c r="AH187" s="790"/>
      <c r="AI187" s="790"/>
      <c r="AJ187" s="790"/>
      <c r="AK187" s="790"/>
      <c r="AL187" s="790"/>
      <c r="AM187" s="790"/>
      <c r="AN187" s="790"/>
      <c r="AO187" s="790"/>
      <c r="AP187" s="790"/>
      <c r="AQ187" s="790"/>
      <c r="AR187" s="790"/>
      <c r="AS187" s="790"/>
      <c r="AT187" s="790"/>
      <c r="AU187" s="790"/>
      <c r="AV187" s="790"/>
      <c r="AW187" s="790"/>
      <c r="AX187" s="790"/>
      <c r="AY187" s="790"/>
      <c r="AZ187" s="790"/>
      <c r="BA187" s="790"/>
      <c r="BB187" s="790"/>
    </row>
    <row r="188" spans="1:54" x14ac:dyDescent="0.2">
      <c r="A188" s="790">
        <v>184</v>
      </c>
      <c r="B188" s="790"/>
      <c r="C188" s="791" t="s">
        <v>801</v>
      </c>
      <c r="D188" s="791"/>
      <c r="E188" s="791"/>
      <c r="F188" s="791"/>
      <c r="G188" s="791"/>
      <c r="H188" s="791"/>
      <c r="I188" s="791"/>
      <c r="J188" s="791"/>
      <c r="K188" s="791"/>
      <c r="L188" s="791"/>
      <c r="M188" s="791"/>
      <c r="N188" s="791"/>
      <c r="O188" s="791"/>
      <c r="P188" s="791"/>
      <c r="Q188" s="791"/>
      <c r="R188" s="791"/>
      <c r="S188" s="791"/>
      <c r="T188" s="791"/>
      <c r="U188" s="791"/>
      <c r="V188" s="791" t="s">
        <v>815</v>
      </c>
      <c r="W188" s="791"/>
      <c r="X188" s="791"/>
      <c r="Y188" s="790"/>
      <c r="Z188" s="790"/>
      <c r="AA188" s="790"/>
      <c r="AB188" s="790"/>
      <c r="AC188" s="790"/>
      <c r="AD188" s="790"/>
      <c r="AE188" s="790"/>
      <c r="AF188" s="790"/>
      <c r="AG188" s="790"/>
      <c r="AH188" s="790"/>
      <c r="AI188" s="790"/>
      <c r="AJ188" s="790"/>
      <c r="AK188" s="790"/>
      <c r="AL188" s="790"/>
      <c r="AM188" s="790"/>
      <c r="AN188" s="790"/>
      <c r="AO188" s="790"/>
      <c r="AP188" s="790"/>
      <c r="AQ188" s="790"/>
      <c r="AR188" s="790"/>
      <c r="AS188" s="790"/>
      <c r="AT188" s="790"/>
      <c r="AU188" s="790"/>
      <c r="AV188" s="790"/>
      <c r="AW188" s="790"/>
      <c r="AX188" s="790"/>
      <c r="AY188" s="790"/>
      <c r="AZ188" s="790"/>
      <c r="BA188" s="790"/>
      <c r="BB188" s="790"/>
    </row>
    <row r="189" spans="1:54" x14ac:dyDescent="0.2">
      <c r="A189" s="790">
        <v>185</v>
      </c>
      <c r="B189" s="790"/>
      <c r="C189" s="791" t="s">
        <v>802</v>
      </c>
      <c r="D189" s="791"/>
      <c r="E189" s="791"/>
      <c r="F189" s="791"/>
      <c r="G189" s="791"/>
      <c r="H189" s="791"/>
      <c r="I189" s="791"/>
      <c r="J189" s="791"/>
      <c r="K189" s="791"/>
      <c r="L189" s="791"/>
      <c r="M189" s="791"/>
      <c r="N189" s="791"/>
      <c r="O189" s="791"/>
      <c r="P189" s="791"/>
      <c r="Q189" s="791"/>
      <c r="R189" s="791"/>
      <c r="S189" s="791"/>
      <c r="T189" s="791"/>
      <c r="U189" s="791"/>
      <c r="V189" s="791" t="s">
        <v>815</v>
      </c>
      <c r="W189" s="791"/>
      <c r="X189" s="791"/>
      <c r="Y189" s="790"/>
      <c r="Z189" s="790"/>
      <c r="AA189" s="790"/>
      <c r="AB189" s="790"/>
      <c r="AC189" s="790"/>
      <c r="AD189" s="790"/>
      <c r="AE189" s="790"/>
      <c r="AF189" s="790"/>
      <c r="AG189" s="790"/>
      <c r="AH189" s="790"/>
      <c r="AI189" s="790"/>
      <c r="AJ189" s="790"/>
      <c r="AK189" s="790"/>
      <c r="AL189" s="790"/>
      <c r="AM189" s="790"/>
      <c r="AN189" s="790"/>
      <c r="AO189" s="790"/>
      <c r="AP189" s="790"/>
      <c r="AQ189" s="790"/>
      <c r="AR189" s="790"/>
      <c r="AS189" s="790"/>
      <c r="AT189" s="790"/>
      <c r="AU189" s="790"/>
      <c r="AV189" s="790"/>
      <c r="AW189" s="790"/>
      <c r="AX189" s="790"/>
      <c r="AY189" s="790"/>
      <c r="AZ189" s="790"/>
      <c r="BA189" s="790"/>
      <c r="BB189" s="790"/>
    </row>
    <row r="190" spans="1:54" x14ac:dyDescent="0.2">
      <c r="A190" s="790">
        <v>186</v>
      </c>
      <c r="B190" s="790"/>
      <c r="C190" s="791" t="s">
        <v>803</v>
      </c>
      <c r="D190" s="791"/>
      <c r="E190" s="791"/>
      <c r="F190" s="791"/>
      <c r="G190" s="791"/>
      <c r="H190" s="791"/>
      <c r="I190" s="791"/>
      <c r="J190" s="791"/>
      <c r="K190" s="791"/>
      <c r="L190" s="791"/>
      <c r="M190" s="791"/>
      <c r="N190" s="791"/>
      <c r="O190" s="791"/>
      <c r="P190" s="791"/>
      <c r="Q190" s="791"/>
      <c r="R190" s="791"/>
      <c r="S190" s="791"/>
      <c r="T190" s="791"/>
      <c r="U190" s="791"/>
      <c r="V190" s="791" t="s">
        <v>815</v>
      </c>
      <c r="W190" s="791"/>
      <c r="X190" s="791"/>
      <c r="Y190" s="790"/>
      <c r="Z190" s="790"/>
      <c r="AA190" s="790"/>
      <c r="AB190" s="790"/>
      <c r="AC190" s="790"/>
      <c r="AD190" s="790"/>
      <c r="AE190" s="790"/>
      <c r="AF190" s="790"/>
      <c r="AG190" s="790"/>
      <c r="AH190" s="790"/>
      <c r="AI190" s="790"/>
      <c r="AJ190" s="790"/>
      <c r="AK190" s="790"/>
      <c r="AL190" s="790"/>
      <c r="AM190" s="790"/>
      <c r="AN190" s="790"/>
      <c r="AO190" s="790"/>
      <c r="AP190" s="790"/>
      <c r="AQ190" s="790"/>
      <c r="AR190" s="790"/>
      <c r="AS190" s="790"/>
      <c r="AT190" s="790"/>
      <c r="AU190" s="790"/>
      <c r="AV190" s="790"/>
      <c r="AW190" s="790"/>
      <c r="AX190" s="790"/>
      <c r="AY190" s="790"/>
      <c r="AZ190" s="790"/>
      <c r="BA190" s="790"/>
      <c r="BB190" s="790"/>
    </row>
    <row r="191" spans="1:54" x14ac:dyDescent="0.2">
      <c r="A191" s="790">
        <v>187</v>
      </c>
      <c r="B191" s="790"/>
      <c r="C191" s="791" t="s">
        <v>804</v>
      </c>
      <c r="D191" s="791"/>
      <c r="E191" s="791"/>
      <c r="F191" s="791"/>
      <c r="G191" s="791"/>
      <c r="H191" s="791"/>
      <c r="I191" s="791"/>
      <c r="J191" s="791"/>
      <c r="K191" s="791"/>
      <c r="L191" s="791"/>
      <c r="M191" s="791"/>
      <c r="N191" s="791"/>
      <c r="O191" s="791"/>
      <c r="P191" s="791"/>
      <c r="Q191" s="791"/>
      <c r="R191" s="791"/>
      <c r="S191" s="791"/>
      <c r="T191" s="791"/>
      <c r="U191" s="791"/>
      <c r="V191" s="791" t="s">
        <v>815</v>
      </c>
      <c r="W191" s="791"/>
      <c r="X191" s="791"/>
      <c r="Y191" s="790"/>
      <c r="Z191" s="790"/>
      <c r="AA191" s="790"/>
      <c r="AB191" s="790"/>
      <c r="AC191" s="790"/>
      <c r="AD191" s="790"/>
      <c r="AE191" s="790"/>
      <c r="AF191" s="790"/>
      <c r="AG191" s="790"/>
      <c r="AH191" s="790"/>
      <c r="AI191" s="790"/>
      <c r="AJ191" s="790"/>
      <c r="AK191" s="790"/>
      <c r="AL191" s="790"/>
      <c r="AM191" s="790"/>
      <c r="AN191" s="790"/>
      <c r="AO191" s="790"/>
      <c r="AP191" s="790"/>
      <c r="AQ191" s="790"/>
      <c r="AR191" s="790"/>
      <c r="AS191" s="790"/>
      <c r="AT191" s="790"/>
      <c r="AU191" s="790"/>
      <c r="AV191" s="790"/>
      <c r="AW191" s="790"/>
      <c r="AX191" s="790"/>
      <c r="AY191" s="790"/>
      <c r="AZ191" s="790"/>
      <c r="BA191" s="790"/>
      <c r="BB191" s="790"/>
    </row>
    <row r="192" spans="1:54" x14ac:dyDescent="0.2">
      <c r="A192" s="790">
        <v>188</v>
      </c>
      <c r="B192" s="790"/>
      <c r="C192" s="791" t="s">
        <v>805</v>
      </c>
      <c r="D192" s="791"/>
      <c r="E192" s="791"/>
      <c r="F192" s="791"/>
      <c r="G192" s="791"/>
      <c r="H192" s="791"/>
      <c r="I192" s="791"/>
      <c r="J192" s="791"/>
      <c r="K192" s="791"/>
      <c r="L192" s="791"/>
      <c r="M192" s="791"/>
      <c r="N192" s="791"/>
      <c r="O192" s="791"/>
      <c r="P192" s="791"/>
      <c r="Q192" s="791"/>
      <c r="R192" s="791"/>
      <c r="S192" s="791"/>
      <c r="T192" s="791"/>
      <c r="U192" s="791"/>
      <c r="V192" s="791" t="s">
        <v>815</v>
      </c>
      <c r="W192" s="791"/>
      <c r="X192" s="791"/>
      <c r="Y192" s="790"/>
      <c r="Z192" s="790"/>
      <c r="AA192" s="790"/>
      <c r="AB192" s="790"/>
      <c r="AC192" s="790"/>
      <c r="AD192" s="790"/>
      <c r="AE192" s="790"/>
      <c r="AF192" s="790"/>
      <c r="AG192" s="790"/>
      <c r="AH192" s="790"/>
      <c r="AI192" s="790"/>
      <c r="AJ192" s="790"/>
      <c r="AK192" s="790"/>
      <c r="AL192" s="790"/>
      <c r="AM192" s="790"/>
      <c r="AN192" s="790"/>
      <c r="AO192" s="790"/>
      <c r="AP192" s="790"/>
      <c r="AQ192" s="790"/>
      <c r="AR192" s="790"/>
      <c r="AS192" s="790"/>
      <c r="AT192" s="790"/>
      <c r="AU192" s="790"/>
      <c r="AV192" s="790"/>
      <c r="AW192" s="790"/>
      <c r="AX192" s="790"/>
      <c r="AY192" s="790"/>
      <c r="AZ192" s="790"/>
      <c r="BA192" s="790"/>
      <c r="BB192" s="790"/>
    </row>
    <row r="193" spans="1:54" x14ac:dyDescent="0.2">
      <c r="A193" s="790">
        <v>189</v>
      </c>
      <c r="B193" s="790"/>
      <c r="C193" s="791" t="s">
        <v>806</v>
      </c>
      <c r="D193" s="791"/>
      <c r="E193" s="791"/>
      <c r="F193" s="791"/>
      <c r="G193" s="791"/>
      <c r="H193" s="791"/>
      <c r="I193" s="791"/>
      <c r="J193" s="791"/>
      <c r="K193" s="791"/>
      <c r="L193" s="791"/>
      <c r="M193" s="791"/>
      <c r="N193" s="791"/>
      <c r="O193" s="791"/>
      <c r="P193" s="791"/>
      <c r="Q193" s="791"/>
      <c r="R193" s="791"/>
      <c r="S193" s="791"/>
      <c r="T193" s="791"/>
      <c r="U193" s="791"/>
      <c r="V193" s="791" t="s">
        <v>815</v>
      </c>
      <c r="W193" s="791"/>
      <c r="X193" s="791"/>
      <c r="Y193" s="790"/>
      <c r="Z193" s="790"/>
      <c r="AA193" s="790"/>
      <c r="AB193" s="790"/>
      <c r="AC193" s="790"/>
      <c r="AD193" s="790"/>
      <c r="AE193" s="790"/>
      <c r="AF193" s="790"/>
      <c r="AG193" s="790"/>
      <c r="AH193" s="790"/>
      <c r="AI193" s="790"/>
      <c r="AJ193" s="790"/>
      <c r="AK193" s="790"/>
      <c r="AL193" s="790"/>
      <c r="AM193" s="790"/>
      <c r="AN193" s="790"/>
      <c r="AO193" s="790"/>
      <c r="AP193" s="790"/>
      <c r="AQ193" s="790"/>
      <c r="AR193" s="790"/>
      <c r="AS193" s="790"/>
      <c r="AT193" s="790"/>
      <c r="AU193" s="790"/>
      <c r="AV193" s="790"/>
      <c r="AW193" s="790"/>
      <c r="AX193" s="790"/>
      <c r="AY193" s="790"/>
      <c r="AZ193" s="790"/>
      <c r="BA193" s="790"/>
      <c r="BB193" s="790"/>
    </row>
    <row r="194" spans="1:54" x14ac:dyDescent="0.2">
      <c r="A194" s="790">
        <v>190</v>
      </c>
      <c r="B194" s="790"/>
      <c r="C194" s="791" t="s">
        <v>807</v>
      </c>
      <c r="D194" s="791"/>
      <c r="E194" s="791"/>
      <c r="F194" s="791"/>
      <c r="G194" s="791"/>
      <c r="H194" s="791"/>
      <c r="I194" s="791"/>
      <c r="J194" s="791"/>
      <c r="K194" s="791"/>
      <c r="L194" s="791"/>
      <c r="M194" s="791"/>
      <c r="N194" s="791"/>
      <c r="O194" s="791"/>
      <c r="P194" s="791"/>
      <c r="Q194" s="791"/>
      <c r="R194" s="791"/>
      <c r="S194" s="791"/>
      <c r="T194" s="791"/>
      <c r="U194" s="791"/>
      <c r="V194" s="791" t="s">
        <v>815</v>
      </c>
      <c r="W194" s="791"/>
      <c r="X194" s="791"/>
      <c r="Y194" s="790"/>
      <c r="Z194" s="790"/>
      <c r="AA194" s="790"/>
      <c r="AB194" s="790"/>
      <c r="AC194" s="790"/>
      <c r="AD194" s="790"/>
      <c r="AE194" s="790"/>
      <c r="AF194" s="790"/>
      <c r="AG194" s="790"/>
      <c r="AH194" s="790"/>
      <c r="AI194" s="790"/>
      <c r="AJ194" s="790"/>
      <c r="AK194" s="790"/>
      <c r="AL194" s="790"/>
      <c r="AM194" s="790"/>
      <c r="AN194" s="790"/>
      <c r="AO194" s="790"/>
      <c r="AP194" s="790"/>
      <c r="AQ194" s="790"/>
      <c r="AR194" s="790"/>
      <c r="AS194" s="790"/>
      <c r="AT194" s="790"/>
      <c r="AU194" s="790"/>
      <c r="AV194" s="790"/>
      <c r="AW194" s="790"/>
      <c r="AX194" s="790"/>
      <c r="AY194" s="790"/>
      <c r="AZ194" s="790"/>
      <c r="BA194" s="790"/>
      <c r="BB194" s="790"/>
    </row>
    <row r="195" spans="1:54" x14ac:dyDescent="0.2">
      <c r="A195" s="790">
        <v>191</v>
      </c>
      <c r="B195" s="790"/>
      <c r="C195" s="791" t="s">
        <v>808</v>
      </c>
      <c r="D195" s="791"/>
      <c r="E195" s="791"/>
      <c r="F195" s="791"/>
      <c r="G195" s="791"/>
      <c r="H195" s="791"/>
      <c r="I195" s="791"/>
      <c r="J195" s="791"/>
      <c r="K195" s="791"/>
      <c r="L195" s="791"/>
      <c r="M195" s="791"/>
      <c r="N195" s="791"/>
      <c r="O195" s="791"/>
      <c r="P195" s="791"/>
      <c r="Q195" s="791"/>
      <c r="R195" s="791"/>
      <c r="S195" s="791"/>
      <c r="T195" s="791"/>
      <c r="U195" s="791"/>
      <c r="V195" s="791" t="s">
        <v>815</v>
      </c>
      <c r="W195" s="791"/>
      <c r="X195" s="791"/>
      <c r="Y195" s="790"/>
      <c r="Z195" s="790"/>
      <c r="AA195" s="790"/>
      <c r="AB195" s="790"/>
      <c r="AC195" s="790"/>
      <c r="AD195" s="790"/>
      <c r="AE195" s="790"/>
      <c r="AF195" s="790"/>
      <c r="AG195" s="790"/>
      <c r="AH195" s="790"/>
      <c r="AI195" s="790"/>
      <c r="AJ195" s="790"/>
      <c r="AK195" s="790"/>
      <c r="AL195" s="790"/>
      <c r="AM195" s="790"/>
      <c r="AN195" s="790"/>
      <c r="AO195" s="790"/>
      <c r="AP195" s="790"/>
      <c r="AQ195" s="790"/>
      <c r="AR195" s="790"/>
      <c r="AS195" s="790"/>
      <c r="AT195" s="790"/>
      <c r="AU195" s="790"/>
      <c r="AV195" s="790"/>
      <c r="AW195" s="790"/>
      <c r="AX195" s="790"/>
      <c r="AY195" s="790"/>
      <c r="AZ195" s="790"/>
      <c r="BA195" s="790"/>
      <c r="BB195" s="790"/>
    </row>
    <row r="196" spans="1:54" x14ac:dyDescent="0.2">
      <c r="A196" s="790">
        <v>192</v>
      </c>
      <c r="B196" s="790"/>
      <c r="C196" s="791" t="s">
        <v>809</v>
      </c>
      <c r="D196" s="791"/>
      <c r="E196" s="791"/>
      <c r="F196" s="791"/>
      <c r="G196" s="791"/>
      <c r="H196" s="791"/>
      <c r="I196" s="791"/>
      <c r="J196" s="791"/>
      <c r="K196" s="791"/>
      <c r="L196" s="791"/>
      <c r="M196" s="791"/>
      <c r="N196" s="791"/>
      <c r="O196" s="791"/>
      <c r="P196" s="791"/>
      <c r="Q196" s="791"/>
      <c r="R196" s="791"/>
      <c r="S196" s="791"/>
      <c r="T196" s="791"/>
      <c r="U196" s="791"/>
      <c r="V196" s="791" t="s">
        <v>815</v>
      </c>
      <c r="W196" s="791"/>
      <c r="X196" s="791"/>
      <c r="Y196" s="790"/>
      <c r="Z196" s="790"/>
      <c r="AA196" s="790"/>
      <c r="AB196" s="790"/>
      <c r="AC196" s="790"/>
      <c r="AD196" s="790"/>
      <c r="AE196" s="790"/>
      <c r="AF196" s="790"/>
      <c r="AG196" s="790"/>
      <c r="AH196" s="790"/>
      <c r="AI196" s="790"/>
      <c r="AJ196" s="790"/>
      <c r="AK196" s="790"/>
      <c r="AL196" s="790"/>
      <c r="AM196" s="790"/>
      <c r="AN196" s="790"/>
      <c r="AO196" s="790"/>
      <c r="AP196" s="790"/>
      <c r="AQ196" s="790"/>
      <c r="AR196" s="790"/>
      <c r="AS196" s="790"/>
      <c r="AT196" s="790"/>
      <c r="AU196" s="790"/>
      <c r="AV196" s="790"/>
      <c r="AW196" s="790"/>
      <c r="AX196" s="790"/>
      <c r="AY196" s="790"/>
      <c r="AZ196" s="790"/>
      <c r="BA196" s="790"/>
      <c r="BB196" s="790"/>
    </row>
    <row r="197" spans="1:54" x14ac:dyDescent="0.2">
      <c r="A197" s="790">
        <v>193</v>
      </c>
      <c r="B197" s="790"/>
      <c r="C197" s="791" t="s">
        <v>300</v>
      </c>
      <c r="D197" s="791"/>
      <c r="E197" s="791"/>
      <c r="F197" s="791"/>
      <c r="G197" s="791"/>
      <c r="H197" s="791"/>
      <c r="I197" s="791"/>
      <c r="J197" s="791"/>
      <c r="K197" s="791"/>
      <c r="L197" s="791"/>
      <c r="M197" s="791"/>
      <c r="N197" s="791"/>
      <c r="O197" s="791"/>
      <c r="P197" s="791"/>
      <c r="Q197" s="791"/>
      <c r="R197" s="791"/>
      <c r="S197" s="791"/>
      <c r="T197" s="791"/>
      <c r="U197" s="791"/>
      <c r="V197" s="792" t="s">
        <v>816</v>
      </c>
      <c r="W197" s="792"/>
      <c r="X197" s="792"/>
      <c r="Y197" s="808"/>
      <c r="Z197" s="808"/>
      <c r="AA197" s="808"/>
      <c r="AB197" s="808"/>
      <c r="AC197" s="808"/>
      <c r="AD197" s="808"/>
      <c r="AE197" s="808"/>
      <c r="AF197" s="808"/>
      <c r="AG197" s="808"/>
      <c r="AH197" s="808"/>
      <c r="AI197" s="808"/>
      <c r="AJ197" s="808"/>
      <c r="AK197" s="808"/>
      <c r="AL197" s="808"/>
      <c r="AM197" s="808"/>
      <c r="AN197" s="808"/>
      <c r="AO197" s="808"/>
      <c r="AP197" s="808"/>
      <c r="AQ197" s="808"/>
      <c r="AR197" s="808"/>
      <c r="AS197" s="808"/>
      <c r="AT197" s="808"/>
      <c r="AU197" s="808"/>
      <c r="AV197" s="808"/>
      <c r="AW197" s="808"/>
      <c r="AX197" s="808"/>
      <c r="AY197" s="808"/>
      <c r="AZ197" s="808"/>
      <c r="BA197" s="808"/>
      <c r="BB197" s="808"/>
    </row>
    <row r="198" spans="1:54" x14ac:dyDescent="0.2">
      <c r="A198" s="797">
        <v>194</v>
      </c>
      <c r="B198" s="797"/>
      <c r="C198" s="809" t="s">
        <v>817</v>
      </c>
      <c r="D198" s="809"/>
      <c r="E198" s="809"/>
      <c r="F198" s="809"/>
      <c r="G198" s="809"/>
      <c r="H198" s="809"/>
      <c r="I198" s="809"/>
      <c r="J198" s="809"/>
      <c r="K198" s="809"/>
      <c r="L198" s="809"/>
      <c r="M198" s="809"/>
      <c r="N198" s="809"/>
      <c r="O198" s="809"/>
      <c r="P198" s="809"/>
      <c r="Q198" s="809"/>
      <c r="R198" s="809"/>
      <c r="S198" s="809"/>
      <c r="T198" s="809"/>
      <c r="U198" s="809"/>
      <c r="V198" s="799" t="s">
        <v>818</v>
      </c>
      <c r="W198" s="799"/>
      <c r="X198" s="799"/>
      <c r="Y198" s="794"/>
      <c r="Z198" s="795"/>
      <c r="AA198" s="795"/>
      <c r="AB198" s="795"/>
      <c r="AC198" s="796"/>
      <c r="AD198" s="796"/>
      <c r="AE198" s="794"/>
      <c r="AF198" s="795"/>
      <c r="AG198" s="795"/>
      <c r="AH198" s="795"/>
      <c r="AI198" s="796"/>
      <c r="AJ198" s="796"/>
      <c r="AK198" s="794"/>
      <c r="AL198" s="795"/>
      <c r="AM198" s="795"/>
      <c r="AN198" s="795"/>
      <c r="AO198" s="796"/>
      <c r="AP198" s="796"/>
      <c r="AQ198" s="794"/>
      <c r="AR198" s="795"/>
      <c r="AS198" s="795"/>
      <c r="AT198" s="795"/>
      <c r="AU198" s="796"/>
      <c r="AV198" s="796"/>
      <c r="AW198" s="794"/>
      <c r="AX198" s="795"/>
      <c r="AY198" s="795"/>
      <c r="AZ198" s="795"/>
      <c r="BA198" s="796"/>
      <c r="BB198" s="796"/>
    </row>
    <row r="199" spans="1:54" x14ac:dyDescent="0.2">
      <c r="A199" s="790">
        <v>195</v>
      </c>
      <c r="B199" s="790"/>
      <c r="C199" s="791" t="s">
        <v>819</v>
      </c>
      <c r="D199" s="791"/>
      <c r="E199" s="791"/>
      <c r="F199" s="791"/>
      <c r="G199" s="791"/>
      <c r="H199" s="791"/>
      <c r="I199" s="791"/>
      <c r="J199" s="791"/>
      <c r="K199" s="791"/>
      <c r="L199" s="791"/>
      <c r="M199" s="791"/>
      <c r="N199" s="791"/>
      <c r="O199" s="791"/>
      <c r="P199" s="791"/>
      <c r="Q199" s="791"/>
      <c r="R199" s="791"/>
      <c r="S199" s="791"/>
      <c r="T199" s="791"/>
      <c r="U199" s="791"/>
      <c r="V199" s="792" t="s">
        <v>820</v>
      </c>
      <c r="W199" s="792"/>
      <c r="X199" s="792"/>
      <c r="Y199" s="790"/>
      <c r="Z199" s="790"/>
      <c r="AA199" s="790"/>
      <c r="AB199" s="790"/>
      <c r="AC199" s="790"/>
      <c r="AD199" s="790"/>
      <c r="AE199" s="790"/>
      <c r="AF199" s="790"/>
      <c r="AG199" s="790"/>
      <c r="AH199" s="790"/>
      <c r="AI199" s="790"/>
      <c r="AJ199" s="790"/>
      <c r="AK199" s="790"/>
      <c r="AL199" s="790"/>
      <c r="AM199" s="790"/>
      <c r="AN199" s="790"/>
      <c r="AO199" s="790"/>
      <c r="AP199" s="790"/>
      <c r="AQ199" s="790"/>
      <c r="AR199" s="790"/>
      <c r="AS199" s="790"/>
      <c r="AT199" s="790"/>
      <c r="AU199" s="790"/>
      <c r="AV199" s="790"/>
      <c r="AW199" s="790"/>
      <c r="AX199" s="790"/>
      <c r="AY199" s="790"/>
      <c r="AZ199" s="790"/>
      <c r="BA199" s="790"/>
      <c r="BB199" s="790"/>
    </row>
    <row r="200" spans="1:54" x14ac:dyDescent="0.2">
      <c r="A200" s="790">
        <v>196</v>
      </c>
      <c r="B200" s="790"/>
      <c r="C200" s="791" t="s">
        <v>821</v>
      </c>
      <c r="D200" s="791"/>
      <c r="E200" s="791"/>
      <c r="F200" s="791"/>
      <c r="G200" s="791"/>
      <c r="H200" s="791"/>
      <c r="I200" s="791"/>
      <c r="J200" s="791"/>
      <c r="K200" s="791"/>
      <c r="L200" s="791"/>
      <c r="M200" s="791"/>
      <c r="N200" s="791"/>
      <c r="O200" s="791"/>
      <c r="P200" s="791"/>
      <c r="Q200" s="791"/>
      <c r="R200" s="791"/>
      <c r="S200" s="791"/>
      <c r="T200" s="791"/>
      <c r="U200" s="791"/>
      <c r="V200" s="792" t="s">
        <v>822</v>
      </c>
      <c r="W200" s="792"/>
      <c r="X200" s="792"/>
      <c r="Y200" s="790"/>
      <c r="Z200" s="790"/>
      <c r="AA200" s="790"/>
      <c r="AB200" s="790"/>
      <c r="AC200" s="790"/>
      <c r="AD200" s="790"/>
      <c r="AE200" s="790"/>
      <c r="AF200" s="790"/>
      <c r="AG200" s="790"/>
      <c r="AH200" s="790"/>
      <c r="AI200" s="790"/>
      <c r="AJ200" s="790"/>
      <c r="AK200" s="790"/>
      <c r="AL200" s="790"/>
      <c r="AM200" s="790"/>
      <c r="AN200" s="790"/>
      <c r="AO200" s="790"/>
      <c r="AP200" s="790"/>
      <c r="AQ200" s="790"/>
      <c r="AR200" s="790"/>
      <c r="AS200" s="790"/>
      <c r="AT200" s="790"/>
      <c r="AU200" s="790"/>
      <c r="AV200" s="790"/>
      <c r="AW200" s="790"/>
      <c r="AX200" s="790"/>
      <c r="AY200" s="790"/>
      <c r="AZ200" s="790"/>
      <c r="BA200" s="790"/>
      <c r="BB200" s="790"/>
    </row>
    <row r="201" spans="1:54" x14ac:dyDescent="0.2">
      <c r="A201" s="790">
        <v>197</v>
      </c>
      <c r="B201" s="790"/>
      <c r="C201" s="791" t="s">
        <v>823</v>
      </c>
      <c r="D201" s="791"/>
      <c r="E201" s="791"/>
      <c r="F201" s="791"/>
      <c r="G201" s="791"/>
      <c r="H201" s="791"/>
      <c r="I201" s="791"/>
      <c r="J201" s="791"/>
      <c r="K201" s="791"/>
      <c r="L201" s="791"/>
      <c r="M201" s="791"/>
      <c r="N201" s="791"/>
      <c r="O201" s="791"/>
      <c r="P201" s="791"/>
      <c r="Q201" s="791"/>
      <c r="R201" s="791"/>
      <c r="S201" s="791"/>
      <c r="T201" s="791"/>
      <c r="U201" s="791"/>
      <c r="V201" s="792" t="s">
        <v>822</v>
      </c>
      <c r="W201" s="792"/>
      <c r="X201" s="792"/>
      <c r="Y201" s="790"/>
      <c r="Z201" s="790"/>
      <c r="AA201" s="790"/>
      <c r="AB201" s="790"/>
      <c r="AC201" s="790"/>
      <c r="AD201" s="790"/>
      <c r="AE201" s="790"/>
      <c r="AF201" s="790"/>
      <c r="AG201" s="790"/>
      <c r="AH201" s="790"/>
      <c r="AI201" s="790"/>
      <c r="AJ201" s="790"/>
      <c r="AK201" s="790"/>
      <c r="AL201" s="790"/>
      <c r="AM201" s="790"/>
      <c r="AN201" s="790"/>
      <c r="AO201" s="790"/>
      <c r="AP201" s="790"/>
      <c r="AQ201" s="790"/>
      <c r="AR201" s="790"/>
      <c r="AS201" s="790"/>
      <c r="AT201" s="790"/>
      <c r="AU201" s="790"/>
      <c r="AV201" s="790"/>
      <c r="AW201" s="790"/>
      <c r="AX201" s="790"/>
      <c r="AY201" s="790"/>
      <c r="AZ201" s="790"/>
      <c r="BA201" s="790"/>
      <c r="BB201" s="790"/>
    </row>
    <row r="202" spans="1:54" x14ac:dyDescent="0.2">
      <c r="A202" s="790">
        <v>198</v>
      </c>
      <c r="B202" s="790"/>
      <c r="C202" s="791" t="s">
        <v>824</v>
      </c>
      <c r="D202" s="791"/>
      <c r="E202" s="791"/>
      <c r="F202" s="791"/>
      <c r="G202" s="791"/>
      <c r="H202" s="791"/>
      <c r="I202" s="791"/>
      <c r="J202" s="791"/>
      <c r="K202" s="791"/>
      <c r="L202" s="791"/>
      <c r="M202" s="791"/>
      <c r="N202" s="791"/>
      <c r="O202" s="791"/>
      <c r="P202" s="791"/>
      <c r="Q202" s="791"/>
      <c r="R202" s="791"/>
      <c r="S202" s="791"/>
      <c r="T202" s="791"/>
      <c r="U202" s="791"/>
      <c r="V202" s="792" t="s">
        <v>825</v>
      </c>
      <c r="W202" s="792"/>
      <c r="X202" s="792"/>
      <c r="Y202" s="790"/>
      <c r="Z202" s="790"/>
      <c r="AA202" s="790"/>
      <c r="AB202" s="790"/>
      <c r="AC202" s="790"/>
      <c r="AD202" s="790"/>
      <c r="AE202" s="790"/>
      <c r="AF202" s="790"/>
      <c r="AG202" s="790"/>
      <c r="AH202" s="790"/>
      <c r="AI202" s="790"/>
      <c r="AJ202" s="790"/>
      <c r="AK202" s="790"/>
      <c r="AL202" s="790"/>
      <c r="AM202" s="790"/>
      <c r="AN202" s="790"/>
      <c r="AO202" s="790"/>
      <c r="AP202" s="790"/>
      <c r="AQ202" s="790"/>
      <c r="AR202" s="790"/>
      <c r="AS202" s="790"/>
      <c r="AT202" s="790"/>
      <c r="AU202" s="790"/>
      <c r="AV202" s="790"/>
      <c r="AW202" s="790"/>
      <c r="AX202" s="790"/>
      <c r="AY202" s="790"/>
      <c r="AZ202" s="790"/>
      <c r="BA202" s="790"/>
      <c r="BB202" s="790"/>
    </row>
    <row r="203" spans="1:54" x14ac:dyDescent="0.2">
      <c r="A203" s="790">
        <v>199</v>
      </c>
      <c r="B203" s="790"/>
      <c r="C203" s="791" t="s">
        <v>826</v>
      </c>
      <c r="D203" s="791"/>
      <c r="E203" s="791"/>
      <c r="F203" s="791"/>
      <c r="G203" s="791"/>
      <c r="H203" s="791"/>
      <c r="I203" s="791"/>
      <c r="J203" s="791"/>
      <c r="K203" s="791"/>
      <c r="L203" s="791"/>
      <c r="M203" s="791"/>
      <c r="N203" s="791"/>
      <c r="O203" s="791"/>
      <c r="P203" s="791"/>
      <c r="Q203" s="791"/>
      <c r="R203" s="791"/>
      <c r="S203" s="791"/>
      <c r="T203" s="791"/>
      <c r="U203" s="791"/>
      <c r="V203" s="792" t="s">
        <v>827</v>
      </c>
      <c r="W203" s="792"/>
      <c r="X203" s="792"/>
      <c r="Y203" s="790"/>
      <c r="Z203" s="790"/>
      <c r="AA203" s="790"/>
      <c r="AB203" s="790"/>
      <c r="AC203" s="790"/>
      <c r="AD203" s="790"/>
      <c r="AE203" s="790"/>
      <c r="AF203" s="790"/>
      <c r="AG203" s="790"/>
      <c r="AH203" s="790"/>
      <c r="AI203" s="790"/>
      <c r="AJ203" s="790"/>
      <c r="AK203" s="790"/>
      <c r="AL203" s="790"/>
      <c r="AM203" s="790"/>
      <c r="AN203" s="790"/>
      <c r="AO203" s="790"/>
      <c r="AP203" s="790"/>
      <c r="AQ203" s="790"/>
      <c r="AR203" s="790"/>
      <c r="AS203" s="790"/>
      <c r="AT203" s="790"/>
      <c r="AU203" s="790"/>
      <c r="AV203" s="790"/>
      <c r="AW203" s="790"/>
      <c r="AX203" s="790"/>
      <c r="AY203" s="790"/>
      <c r="AZ203" s="790"/>
      <c r="BA203" s="790"/>
      <c r="BB203" s="790"/>
    </row>
    <row r="204" spans="1:54" x14ac:dyDescent="0.2">
      <c r="A204" s="790">
        <v>200</v>
      </c>
      <c r="B204" s="790"/>
      <c r="C204" s="791" t="s">
        <v>828</v>
      </c>
      <c r="D204" s="807"/>
      <c r="E204" s="807"/>
      <c r="F204" s="807"/>
      <c r="G204" s="807"/>
      <c r="H204" s="807"/>
      <c r="I204" s="807"/>
      <c r="J204" s="807"/>
      <c r="K204" s="807"/>
      <c r="L204" s="807"/>
      <c r="M204" s="807"/>
      <c r="N204" s="807"/>
      <c r="O204" s="807"/>
      <c r="P204" s="807"/>
      <c r="Q204" s="807"/>
      <c r="R204" s="807"/>
      <c r="S204" s="807"/>
      <c r="T204" s="807"/>
      <c r="U204" s="807"/>
      <c r="V204" s="792" t="s">
        <v>829</v>
      </c>
      <c r="W204" s="792"/>
      <c r="X204" s="792"/>
      <c r="Y204" s="790"/>
      <c r="Z204" s="790"/>
      <c r="AA204" s="790"/>
      <c r="AB204" s="790"/>
      <c r="AC204" s="790"/>
      <c r="AD204" s="790"/>
      <c r="AE204" s="790"/>
      <c r="AF204" s="790"/>
      <c r="AG204" s="790"/>
      <c r="AH204" s="790"/>
      <c r="AI204" s="790"/>
      <c r="AJ204" s="790"/>
      <c r="AK204" s="790"/>
      <c r="AL204" s="790"/>
      <c r="AM204" s="790"/>
      <c r="AN204" s="790"/>
      <c r="AO204" s="790"/>
      <c r="AP204" s="790"/>
      <c r="AQ204" s="790"/>
      <c r="AR204" s="790"/>
      <c r="AS204" s="790"/>
      <c r="AT204" s="790"/>
      <c r="AU204" s="790"/>
      <c r="AV204" s="790"/>
      <c r="AW204" s="790"/>
      <c r="AX204" s="790"/>
      <c r="AY204" s="790"/>
      <c r="AZ204" s="790"/>
      <c r="BA204" s="790"/>
      <c r="BB204" s="790"/>
    </row>
    <row r="205" spans="1:54" x14ac:dyDescent="0.2">
      <c r="A205" s="790">
        <v>201</v>
      </c>
      <c r="B205" s="790"/>
      <c r="C205" s="791" t="s">
        <v>830</v>
      </c>
      <c r="D205" s="791"/>
      <c r="E205" s="791"/>
      <c r="F205" s="791"/>
      <c r="G205" s="791"/>
      <c r="H205" s="791"/>
      <c r="I205" s="791"/>
      <c r="J205" s="791"/>
      <c r="K205" s="791"/>
      <c r="L205" s="791"/>
      <c r="M205" s="791"/>
      <c r="N205" s="791"/>
      <c r="O205" s="791"/>
      <c r="P205" s="791"/>
      <c r="Q205" s="791"/>
      <c r="R205" s="791"/>
      <c r="S205" s="791"/>
      <c r="T205" s="791"/>
      <c r="U205" s="791"/>
      <c r="V205" s="792" t="s">
        <v>831</v>
      </c>
      <c r="W205" s="792"/>
      <c r="X205" s="792"/>
      <c r="Y205" s="790"/>
      <c r="Z205" s="790"/>
      <c r="AA205" s="790"/>
      <c r="AB205" s="790"/>
      <c r="AC205" s="790"/>
      <c r="AD205" s="790"/>
      <c r="AE205" s="790"/>
      <c r="AF205" s="790"/>
      <c r="AG205" s="790"/>
      <c r="AH205" s="790"/>
      <c r="AI205" s="790"/>
      <c r="AJ205" s="790"/>
      <c r="AK205" s="790"/>
      <c r="AL205" s="790"/>
      <c r="AM205" s="790"/>
      <c r="AN205" s="790"/>
      <c r="AO205" s="790"/>
      <c r="AP205" s="790"/>
      <c r="AQ205" s="790"/>
      <c r="AR205" s="790"/>
      <c r="AS205" s="790"/>
      <c r="AT205" s="790"/>
      <c r="AU205" s="790"/>
      <c r="AV205" s="790"/>
      <c r="AW205" s="790"/>
      <c r="AX205" s="790"/>
      <c r="AY205" s="790"/>
      <c r="AZ205" s="790"/>
      <c r="BA205" s="790"/>
      <c r="BB205" s="790"/>
    </row>
    <row r="206" spans="1:54" x14ac:dyDescent="0.2">
      <c r="A206" s="790">
        <v>202</v>
      </c>
      <c r="B206" s="790"/>
      <c r="C206" s="791" t="s">
        <v>832</v>
      </c>
      <c r="D206" s="791"/>
      <c r="E206" s="791"/>
      <c r="F206" s="791"/>
      <c r="G206" s="791"/>
      <c r="H206" s="791"/>
      <c r="I206" s="791"/>
      <c r="J206" s="791"/>
      <c r="K206" s="791"/>
      <c r="L206" s="791"/>
      <c r="M206" s="791"/>
      <c r="N206" s="791"/>
      <c r="O206" s="791"/>
      <c r="P206" s="791"/>
      <c r="Q206" s="791"/>
      <c r="R206" s="791"/>
      <c r="S206" s="791"/>
      <c r="T206" s="791"/>
      <c r="U206" s="791"/>
      <c r="V206" s="792" t="s">
        <v>833</v>
      </c>
      <c r="W206" s="792"/>
      <c r="X206" s="792"/>
      <c r="Y206" s="790"/>
      <c r="Z206" s="790"/>
      <c r="AA206" s="790"/>
      <c r="AB206" s="790"/>
      <c r="AC206" s="790"/>
      <c r="AD206" s="790"/>
      <c r="AE206" s="790"/>
      <c r="AF206" s="790"/>
      <c r="AG206" s="790"/>
      <c r="AH206" s="790"/>
      <c r="AI206" s="790"/>
      <c r="AJ206" s="790"/>
      <c r="AK206" s="790"/>
      <c r="AL206" s="790"/>
      <c r="AM206" s="790"/>
      <c r="AN206" s="790"/>
      <c r="AO206" s="790"/>
      <c r="AP206" s="790"/>
      <c r="AQ206" s="790"/>
      <c r="AR206" s="790"/>
      <c r="AS206" s="790"/>
      <c r="AT206" s="790"/>
      <c r="AU206" s="790"/>
      <c r="AV206" s="790"/>
      <c r="AW206" s="790"/>
      <c r="AX206" s="790"/>
      <c r="AY206" s="790"/>
      <c r="AZ206" s="790"/>
      <c r="BA206" s="790"/>
      <c r="BB206" s="790"/>
    </row>
    <row r="207" spans="1:54" x14ac:dyDescent="0.2">
      <c r="A207" s="797">
        <v>203</v>
      </c>
      <c r="B207" s="797"/>
      <c r="C207" s="798" t="s">
        <v>834</v>
      </c>
      <c r="D207" s="798"/>
      <c r="E207" s="798"/>
      <c r="F207" s="798"/>
      <c r="G207" s="798"/>
      <c r="H207" s="798"/>
      <c r="I207" s="798"/>
      <c r="J207" s="798"/>
      <c r="K207" s="798"/>
      <c r="L207" s="798"/>
      <c r="M207" s="798"/>
      <c r="N207" s="798"/>
      <c r="O207" s="798"/>
      <c r="P207" s="798"/>
      <c r="Q207" s="798"/>
      <c r="R207" s="798"/>
      <c r="S207" s="798"/>
      <c r="T207" s="798"/>
      <c r="U207" s="798"/>
      <c r="V207" s="799" t="s">
        <v>835</v>
      </c>
      <c r="W207" s="799"/>
      <c r="X207" s="799"/>
      <c r="Y207" s="794"/>
      <c r="Z207" s="795"/>
      <c r="AA207" s="795"/>
      <c r="AB207" s="795"/>
      <c r="AC207" s="796"/>
      <c r="AD207" s="796"/>
      <c r="AE207" s="794"/>
      <c r="AF207" s="795"/>
      <c r="AG207" s="795"/>
      <c r="AH207" s="795"/>
      <c r="AI207" s="796"/>
      <c r="AJ207" s="796"/>
      <c r="AK207" s="794"/>
      <c r="AL207" s="795"/>
      <c r="AM207" s="795"/>
      <c r="AN207" s="795"/>
      <c r="AO207" s="796"/>
      <c r="AP207" s="796"/>
      <c r="AQ207" s="794"/>
      <c r="AR207" s="795"/>
      <c r="AS207" s="795"/>
      <c r="AT207" s="795"/>
      <c r="AU207" s="796"/>
      <c r="AV207" s="796"/>
      <c r="AW207" s="794"/>
      <c r="AX207" s="795"/>
      <c r="AY207" s="795"/>
      <c r="AZ207" s="795"/>
      <c r="BA207" s="796"/>
      <c r="BB207" s="796"/>
    </row>
    <row r="208" spans="1:54" x14ac:dyDescent="0.2">
      <c r="A208" s="790">
        <v>204</v>
      </c>
      <c r="B208" s="790"/>
      <c r="C208" s="791" t="s">
        <v>836</v>
      </c>
      <c r="D208" s="791"/>
      <c r="E208" s="791"/>
      <c r="F208" s="791"/>
      <c r="G208" s="791"/>
      <c r="H208" s="791"/>
      <c r="I208" s="791"/>
      <c r="J208" s="791"/>
      <c r="K208" s="791"/>
      <c r="L208" s="791"/>
      <c r="M208" s="791"/>
      <c r="N208" s="791"/>
      <c r="O208" s="791"/>
      <c r="P208" s="791"/>
      <c r="Q208" s="791"/>
      <c r="R208" s="791"/>
      <c r="S208" s="791"/>
      <c r="T208" s="791"/>
      <c r="U208" s="791"/>
      <c r="V208" s="792" t="s">
        <v>837</v>
      </c>
      <c r="W208" s="792"/>
      <c r="X208" s="792"/>
      <c r="Y208" s="790"/>
      <c r="Z208" s="790"/>
      <c r="AA208" s="790"/>
      <c r="AB208" s="790"/>
      <c r="AC208" s="790"/>
      <c r="AD208" s="790"/>
      <c r="AE208" s="790"/>
      <c r="AF208" s="790"/>
      <c r="AG208" s="790"/>
      <c r="AH208" s="790"/>
      <c r="AI208" s="790"/>
      <c r="AJ208" s="790"/>
      <c r="AK208" s="790"/>
      <c r="AL208" s="790"/>
      <c r="AM208" s="790"/>
      <c r="AN208" s="790"/>
      <c r="AO208" s="790"/>
      <c r="AP208" s="790"/>
      <c r="AQ208" s="790"/>
      <c r="AR208" s="790"/>
      <c r="AS208" s="790"/>
      <c r="AT208" s="790"/>
      <c r="AU208" s="790"/>
      <c r="AV208" s="790"/>
      <c r="AW208" s="790"/>
      <c r="AX208" s="790"/>
      <c r="AY208" s="790"/>
      <c r="AZ208" s="790"/>
      <c r="BA208" s="790"/>
      <c r="BB208" s="790"/>
    </row>
    <row r="209" spans="1:54" x14ac:dyDescent="0.2">
      <c r="A209" s="790">
        <v>205</v>
      </c>
      <c r="B209" s="790"/>
      <c r="C209" s="791" t="s">
        <v>838</v>
      </c>
      <c r="D209" s="791"/>
      <c r="E209" s="791"/>
      <c r="F209" s="791"/>
      <c r="G209" s="791"/>
      <c r="H209" s="791"/>
      <c r="I209" s="791"/>
      <c r="J209" s="791"/>
      <c r="K209" s="791"/>
      <c r="L209" s="791"/>
      <c r="M209" s="791"/>
      <c r="N209" s="791"/>
      <c r="O209" s="791"/>
      <c r="P209" s="791"/>
      <c r="Q209" s="791"/>
      <c r="R209" s="791"/>
      <c r="S209" s="791"/>
      <c r="T209" s="791"/>
      <c r="U209" s="791"/>
      <c r="V209" s="792" t="s">
        <v>839</v>
      </c>
      <c r="W209" s="792"/>
      <c r="X209" s="792"/>
      <c r="Y209" s="790"/>
      <c r="Z209" s="790"/>
      <c r="AA209" s="790"/>
      <c r="AB209" s="790"/>
      <c r="AC209" s="790"/>
      <c r="AD209" s="790"/>
      <c r="AE209" s="790"/>
      <c r="AF209" s="790"/>
      <c r="AG209" s="790"/>
      <c r="AH209" s="790"/>
      <c r="AI209" s="790"/>
      <c r="AJ209" s="790"/>
      <c r="AK209" s="790"/>
      <c r="AL209" s="790"/>
      <c r="AM209" s="790"/>
      <c r="AN209" s="790"/>
      <c r="AO209" s="790"/>
      <c r="AP209" s="790"/>
      <c r="AQ209" s="790"/>
      <c r="AR209" s="790"/>
      <c r="AS209" s="790"/>
      <c r="AT209" s="790"/>
      <c r="AU209" s="790"/>
      <c r="AV209" s="790"/>
      <c r="AW209" s="790"/>
      <c r="AX209" s="790"/>
      <c r="AY209" s="790"/>
      <c r="AZ209" s="790"/>
      <c r="BA209" s="790"/>
      <c r="BB209" s="790"/>
    </row>
    <row r="210" spans="1:54" x14ac:dyDescent="0.2">
      <c r="A210" s="790">
        <v>206</v>
      </c>
      <c r="B210" s="790"/>
      <c r="C210" s="791" t="s">
        <v>840</v>
      </c>
      <c r="D210" s="791"/>
      <c r="E210" s="791"/>
      <c r="F210" s="791"/>
      <c r="G210" s="791"/>
      <c r="H210" s="791"/>
      <c r="I210" s="791"/>
      <c r="J210" s="791"/>
      <c r="K210" s="791"/>
      <c r="L210" s="791"/>
      <c r="M210" s="791"/>
      <c r="N210" s="791"/>
      <c r="O210" s="791"/>
      <c r="P210" s="791"/>
      <c r="Q210" s="791"/>
      <c r="R210" s="791"/>
      <c r="S210" s="791"/>
      <c r="T210" s="791"/>
      <c r="U210" s="791"/>
      <c r="V210" s="792" t="s">
        <v>841</v>
      </c>
      <c r="W210" s="792"/>
      <c r="X210" s="792"/>
      <c r="Y210" s="790"/>
      <c r="Z210" s="790"/>
      <c r="AA210" s="790"/>
      <c r="AB210" s="790"/>
      <c r="AC210" s="790"/>
      <c r="AD210" s="790"/>
      <c r="AE210" s="790"/>
      <c r="AF210" s="790"/>
      <c r="AG210" s="790"/>
      <c r="AH210" s="790"/>
      <c r="AI210" s="790"/>
      <c r="AJ210" s="790"/>
      <c r="AK210" s="790"/>
      <c r="AL210" s="790"/>
      <c r="AM210" s="790"/>
      <c r="AN210" s="790"/>
      <c r="AO210" s="790"/>
      <c r="AP210" s="790"/>
      <c r="AQ210" s="790"/>
      <c r="AR210" s="790"/>
      <c r="AS210" s="790"/>
      <c r="AT210" s="790"/>
      <c r="AU210" s="790"/>
      <c r="AV210" s="790"/>
      <c r="AW210" s="790"/>
      <c r="AX210" s="790"/>
      <c r="AY210" s="790"/>
      <c r="AZ210" s="790"/>
      <c r="BA210" s="790"/>
      <c r="BB210" s="790"/>
    </row>
    <row r="211" spans="1:54" x14ac:dyDescent="0.2">
      <c r="A211" s="790">
        <v>207</v>
      </c>
      <c r="B211" s="790"/>
      <c r="C211" s="791" t="s">
        <v>842</v>
      </c>
      <c r="D211" s="791"/>
      <c r="E211" s="791"/>
      <c r="F211" s="791"/>
      <c r="G211" s="791"/>
      <c r="H211" s="791"/>
      <c r="I211" s="791"/>
      <c r="J211" s="791"/>
      <c r="K211" s="791"/>
      <c r="L211" s="791"/>
      <c r="M211" s="791"/>
      <c r="N211" s="791"/>
      <c r="O211" s="791"/>
      <c r="P211" s="791"/>
      <c r="Q211" s="791"/>
      <c r="R211" s="791"/>
      <c r="S211" s="791"/>
      <c r="T211" s="791"/>
      <c r="U211" s="791"/>
      <c r="V211" s="792" t="s">
        <v>843</v>
      </c>
      <c r="W211" s="792"/>
      <c r="X211" s="792"/>
      <c r="Y211" s="790"/>
      <c r="Z211" s="790"/>
      <c r="AA211" s="790"/>
      <c r="AB211" s="790"/>
      <c r="AC211" s="790"/>
      <c r="AD211" s="790"/>
      <c r="AE211" s="790"/>
      <c r="AF211" s="790"/>
      <c r="AG211" s="790"/>
      <c r="AH211" s="790"/>
      <c r="AI211" s="790"/>
      <c r="AJ211" s="790"/>
      <c r="AK211" s="790"/>
      <c r="AL211" s="790"/>
      <c r="AM211" s="790"/>
      <c r="AN211" s="790"/>
      <c r="AO211" s="790"/>
      <c r="AP211" s="790"/>
      <c r="AQ211" s="790"/>
      <c r="AR211" s="790"/>
      <c r="AS211" s="790"/>
      <c r="AT211" s="790"/>
      <c r="AU211" s="790"/>
      <c r="AV211" s="790"/>
      <c r="AW211" s="790"/>
      <c r="AX211" s="790"/>
      <c r="AY211" s="790"/>
      <c r="AZ211" s="790"/>
      <c r="BA211" s="790"/>
      <c r="BB211" s="790"/>
    </row>
    <row r="212" spans="1:54" x14ac:dyDescent="0.2">
      <c r="A212" s="797">
        <v>208</v>
      </c>
      <c r="B212" s="797"/>
      <c r="C212" s="798" t="s">
        <v>844</v>
      </c>
      <c r="D212" s="798"/>
      <c r="E212" s="798"/>
      <c r="F212" s="798"/>
      <c r="G212" s="798"/>
      <c r="H212" s="798"/>
      <c r="I212" s="798"/>
      <c r="J212" s="798"/>
      <c r="K212" s="798"/>
      <c r="L212" s="798"/>
      <c r="M212" s="798"/>
      <c r="N212" s="798"/>
      <c r="O212" s="798"/>
      <c r="P212" s="798"/>
      <c r="Q212" s="798"/>
      <c r="R212" s="798"/>
      <c r="S212" s="798"/>
      <c r="T212" s="798"/>
      <c r="U212" s="798"/>
      <c r="V212" s="799" t="s">
        <v>845</v>
      </c>
      <c r="W212" s="799"/>
      <c r="X212" s="799"/>
      <c r="Y212" s="794"/>
      <c r="Z212" s="795"/>
      <c r="AA212" s="795"/>
      <c r="AB212" s="795"/>
      <c r="AC212" s="796"/>
      <c r="AD212" s="796"/>
      <c r="AE212" s="794"/>
      <c r="AF212" s="795"/>
      <c r="AG212" s="795"/>
      <c r="AH212" s="795"/>
      <c r="AI212" s="796"/>
      <c r="AJ212" s="796"/>
      <c r="AK212" s="794"/>
      <c r="AL212" s="795"/>
      <c r="AM212" s="795"/>
      <c r="AN212" s="795"/>
      <c r="AO212" s="796"/>
      <c r="AP212" s="796"/>
      <c r="AQ212" s="794"/>
      <c r="AR212" s="795"/>
      <c r="AS212" s="795"/>
      <c r="AT212" s="795"/>
      <c r="AU212" s="796"/>
      <c r="AV212" s="796"/>
      <c r="AW212" s="794"/>
      <c r="AX212" s="795"/>
      <c r="AY212" s="795"/>
      <c r="AZ212" s="795"/>
      <c r="BA212" s="796"/>
      <c r="BB212" s="796"/>
    </row>
    <row r="213" spans="1:54" x14ac:dyDescent="0.2">
      <c r="A213" s="790">
        <v>209</v>
      </c>
      <c r="B213" s="790"/>
      <c r="C213" s="807" t="s">
        <v>846</v>
      </c>
      <c r="D213" s="807"/>
      <c r="E213" s="807"/>
      <c r="F213" s="807"/>
      <c r="G213" s="807"/>
      <c r="H213" s="807"/>
      <c r="I213" s="807"/>
      <c r="J213" s="807"/>
      <c r="K213" s="807"/>
      <c r="L213" s="807"/>
      <c r="M213" s="807"/>
      <c r="N213" s="807"/>
      <c r="O213" s="807"/>
      <c r="P213" s="807"/>
      <c r="Q213" s="807"/>
      <c r="R213" s="807"/>
      <c r="S213" s="807"/>
      <c r="T213" s="807"/>
      <c r="U213" s="807"/>
      <c r="V213" s="792" t="s">
        <v>847</v>
      </c>
      <c r="W213" s="792"/>
      <c r="X213" s="792"/>
      <c r="Y213" s="790"/>
      <c r="Z213" s="790"/>
      <c r="AA213" s="790"/>
      <c r="AB213" s="790"/>
      <c r="AC213" s="790"/>
      <c r="AD213" s="790"/>
      <c r="AE213" s="790"/>
      <c r="AF213" s="790"/>
      <c r="AG213" s="790"/>
      <c r="AH213" s="790"/>
      <c r="AI213" s="790"/>
      <c r="AJ213" s="790"/>
      <c r="AK213" s="790"/>
      <c r="AL213" s="790"/>
      <c r="AM213" s="790"/>
      <c r="AN213" s="790"/>
      <c r="AO213" s="790"/>
      <c r="AP213" s="790"/>
      <c r="AQ213" s="790"/>
      <c r="AR213" s="790"/>
      <c r="AS213" s="790"/>
      <c r="AT213" s="790"/>
      <c r="AU213" s="790"/>
      <c r="AV213" s="790"/>
      <c r="AW213" s="790"/>
      <c r="AX213" s="790"/>
      <c r="AY213" s="790"/>
      <c r="AZ213" s="790"/>
      <c r="BA213" s="790"/>
      <c r="BB213" s="790"/>
    </row>
    <row r="214" spans="1:54" x14ac:dyDescent="0.2">
      <c r="A214" s="790">
        <v>210</v>
      </c>
      <c r="B214" s="790"/>
      <c r="C214" s="807" t="s">
        <v>848</v>
      </c>
      <c r="D214" s="807"/>
      <c r="E214" s="807"/>
      <c r="F214" s="807"/>
      <c r="G214" s="807"/>
      <c r="H214" s="807"/>
      <c r="I214" s="807"/>
      <c r="J214" s="807"/>
      <c r="K214" s="807"/>
      <c r="L214" s="807"/>
      <c r="M214" s="807"/>
      <c r="N214" s="807"/>
      <c r="O214" s="807"/>
      <c r="P214" s="807"/>
      <c r="Q214" s="807"/>
      <c r="R214" s="807"/>
      <c r="S214" s="807"/>
      <c r="T214" s="807"/>
      <c r="U214" s="807"/>
      <c r="V214" s="792" t="s">
        <v>849</v>
      </c>
      <c r="W214" s="792"/>
      <c r="X214" s="792"/>
      <c r="Y214" s="794"/>
      <c r="Z214" s="795"/>
      <c r="AA214" s="795"/>
      <c r="AB214" s="795"/>
      <c r="AC214" s="796"/>
      <c r="AD214" s="796"/>
      <c r="AE214" s="794"/>
      <c r="AF214" s="795"/>
      <c r="AG214" s="795"/>
      <c r="AH214" s="795"/>
      <c r="AI214" s="796"/>
      <c r="AJ214" s="796"/>
      <c r="AK214" s="794"/>
      <c r="AL214" s="795"/>
      <c r="AM214" s="795"/>
      <c r="AN214" s="795"/>
      <c r="AO214" s="796"/>
      <c r="AP214" s="796"/>
      <c r="AQ214" s="794"/>
      <c r="AR214" s="795"/>
      <c r="AS214" s="795"/>
      <c r="AT214" s="795"/>
      <c r="AU214" s="796"/>
      <c r="AV214" s="796"/>
      <c r="AW214" s="794"/>
      <c r="AX214" s="795"/>
      <c r="AY214" s="795"/>
      <c r="AZ214" s="795"/>
      <c r="BA214" s="796"/>
      <c r="BB214" s="796"/>
    </row>
    <row r="215" spans="1:54" x14ac:dyDescent="0.2">
      <c r="A215" s="790">
        <v>211</v>
      </c>
      <c r="B215" s="790"/>
      <c r="C215" s="791" t="s">
        <v>780</v>
      </c>
      <c r="D215" s="791"/>
      <c r="E215" s="791"/>
      <c r="F215" s="791"/>
      <c r="G215" s="791"/>
      <c r="H215" s="791"/>
      <c r="I215" s="791"/>
      <c r="J215" s="791"/>
      <c r="K215" s="791"/>
      <c r="L215" s="791"/>
      <c r="M215" s="791"/>
      <c r="N215" s="791"/>
      <c r="O215" s="791"/>
      <c r="P215" s="791"/>
      <c r="Q215" s="791"/>
      <c r="R215" s="791"/>
      <c r="S215" s="791"/>
      <c r="T215" s="791"/>
      <c r="U215" s="791"/>
      <c r="V215" s="792" t="s">
        <v>849</v>
      </c>
      <c r="W215" s="792"/>
      <c r="X215" s="792"/>
      <c r="Y215" s="790"/>
      <c r="Z215" s="790"/>
      <c r="AA215" s="790"/>
      <c r="AB215" s="790"/>
      <c r="AC215" s="790"/>
      <c r="AD215" s="790"/>
      <c r="AE215" s="790"/>
      <c r="AF215" s="790"/>
      <c r="AG215" s="790"/>
      <c r="AH215" s="790"/>
      <c r="AI215" s="790"/>
      <c r="AJ215" s="790"/>
      <c r="AK215" s="790"/>
      <c r="AL215" s="790"/>
      <c r="AM215" s="790"/>
      <c r="AN215" s="790"/>
      <c r="AO215" s="790"/>
      <c r="AP215" s="790"/>
      <c r="AQ215" s="790"/>
      <c r="AR215" s="790"/>
      <c r="AS215" s="790"/>
      <c r="AT215" s="790"/>
      <c r="AU215" s="790"/>
      <c r="AV215" s="790"/>
      <c r="AW215" s="790"/>
      <c r="AX215" s="790"/>
      <c r="AY215" s="790"/>
      <c r="AZ215" s="790"/>
      <c r="BA215" s="790"/>
      <c r="BB215" s="790"/>
    </row>
    <row r="216" spans="1:54" x14ac:dyDescent="0.2">
      <c r="A216" s="790">
        <v>212</v>
      </c>
      <c r="B216" s="790"/>
      <c r="C216" s="791" t="s">
        <v>781</v>
      </c>
      <c r="D216" s="791"/>
      <c r="E216" s="791"/>
      <c r="F216" s="791"/>
      <c r="G216" s="791"/>
      <c r="H216" s="791"/>
      <c r="I216" s="791"/>
      <c r="J216" s="791"/>
      <c r="K216" s="791"/>
      <c r="L216" s="791"/>
      <c r="M216" s="791"/>
      <c r="N216" s="791"/>
      <c r="O216" s="791"/>
      <c r="P216" s="791"/>
      <c r="Q216" s="791"/>
      <c r="R216" s="791"/>
      <c r="S216" s="791"/>
      <c r="T216" s="791"/>
      <c r="U216" s="791"/>
      <c r="V216" s="792" t="s">
        <v>849</v>
      </c>
      <c r="W216" s="792"/>
      <c r="X216" s="792"/>
      <c r="Y216" s="790"/>
      <c r="Z216" s="790"/>
      <c r="AA216" s="790"/>
      <c r="AB216" s="790"/>
      <c r="AC216" s="790"/>
      <c r="AD216" s="790"/>
      <c r="AE216" s="790"/>
      <c r="AF216" s="790"/>
      <c r="AG216" s="790"/>
      <c r="AH216" s="790"/>
      <c r="AI216" s="790"/>
      <c r="AJ216" s="790"/>
      <c r="AK216" s="790"/>
      <c r="AL216" s="790"/>
      <c r="AM216" s="790"/>
      <c r="AN216" s="790"/>
      <c r="AO216" s="790"/>
      <c r="AP216" s="790"/>
      <c r="AQ216" s="790"/>
      <c r="AR216" s="790"/>
      <c r="AS216" s="790"/>
      <c r="AT216" s="790"/>
      <c r="AU216" s="790"/>
      <c r="AV216" s="790"/>
      <c r="AW216" s="790"/>
      <c r="AX216" s="790"/>
      <c r="AY216" s="790"/>
      <c r="AZ216" s="790"/>
      <c r="BA216" s="790"/>
      <c r="BB216" s="790"/>
    </row>
    <row r="217" spans="1:54" x14ac:dyDescent="0.2">
      <c r="A217" s="790">
        <v>213</v>
      </c>
      <c r="B217" s="790"/>
      <c r="C217" s="791" t="s">
        <v>782</v>
      </c>
      <c r="D217" s="791"/>
      <c r="E217" s="791"/>
      <c r="F217" s="791"/>
      <c r="G217" s="791"/>
      <c r="H217" s="791"/>
      <c r="I217" s="791"/>
      <c r="J217" s="791"/>
      <c r="K217" s="791"/>
      <c r="L217" s="791"/>
      <c r="M217" s="791"/>
      <c r="N217" s="791"/>
      <c r="O217" s="791"/>
      <c r="P217" s="791"/>
      <c r="Q217" s="791"/>
      <c r="R217" s="791"/>
      <c r="S217" s="791"/>
      <c r="T217" s="791"/>
      <c r="U217" s="791"/>
      <c r="V217" s="792" t="s">
        <v>849</v>
      </c>
      <c r="W217" s="792"/>
      <c r="X217" s="792"/>
      <c r="Y217" s="790"/>
      <c r="Z217" s="790"/>
      <c r="AA217" s="790"/>
      <c r="AB217" s="790"/>
      <c r="AC217" s="790"/>
      <c r="AD217" s="790"/>
      <c r="AE217" s="790"/>
      <c r="AF217" s="790"/>
      <c r="AG217" s="790"/>
      <c r="AH217" s="790"/>
      <c r="AI217" s="790"/>
      <c r="AJ217" s="790"/>
      <c r="AK217" s="790"/>
      <c r="AL217" s="790"/>
      <c r="AM217" s="790"/>
      <c r="AN217" s="790"/>
      <c r="AO217" s="790"/>
      <c r="AP217" s="790"/>
      <c r="AQ217" s="790"/>
      <c r="AR217" s="790"/>
      <c r="AS217" s="790"/>
      <c r="AT217" s="790"/>
      <c r="AU217" s="790"/>
      <c r="AV217" s="790"/>
      <c r="AW217" s="790"/>
      <c r="AX217" s="790"/>
      <c r="AY217" s="790"/>
      <c r="AZ217" s="790"/>
      <c r="BA217" s="790"/>
      <c r="BB217" s="790"/>
    </row>
    <row r="218" spans="1:54" x14ac:dyDescent="0.2">
      <c r="A218" s="790">
        <v>214</v>
      </c>
      <c r="B218" s="790"/>
      <c r="C218" s="791" t="s">
        <v>783</v>
      </c>
      <c r="D218" s="791"/>
      <c r="E218" s="791"/>
      <c r="F218" s="791"/>
      <c r="G218" s="791"/>
      <c r="H218" s="791"/>
      <c r="I218" s="791"/>
      <c r="J218" s="791"/>
      <c r="K218" s="791"/>
      <c r="L218" s="791"/>
      <c r="M218" s="791"/>
      <c r="N218" s="791"/>
      <c r="O218" s="791"/>
      <c r="P218" s="791"/>
      <c r="Q218" s="791"/>
      <c r="R218" s="791"/>
      <c r="S218" s="791"/>
      <c r="T218" s="791"/>
      <c r="U218" s="791"/>
      <c r="V218" s="792" t="s">
        <v>849</v>
      </c>
      <c r="W218" s="792"/>
      <c r="X218" s="792"/>
      <c r="Y218" s="790"/>
      <c r="Z218" s="790"/>
      <c r="AA218" s="790"/>
      <c r="AB218" s="790"/>
      <c r="AC218" s="790"/>
      <c r="AD218" s="790"/>
      <c r="AE218" s="790"/>
      <c r="AF218" s="790"/>
      <c r="AG218" s="790"/>
      <c r="AH218" s="790"/>
      <c r="AI218" s="790"/>
      <c r="AJ218" s="790"/>
      <c r="AK218" s="790"/>
      <c r="AL218" s="790"/>
      <c r="AM218" s="790"/>
      <c r="AN218" s="790"/>
      <c r="AO218" s="790"/>
      <c r="AP218" s="790"/>
      <c r="AQ218" s="790"/>
      <c r="AR218" s="790"/>
      <c r="AS218" s="790"/>
      <c r="AT218" s="790"/>
      <c r="AU218" s="790"/>
      <c r="AV218" s="790"/>
      <c r="AW218" s="790"/>
      <c r="AX218" s="790"/>
      <c r="AY218" s="790"/>
      <c r="AZ218" s="790"/>
      <c r="BA218" s="790"/>
      <c r="BB218" s="790"/>
    </row>
    <row r="219" spans="1:54" x14ac:dyDescent="0.2">
      <c r="A219" s="790">
        <v>215</v>
      </c>
      <c r="B219" s="790"/>
      <c r="C219" s="791" t="s">
        <v>784</v>
      </c>
      <c r="D219" s="791"/>
      <c r="E219" s="791"/>
      <c r="F219" s="791"/>
      <c r="G219" s="791"/>
      <c r="H219" s="791"/>
      <c r="I219" s="791"/>
      <c r="J219" s="791"/>
      <c r="K219" s="791"/>
      <c r="L219" s="791"/>
      <c r="M219" s="791"/>
      <c r="N219" s="791"/>
      <c r="O219" s="791"/>
      <c r="P219" s="791"/>
      <c r="Q219" s="791"/>
      <c r="R219" s="791"/>
      <c r="S219" s="791"/>
      <c r="T219" s="791"/>
      <c r="U219" s="791"/>
      <c r="V219" s="792" t="s">
        <v>849</v>
      </c>
      <c r="W219" s="792"/>
      <c r="X219" s="792"/>
      <c r="Y219" s="790"/>
      <c r="Z219" s="790"/>
      <c r="AA219" s="790"/>
      <c r="AB219" s="790"/>
      <c r="AC219" s="790"/>
      <c r="AD219" s="790"/>
      <c r="AE219" s="790"/>
      <c r="AF219" s="790"/>
      <c r="AG219" s="790"/>
      <c r="AH219" s="790"/>
      <c r="AI219" s="790"/>
      <c r="AJ219" s="790"/>
      <c r="AK219" s="790"/>
      <c r="AL219" s="790"/>
      <c r="AM219" s="790"/>
      <c r="AN219" s="790"/>
      <c r="AO219" s="790"/>
      <c r="AP219" s="790"/>
      <c r="AQ219" s="790"/>
      <c r="AR219" s="790"/>
      <c r="AS219" s="790"/>
      <c r="AT219" s="790"/>
      <c r="AU219" s="790"/>
      <c r="AV219" s="790"/>
      <c r="AW219" s="790"/>
      <c r="AX219" s="790"/>
      <c r="AY219" s="790"/>
      <c r="AZ219" s="790"/>
      <c r="BA219" s="790"/>
      <c r="BB219" s="790"/>
    </row>
    <row r="220" spans="1:54" x14ac:dyDescent="0.2">
      <c r="A220" s="790">
        <v>216</v>
      </c>
      <c r="B220" s="790"/>
      <c r="C220" s="791" t="s">
        <v>785</v>
      </c>
      <c r="D220" s="791"/>
      <c r="E220" s="791"/>
      <c r="F220" s="791"/>
      <c r="G220" s="791"/>
      <c r="H220" s="791"/>
      <c r="I220" s="791"/>
      <c r="J220" s="791"/>
      <c r="K220" s="791"/>
      <c r="L220" s="791"/>
      <c r="M220" s="791"/>
      <c r="N220" s="791"/>
      <c r="O220" s="791"/>
      <c r="P220" s="791"/>
      <c r="Q220" s="791"/>
      <c r="R220" s="791"/>
      <c r="S220" s="791"/>
      <c r="T220" s="791"/>
      <c r="U220" s="791"/>
      <c r="V220" s="792" t="s">
        <v>849</v>
      </c>
      <c r="W220" s="792"/>
      <c r="X220" s="792"/>
      <c r="Y220" s="790"/>
      <c r="Z220" s="790"/>
      <c r="AA220" s="790"/>
      <c r="AB220" s="790"/>
      <c r="AC220" s="790"/>
      <c r="AD220" s="790"/>
      <c r="AE220" s="790"/>
      <c r="AF220" s="790"/>
      <c r="AG220" s="790"/>
      <c r="AH220" s="790"/>
      <c r="AI220" s="790"/>
      <c r="AJ220" s="790"/>
      <c r="AK220" s="790"/>
      <c r="AL220" s="790"/>
      <c r="AM220" s="790"/>
      <c r="AN220" s="790"/>
      <c r="AO220" s="790"/>
      <c r="AP220" s="790"/>
      <c r="AQ220" s="790"/>
      <c r="AR220" s="790"/>
      <c r="AS220" s="790"/>
      <c r="AT220" s="790"/>
      <c r="AU220" s="790"/>
      <c r="AV220" s="790"/>
      <c r="AW220" s="790"/>
      <c r="AX220" s="790"/>
      <c r="AY220" s="790"/>
      <c r="AZ220" s="790"/>
      <c r="BA220" s="790"/>
      <c r="BB220" s="790"/>
    </row>
    <row r="221" spans="1:54" x14ac:dyDescent="0.2">
      <c r="A221" s="790">
        <v>217</v>
      </c>
      <c r="B221" s="790"/>
      <c r="C221" s="791" t="s">
        <v>786</v>
      </c>
      <c r="D221" s="791"/>
      <c r="E221" s="791"/>
      <c r="F221" s="791"/>
      <c r="G221" s="791"/>
      <c r="H221" s="791"/>
      <c r="I221" s="791"/>
      <c r="J221" s="791"/>
      <c r="K221" s="791"/>
      <c r="L221" s="791"/>
      <c r="M221" s="791"/>
      <c r="N221" s="791"/>
      <c r="O221" s="791"/>
      <c r="P221" s="791"/>
      <c r="Q221" s="791"/>
      <c r="R221" s="791"/>
      <c r="S221" s="791"/>
      <c r="T221" s="791"/>
      <c r="U221" s="791"/>
      <c r="V221" s="792" t="s">
        <v>849</v>
      </c>
      <c r="W221" s="792"/>
      <c r="X221" s="792"/>
      <c r="Y221" s="790"/>
      <c r="Z221" s="790"/>
      <c r="AA221" s="790"/>
      <c r="AB221" s="790"/>
      <c r="AC221" s="790"/>
      <c r="AD221" s="790"/>
      <c r="AE221" s="790"/>
      <c r="AF221" s="790"/>
      <c r="AG221" s="790"/>
      <c r="AH221" s="790"/>
      <c r="AI221" s="790"/>
      <c r="AJ221" s="790"/>
      <c r="AK221" s="790"/>
      <c r="AL221" s="790"/>
      <c r="AM221" s="790"/>
      <c r="AN221" s="790"/>
      <c r="AO221" s="790"/>
      <c r="AP221" s="790"/>
      <c r="AQ221" s="790"/>
      <c r="AR221" s="790"/>
      <c r="AS221" s="790"/>
      <c r="AT221" s="790"/>
      <c r="AU221" s="790"/>
      <c r="AV221" s="790"/>
      <c r="AW221" s="790"/>
      <c r="AX221" s="790"/>
      <c r="AY221" s="790"/>
      <c r="AZ221" s="790"/>
      <c r="BA221" s="790"/>
      <c r="BB221" s="790"/>
    </row>
    <row r="222" spans="1:54" x14ac:dyDescent="0.2">
      <c r="A222" s="790">
        <v>218</v>
      </c>
      <c r="B222" s="790"/>
      <c r="C222" s="791" t="s">
        <v>787</v>
      </c>
      <c r="D222" s="791"/>
      <c r="E222" s="791"/>
      <c r="F222" s="791"/>
      <c r="G222" s="791"/>
      <c r="H222" s="791"/>
      <c r="I222" s="791"/>
      <c r="J222" s="791"/>
      <c r="K222" s="791"/>
      <c r="L222" s="791"/>
      <c r="M222" s="791"/>
      <c r="N222" s="791"/>
      <c r="O222" s="791"/>
      <c r="P222" s="791"/>
      <c r="Q222" s="791"/>
      <c r="R222" s="791"/>
      <c r="S222" s="791"/>
      <c r="T222" s="791"/>
      <c r="U222" s="791"/>
      <c r="V222" s="792" t="s">
        <v>849</v>
      </c>
      <c r="W222" s="792"/>
      <c r="X222" s="792"/>
      <c r="Y222" s="790"/>
      <c r="Z222" s="790"/>
      <c r="AA222" s="790"/>
      <c r="AB222" s="790"/>
      <c r="AC222" s="790"/>
      <c r="AD222" s="790"/>
      <c r="AE222" s="790"/>
      <c r="AF222" s="790"/>
      <c r="AG222" s="790"/>
      <c r="AH222" s="790"/>
      <c r="AI222" s="790"/>
      <c r="AJ222" s="790"/>
      <c r="AK222" s="790"/>
      <c r="AL222" s="790"/>
      <c r="AM222" s="790"/>
      <c r="AN222" s="790"/>
      <c r="AO222" s="790"/>
      <c r="AP222" s="790"/>
      <c r="AQ222" s="790"/>
      <c r="AR222" s="790"/>
      <c r="AS222" s="790"/>
      <c r="AT222" s="790"/>
      <c r="AU222" s="790"/>
      <c r="AV222" s="790"/>
      <c r="AW222" s="790"/>
      <c r="AX222" s="790"/>
      <c r="AY222" s="790"/>
      <c r="AZ222" s="790"/>
      <c r="BA222" s="790"/>
      <c r="BB222" s="790"/>
    </row>
    <row r="223" spans="1:54" x14ac:dyDescent="0.2">
      <c r="A223" s="790">
        <v>219</v>
      </c>
      <c r="B223" s="790"/>
      <c r="C223" s="791" t="s">
        <v>788</v>
      </c>
      <c r="D223" s="791"/>
      <c r="E223" s="791"/>
      <c r="F223" s="791"/>
      <c r="G223" s="791"/>
      <c r="H223" s="791"/>
      <c r="I223" s="791"/>
      <c r="J223" s="791"/>
      <c r="K223" s="791"/>
      <c r="L223" s="791"/>
      <c r="M223" s="791"/>
      <c r="N223" s="791"/>
      <c r="O223" s="791"/>
      <c r="P223" s="791"/>
      <c r="Q223" s="791"/>
      <c r="R223" s="791"/>
      <c r="S223" s="791"/>
      <c r="T223" s="791"/>
      <c r="U223" s="791"/>
      <c r="V223" s="792" t="s">
        <v>849</v>
      </c>
      <c r="W223" s="792"/>
      <c r="X223" s="792"/>
      <c r="Y223" s="790"/>
      <c r="Z223" s="790"/>
      <c r="AA223" s="790"/>
      <c r="AB223" s="790"/>
      <c r="AC223" s="790"/>
      <c r="AD223" s="790"/>
      <c r="AE223" s="790"/>
      <c r="AF223" s="790"/>
      <c r="AG223" s="790"/>
      <c r="AH223" s="790"/>
      <c r="AI223" s="790"/>
      <c r="AJ223" s="790"/>
      <c r="AK223" s="790"/>
      <c r="AL223" s="790"/>
      <c r="AM223" s="790"/>
      <c r="AN223" s="790"/>
      <c r="AO223" s="790"/>
      <c r="AP223" s="790"/>
      <c r="AQ223" s="790"/>
      <c r="AR223" s="790"/>
      <c r="AS223" s="790"/>
      <c r="AT223" s="790"/>
      <c r="AU223" s="790"/>
      <c r="AV223" s="790"/>
      <c r="AW223" s="790"/>
      <c r="AX223" s="790"/>
      <c r="AY223" s="790"/>
      <c r="AZ223" s="790"/>
      <c r="BA223" s="790"/>
      <c r="BB223" s="790"/>
    </row>
    <row r="224" spans="1:54" x14ac:dyDescent="0.2">
      <c r="A224" s="790">
        <v>220</v>
      </c>
      <c r="B224" s="790"/>
      <c r="C224" s="791" t="s">
        <v>789</v>
      </c>
      <c r="D224" s="791"/>
      <c r="E224" s="791"/>
      <c r="F224" s="791"/>
      <c r="G224" s="791"/>
      <c r="H224" s="791"/>
      <c r="I224" s="791"/>
      <c r="J224" s="791"/>
      <c r="K224" s="791"/>
      <c r="L224" s="791"/>
      <c r="M224" s="791"/>
      <c r="N224" s="791"/>
      <c r="O224" s="791"/>
      <c r="P224" s="791"/>
      <c r="Q224" s="791"/>
      <c r="R224" s="791"/>
      <c r="S224" s="791"/>
      <c r="T224" s="791"/>
      <c r="U224" s="791"/>
      <c r="V224" s="792" t="s">
        <v>849</v>
      </c>
      <c r="W224" s="792"/>
      <c r="X224" s="792"/>
      <c r="Y224" s="790"/>
      <c r="Z224" s="790"/>
      <c r="AA224" s="790"/>
      <c r="AB224" s="790"/>
      <c r="AC224" s="790"/>
      <c r="AD224" s="790"/>
      <c r="AE224" s="790"/>
      <c r="AF224" s="790"/>
      <c r="AG224" s="790"/>
      <c r="AH224" s="790"/>
      <c r="AI224" s="790"/>
      <c r="AJ224" s="790"/>
      <c r="AK224" s="790"/>
      <c r="AL224" s="790"/>
      <c r="AM224" s="790"/>
      <c r="AN224" s="790"/>
      <c r="AO224" s="790"/>
      <c r="AP224" s="790"/>
      <c r="AQ224" s="790"/>
      <c r="AR224" s="790"/>
      <c r="AS224" s="790"/>
      <c r="AT224" s="790"/>
      <c r="AU224" s="790"/>
      <c r="AV224" s="790"/>
      <c r="AW224" s="790"/>
      <c r="AX224" s="790"/>
      <c r="AY224" s="790"/>
      <c r="AZ224" s="790"/>
      <c r="BA224" s="790"/>
      <c r="BB224" s="790"/>
    </row>
    <row r="225" spans="1:54" x14ac:dyDescent="0.2">
      <c r="A225" s="790">
        <v>221</v>
      </c>
      <c r="B225" s="790"/>
      <c r="C225" s="807" t="s">
        <v>850</v>
      </c>
      <c r="D225" s="807"/>
      <c r="E225" s="807"/>
      <c r="F225" s="807"/>
      <c r="G225" s="807"/>
      <c r="H225" s="807"/>
      <c r="I225" s="807"/>
      <c r="J225" s="807"/>
      <c r="K225" s="807"/>
      <c r="L225" s="807"/>
      <c r="M225" s="807"/>
      <c r="N225" s="807"/>
      <c r="O225" s="807"/>
      <c r="P225" s="807"/>
      <c r="Q225" s="807"/>
      <c r="R225" s="807"/>
      <c r="S225" s="807"/>
      <c r="T225" s="807"/>
      <c r="U225" s="807"/>
      <c r="V225" s="792" t="s">
        <v>851</v>
      </c>
      <c r="W225" s="792"/>
      <c r="X225" s="792"/>
      <c r="Y225" s="794"/>
      <c r="Z225" s="795"/>
      <c r="AA225" s="795"/>
      <c r="AB225" s="795"/>
      <c r="AC225" s="796"/>
      <c r="AD225" s="796"/>
      <c r="AE225" s="794"/>
      <c r="AF225" s="795"/>
      <c r="AG225" s="795"/>
      <c r="AH225" s="795"/>
      <c r="AI225" s="796"/>
      <c r="AJ225" s="796"/>
      <c r="AK225" s="794"/>
      <c r="AL225" s="795"/>
      <c r="AM225" s="795"/>
      <c r="AN225" s="795"/>
      <c r="AO225" s="796"/>
      <c r="AP225" s="796"/>
      <c r="AQ225" s="794"/>
      <c r="AR225" s="795"/>
      <c r="AS225" s="795"/>
      <c r="AT225" s="795"/>
      <c r="AU225" s="796"/>
      <c r="AV225" s="796"/>
      <c r="AW225" s="794"/>
      <c r="AX225" s="795"/>
      <c r="AY225" s="795"/>
      <c r="AZ225" s="795"/>
      <c r="BA225" s="796"/>
      <c r="BB225" s="796"/>
    </row>
    <row r="226" spans="1:54" x14ac:dyDescent="0.2">
      <c r="A226" s="790">
        <v>222</v>
      </c>
      <c r="B226" s="790"/>
      <c r="C226" s="791" t="s">
        <v>780</v>
      </c>
      <c r="D226" s="791"/>
      <c r="E226" s="791"/>
      <c r="F226" s="791"/>
      <c r="G226" s="791"/>
      <c r="H226" s="791"/>
      <c r="I226" s="791"/>
      <c r="J226" s="791"/>
      <c r="K226" s="791"/>
      <c r="L226" s="791"/>
      <c r="M226" s="791"/>
      <c r="N226" s="791"/>
      <c r="O226" s="791"/>
      <c r="P226" s="791"/>
      <c r="Q226" s="791"/>
      <c r="R226" s="791"/>
      <c r="S226" s="791"/>
      <c r="T226" s="791"/>
      <c r="U226" s="791"/>
      <c r="V226" s="792" t="s">
        <v>851</v>
      </c>
      <c r="W226" s="792"/>
      <c r="X226" s="792"/>
      <c r="Y226" s="790"/>
      <c r="Z226" s="790"/>
      <c r="AA226" s="790"/>
      <c r="AB226" s="790"/>
      <c r="AC226" s="790"/>
      <c r="AD226" s="790"/>
      <c r="AE226" s="790"/>
      <c r="AF226" s="790"/>
      <c r="AG226" s="790"/>
      <c r="AH226" s="790"/>
      <c r="AI226" s="790"/>
      <c r="AJ226" s="790"/>
      <c r="AK226" s="790"/>
      <c r="AL226" s="790"/>
      <c r="AM226" s="790"/>
      <c r="AN226" s="790"/>
      <c r="AO226" s="790"/>
      <c r="AP226" s="790"/>
      <c r="AQ226" s="790"/>
      <c r="AR226" s="790"/>
      <c r="AS226" s="790"/>
      <c r="AT226" s="790"/>
      <c r="AU226" s="790"/>
      <c r="AV226" s="790"/>
      <c r="AW226" s="790"/>
      <c r="AX226" s="790"/>
      <c r="AY226" s="790"/>
      <c r="AZ226" s="790"/>
      <c r="BA226" s="790"/>
      <c r="BB226" s="790"/>
    </row>
    <row r="227" spans="1:54" x14ac:dyDescent="0.2">
      <c r="A227" s="790">
        <v>223</v>
      </c>
      <c r="B227" s="790"/>
      <c r="C227" s="791" t="s">
        <v>781</v>
      </c>
      <c r="D227" s="791"/>
      <c r="E227" s="791"/>
      <c r="F227" s="791"/>
      <c r="G227" s="791"/>
      <c r="H227" s="791"/>
      <c r="I227" s="791"/>
      <c r="J227" s="791"/>
      <c r="K227" s="791"/>
      <c r="L227" s="791"/>
      <c r="M227" s="791"/>
      <c r="N227" s="791"/>
      <c r="O227" s="791"/>
      <c r="P227" s="791"/>
      <c r="Q227" s="791"/>
      <c r="R227" s="791"/>
      <c r="S227" s="791"/>
      <c r="T227" s="791"/>
      <c r="U227" s="791"/>
      <c r="V227" s="792" t="s">
        <v>851</v>
      </c>
      <c r="W227" s="792"/>
      <c r="X227" s="792"/>
      <c r="Y227" s="790"/>
      <c r="Z227" s="790"/>
      <c r="AA227" s="790"/>
      <c r="AB227" s="790"/>
      <c r="AC227" s="790"/>
      <c r="AD227" s="790"/>
      <c r="AE227" s="790"/>
      <c r="AF227" s="790"/>
      <c r="AG227" s="790"/>
      <c r="AH227" s="790"/>
      <c r="AI227" s="790"/>
      <c r="AJ227" s="790"/>
      <c r="AK227" s="790"/>
      <c r="AL227" s="790"/>
      <c r="AM227" s="790"/>
      <c r="AN227" s="790"/>
      <c r="AO227" s="790"/>
      <c r="AP227" s="790"/>
      <c r="AQ227" s="790"/>
      <c r="AR227" s="790"/>
      <c r="AS227" s="790"/>
      <c r="AT227" s="790"/>
      <c r="AU227" s="790"/>
      <c r="AV227" s="790"/>
      <c r="AW227" s="790"/>
      <c r="AX227" s="790"/>
      <c r="AY227" s="790"/>
      <c r="AZ227" s="790"/>
      <c r="BA227" s="790"/>
      <c r="BB227" s="790"/>
    </row>
    <row r="228" spans="1:54" x14ac:dyDescent="0.2">
      <c r="A228" s="790">
        <v>224</v>
      </c>
      <c r="B228" s="790"/>
      <c r="C228" s="791" t="s">
        <v>782</v>
      </c>
      <c r="D228" s="791"/>
      <c r="E228" s="791"/>
      <c r="F228" s="791"/>
      <c r="G228" s="791"/>
      <c r="H228" s="791"/>
      <c r="I228" s="791"/>
      <c r="J228" s="791"/>
      <c r="K228" s="791"/>
      <c r="L228" s="791"/>
      <c r="M228" s="791"/>
      <c r="N228" s="791"/>
      <c r="O228" s="791"/>
      <c r="P228" s="791"/>
      <c r="Q228" s="791"/>
      <c r="R228" s="791"/>
      <c r="S228" s="791"/>
      <c r="T228" s="791"/>
      <c r="U228" s="791"/>
      <c r="V228" s="792" t="s">
        <v>851</v>
      </c>
      <c r="W228" s="792"/>
      <c r="X228" s="792"/>
      <c r="Y228" s="790"/>
      <c r="Z228" s="790"/>
      <c r="AA228" s="790"/>
      <c r="AB228" s="790"/>
      <c r="AC228" s="790"/>
      <c r="AD228" s="790"/>
      <c r="AE228" s="790"/>
      <c r="AF228" s="790"/>
      <c r="AG228" s="790"/>
      <c r="AH228" s="790"/>
      <c r="AI228" s="790"/>
      <c r="AJ228" s="790"/>
      <c r="AK228" s="790"/>
      <c r="AL228" s="790"/>
      <c r="AM228" s="790"/>
      <c r="AN228" s="790"/>
      <c r="AO228" s="790"/>
      <c r="AP228" s="790"/>
      <c r="AQ228" s="790"/>
      <c r="AR228" s="790"/>
      <c r="AS228" s="790"/>
      <c r="AT228" s="790"/>
      <c r="AU228" s="790"/>
      <c r="AV228" s="790"/>
      <c r="AW228" s="790"/>
      <c r="AX228" s="790"/>
      <c r="AY228" s="790"/>
      <c r="AZ228" s="790"/>
      <c r="BA228" s="790"/>
      <c r="BB228" s="790"/>
    </row>
    <row r="229" spans="1:54" x14ac:dyDescent="0.2">
      <c r="A229" s="790">
        <v>225</v>
      </c>
      <c r="B229" s="790"/>
      <c r="C229" s="791" t="s">
        <v>783</v>
      </c>
      <c r="D229" s="791"/>
      <c r="E229" s="791"/>
      <c r="F229" s="791"/>
      <c r="G229" s="791"/>
      <c r="H229" s="791"/>
      <c r="I229" s="791"/>
      <c r="J229" s="791"/>
      <c r="K229" s="791"/>
      <c r="L229" s="791"/>
      <c r="M229" s="791"/>
      <c r="N229" s="791"/>
      <c r="O229" s="791"/>
      <c r="P229" s="791"/>
      <c r="Q229" s="791"/>
      <c r="R229" s="791"/>
      <c r="S229" s="791"/>
      <c r="T229" s="791"/>
      <c r="U229" s="791"/>
      <c r="V229" s="792" t="s">
        <v>851</v>
      </c>
      <c r="W229" s="792"/>
      <c r="X229" s="792"/>
      <c r="Y229" s="790"/>
      <c r="Z229" s="790"/>
      <c r="AA229" s="790"/>
      <c r="AB229" s="790"/>
      <c r="AC229" s="790"/>
      <c r="AD229" s="790"/>
      <c r="AE229" s="790"/>
      <c r="AF229" s="790"/>
      <c r="AG229" s="790"/>
      <c r="AH229" s="790"/>
      <c r="AI229" s="790"/>
      <c r="AJ229" s="790"/>
      <c r="AK229" s="790"/>
      <c r="AL229" s="790"/>
      <c r="AM229" s="790"/>
      <c r="AN229" s="790"/>
      <c r="AO229" s="790"/>
      <c r="AP229" s="790"/>
      <c r="AQ229" s="790"/>
      <c r="AR229" s="790"/>
      <c r="AS229" s="790"/>
      <c r="AT229" s="790"/>
      <c r="AU229" s="790"/>
      <c r="AV229" s="790"/>
      <c r="AW229" s="790"/>
      <c r="AX229" s="790"/>
      <c r="AY229" s="790"/>
      <c r="AZ229" s="790"/>
      <c r="BA229" s="790"/>
      <c r="BB229" s="790"/>
    </row>
    <row r="230" spans="1:54" x14ac:dyDescent="0.2">
      <c r="A230" s="790">
        <v>226</v>
      </c>
      <c r="B230" s="790"/>
      <c r="C230" s="791" t="s">
        <v>784</v>
      </c>
      <c r="D230" s="791"/>
      <c r="E230" s="791"/>
      <c r="F230" s="791"/>
      <c r="G230" s="791"/>
      <c r="H230" s="791"/>
      <c r="I230" s="791"/>
      <c r="J230" s="791"/>
      <c r="K230" s="791"/>
      <c r="L230" s="791"/>
      <c r="M230" s="791"/>
      <c r="N230" s="791"/>
      <c r="O230" s="791"/>
      <c r="P230" s="791"/>
      <c r="Q230" s="791"/>
      <c r="R230" s="791"/>
      <c r="S230" s="791"/>
      <c r="T230" s="791"/>
      <c r="U230" s="791"/>
      <c r="V230" s="792" t="s">
        <v>851</v>
      </c>
      <c r="W230" s="792"/>
      <c r="X230" s="792"/>
      <c r="Y230" s="790"/>
      <c r="Z230" s="790"/>
      <c r="AA230" s="790"/>
      <c r="AB230" s="790"/>
      <c r="AC230" s="790"/>
      <c r="AD230" s="790"/>
      <c r="AE230" s="790"/>
      <c r="AF230" s="790"/>
      <c r="AG230" s="790"/>
      <c r="AH230" s="790"/>
      <c r="AI230" s="790"/>
      <c r="AJ230" s="790"/>
      <c r="AK230" s="790"/>
      <c r="AL230" s="790"/>
      <c r="AM230" s="790"/>
      <c r="AN230" s="790"/>
      <c r="AO230" s="790"/>
      <c r="AP230" s="790"/>
      <c r="AQ230" s="790"/>
      <c r="AR230" s="790"/>
      <c r="AS230" s="790"/>
      <c r="AT230" s="790"/>
      <c r="AU230" s="790"/>
      <c r="AV230" s="790"/>
      <c r="AW230" s="790"/>
      <c r="AX230" s="790"/>
      <c r="AY230" s="790"/>
      <c r="AZ230" s="790"/>
      <c r="BA230" s="790"/>
      <c r="BB230" s="790"/>
    </row>
    <row r="231" spans="1:54" x14ac:dyDescent="0.2">
      <c r="A231" s="790">
        <v>227</v>
      </c>
      <c r="B231" s="790"/>
      <c r="C231" s="791" t="s">
        <v>785</v>
      </c>
      <c r="D231" s="791"/>
      <c r="E231" s="791"/>
      <c r="F231" s="791"/>
      <c r="G231" s="791"/>
      <c r="H231" s="791"/>
      <c r="I231" s="791"/>
      <c r="J231" s="791"/>
      <c r="K231" s="791"/>
      <c r="L231" s="791"/>
      <c r="M231" s="791"/>
      <c r="N231" s="791"/>
      <c r="O231" s="791"/>
      <c r="P231" s="791"/>
      <c r="Q231" s="791"/>
      <c r="R231" s="791"/>
      <c r="S231" s="791"/>
      <c r="T231" s="791"/>
      <c r="U231" s="791"/>
      <c r="V231" s="792" t="s">
        <v>851</v>
      </c>
      <c r="W231" s="792"/>
      <c r="X231" s="792"/>
      <c r="Y231" s="790"/>
      <c r="Z231" s="790"/>
      <c r="AA231" s="790"/>
      <c r="AB231" s="790"/>
      <c r="AC231" s="790"/>
      <c r="AD231" s="790"/>
      <c r="AE231" s="790"/>
      <c r="AF231" s="790"/>
      <c r="AG231" s="790"/>
      <c r="AH231" s="790"/>
      <c r="AI231" s="790"/>
      <c r="AJ231" s="790"/>
      <c r="AK231" s="790"/>
      <c r="AL231" s="790"/>
      <c r="AM231" s="790"/>
      <c r="AN231" s="790"/>
      <c r="AO231" s="790"/>
      <c r="AP231" s="790"/>
      <c r="AQ231" s="790"/>
      <c r="AR231" s="790"/>
      <c r="AS231" s="790"/>
      <c r="AT231" s="790"/>
      <c r="AU231" s="790"/>
      <c r="AV231" s="790"/>
      <c r="AW231" s="790"/>
      <c r="AX231" s="790"/>
      <c r="AY231" s="790"/>
      <c r="AZ231" s="790"/>
      <c r="BA231" s="790"/>
      <c r="BB231" s="790"/>
    </row>
    <row r="232" spans="1:54" x14ac:dyDescent="0.2">
      <c r="A232" s="790">
        <v>228</v>
      </c>
      <c r="B232" s="790"/>
      <c r="C232" s="791" t="s">
        <v>786</v>
      </c>
      <c r="D232" s="791"/>
      <c r="E232" s="791"/>
      <c r="F232" s="791"/>
      <c r="G232" s="791"/>
      <c r="H232" s="791"/>
      <c r="I232" s="791"/>
      <c r="J232" s="791"/>
      <c r="K232" s="791"/>
      <c r="L232" s="791"/>
      <c r="M232" s="791"/>
      <c r="N232" s="791"/>
      <c r="O232" s="791"/>
      <c r="P232" s="791"/>
      <c r="Q232" s="791"/>
      <c r="R232" s="791"/>
      <c r="S232" s="791"/>
      <c r="T232" s="791"/>
      <c r="U232" s="791"/>
      <c r="V232" s="792" t="s">
        <v>851</v>
      </c>
      <c r="W232" s="792"/>
      <c r="X232" s="792"/>
      <c r="Y232" s="790"/>
      <c r="Z232" s="790"/>
      <c r="AA232" s="790"/>
      <c r="AB232" s="790"/>
      <c r="AC232" s="790"/>
      <c r="AD232" s="790"/>
      <c r="AE232" s="790"/>
      <c r="AF232" s="790"/>
      <c r="AG232" s="790"/>
      <c r="AH232" s="790"/>
      <c r="AI232" s="790"/>
      <c r="AJ232" s="790"/>
      <c r="AK232" s="790"/>
      <c r="AL232" s="790"/>
      <c r="AM232" s="790"/>
      <c r="AN232" s="790"/>
      <c r="AO232" s="790"/>
      <c r="AP232" s="790"/>
      <c r="AQ232" s="790"/>
      <c r="AR232" s="790"/>
      <c r="AS232" s="790"/>
      <c r="AT232" s="790"/>
      <c r="AU232" s="790"/>
      <c r="AV232" s="790"/>
      <c r="AW232" s="790"/>
      <c r="AX232" s="790"/>
      <c r="AY232" s="790"/>
      <c r="AZ232" s="790"/>
      <c r="BA232" s="790"/>
      <c r="BB232" s="790"/>
    </row>
    <row r="233" spans="1:54" x14ac:dyDescent="0.2">
      <c r="A233" s="790">
        <v>229</v>
      </c>
      <c r="B233" s="790"/>
      <c r="C233" s="791" t="s">
        <v>787</v>
      </c>
      <c r="D233" s="791"/>
      <c r="E233" s="791"/>
      <c r="F233" s="791"/>
      <c r="G233" s="791"/>
      <c r="H233" s="791"/>
      <c r="I233" s="791"/>
      <c r="J233" s="791"/>
      <c r="K233" s="791"/>
      <c r="L233" s="791"/>
      <c r="M233" s="791"/>
      <c r="N233" s="791"/>
      <c r="O233" s="791"/>
      <c r="P233" s="791"/>
      <c r="Q233" s="791"/>
      <c r="R233" s="791"/>
      <c r="S233" s="791"/>
      <c r="T233" s="791"/>
      <c r="U233" s="791"/>
      <c r="V233" s="792" t="s">
        <v>851</v>
      </c>
      <c r="W233" s="792"/>
      <c r="X233" s="792"/>
      <c r="Y233" s="790"/>
      <c r="Z233" s="790"/>
      <c r="AA233" s="790"/>
      <c r="AB233" s="790"/>
      <c r="AC233" s="790"/>
      <c r="AD233" s="790"/>
      <c r="AE233" s="790"/>
      <c r="AF233" s="790"/>
      <c r="AG233" s="790"/>
      <c r="AH233" s="790"/>
      <c r="AI233" s="790"/>
      <c r="AJ233" s="790"/>
      <c r="AK233" s="790"/>
      <c r="AL233" s="790"/>
      <c r="AM233" s="790"/>
      <c r="AN233" s="790"/>
      <c r="AO233" s="790"/>
      <c r="AP233" s="790"/>
      <c r="AQ233" s="790"/>
      <c r="AR233" s="790"/>
      <c r="AS233" s="790"/>
      <c r="AT233" s="790"/>
      <c r="AU233" s="790"/>
      <c r="AV233" s="790"/>
      <c r="AW233" s="790"/>
      <c r="AX233" s="790"/>
      <c r="AY233" s="790"/>
      <c r="AZ233" s="790"/>
      <c r="BA233" s="790"/>
      <c r="BB233" s="790"/>
    </row>
    <row r="234" spans="1:54" x14ac:dyDescent="0.2">
      <c r="A234" s="790">
        <v>230</v>
      </c>
      <c r="B234" s="790"/>
      <c r="C234" s="791" t="s">
        <v>788</v>
      </c>
      <c r="D234" s="791"/>
      <c r="E234" s="791"/>
      <c r="F234" s="791"/>
      <c r="G234" s="791"/>
      <c r="H234" s="791"/>
      <c r="I234" s="791"/>
      <c r="J234" s="791"/>
      <c r="K234" s="791"/>
      <c r="L234" s="791"/>
      <c r="M234" s="791"/>
      <c r="N234" s="791"/>
      <c r="O234" s="791"/>
      <c r="P234" s="791"/>
      <c r="Q234" s="791"/>
      <c r="R234" s="791"/>
      <c r="S234" s="791"/>
      <c r="T234" s="791"/>
      <c r="U234" s="791"/>
      <c r="V234" s="792" t="s">
        <v>851</v>
      </c>
      <c r="W234" s="792"/>
      <c r="X234" s="792"/>
      <c r="Y234" s="790"/>
      <c r="Z234" s="790"/>
      <c r="AA234" s="790"/>
      <c r="AB234" s="790"/>
      <c r="AC234" s="790"/>
      <c r="AD234" s="790"/>
      <c r="AE234" s="790"/>
      <c r="AF234" s="790"/>
      <c r="AG234" s="790"/>
      <c r="AH234" s="790"/>
      <c r="AI234" s="790"/>
      <c r="AJ234" s="790"/>
      <c r="AK234" s="790"/>
      <c r="AL234" s="790"/>
      <c r="AM234" s="790"/>
      <c r="AN234" s="790"/>
      <c r="AO234" s="790"/>
      <c r="AP234" s="790"/>
      <c r="AQ234" s="790"/>
      <c r="AR234" s="790"/>
      <c r="AS234" s="790"/>
      <c r="AT234" s="790"/>
      <c r="AU234" s="790"/>
      <c r="AV234" s="790"/>
      <c r="AW234" s="790"/>
      <c r="AX234" s="790"/>
      <c r="AY234" s="790"/>
      <c r="AZ234" s="790"/>
      <c r="BA234" s="790"/>
      <c r="BB234" s="790"/>
    </row>
    <row r="235" spans="1:54" x14ac:dyDescent="0.2">
      <c r="A235" s="790">
        <v>231</v>
      </c>
      <c r="B235" s="790"/>
      <c r="C235" s="791" t="s">
        <v>789</v>
      </c>
      <c r="D235" s="791"/>
      <c r="E235" s="791"/>
      <c r="F235" s="791"/>
      <c r="G235" s="791"/>
      <c r="H235" s="791"/>
      <c r="I235" s="791"/>
      <c r="J235" s="791"/>
      <c r="K235" s="791"/>
      <c r="L235" s="791"/>
      <c r="M235" s="791"/>
      <c r="N235" s="791"/>
      <c r="O235" s="791"/>
      <c r="P235" s="791"/>
      <c r="Q235" s="791"/>
      <c r="R235" s="791"/>
      <c r="S235" s="791"/>
      <c r="T235" s="791"/>
      <c r="U235" s="791"/>
      <c r="V235" s="792" t="s">
        <v>851</v>
      </c>
      <c r="W235" s="792"/>
      <c r="X235" s="792"/>
      <c r="Y235" s="790"/>
      <c r="Z235" s="790"/>
      <c r="AA235" s="790"/>
      <c r="AB235" s="790"/>
      <c r="AC235" s="790"/>
      <c r="AD235" s="790"/>
      <c r="AE235" s="790"/>
      <c r="AF235" s="790"/>
      <c r="AG235" s="790"/>
      <c r="AH235" s="790"/>
      <c r="AI235" s="790"/>
      <c r="AJ235" s="790"/>
      <c r="AK235" s="790"/>
      <c r="AL235" s="790"/>
      <c r="AM235" s="790"/>
      <c r="AN235" s="790"/>
      <c r="AO235" s="790"/>
      <c r="AP235" s="790"/>
      <c r="AQ235" s="790"/>
      <c r="AR235" s="790"/>
      <c r="AS235" s="790"/>
      <c r="AT235" s="790"/>
      <c r="AU235" s="790"/>
      <c r="AV235" s="790"/>
      <c r="AW235" s="790"/>
      <c r="AX235" s="790"/>
      <c r="AY235" s="790"/>
      <c r="AZ235" s="790"/>
      <c r="BA235" s="790"/>
      <c r="BB235" s="790"/>
    </row>
    <row r="236" spans="1:54" x14ac:dyDescent="0.2">
      <c r="A236" s="790">
        <v>232</v>
      </c>
      <c r="B236" s="790"/>
      <c r="C236" s="807" t="s">
        <v>852</v>
      </c>
      <c r="D236" s="807"/>
      <c r="E236" s="807"/>
      <c r="F236" s="807"/>
      <c r="G236" s="807"/>
      <c r="H236" s="807"/>
      <c r="I236" s="807"/>
      <c r="J236" s="807"/>
      <c r="K236" s="807"/>
      <c r="L236" s="807"/>
      <c r="M236" s="807"/>
      <c r="N236" s="807"/>
      <c r="O236" s="807"/>
      <c r="P236" s="807"/>
      <c r="Q236" s="807"/>
      <c r="R236" s="807"/>
      <c r="S236" s="807"/>
      <c r="T236" s="807"/>
      <c r="U236" s="807"/>
      <c r="V236" s="792" t="s">
        <v>853</v>
      </c>
      <c r="W236" s="792"/>
      <c r="X236" s="792"/>
      <c r="Y236" s="794"/>
      <c r="Z236" s="795"/>
      <c r="AA236" s="795"/>
      <c r="AB236" s="795"/>
      <c r="AC236" s="796"/>
      <c r="AD236" s="796"/>
      <c r="AE236" s="794"/>
      <c r="AF236" s="795"/>
      <c r="AG236" s="795"/>
      <c r="AH236" s="795"/>
      <c r="AI236" s="796"/>
      <c r="AJ236" s="796"/>
      <c r="AK236" s="794"/>
      <c r="AL236" s="795"/>
      <c r="AM236" s="795"/>
      <c r="AN236" s="795"/>
      <c r="AO236" s="796"/>
      <c r="AP236" s="796"/>
      <c r="AQ236" s="794"/>
      <c r="AR236" s="795"/>
      <c r="AS236" s="795"/>
      <c r="AT236" s="795"/>
      <c r="AU236" s="796"/>
      <c r="AV236" s="796"/>
      <c r="AW236" s="794"/>
      <c r="AX236" s="795"/>
      <c r="AY236" s="795"/>
      <c r="AZ236" s="795"/>
      <c r="BA236" s="796"/>
      <c r="BB236" s="796"/>
    </row>
    <row r="237" spans="1:54" x14ac:dyDescent="0.2">
      <c r="A237" s="790">
        <v>233</v>
      </c>
      <c r="B237" s="790"/>
      <c r="C237" s="791" t="s">
        <v>780</v>
      </c>
      <c r="D237" s="791"/>
      <c r="E237" s="791"/>
      <c r="F237" s="791"/>
      <c r="G237" s="791"/>
      <c r="H237" s="791"/>
      <c r="I237" s="791"/>
      <c r="J237" s="791"/>
      <c r="K237" s="791"/>
      <c r="L237" s="791"/>
      <c r="M237" s="791"/>
      <c r="N237" s="791"/>
      <c r="O237" s="791"/>
      <c r="P237" s="791"/>
      <c r="Q237" s="791"/>
      <c r="R237" s="791"/>
      <c r="S237" s="791"/>
      <c r="T237" s="791"/>
      <c r="U237" s="791"/>
      <c r="V237" s="792" t="s">
        <v>853</v>
      </c>
      <c r="W237" s="792"/>
      <c r="X237" s="792"/>
      <c r="Y237" s="790"/>
      <c r="Z237" s="790"/>
      <c r="AA237" s="790"/>
      <c r="AB237" s="790"/>
      <c r="AC237" s="790"/>
      <c r="AD237" s="790"/>
      <c r="AE237" s="790"/>
      <c r="AF237" s="790"/>
      <c r="AG237" s="790"/>
      <c r="AH237" s="790"/>
      <c r="AI237" s="790"/>
      <c r="AJ237" s="790"/>
      <c r="AK237" s="790"/>
      <c r="AL237" s="790"/>
      <c r="AM237" s="790"/>
      <c r="AN237" s="790"/>
      <c r="AO237" s="790"/>
      <c r="AP237" s="790"/>
      <c r="AQ237" s="790"/>
      <c r="AR237" s="790"/>
      <c r="AS237" s="790"/>
      <c r="AT237" s="790"/>
      <c r="AU237" s="790"/>
      <c r="AV237" s="790"/>
      <c r="AW237" s="790"/>
      <c r="AX237" s="790"/>
      <c r="AY237" s="790"/>
      <c r="AZ237" s="790"/>
      <c r="BA237" s="790"/>
      <c r="BB237" s="790"/>
    </row>
    <row r="238" spans="1:54" x14ac:dyDescent="0.2">
      <c r="A238" s="790">
        <v>234</v>
      </c>
      <c r="B238" s="790"/>
      <c r="C238" s="791" t="s">
        <v>781</v>
      </c>
      <c r="D238" s="791"/>
      <c r="E238" s="791"/>
      <c r="F238" s="791"/>
      <c r="G238" s="791"/>
      <c r="H238" s="791"/>
      <c r="I238" s="791"/>
      <c r="J238" s="791"/>
      <c r="K238" s="791"/>
      <c r="L238" s="791"/>
      <c r="M238" s="791"/>
      <c r="N238" s="791"/>
      <c r="O238" s="791"/>
      <c r="P238" s="791"/>
      <c r="Q238" s="791"/>
      <c r="R238" s="791"/>
      <c r="S238" s="791"/>
      <c r="T238" s="791"/>
      <c r="U238" s="791"/>
      <c r="V238" s="792" t="s">
        <v>853</v>
      </c>
      <c r="W238" s="792"/>
      <c r="X238" s="792"/>
      <c r="Y238" s="790"/>
      <c r="Z238" s="790"/>
      <c r="AA238" s="790"/>
      <c r="AB238" s="790"/>
      <c r="AC238" s="790"/>
      <c r="AD238" s="790"/>
      <c r="AE238" s="790"/>
      <c r="AF238" s="790"/>
      <c r="AG238" s="790"/>
      <c r="AH238" s="790"/>
      <c r="AI238" s="790"/>
      <c r="AJ238" s="790"/>
      <c r="AK238" s="790"/>
      <c r="AL238" s="790"/>
      <c r="AM238" s="790"/>
      <c r="AN238" s="790"/>
      <c r="AO238" s="790"/>
      <c r="AP238" s="790"/>
      <c r="AQ238" s="790"/>
      <c r="AR238" s="790"/>
      <c r="AS238" s="790"/>
      <c r="AT238" s="790"/>
      <c r="AU238" s="790"/>
      <c r="AV238" s="790"/>
      <c r="AW238" s="790"/>
      <c r="AX238" s="790"/>
      <c r="AY238" s="790"/>
      <c r="AZ238" s="790"/>
      <c r="BA238" s="790"/>
      <c r="BB238" s="790"/>
    </row>
    <row r="239" spans="1:54" x14ac:dyDescent="0.2">
      <c r="A239" s="790">
        <v>235</v>
      </c>
      <c r="B239" s="790"/>
      <c r="C239" s="791" t="s">
        <v>782</v>
      </c>
      <c r="D239" s="791"/>
      <c r="E239" s="791"/>
      <c r="F239" s="791"/>
      <c r="G239" s="791"/>
      <c r="H239" s="791"/>
      <c r="I239" s="791"/>
      <c r="J239" s="791"/>
      <c r="K239" s="791"/>
      <c r="L239" s="791"/>
      <c r="M239" s="791"/>
      <c r="N239" s="791"/>
      <c r="O239" s="791"/>
      <c r="P239" s="791"/>
      <c r="Q239" s="791"/>
      <c r="R239" s="791"/>
      <c r="S239" s="791"/>
      <c r="T239" s="791"/>
      <c r="U239" s="791"/>
      <c r="V239" s="792" t="s">
        <v>853</v>
      </c>
      <c r="W239" s="792"/>
      <c r="X239" s="792"/>
      <c r="Y239" s="790"/>
      <c r="Z239" s="790"/>
      <c r="AA239" s="790"/>
      <c r="AB239" s="790"/>
      <c r="AC239" s="790"/>
      <c r="AD239" s="790"/>
      <c r="AE239" s="790"/>
      <c r="AF239" s="790"/>
      <c r="AG239" s="790"/>
      <c r="AH239" s="790"/>
      <c r="AI239" s="790"/>
      <c r="AJ239" s="790"/>
      <c r="AK239" s="790"/>
      <c r="AL239" s="790"/>
      <c r="AM239" s="790"/>
      <c r="AN239" s="790"/>
      <c r="AO239" s="790"/>
      <c r="AP239" s="790"/>
      <c r="AQ239" s="790"/>
      <c r="AR239" s="790"/>
      <c r="AS239" s="790"/>
      <c r="AT239" s="790"/>
      <c r="AU239" s="790"/>
      <c r="AV239" s="790"/>
      <c r="AW239" s="790"/>
      <c r="AX239" s="790"/>
      <c r="AY239" s="790"/>
      <c r="AZ239" s="790"/>
      <c r="BA239" s="790"/>
      <c r="BB239" s="790"/>
    </row>
    <row r="240" spans="1:54" x14ac:dyDescent="0.2">
      <c r="A240" s="790">
        <v>236</v>
      </c>
      <c r="B240" s="790"/>
      <c r="C240" s="791" t="s">
        <v>783</v>
      </c>
      <c r="D240" s="791"/>
      <c r="E240" s="791"/>
      <c r="F240" s="791"/>
      <c r="G240" s="791"/>
      <c r="H240" s="791"/>
      <c r="I240" s="791"/>
      <c r="J240" s="791"/>
      <c r="K240" s="791"/>
      <c r="L240" s="791"/>
      <c r="M240" s="791"/>
      <c r="N240" s="791"/>
      <c r="O240" s="791"/>
      <c r="P240" s="791"/>
      <c r="Q240" s="791"/>
      <c r="R240" s="791"/>
      <c r="S240" s="791"/>
      <c r="T240" s="791"/>
      <c r="U240" s="791"/>
      <c r="V240" s="792" t="s">
        <v>853</v>
      </c>
      <c r="W240" s="792"/>
      <c r="X240" s="792"/>
      <c r="Y240" s="790"/>
      <c r="Z240" s="790"/>
      <c r="AA240" s="790"/>
      <c r="AB240" s="790"/>
      <c r="AC240" s="790"/>
      <c r="AD240" s="790"/>
      <c r="AE240" s="790"/>
      <c r="AF240" s="790"/>
      <c r="AG240" s="790"/>
      <c r="AH240" s="790"/>
      <c r="AI240" s="790"/>
      <c r="AJ240" s="790"/>
      <c r="AK240" s="790"/>
      <c r="AL240" s="790"/>
      <c r="AM240" s="790"/>
      <c r="AN240" s="790"/>
      <c r="AO240" s="790"/>
      <c r="AP240" s="790"/>
      <c r="AQ240" s="790"/>
      <c r="AR240" s="790"/>
      <c r="AS240" s="790"/>
      <c r="AT240" s="790"/>
      <c r="AU240" s="790"/>
      <c r="AV240" s="790"/>
      <c r="AW240" s="790"/>
      <c r="AX240" s="790"/>
      <c r="AY240" s="790"/>
      <c r="AZ240" s="790"/>
      <c r="BA240" s="790"/>
      <c r="BB240" s="790"/>
    </row>
    <row r="241" spans="1:54" x14ac:dyDescent="0.2">
      <c r="A241" s="790">
        <v>237</v>
      </c>
      <c r="B241" s="790"/>
      <c r="C241" s="791" t="s">
        <v>784</v>
      </c>
      <c r="D241" s="791"/>
      <c r="E241" s="791"/>
      <c r="F241" s="791"/>
      <c r="G241" s="791"/>
      <c r="H241" s="791"/>
      <c r="I241" s="791"/>
      <c r="J241" s="791"/>
      <c r="K241" s="791"/>
      <c r="L241" s="791"/>
      <c r="M241" s="791"/>
      <c r="N241" s="791"/>
      <c r="O241" s="791"/>
      <c r="P241" s="791"/>
      <c r="Q241" s="791"/>
      <c r="R241" s="791"/>
      <c r="S241" s="791"/>
      <c r="T241" s="791"/>
      <c r="U241" s="791"/>
      <c r="V241" s="792" t="s">
        <v>853</v>
      </c>
      <c r="W241" s="792"/>
      <c r="X241" s="792"/>
      <c r="Y241" s="790"/>
      <c r="Z241" s="790"/>
      <c r="AA241" s="790"/>
      <c r="AB241" s="790"/>
      <c r="AC241" s="790"/>
      <c r="AD241" s="790"/>
      <c r="AE241" s="790"/>
      <c r="AF241" s="790"/>
      <c r="AG241" s="790"/>
      <c r="AH241" s="790"/>
      <c r="AI241" s="790"/>
      <c r="AJ241" s="790"/>
      <c r="AK241" s="790"/>
      <c r="AL241" s="790"/>
      <c r="AM241" s="790"/>
      <c r="AN241" s="790"/>
      <c r="AO241" s="790"/>
      <c r="AP241" s="790"/>
      <c r="AQ241" s="790"/>
      <c r="AR241" s="790"/>
      <c r="AS241" s="790"/>
      <c r="AT241" s="790"/>
      <c r="AU241" s="790"/>
      <c r="AV241" s="790"/>
      <c r="AW241" s="790"/>
      <c r="AX241" s="790"/>
      <c r="AY241" s="790"/>
      <c r="AZ241" s="790"/>
      <c r="BA241" s="790"/>
      <c r="BB241" s="790"/>
    </row>
    <row r="242" spans="1:54" x14ac:dyDescent="0.2">
      <c r="A242" s="790">
        <v>238</v>
      </c>
      <c r="B242" s="790"/>
      <c r="C242" s="791" t="s">
        <v>785</v>
      </c>
      <c r="D242" s="791"/>
      <c r="E242" s="791"/>
      <c r="F242" s="791"/>
      <c r="G242" s="791"/>
      <c r="H242" s="791"/>
      <c r="I242" s="791"/>
      <c r="J242" s="791"/>
      <c r="K242" s="791"/>
      <c r="L242" s="791"/>
      <c r="M242" s="791"/>
      <c r="N242" s="791"/>
      <c r="O242" s="791"/>
      <c r="P242" s="791"/>
      <c r="Q242" s="791"/>
      <c r="R242" s="791"/>
      <c r="S242" s="791"/>
      <c r="T242" s="791"/>
      <c r="U242" s="791"/>
      <c r="V242" s="792" t="s">
        <v>853</v>
      </c>
      <c r="W242" s="792"/>
      <c r="X242" s="792"/>
      <c r="Y242" s="790"/>
      <c r="Z242" s="790"/>
      <c r="AA242" s="790"/>
      <c r="AB242" s="790"/>
      <c r="AC242" s="790"/>
      <c r="AD242" s="790"/>
      <c r="AE242" s="790"/>
      <c r="AF242" s="790"/>
      <c r="AG242" s="790"/>
      <c r="AH242" s="790"/>
      <c r="AI242" s="790"/>
      <c r="AJ242" s="790"/>
      <c r="AK242" s="790"/>
      <c r="AL242" s="790"/>
      <c r="AM242" s="790"/>
      <c r="AN242" s="790"/>
      <c r="AO242" s="790"/>
      <c r="AP242" s="790"/>
      <c r="AQ242" s="790"/>
      <c r="AR242" s="790"/>
      <c r="AS242" s="790"/>
      <c r="AT242" s="790"/>
      <c r="AU242" s="790"/>
      <c r="AV242" s="790"/>
      <c r="AW242" s="790"/>
      <c r="AX242" s="790"/>
      <c r="AY242" s="790"/>
      <c r="AZ242" s="790"/>
      <c r="BA242" s="790"/>
      <c r="BB242" s="790"/>
    </row>
    <row r="243" spans="1:54" x14ac:dyDescent="0.2">
      <c r="A243" s="790">
        <v>239</v>
      </c>
      <c r="B243" s="790"/>
      <c r="C243" s="791" t="s">
        <v>786</v>
      </c>
      <c r="D243" s="791"/>
      <c r="E243" s="791"/>
      <c r="F243" s="791"/>
      <c r="G243" s="791"/>
      <c r="H243" s="791"/>
      <c r="I243" s="791"/>
      <c r="J243" s="791"/>
      <c r="K243" s="791"/>
      <c r="L243" s="791"/>
      <c r="M243" s="791"/>
      <c r="N243" s="791"/>
      <c r="O243" s="791"/>
      <c r="P243" s="791"/>
      <c r="Q243" s="791"/>
      <c r="R243" s="791"/>
      <c r="S243" s="791"/>
      <c r="T243" s="791"/>
      <c r="U243" s="791"/>
      <c r="V243" s="792" t="s">
        <v>853</v>
      </c>
      <c r="W243" s="792"/>
      <c r="X243" s="792"/>
      <c r="Y243" s="790"/>
      <c r="Z243" s="790"/>
      <c r="AA243" s="790"/>
      <c r="AB243" s="790"/>
      <c r="AC243" s="790"/>
      <c r="AD243" s="790"/>
      <c r="AE243" s="790"/>
      <c r="AF243" s="790"/>
      <c r="AG243" s="790"/>
      <c r="AH243" s="790"/>
      <c r="AI243" s="790"/>
      <c r="AJ243" s="790"/>
      <c r="AK243" s="790"/>
      <c r="AL243" s="790"/>
      <c r="AM243" s="790"/>
      <c r="AN243" s="790"/>
      <c r="AO243" s="790"/>
      <c r="AP243" s="790"/>
      <c r="AQ243" s="790"/>
      <c r="AR243" s="790"/>
      <c r="AS243" s="790"/>
      <c r="AT243" s="790"/>
      <c r="AU243" s="790"/>
      <c r="AV243" s="790"/>
      <c r="AW243" s="790"/>
      <c r="AX243" s="790"/>
      <c r="AY243" s="790"/>
      <c r="AZ243" s="790"/>
      <c r="BA243" s="790"/>
      <c r="BB243" s="790"/>
    </row>
    <row r="244" spans="1:54" x14ac:dyDescent="0.2">
      <c r="A244" s="790">
        <v>240</v>
      </c>
      <c r="B244" s="790"/>
      <c r="C244" s="791" t="s">
        <v>787</v>
      </c>
      <c r="D244" s="791"/>
      <c r="E244" s="791"/>
      <c r="F244" s="791"/>
      <c r="G244" s="791"/>
      <c r="H244" s="791"/>
      <c r="I244" s="791"/>
      <c r="J244" s="791"/>
      <c r="K244" s="791"/>
      <c r="L244" s="791"/>
      <c r="M244" s="791"/>
      <c r="N244" s="791"/>
      <c r="O244" s="791"/>
      <c r="P244" s="791"/>
      <c r="Q244" s="791"/>
      <c r="R244" s="791"/>
      <c r="S244" s="791"/>
      <c r="T244" s="791"/>
      <c r="U244" s="791"/>
      <c r="V244" s="792" t="s">
        <v>853</v>
      </c>
      <c r="W244" s="792"/>
      <c r="X244" s="792"/>
      <c r="Y244" s="790"/>
      <c r="Z244" s="790"/>
      <c r="AA244" s="790"/>
      <c r="AB244" s="790"/>
      <c r="AC244" s="790"/>
      <c r="AD244" s="790"/>
      <c r="AE244" s="790"/>
      <c r="AF244" s="790"/>
      <c r="AG244" s="790"/>
      <c r="AH244" s="790"/>
      <c r="AI244" s="790"/>
      <c r="AJ244" s="790"/>
      <c r="AK244" s="790"/>
      <c r="AL244" s="790"/>
      <c r="AM244" s="790"/>
      <c r="AN244" s="790"/>
      <c r="AO244" s="790"/>
      <c r="AP244" s="790"/>
      <c r="AQ244" s="790"/>
      <c r="AR244" s="790"/>
      <c r="AS244" s="790"/>
      <c r="AT244" s="790"/>
      <c r="AU244" s="790"/>
      <c r="AV244" s="790"/>
      <c r="AW244" s="790"/>
      <c r="AX244" s="790"/>
      <c r="AY244" s="790"/>
      <c r="AZ244" s="790"/>
      <c r="BA244" s="790"/>
      <c r="BB244" s="790"/>
    </row>
    <row r="245" spans="1:54" x14ac:dyDescent="0.2">
      <c r="A245" s="790">
        <v>241</v>
      </c>
      <c r="B245" s="790"/>
      <c r="C245" s="791" t="s">
        <v>788</v>
      </c>
      <c r="D245" s="791"/>
      <c r="E245" s="791"/>
      <c r="F245" s="791"/>
      <c r="G245" s="791"/>
      <c r="H245" s="791"/>
      <c r="I245" s="791"/>
      <c r="J245" s="791"/>
      <c r="K245" s="791"/>
      <c r="L245" s="791"/>
      <c r="M245" s="791"/>
      <c r="N245" s="791"/>
      <c r="O245" s="791"/>
      <c r="P245" s="791"/>
      <c r="Q245" s="791"/>
      <c r="R245" s="791"/>
      <c r="S245" s="791"/>
      <c r="T245" s="791"/>
      <c r="U245" s="791"/>
      <c r="V245" s="792" t="s">
        <v>853</v>
      </c>
      <c r="W245" s="792"/>
      <c r="X245" s="792"/>
      <c r="Y245" s="790"/>
      <c r="Z245" s="790"/>
      <c r="AA245" s="790"/>
      <c r="AB245" s="790"/>
      <c r="AC245" s="790"/>
      <c r="AD245" s="790"/>
      <c r="AE245" s="790"/>
      <c r="AF245" s="790"/>
      <c r="AG245" s="790"/>
      <c r="AH245" s="790"/>
      <c r="AI245" s="790"/>
      <c r="AJ245" s="790"/>
      <c r="AK245" s="790"/>
      <c r="AL245" s="790"/>
      <c r="AM245" s="790"/>
      <c r="AN245" s="790"/>
      <c r="AO245" s="790"/>
      <c r="AP245" s="790"/>
      <c r="AQ245" s="790"/>
      <c r="AR245" s="790"/>
      <c r="AS245" s="790"/>
      <c r="AT245" s="790"/>
      <c r="AU245" s="790"/>
      <c r="AV245" s="790"/>
      <c r="AW245" s="790"/>
      <c r="AX245" s="790"/>
      <c r="AY245" s="790"/>
      <c r="AZ245" s="790"/>
      <c r="BA245" s="790"/>
      <c r="BB245" s="790"/>
    </row>
    <row r="246" spans="1:54" x14ac:dyDescent="0.2">
      <c r="A246" s="790">
        <v>242</v>
      </c>
      <c r="B246" s="790"/>
      <c r="C246" s="791" t="s">
        <v>789</v>
      </c>
      <c r="D246" s="791"/>
      <c r="E246" s="791"/>
      <c r="F246" s="791"/>
      <c r="G246" s="791"/>
      <c r="H246" s="791"/>
      <c r="I246" s="791"/>
      <c r="J246" s="791"/>
      <c r="K246" s="791"/>
      <c r="L246" s="791"/>
      <c r="M246" s="791"/>
      <c r="N246" s="791"/>
      <c r="O246" s="791"/>
      <c r="P246" s="791"/>
      <c r="Q246" s="791"/>
      <c r="R246" s="791"/>
      <c r="S246" s="791"/>
      <c r="T246" s="791"/>
      <c r="U246" s="791"/>
      <c r="V246" s="792" t="s">
        <v>853</v>
      </c>
      <c r="W246" s="792"/>
      <c r="X246" s="792"/>
      <c r="Y246" s="790"/>
      <c r="Z246" s="790"/>
      <c r="AA246" s="790"/>
      <c r="AB246" s="790"/>
      <c r="AC246" s="790"/>
      <c r="AD246" s="790"/>
      <c r="AE246" s="790"/>
      <c r="AF246" s="790"/>
      <c r="AG246" s="790"/>
      <c r="AH246" s="790"/>
      <c r="AI246" s="790"/>
      <c r="AJ246" s="790"/>
      <c r="AK246" s="790"/>
      <c r="AL246" s="790"/>
      <c r="AM246" s="790"/>
      <c r="AN246" s="790"/>
      <c r="AO246" s="790"/>
      <c r="AP246" s="790"/>
      <c r="AQ246" s="790"/>
      <c r="AR246" s="790"/>
      <c r="AS246" s="790"/>
      <c r="AT246" s="790"/>
      <c r="AU246" s="790"/>
      <c r="AV246" s="790"/>
      <c r="AW246" s="790"/>
      <c r="AX246" s="790"/>
      <c r="AY246" s="790"/>
      <c r="AZ246" s="790"/>
      <c r="BA246" s="790"/>
      <c r="BB246" s="790"/>
    </row>
    <row r="247" spans="1:54" x14ac:dyDescent="0.2">
      <c r="A247" s="790">
        <v>243</v>
      </c>
      <c r="B247" s="790"/>
      <c r="C247" s="807" t="s">
        <v>854</v>
      </c>
      <c r="D247" s="807"/>
      <c r="E247" s="807"/>
      <c r="F247" s="807"/>
      <c r="G247" s="807"/>
      <c r="H247" s="807"/>
      <c r="I247" s="807"/>
      <c r="J247" s="807"/>
      <c r="K247" s="807"/>
      <c r="L247" s="807"/>
      <c r="M247" s="807"/>
      <c r="N247" s="807"/>
      <c r="O247" s="807"/>
      <c r="P247" s="807"/>
      <c r="Q247" s="807"/>
      <c r="R247" s="807"/>
      <c r="S247" s="807"/>
      <c r="T247" s="807"/>
      <c r="U247" s="807"/>
      <c r="V247" s="792" t="s">
        <v>855</v>
      </c>
      <c r="W247" s="792"/>
      <c r="X247" s="792"/>
      <c r="Y247" s="790"/>
      <c r="Z247" s="790"/>
      <c r="AA247" s="790"/>
      <c r="AB247" s="790"/>
      <c r="AC247" s="790"/>
      <c r="AD247" s="790"/>
      <c r="AE247" s="790"/>
      <c r="AF247" s="790"/>
      <c r="AG247" s="790"/>
      <c r="AH247" s="790"/>
      <c r="AI247" s="790"/>
      <c r="AJ247" s="790"/>
      <c r="AK247" s="790"/>
      <c r="AL247" s="790"/>
      <c r="AM247" s="790"/>
      <c r="AN247" s="790"/>
      <c r="AO247" s="790"/>
      <c r="AP247" s="790"/>
      <c r="AQ247" s="790"/>
      <c r="AR247" s="790"/>
      <c r="AS247" s="790"/>
      <c r="AT247" s="790"/>
      <c r="AU247" s="790"/>
      <c r="AV247" s="790"/>
      <c r="AW247" s="790"/>
      <c r="AX247" s="790"/>
      <c r="AY247" s="790"/>
      <c r="AZ247" s="790"/>
      <c r="BA247" s="790"/>
      <c r="BB247" s="790"/>
    </row>
    <row r="248" spans="1:54" x14ac:dyDescent="0.2">
      <c r="A248" s="790">
        <v>244</v>
      </c>
      <c r="B248" s="790"/>
      <c r="C248" s="791" t="s">
        <v>796</v>
      </c>
      <c r="D248" s="791"/>
      <c r="E248" s="791"/>
      <c r="F248" s="791"/>
      <c r="G248" s="791"/>
      <c r="H248" s="791"/>
      <c r="I248" s="791"/>
      <c r="J248" s="791"/>
      <c r="K248" s="791"/>
      <c r="L248" s="791"/>
      <c r="M248" s="791"/>
      <c r="N248" s="791"/>
      <c r="O248" s="791"/>
      <c r="P248" s="791"/>
      <c r="Q248" s="791"/>
      <c r="R248" s="791"/>
      <c r="S248" s="791"/>
      <c r="T248" s="791"/>
      <c r="U248" s="791"/>
      <c r="V248" s="792" t="s">
        <v>855</v>
      </c>
      <c r="W248" s="792"/>
      <c r="X248" s="792"/>
      <c r="Y248" s="790"/>
      <c r="Z248" s="790"/>
      <c r="AA248" s="790"/>
      <c r="AB248" s="790"/>
      <c r="AC248" s="790"/>
      <c r="AD248" s="790"/>
      <c r="AE248" s="790"/>
      <c r="AF248" s="790"/>
      <c r="AG248" s="790"/>
      <c r="AH248" s="790"/>
      <c r="AI248" s="790"/>
      <c r="AJ248" s="790"/>
      <c r="AK248" s="790"/>
      <c r="AL248" s="790"/>
      <c r="AM248" s="790"/>
      <c r="AN248" s="790"/>
      <c r="AO248" s="790"/>
      <c r="AP248" s="790"/>
      <c r="AQ248" s="790"/>
      <c r="AR248" s="790"/>
      <c r="AS248" s="790"/>
      <c r="AT248" s="790"/>
      <c r="AU248" s="790"/>
      <c r="AV248" s="790"/>
      <c r="AW248" s="790"/>
      <c r="AX248" s="790"/>
      <c r="AY248" s="790"/>
      <c r="AZ248" s="790"/>
      <c r="BA248" s="790"/>
      <c r="BB248" s="790"/>
    </row>
    <row r="249" spans="1:54" x14ac:dyDescent="0.2">
      <c r="A249" s="790">
        <v>245</v>
      </c>
      <c r="B249" s="790"/>
      <c r="C249" s="807" t="s">
        <v>856</v>
      </c>
      <c r="D249" s="807"/>
      <c r="E249" s="807"/>
      <c r="F249" s="807"/>
      <c r="G249" s="807"/>
      <c r="H249" s="807"/>
      <c r="I249" s="807"/>
      <c r="J249" s="807"/>
      <c r="K249" s="807"/>
      <c r="L249" s="807"/>
      <c r="M249" s="807"/>
      <c r="N249" s="807"/>
      <c r="O249" s="807"/>
      <c r="P249" s="807"/>
      <c r="Q249" s="807"/>
      <c r="R249" s="807"/>
      <c r="S249" s="807"/>
      <c r="T249" s="807"/>
      <c r="U249" s="807"/>
      <c r="V249" s="792" t="s">
        <v>857</v>
      </c>
      <c r="W249" s="792"/>
      <c r="X249" s="792"/>
      <c r="Y249" s="794"/>
      <c r="Z249" s="795"/>
      <c r="AA249" s="795"/>
      <c r="AB249" s="795"/>
      <c r="AC249" s="796"/>
      <c r="AD249" s="796"/>
      <c r="AE249" s="794"/>
      <c r="AF249" s="795"/>
      <c r="AG249" s="795"/>
      <c r="AH249" s="795"/>
      <c r="AI249" s="796"/>
      <c r="AJ249" s="796"/>
      <c r="AK249" s="794"/>
      <c r="AL249" s="795"/>
      <c r="AM249" s="795"/>
      <c r="AN249" s="795"/>
      <c r="AO249" s="796"/>
      <c r="AP249" s="796"/>
      <c r="AQ249" s="794"/>
      <c r="AR249" s="795"/>
      <c r="AS249" s="795"/>
      <c r="AT249" s="795"/>
      <c r="AU249" s="796"/>
      <c r="AV249" s="796"/>
      <c r="AW249" s="794"/>
      <c r="AX249" s="795"/>
      <c r="AY249" s="795"/>
      <c r="AZ249" s="795"/>
      <c r="BA249" s="796"/>
      <c r="BB249" s="796"/>
    </row>
    <row r="250" spans="1:54" x14ac:dyDescent="0.2">
      <c r="A250" s="790">
        <v>246</v>
      </c>
      <c r="B250" s="790"/>
      <c r="C250" s="791" t="s">
        <v>799</v>
      </c>
      <c r="D250" s="791"/>
      <c r="E250" s="791"/>
      <c r="F250" s="791"/>
      <c r="G250" s="791"/>
      <c r="H250" s="791"/>
      <c r="I250" s="791"/>
      <c r="J250" s="791"/>
      <c r="K250" s="791"/>
      <c r="L250" s="791"/>
      <c r="M250" s="791"/>
      <c r="N250" s="791"/>
      <c r="O250" s="791"/>
      <c r="P250" s="791"/>
      <c r="Q250" s="791"/>
      <c r="R250" s="791"/>
      <c r="S250" s="791"/>
      <c r="T250" s="791"/>
      <c r="U250" s="791"/>
      <c r="V250" s="791" t="s">
        <v>857</v>
      </c>
      <c r="W250" s="791"/>
      <c r="X250" s="791"/>
      <c r="Y250" s="790"/>
      <c r="Z250" s="790"/>
      <c r="AA250" s="790"/>
      <c r="AB250" s="790"/>
      <c r="AC250" s="790"/>
      <c r="AD250" s="790"/>
      <c r="AE250" s="790"/>
      <c r="AF250" s="790"/>
      <c r="AG250" s="790"/>
      <c r="AH250" s="790"/>
      <c r="AI250" s="790"/>
      <c r="AJ250" s="790"/>
      <c r="AK250" s="790"/>
      <c r="AL250" s="790"/>
      <c r="AM250" s="790"/>
      <c r="AN250" s="790"/>
      <c r="AO250" s="790"/>
      <c r="AP250" s="790"/>
      <c r="AQ250" s="790"/>
      <c r="AR250" s="790"/>
      <c r="AS250" s="790"/>
      <c r="AT250" s="790"/>
      <c r="AU250" s="790"/>
      <c r="AV250" s="790"/>
      <c r="AW250" s="790"/>
      <c r="AX250" s="790"/>
      <c r="AY250" s="790"/>
      <c r="AZ250" s="790"/>
      <c r="BA250" s="790"/>
      <c r="BB250" s="790"/>
    </row>
    <row r="251" spans="1:54" x14ac:dyDescent="0.2">
      <c r="A251" s="790">
        <v>247</v>
      </c>
      <c r="B251" s="790"/>
      <c r="C251" s="791" t="s">
        <v>800</v>
      </c>
      <c r="D251" s="791"/>
      <c r="E251" s="791"/>
      <c r="F251" s="791"/>
      <c r="G251" s="791"/>
      <c r="H251" s="791"/>
      <c r="I251" s="791"/>
      <c r="J251" s="791"/>
      <c r="K251" s="791"/>
      <c r="L251" s="791"/>
      <c r="M251" s="791"/>
      <c r="N251" s="791"/>
      <c r="O251" s="791"/>
      <c r="P251" s="791"/>
      <c r="Q251" s="791"/>
      <c r="R251" s="791"/>
      <c r="S251" s="791"/>
      <c r="T251" s="791"/>
      <c r="U251" s="791"/>
      <c r="V251" s="791" t="s">
        <v>857</v>
      </c>
      <c r="W251" s="791"/>
      <c r="X251" s="791"/>
      <c r="Y251" s="790"/>
      <c r="Z251" s="790"/>
      <c r="AA251" s="790"/>
      <c r="AB251" s="790"/>
      <c r="AC251" s="790"/>
      <c r="AD251" s="790"/>
      <c r="AE251" s="790"/>
      <c r="AF251" s="790"/>
      <c r="AG251" s="790"/>
      <c r="AH251" s="790"/>
      <c r="AI251" s="790"/>
      <c r="AJ251" s="790"/>
      <c r="AK251" s="790"/>
      <c r="AL251" s="790"/>
      <c r="AM251" s="790"/>
      <c r="AN251" s="790"/>
      <c r="AO251" s="790"/>
      <c r="AP251" s="790"/>
      <c r="AQ251" s="790"/>
      <c r="AR251" s="790"/>
      <c r="AS251" s="790"/>
      <c r="AT251" s="790"/>
      <c r="AU251" s="790"/>
      <c r="AV251" s="790"/>
      <c r="AW251" s="790"/>
      <c r="AX251" s="790"/>
      <c r="AY251" s="790"/>
      <c r="AZ251" s="790"/>
      <c r="BA251" s="790"/>
      <c r="BB251" s="790"/>
    </row>
    <row r="252" spans="1:54" x14ac:dyDescent="0.2">
      <c r="A252" s="790">
        <v>248</v>
      </c>
      <c r="B252" s="790"/>
      <c r="C252" s="791" t="s">
        <v>801</v>
      </c>
      <c r="D252" s="791"/>
      <c r="E252" s="791"/>
      <c r="F252" s="791"/>
      <c r="G252" s="791"/>
      <c r="H252" s="791"/>
      <c r="I252" s="791"/>
      <c r="J252" s="791"/>
      <c r="K252" s="791"/>
      <c r="L252" s="791"/>
      <c r="M252" s="791"/>
      <c r="N252" s="791"/>
      <c r="O252" s="791"/>
      <c r="P252" s="791"/>
      <c r="Q252" s="791"/>
      <c r="R252" s="791"/>
      <c r="S252" s="791"/>
      <c r="T252" s="791"/>
      <c r="U252" s="791"/>
      <c r="V252" s="792" t="s">
        <v>857</v>
      </c>
      <c r="W252" s="792"/>
      <c r="X252" s="792"/>
      <c r="Y252" s="790"/>
      <c r="Z252" s="790"/>
      <c r="AA252" s="790"/>
      <c r="AB252" s="790"/>
      <c r="AC252" s="790"/>
      <c r="AD252" s="790"/>
      <c r="AE252" s="790"/>
      <c r="AF252" s="790"/>
      <c r="AG252" s="790"/>
      <c r="AH252" s="790"/>
      <c r="AI252" s="790"/>
      <c r="AJ252" s="790"/>
      <c r="AK252" s="790"/>
      <c r="AL252" s="790"/>
      <c r="AM252" s="790"/>
      <c r="AN252" s="790"/>
      <c r="AO252" s="790"/>
      <c r="AP252" s="790"/>
      <c r="AQ252" s="790"/>
      <c r="AR252" s="790"/>
      <c r="AS252" s="790"/>
      <c r="AT252" s="790"/>
      <c r="AU252" s="790"/>
      <c r="AV252" s="790"/>
      <c r="AW252" s="790"/>
      <c r="AX252" s="790"/>
      <c r="AY252" s="790"/>
      <c r="AZ252" s="790"/>
      <c r="BA252" s="790"/>
      <c r="BB252" s="790"/>
    </row>
    <row r="253" spans="1:54" x14ac:dyDescent="0.2">
      <c r="A253" s="790">
        <v>249</v>
      </c>
      <c r="B253" s="790"/>
      <c r="C253" s="791" t="s">
        <v>802</v>
      </c>
      <c r="D253" s="791"/>
      <c r="E253" s="791"/>
      <c r="F253" s="791"/>
      <c r="G253" s="791"/>
      <c r="H253" s="791"/>
      <c r="I253" s="791"/>
      <c r="J253" s="791"/>
      <c r="K253" s="791"/>
      <c r="L253" s="791"/>
      <c r="M253" s="791"/>
      <c r="N253" s="791"/>
      <c r="O253" s="791"/>
      <c r="P253" s="791"/>
      <c r="Q253" s="791"/>
      <c r="R253" s="791"/>
      <c r="S253" s="791"/>
      <c r="T253" s="791"/>
      <c r="U253" s="791"/>
      <c r="V253" s="791" t="s">
        <v>857</v>
      </c>
      <c r="W253" s="791"/>
      <c r="X253" s="791"/>
      <c r="Y253" s="790"/>
      <c r="Z253" s="790"/>
      <c r="AA253" s="790"/>
      <c r="AB253" s="790"/>
      <c r="AC253" s="790"/>
      <c r="AD253" s="790"/>
      <c r="AE253" s="790"/>
      <c r="AF253" s="790"/>
      <c r="AG253" s="790"/>
      <c r="AH253" s="790"/>
      <c r="AI253" s="790"/>
      <c r="AJ253" s="790"/>
      <c r="AK253" s="790"/>
      <c r="AL253" s="790"/>
      <c r="AM253" s="790"/>
      <c r="AN253" s="790"/>
      <c r="AO253" s="790"/>
      <c r="AP253" s="790"/>
      <c r="AQ253" s="790"/>
      <c r="AR253" s="790"/>
      <c r="AS253" s="790"/>
      <c r="AT253" s="790"/>
      <c r="AU253" s="790"/>
      <c r="AV253" s="790"/>
      <c r="AW253" s="790"/>
      <c r="AX253" s="790"/>
      <c r="AY253" s="790"/>
      <c r="AZ253" s="790"/>
      <c r="BA253" s="790"/>
      <c r="BB253" s="790"/>
    </row>
    <row r="254" spans="1:54" x14ac:dyDescent="0.2">
      <c r="A254" s="790">
        <v>250</v>
      </c>
      <c r="B254" s="790"/>
      <c r="C254" s="791" t="s">
        <v>803</v>
      </c>
      <c r="D254" s="791"/>
      <c r="E254" s="791"/>
      <c r="F254" s="791"/>
      <c r="G254" s="791"/>
      <c r="H254" s="791"/>
      <c r="I254" s="791"/>
      <c r="J254" s="791"/>
      <c r="K254" s="791"/>
      <c r="L254" s="791"/>
      <c r="M254" s="791"/>
      <c r="N254" s="791"/>
      <c r="O254" s="791"/>
      <c r="P254" s="791"/>
      <c r="Q254" s="791"/>
      <c r="R254" s="791"/>
      <c r="S254" s="791"/>
      <c r="T254" s="791"/>
      <c r="U254" s="791"/>
      <c r="V254" s="792" t="s">
        <v>857</v>
      </c>
      <c r="W254" s="792"/>
      <c r="X254" s="792"/>
      <c r="Y254" s="790"/>
      <c r="Z254" s="790"/>
      <c r="AA254" s="790"/>
      <c r="AB254" s="790"/>
      <c r="AC254" s="790"/>
      <c r="AD254" s="790"/>
      <c r="AE254" s="790"/>
      <c r="AF254" s="790"/>
      <c r="AG254" s="790"/>
      <c r="AH254" s="790"/>
      <c r="AI254" s="790"/>
      <c r="AJ254" s="790"/>
      <c r="AK254" s="790"/>
      <c r="AL254" s="790"/>
      <c r="AM254" s="790"/>
      <c r="AN254" s="790"/>
      <c r="AO254" s="790"/>
      <c r="AP254" s="790"/>
      <c r="AQ254" s="790"/>
      <c r="AR254" s="790"/>
      <c r="AS254" s="790"/>
      <c r="AT254" s="790"/>
      <c r="AU254" s="790"/>
      <c r="AV254" s="790"/>
      <c r="AW254" s="790"/>
      <c r="AX254" s="790"/>
      <c r="AY254" s="790"/>
      <c r="AZ254" s="790"/>
      <c r="BA254" s="790"/>
      <c r="BB254" s="790"/>
    </row>
    <row r="255" spans="1:54" x14ac:dyDescent="0.2">
      <c r="A255" s="790">
        <v>251</v>
      </c>
      <c r="B255" s="790"/>
      <c r="C255" s="791" t="s">
        <v>804</v>
      </c>
      <c r="D255" s="791"/>
      <c r="E255" s="791"/>
      <c r="F255" s="791"/>
      <c r="G255" s="791"/>
      <c r="H255" s="791"/>
      <c r="I255" s="791"/>
      <c r="J255" s="791"/>
      <c r="K255" s="791"/>
      <c r="L255" s="791"/>
      <c r="M255" s="791"/>
      <c r="N255" s="791"/>
      <c r="O255" s="791"/>
      <c r="P255" s="791"/>
      <c r="Q255" s="791"/>
      <c r="R255" s="791"/>
      <c r="S255" s="791"/>
      <c r="T255" s="791"/>
      <c r="U255" s="791"/>
      <c r="V255" s="791" t="s">
        <v>857</v>
      </c>
      <c r="W255" s="791"/>
      <c r="X255" s="791"/>
      <c r="Y255" s="790"/>
      <c r="Z255" s="790"/>
      <c r="AA255" s="790"/>
      <c r="AB255" s="790"/>
      <c r="AC255" s="790"/>
      <c r="AD255" s="790"/>
      <c r="AE255" s="790"/>
      <c r="AF255" s="790"/>
      <c r="AG255" s="790"/>
      <c r="AH255" s="790"/>
      <c r="AI255" s="790"/>
      <c r="AJ255" s="790"/>
      <c r="AK255" s="790"/>
      <c r="AL255" s="790"/>
      <c r="AM255" s="790"/>
      <c r="AN255" s="790"/>
      <c r="AO255" s="790"/>
      <c r="AP255" s="790"/>
      <c r="AQ255" s="790"/>
      <c r="AR255" s="790"/>
      <c r="AS255" s="790"/>
      <c r="AT255" s="790"/>
      <c r="AU255" s="790"/>
      <c r="AV255" s="790"/>
      <c r="AW255" s="790"/>
      <c r="AX255" s="790"/>
      <c r="AY255" s="790"/>
      <c r="AZ255" s="790"/>
      <c r="BA255" s="790"/>
      <c r="BB255" s="790"/>
    </row>
    <row r="256" spans="1:54" x14ac:dyDescent="0.2">
      <c r="A256" s="790">
        <v>252</v>
      </c>
      <c r="B256" s="790"/>
      <c r="C256" s="791" t="s">
        <v>805</v>
      </c>
      <c r="D256" s="791"/>
      <c r="E256" s="791"/>
      <c r="F256" s="791"/>
      <c r="G256" s="791"/>
      <c r="H256" s="791"/>
      <c r="I256" s="791"/>
      <c r="J256" s="791"/>
      <c r="K256" s="791"/>
      <c r="L256" s="791"/>
      <c r="M256" s="791"/>
      <c r="N256" s="791"/>
      <c r="O256" s="791"/>
      <c r="P256" s="791"/>
      <c r="Q256" s="791"/>
      <c r="R256" s="791"/>
      <c r="S256" s="791"/>
      <c r="T256" s="791"/>
      <c r="U256" s="791"/>
      <c r="V256" s="792" t="s">
        <v>857</v>
      </c>
      <c r="W256" s="792"/>
      <c r="X256" s="792"/>
      <c r="Y256" s="790"/>
      <c r="Z256" s="790"/>
      <c r="AA256" s="790"/>
      <c r="AB256" s="790"/>
      <c r="AC256" s="790"/>
      <c r="AD256" s="790"/>
      <c r="AE256" s="790"/>
      <c r="AF256" s="790"/>
      <c r="AG256" s="790"/>
      <c r="AH256" s="790"/>
      <c r="AI256" s="790"/>
      <c r="AJ256" s="790"/>
      <c r="AK256" s="790"/>
      <c r="AL256" s="790"/>
      <c r="AM256" s="790"/>
      <c r="AN256" s="790"/>
      <c r="AO256" s="790"/>
      <c r="AP256" s="790"/>
      <c r="AQ256" s="790"/>
      <c r="AR256" s="790"/>
      <c r="AS256" s="790"/>
      <c r="AT256" s="790"/>
      <c r="AU256" s="790"/>
      <c r="AV256" s="790"/>
      <c r="AW256" s="790"/>
      <c r="AX256" s="790"/>
      <c r="AY256" s="790"/>
      <c r="AZ256" s="790"/>
      <c r="BA256" s="790"/>
      <c r="BB256" s="790"/>
    </row>
    <row r="257" spans="1:54" x14ac:dyDescent="0.2">
      <c r="A257" s="790">
        <v>253</v>
      </c>
      <c r="B257" s="790"/>
      <c r="C257" s="791" t="s">
        <v>806</v>
      </c>
      <c r="D257" s="791"/>
      <c r="E257" s="791"/>
      <c r="F257" s="791"/>
      <c r="G257" s="791"/>
      <c r="H257" s="791"/>
      <c r="I257" s="791"/>
      <c r="J257" s="791"/>
      <c r="K257" s="791"/>
      <c r="L257" s="791"/>
      <c r="M257" s="791"/>
      <c r="N257" s="791"/>
      <c r="O257" s="791"/>
      <c r="P257" s="791"/>
      <c r="Q257" s="791"/>
      <c r="R257" s="791"/>
      <c r="S257" s="791"/>
      <c r="T257" s="791"/>
      <c r="U257" s="791"/>
      <c r="V257" s="791" t="s">
        <v>857</v>
      </c>
      <c r="W257" s="791"/>
      <c r="X257" s="791"/>
      <c r="Y257" s="790"/>
      <c r="Z257" s="790"/>
      <c r="AA257" s="790"/>
      <c r="AB257" s="790"/>
      <c r="AC257" s="790"/>
      <c r="AD257" s="790"/>
      <c r="AE257" s="790"/>
      <c r="AF257" s="790"/>
      <c r="AG257" s="790"/>
      <c r="AH257" s="790"/>
      <c r="AI257" s="790"/>
      <c r="AJ257" s="790"/>
      <c r="AK257" s="790"/>
      <c r="AL257" s="790"/>
      <c r="AM257" s="790"/>
      <c r="AN257" s="790"/>
      <c r="AO257" s="790"/>
      <c r="AP257" s="790"/>
      <c r="AQ257" s="790"/>
      <c r="AR257" s="790"/>
      <c r="AS257" s="790"/>
      <c r="AT257" s="790"/>
      <c r="AU257" s="790"/>
      <c r="AV257" s="790"/>
      <c r="AW257" s="790"/>
      <c r="AX257" s="790"/>
      <c r="AY257" s="790"/>
      <c r="AZ257" s="790"/>
      <c r="BA257" s="790"/>
      <c r="BB257" s="790"/>
    </row>
    <row r="258" spans="1:54" x14ac:dyDescent="0.2">
      <c r="A258" s="790">
        <v>254</v>
      </c>
      <c r="B258" s="790"/>
      <c r="C258" s="791" t="s">
        <v>807</v>
      </c>
      <c r="D258" s="791"/>
      <c r="E258" s="791"/>
      <c r="F258" s="791"/>
      <c r="G258" s="791"/>
      <c r="H258" s="791"/>
      <c r="I258" s="791"/>
      <c r="J258" s="791"/>
      <c r="K258" s="791"/>
      <c r="L258" s="791"/>
      <c r="M258" s="791"/>
      <c r="N258" s="791"/>
      <c r="O258" s="791"/>
      <c r="P258" s="791"/>
      <c r="Q258" s="791"/>
      <c r="R258" s="791"/>
      <c r="S258" s="791"/>
      <c r="T258" s="791"/>
      <c r="U258" s="791"/>
      <c r="V258" s="792" t="s">
        <v>857</v>
      </c>
      <c r="W258" s="792"/>
      <c r="X258" s="792"/>
      <c r="Y258" s="790"/>
      <c r="Z258" s="790"/>
      <c r="AA258" s="790"/>
      <c r="AB258" s="790"/>
      <c r="AC258" s="790"/>
      <c r="AD258" s="790"/>
      <c r="AE258" s="790"/>
      <c r="AF258" s="790"/>
      <c r="AG258" s="790"/>
      <c r="AH258" s="790"/>
      <c r="AI258" s="790"/>
      <c r="AJ258" s="790"/>
      <c r="AK258" s="790"/>
      <c r="AL258" s="790"/>
      <c r="AM258" s="790"/>
      <c r="AN258" s="790"/>
      <c r="AO258" s="790"/>
      <c r="AP258" s="790"/>
      <c r="AQ258" s="790"/>
      <c r="AR258" s="790"/>
      <c r="AS258" s="790"/>
      <c r="AT258" s="790"/>
      <c r="AU258" s="790"/>
      <c r="AV258" s="790"/>
      <c r="AW258" s="790"/>
      <c r="AX258" s="790"/>
      <c r="AY258" s="790"/>
      <c r="AZ258" s="790"/>
      <c r="BA258" s="790"/>
      <c r="BB258" s="790"/>
    </row>
    <row r="259" spans="1:54" x14ac:dyDescent="0.2">
      <c r="A259" s="790">
        <v>255</v>
      </c>
      <c r="B259" s="790"/>
      <c r="C259" s="791" t="s">
        <v>808</v>
      </c>
      <c r="D259" s="791"/>
      <c r="E259" s="791"/>
      <c r="F259" s="791"/>
      <c r="G259" s="791"/>
      <c r="H259" s="791"/>
      <c r="I259" s="791"/>
      <c r="J259" s="791"/>
      <c r="K259" s="791"/>
      <c r="L259" s="791"/>
      <c r="M259" s="791"/>
      <c r="N259" s="791"/>
      <c r="O259" s="791"/>
      <c r="P259" s="791"/>
      <c r="Q259" s="791"/>
      <c r="R259" s="791"/>
      <c r="S259" s="791"/>
      <c r="T259" s="791"/>
      <c r="U259" s="791"/>
      <c r="V259" s="791" t="s">
        <v>857</v>
      </c>
      <c r="W259" s="791"/>
      <c r="X259" s="791"/>
      <c r="Y259" s="790"/>
      <c r="Z259" s="790"/>
      <c r="AA259" s="790"/>
      <c r="AB259" s="790"/>
      <c r="AC259" s="790"/>
      <c r="AD259" s="790"/>
      <c r="AE259" s="790"/>
      <c r="AF259" s="790"/>
      <c r="AG259" s="790"/>
      <c r="AH259" s="790"/>
      <c r="AI259" s="790"/>
      <c r="AJ259" s="790"/>
      <c r="AK259" s="790"/>
      <c r="AL259" s="790"/>
      <c r="AM259" s="790"/>
      <c r="AN259" s="790"/>
      <c r="AO259" s="790"/>
      <c r="AP259" s="790"/>
      <c r="AQ259" s="790"/>
      <c r="AR259" s="790"/>
      <c r="AS259" s="790"/>
      <c r="AT259" s="790"/>
      <c r="AU259" s="790"/>
      <c r="AV259" s="790"/>
      <c r="AW259" s="790"/>
      <c r="AX259" s="790"/>
      <c r="AY259" s="790"/>
      <c r="AZ259" s="790"/>
      <c r="BA259" s="790"/>
      <c r="BB259" s="790"/>
    </row>
    <row r="260" spans="1:54" x14ac:dyDescent="0.2">
      <c r="A260" s="790">
        <v>256</v>
      </c>
      <c r="B260" s="790"/>
      <c r="C260" s="791" t="s">
        <v>809</v>
      </c>
      <c r="D260" s="791"/>
      <c r="E260" s="791"/>
      <c r="F260" s="791"/>
      <c r="G260" s="791"/>
      <c r="H260" s="791"/>
      <c r="I260" s="791"/>
      <c r="J260" s="791"/>
      <c r="K260" s="791"/>
      <c r="L260" s="791"/>
      <c r="M260" s="791"/>
      <c r="N260" s="791"/>
      <c r="O260" s="791"/>
      <c r="P260" s="791"/>
      <c r="Q260" s="791"/>
      <c r="R260" s="791"/>
      <c r="S260" s="791"/>
      <c r="T260" s="791"/>
      <c r="U260" s="791"/>
      <c r="V260" s="792" t="s">
        <v>857</v>
      </c>
      <c r="W260" s="792"/>
      <c r="X260" s="792"/>
      <c r="Y260" s="790"/>
      <c r="Z260" s="790"/>
      <c r="AA260" s="790"/>
      <c r="AB260" s="790"/>
      <c r="AC260" s="790"/>
      <c r="AD260" s="790"/>
      <c r="AE260" s="790"/>
      <c r="AF260" s="790"/>
      <c r="AG260" s="790"/>
      <c r="AH260" s="790"/>
      <c r="AI260" s="790"/>
      <c r="AJ260" s="790"/>
      <c r="AK260" s="790"/>
      <c r="AL260" s="790"/>
      <c r="AM260" s="790"/>
      <c r="AN260" s="790"/>
      <c r="AO260" s="790"/>
      <c r="AP260" s="790"/>
      <c r="AQ260" s="790"/>
      <c r="AR260" s="790"/>
      <c r="AS260" s="790"/>
      <c r="AT260" s="790"/>
      <c r="AU260" s="790"/>
      <c r="AV260" s="790"/>
      <c r="AW260" s="790"/>
      <c r="AX260" s="790"/>
      <c r="AY260" s="790"/>
      <c r="AZ260" s="790"/>
      <c r="BA260" s="790"/>
      <c r="BB260" s="790"/>
    </row>
    <row r="261" spans="1:54" x14ac:dyDescent="0.2">
      <c r="A261" s="790">
        <v>257</v>
      </c>
      <c r="B261" s="790"/>
      <c r="C261" s="807" t="s">
        <v>858</v>
      </c>
      <c r="D261" s="807"/>
      <c r="E261" s="807"/>
      <c r="F261" s="807"/>
      <c r="G261" s="807"/>
      <c r="H261" s="807"/>
      <c r="I261" s="807"/>
      <c r="J261" s="807"/>
      <c r="K261" s="807"/>
      <c r="L261" s="807"/>
      <c r="M261" s="807"/>
      <c r="N261" s="807"/>
      <c r="O261" s="807"/>
      <c r="P261" s="807"/>
      <c r="Q261" s="807"/>
      <c r="R261" s="807"/>
      <c r="S261" s="807"/>
      <c r="T261" s="807"/>
      <c r="U261" s="807"/>
      <c r="V261" s="792" t="s">
        <v>859</v>
      </c>
      <c r="W261" s="792"/>
      <c r="X261" s="792"/>
      <c r="Y261" s="790"/>
      <c r="Z261" s="790"/>
      <c r="AA261" s="790"/>
      <c r="AB261" s="790"/>
      <c r="AC261" s="790"/>
      <c r="AD261" s="790"/>
      <c r="AE261" s="790"/>
      <c r="AF261" s="790"/>
      <c r="AG261" s="790"/>
      <c r="AH261" s="790"/>
      <c r="AI261" s="790"/>
      <c r="AJ261" s="790"/>
      <c r="AK261" s="790"/>
      <c r="AL261" s="790"/>
      <c r="AM261" s="790"/>
      <c r="AN261" s="790"/>
      <c r="AO261" s="790"/>
      <c r="AP261" s="790"/>
      <c r="AQ261" s="790"/>
      <c r="AR261" s="790"/>
      <c r="AS261" s="790"/>
      <c r="AT261" s="790"/>
      <c r="AU261" s="790"/>
      <c r="AV261" s="790"/>
      <c r="AW261" s="790"/>
      <c r="AX261" s="790"/>
      <c r="AY261" s="790"/>
      <c r="AZ261" s="790"/>
      <c r="BA261" s="790"/>
      <c r="BB261" s="790"/>
    </row>
    <row r="262" spans="1:54" x14ac:dyDescent="0.2">
      <c r="A262" s="790">
        <v>258</v>
      </c>
      <c r="B262" s="790"/>
      <c r="C262" s="791" t="s">
        <v>860</v>
      </c>
      <c r="D262" s="791"/>
      <c r="E262" s="791"/>
      <c r="F262" s="791"/>
      <c r="G262" s="791"/>
      <c r="H262" s="791"/>
      <c r="I262" s="791"/>
      <c r="J262" s="791"/>
      <c r="K262" s="791"/>
      <c r="L262" s="791"/>
      <c r="M262" s="791"/>
      <c r="N262" s="791"/>
      <c r="O262" s="791"/>
      <c r="P262" s="791"/>
      <c r="Q262" s="791"/>
      <c r="R262" s="791"/>
      <c r="S262" s="791"/>
      <c r="T262" s="791"/>
      <c r="U262" s="791"/>
      <c r="V262" s="792" t="s">
        <v>861</v>
      </c>
      <c r="W262" s="792"/>
      <c r="X262" s="792"/>
      <c r="Y262" s="794"/>
      <c r="Z262" s="795"/>
      <c r="AA262" s="795"/>
      <c r="AB262" s="795"/>
      <c r="AC262" s="796"/>
      <c r="AD262" s="796"/>
      <c r="AE262" s="794"/>
      <c r="AF262" s="795"/>
      <c r="AG262" s="795"/>
      <c r="AH262" s="795"/>
      <c r="AI262" s="796"/>
      <c r="AJ262" s="796"/>
      <c r="AK262" s="794"/>
      <c r="AL262" s="795"/>
      <c r="AM262" s="795"/>
      <c r="AN262" s="795"/>
      <c r="AO262" s="796"/>
      <c r="AP262" s="796"/>
      <c r="AQ262" s="794"/>
      <c r="AR262" s="795"/>
      <c r="AS262" s="795"/>
      <c r="AT262" s="795"/>
      <c r="AU262" s="796"/>
      <c r="AV262" s="796"/>
      <c r="AW262" s="794"/>
      <c r="AX262" s="795"/>
      <c r="AY262" s="795"/>
      <c r="AZ262" s="795"/>
      <c r="BA262" s="796"/>
      <c r="BB262" s="796"/>
    </row>
    <row r="263" spans="1:54" x14ac:dyDescent="0.2">
      <c r="A263" s="790">
        <v>259</v>
      </c>
      <c r="B263" s="790"/>
      <c r="C263" s="791" t="s">
        <v>799</v>
      </c>
      <c r="D263" s="791"/>
      <c r="E263" s="791"/>
      <c r="F263" s="791"/>
      <c r="G263" s="791"/>
      <c r="H263" s="791"/>
      <c r="I263" s="791"/>
      <c r="J263" s="791"/>
      <c r="K263" s="791"/>
      <c r="L263" s="791"/>
      <c r="M263" s="791"/>
      <c r="N263" s="791"/>
      <c r="O263" s="791"/>
      <c r="P263" s="791"/>
      <c r="Q263" s="791"/>
      <c r="R263" s="791"/>
      <c r="S263" s="791"/>
      <c r="T263" s="791"/>
      <c r="U263" s="791"/>
      <c r="V263" s="791" t="s">
        <v>861</v>
      </c>
      <c r="W263" s="791"/>
      <c r="X263" s="791"/>
      <c r="Y263" s="790"/>
      <c r="Z263" s="790"/>
      <c r="AA263" s="790"/>
      <c r="AB263" s="790"/>
      <c r="AC263" s="790"/>
      <c r="AD263" s="790"/>
      <c r="AE263" s="790"/>
      <c r="AF263" s="790"/>
      <c r="AG263" s="790"/>
      <c r="AH263" s="790"/>
      <c r="AI263" s="790"/>
      <c r="AJ263" s="790"/>
      <c r="AK263" s="790"/>
      <c r="AL263" s="790"/>
      <c r="AM263" s="790"/>
      <c r="AN263" s="790"/>
      <c r="AO263" s="790"/>
      <c r="AP263" s="790"/>
      <c r="AQ263" s="790"/>
      <c r="AR263" s="790"/>
      <c r="AS263" s="790"/>
      <c r="AT263" s="790"/>
      <c r="AU263" s="790"/>
      <c r="AV263" s="790"/>
      <c r="AW263" s="790"/>
      <c r="AX263" s="790"/>
      <c r="AY263" s="790"/>
      <c r="AZ263" s="790"/>
      <c r="BA263" s="790"/>
      <c r="BB263" s="790"/>
    </row>
    <row r="264" spans="1:54" x14ac:dyDescent="0.2">
      <c r="A264" s="790">
        <v>260</v>
      </c>
      <c r="B264" s="790"/>
      <c r="C264" s="791" t="s">
        <v>800</v>
      </c>
      <c r="D264" s="791"/>
      <c r="E264" s="791"/>
      <c r="F264" s="791"/>
      <c r="G264" s="791"/>
      <c r="H264" s="791"/>
      <c r="I264" s="791"/>
      <c r="J264" s="791"/>
      <c r="K264" s="791"/>
      <c r="L264" s="791"/>
      <c r="M264" s="791"/>
      <c r="N264" s="791"/>
      <c r="O264" s="791"/>
      <c r="P264" s="791"/>
      <c r="Q264" s="791"/>
      <c r="R264" s="791"/>
      <c r="S264" s="791"/>
      <c r="T264" s="791"/>
      <c r="U264" s="791"/>
      <c r="V264" s="791" t="s">
        <v>861</v>
      </c>
      <c r="W264" s="791"/>
      <c r="X264" s="791"/>
      <c r="Y264" s="790"/>
      <c r="Z264" s="790"/>
      <c r="AA264" s="790"/>
      <c r="AB264" s="790"/>
      <c r="AC264" s="790"/>
      <c r="AD264" s="790"/>
      <c r="AE264" s="790"/>
      <c r="AF264" s="790"/>
      <c r="AG264" s="790"/>
      <c r="AH264" s="790"/>
      <c r="AI264" s="790"/>
      <c r="AJ264" s="790"/>
      <c r="AK264" s="790"/>
      <c r="AL264" s="790"/>
      <c r="AM264" s="790"/>
      <c r="AN264" s="790"/>
      <c r="AO264" s="790"/>
      <c r="AP264" s="790"/>
      <c r="AQ264" s="790"/>
      <c r="AR264" s="790"/>
      <c r="AS264" s="790"/>
      <c r="AT264" s="790"/>
      <c r="AU264" s="790"/>
      <c r="AV264" s="790"/>
      <c r="AW264" s="790"/>
      <c r="AX264" s="790"/>
      <c r="AY264" s="790"/>
      <c r="AZ264" s="790"/>
      <c r="BA264" s="790"/>
      <c r="BB264" s="790"/>
    </row>
    <row r="265" spans="1:54" x14ac:dyDescent="0.2">
      <c r="A265" s="790">
        <v>261</v>
      </c>
      <c r="B265" s="790"/>
      <c r="C265" s="791" t="s">
        <v>801</v>
      </c>
      <c r="D265" s="791"/>
      <c r="E265" s="791"/>
      <c r="F265" s="791"/>
      <c r="G265" s="791"/>
      <c r="H265" s="791"/>
      <c r="I265" s="791"/>
      <c r="J265" s="791"/>
      <c r="K265" s="791"/>
      <c r="L265" s="791"/>
      <c r="M265" s="791"/>
      <c r="N265" s="791"/>
      <c r="O265" s="791"/>
      <c r="P265" s="791"/>
      <c r="Q265" s="791"/>
      <c r="R265" s="791"/>
      <c r="S265" s="791"/>
      <c r="T265" s="791"/>
      <c r="U265" s="791"/>
      <c r="V265" s="791" t="s">
        <v>861</v>
      </c>
      <c r="W265" s="791"/>
      <c r="X265" s="791"/>
      <c r="Y265" s="790"/>
      <c r="Z265" s="790"/>
      <c r="AA265" s="790"/>
      <c r="AB265" s="790"/>
      <c r="AC265" s="790"/>
      <c r="AD265" s="790"/>
      <c r="AE265" s="790"/>
      <c r="AF265" s="790"/>
      <c r="AG265" s="790"/>
      <c r="AH265" s="790"/>
      <c r="AI265" s="790"/>
      <c r="AJ265" s="790"/>
      <c r="AK265" s="790"/>
      <c r="AL265" s="790"/>
      <c r="AM265" s="790"/>
      <c r="AN265" s="790"/>
      <c r="AO265" s="790"/>
      <c r="AP265" s="790"/>
      <c r="AQ265" s="790"/>
      <c r="AR265" s="790"/>
      <c r="AS265" s="790"/>
      <c r="AT265" s="790"/>
      <c r="AU265" s="790"/>
      <c r="AV265" s="790"/>
      <c r="AW265" s="790"/>
      <c r="AX265" s="790"/>
      <c r="AY265" s="790"/>
      <c r="AZ265" s="790"/>
      <c r="BA265" s="790"/>
      <c r="BB265" s="790"/>
    </row>
    <row r="266" spans="1:54" x14ac:dyDescent="0.2">
      <c r="A266" s="790">
        <v>262</v>
      </c>
      <c r="B266" s="790"/>
      <c r="C266" s="791" t="s">
        <v>802</v>
      </c>
      <c r="D266" s="791"/>
      <c r="E266" s="791"/>
      <c r="F266" s="791"/>
      <c r="G266" s="791"/>
      <c r="H266" s="791"/>
      <c r="I266" s="791"/>
      <c r="J266" s="791"/>
      <c r="K266" s="791"/>
      <c r="L266" s="791"/>
      <c r="M266" s="791"/>
      <c r="N266" s="791"/>
      <c r="O266" s="791"/>
      <c r="P266" s="791"/>
      <c r="Q266" s="791"/>
      <c r="R266" s="791"/>
      <c r="S266" s="791"/>
      <c r="T266" s="791"/>
      <c r="U266" s="791"/>
      <c r="V266" s="791" t="s">
        <v>861</v>
      </c>
      <c r="W266" s="791"/>
      <c r="X266" s="791"/>
      <c r="Y266" s="790"/>
      <c r="Z266" s="790"/>
      <c r="AA266" s="790"/>
      <c r="AB266" s="790"/>
      <c r="AC266" s="790"/>
      <c r="AD266" s="790"/>
      <c r="AE266" s="790"/>
      <c r="AF266" s="790"/>
      <c r="AG266" s="790"/>
      <c r="AH266" s="790"/>
      <c r="AI266" s="790"/>
      <c r="AJ266" s="790"/>
      <c r="AK266" s="790"/>
      <c r="AL266" s="790"/>
      <c r="AM266" s="790"/>
      <c r="AN266" s="790"/>
      <c r="AO266" s="790"/>
      <c r="AP266" s="790"/>
      <c r="AQ266" s="790"/>
      <c r="AR266" s="790"/>
      <c r="AS266" s="790"/>
      <c r="AT266" s="790"/>
      <c r="AU266" s="790"/>
      <c r="AV266" s="790"/>
      <c r="AW266" s="790"/>
      <c r="AX266" s="790"/>
      <c r="AY266" s="790"/>
      <c r="AZ266" s="790"/>
      <c r="BA266" s="790"/>
      <c r="BB266" s="790"/>
    </row>
    <row r="267" spans="1:54" x14ac:dyDescent="0.2">
      <c r="A267" s="790">
        <v>263</v>
      </c>
      <c r="B267" s="790"/>
      <c r="C267" s="791" t="s">
        <v>803</v>
      </c>
      <c r="D267" s="791"/>
      <c r="E267" s="791"/>
      <c r="F267" s="791"/>
      <c r="G267" s="791"/>
      <c r="H267" s="791"/>
      <c r="I267" s="791"/>
      <c r="J267" s="791"/>
      <c r="K267" s="791"/>
      <c r="L267" s="791"/>
      <c r="M267" s="791"/>
      <c r="N267" s="791"/>
      <c r="O267" s="791"/>
      <c r="P267" s="791"/>
      <c r="Q267" s="791"/>
      <c r="R267" s="791"/>
      <c r="S267" s="791"/>
      <c r="T267" s="791"/>
      <c r="U267" s="791"/>
      <c r="V267" s="791" t="s">
        <v>861</v>
      </c>
      <c r="W267" s="791"/>
      <c r="X267" s="791"/>
      <c r="Y267" s="790"/>
      <c r="Z267" s="790"/>
      <c r="AA267" s="790"/>
      <c r="AB267" s="790"/>
      <c r="AC267" s="790"/>
      <c r="AD267" s="790"/>
      <c r="AE267" s="790"/>
      <c r="AF267" s="790"/>
      <c r="AG267" s="790"/>
      <c r="AH267" s="790"/>
      <c r="AI267" s="790"/>
      <c r="AJ267" s="790"/>
      <c r="AK267" s="790"/>
      <c r="AL267" s="790"/>
      <c r="AM267" s="790"/>
      <c r="AN267" s="790"/>
      <c r="AO267" s="790"/>
      <c r="AP267" s="790"/>
      <c r="AQ267" s="790"/>
      <c r="AR267" s="790"/>
      <c r="AS267" s="790"/>
      <c r="AT267" s="790"/>
      <c r="AU267" s="790"/>
      <c r="AV267" s="790"/>
      <c r="AW267" s="790"/>
      <c r="AX267" s="790"/>
      <c r="AY267" s="790"/>
      <c r="AZ267" s="790"/>
      <c r="BA267" s="790"/>
      <c r="BB267" s="790"/>
    </row>
    <row r="268" spans="1:54" x14ac:dyDescent="0.2">
      <c r="A268" s="790">
        <v>264</v>
      </c>
      <c r="B268" s="790"/>
      <c r="C268" s="791" t="s">
        <v>804</v>
      </c>
      <c r="D268" s="791"/>
      <c r="E268" s="791"/>
      <c r="F268" s="791"/>
      <c r="G268" s="791"/>
      <c r="H268" s="791"/>
      <c r="I268" s="791"/>
      <c r="J268" s="791"/>
      <c r="K268" s="791"/>
      <c r="L268" s="791"/>
      <c r="M268" s="791"/>
      <c r="N268" s="791"/>
      <c r="O268" s="791"/>
      <c r="P268" s="791"/>
      <c r="Q268" s="791"/>
      <c r="R268" s="791"/>
      <c r="S268" s="791"/>
      <c r="T268" s="791"/>
      <c r="U268" s="791"/>
      <c r="V268" s="791" t="s">
        <v>861</v>
      </c>
      <c r="W268" s="791"/>
      <c r="X268" s="791"/>
      <c r="Y268" s="790"/>
      <c r="Z268" s="790"/>
      <c r="AA268" s="790"/>
      <c r="AB268" s="790"/>
      <c r="AC268" s="790"/>
      <c r="AD268" s="790"/>
      <c r="AE268" s="790"/>
      <c r="AF268" s="790"/>
      <c r="AG268" s="790"/>
      <c r="AH268" s="790"/>
      <c r="AI268" s="790"/>
      <c r="AJ268" s="790"/>
      <c r="AK268" s="790"/>
      <c r="AL268" s="790"/>
      <c r="AM268" s="790"/>
      <c r="AN268" s="790"/>
      <c r="AO268" s="790"/>
      <c r="AP268" s="790"/>
      <c r="AQ268" s="790"/>
      <c r="AR268" s="790"/>
      <c r="AS268" s="790"/>
      <c r="AT268" s="790"/>
      <c r="AU268" s="790"/>
      <c r="AV268" s="790"/>
      <c r="AW268" s="790"/>
      <c r="AX268" s="790"/>
      <c r="AY268" s="790"/>
      <c r="AZ268" s="790"/>
      <c r="BA268" s="790"/>
      <c r="BB268" s="790"/>
    </row>
    <row r="269" spans="1:54" x14ac:dyDescent="0.2">
      <c r="A269" s="790">
        <v>265</v>
      </c>
      <c r="B269" s="790"/>
      <c r="C269" s="791" t="s">
        <v>805</v>
      </c>
      <c r="D269" s="791"/>
      <c r="E269" s="791"/>
      <c r="F269" s="791"/>
      <c r="G269" s="791"/>
      <c r="H269" s="791"/>
      <c r="I269" s="791"/>
      <c r="J269" s="791"/>
      <c r="K269" s="791"/>
      <c r="L269" s="791"/>
      <c r="M269" s="791"/>
      <c r="N269" s="791"/>
      <c r="O269" s="791"/>
      <c r="P269" s="791"/>
      <c r="Q269" s="791"/>
      <c r="R269" s="791"/>
      <c r="S269" s="791"/>
      <c r="T269" s="791"/>
      <c r="U269" s="791"/>
      <c r="V269" s="791" t="s">
        <v>861</v>
      </c>
      <c r="W269" s="791"/>
      <c r="X269" s="791"/>
      <c r="Y269" s="790"/>
      <c r="Z269" s="790"/>
      <c r="AA269" s="790"/>
      <c r="AB269" s="790"/>
      <c r="AC269" s="790"/>
      <c r="AD269" s="790"/>
      <c r="AE269" s="790"/>
      <c r="AF269" s="790"/>
      <c r="AG269" s="790"/>
      <c r="AH269" s="790"/>
      <c r="AI269" s="790"/>
      <c r="AJ269" s="790"/>
      <c r="AK269" s="790"/>
      <c r="AL269" s="790"/>
      <c r="AM269" s="790"/>
      <c r="AN269" s="790"/>
      <c r="AO269" s="790"/>
      <c r="AP269" s="790"/>
      <c r="AQ269" s="790"/>
      <c r="AR269" s="790"/>
      <c r="AS269" s="790"/>
      <c r="AT269" s="790"/>
      <c r="AU269" s="790"/>
      <c r="AV269" s="790"/>
      <c r="AW269" s="790"/>
      <c r="AX269" s="790"/>
      <c r="AY269" s="790"/>
      <c r="AZ269" s="790"/>
      <c r="BA269" s="790"/>
      <c r="BB269" s="790"/>
    </row>
    <row r="270" spans="1:54" x14ac:dyDescent="0.2">
      <c r="A270" s="790">
        <v>266</v>
      </c>
      <c r="B270" s="790"/>
      <c r="C270" s="791" t="s">
        <v>806</v>
      </c>
      <c r="D270" s="791"/>
      <c r="E270" s="791"/>
      <c r="F270" s="791"/>
      <c r="G270" s="791"/>
      <c r="H270" s="791"/>
      <c r="I270" s="791"/>
      <c r="J270" s="791"/>
      <c r="K270" s="791"/>
      <c r="L270" s="791"/>
      <c r="M270" s="791"/>
      <c r="N270" s="791"/>
      <c r="O270" s="791"/>
      <c r="P270" s="791"/>
      <c r="Q270" s="791"/>
      <c r="R270" s="791"/>
      <c r="S270" s="791"/>
      <c r="T270" s="791"/>
      <c r="U270" s="791"/>
      <c r="V270" s="791" t="s">
        <v>861</v>
      </c>
      <c r="W270" s="791"/>
      <c r="X270" s="791"/>
      <c r="Y270" s="790"/>
      <c r="Z270" s="790"/>
      <c r="AA270" s="790"/>
      <c r="AB270" s="790"/>
      <c r="AC270" s="790"/>
      <c r="AD270" s="790"/>
      <c r="AE270" s="790"/>
      <c r="AF270" s="790"/>
      <c r="AG270" s="790"/>
      <c r="AH270" s="790"/>
      <c r="AI270" s="790"/>
      <c r="AJ270" s="790"/>
      <c r="AK270" s="790"/>
      <c r="AL270" s="790"/>
      <c r="AM270" s="790"/>
      <c r="AN270" s="790"/>
      <c r="AO270" s="790"/>
      <c r="AP270" s="790"/>
      <c r="AQ270" s="790"/>
      <c r="AR270" s="790"/>
      <c r="AS270" s="790"/>
      <c r="AT270" s="790"/>
      <c r="AU270" s="790"/>
      <c r="AV270" s="790"/>
      <c r="AW270" s="790"/>
      <c r="AX270" s="790"/>
      <c r="AY270" s="790"/>
      <c r="AZ270" s="790"/>
      <c r="BA270" s="790"/>
      <c r="BB270" s="790"/>
    </row>
    <row r="271" spans="1:54" x14ac:dyDescent="0.2">
      <c r="A271" s="790">
        <v>267</v>
      </c>
      <c r="B271" s="790"/>
      <c r="C271" s="791" t="s">
        <v>807</v>
      </c>
      <c r="D271" s="791"/>
      <c r="E271" s="791"/>
      <c r="F271" s="791"/>
      <c r="G271" s="791"/>
      <c r="H271" s="791"/>
      <c r="I271" s="791"/>
      <c r="J271" s="791"/>
      <c r="K271" s="791"/>
      <c r="L271" s="791"/>
      <c r="M271" s="791"/>
      <c r="N271" s="791"/>
      <c r="O271" s="791"/>
      <c r="P271" s="791"/>
      <c r="Q271" s="791"/>
      <c r="R271" s="791"/>
      <c r="S271" s="791"/>
      <c r="T271" s="791"/>
      <c r="U271" s="791"/>
      <c r="V271" s="791" t="s">
        <v>861</v>
      </c>
      <c r="W271" s="791"/>
      <c r="X271" s="791"/>
      <c r="Y271" s="790"/>
      <c r="Z271" s="790"/>
      <c r="AA271" s="790"/>
      <c r="AB271" s="790"/>
      <c r="AC271" s="790"/>
      <c r="AD271" s="790"/>
      <c r="AE271" s="790"/>
      <c r="AF271" s="790"/>
      <c r="AG271" s="790"/>
      <c r="AH271" s="790"/>
      <c r="AI271" s="790"/>
      <c r="AJ271" s="790"/>
      <c r="AK271" s="790"/>
      <c r="AL271" s="790"/>
      <c r="AM271" s="790"/>
      <c r="AN271" s="790"/>
      <c r="AO271" s="790"/>
      <c r="AP271" s="790"/>
      <c r="AQ271" s="790"/>
      <c r="AR271" s="790"/>
      <c r="AS271" s="790"/>
      <c r="AT271" s="790"/>
      <c r="AU271" s="790"/>
      <c r="AV271" s="790"/>
      <c r="AW271" s="790"/>
      <c r="AX271" s="790"/>
      <c r="AY271" s="790"/>
      <c r="AZ271" s="790"/>
      <c r="BA271" s="790"/>
      <c r="BB271" s="790"/>
    </row>
    <row r="272" spans="1:54" x14ac:dyDescent="0.2">
      <c r="A272" s="790">
        <v>268</v>
      </c>
      <c r="B272" s="790"/>
      <c r="C272" s="791" t="s">
        <v>808</v>
      </c>
      <c r="D272" s="791"/>
      <c r="E272" s="791"/>
      <c r="F272" s="791"/>
      <c r="G272" s="791"/>
      <c r="H272" s="791"/>
      <c r="I272" s="791"/>
      <c r="J272" s="791"/>
      <c r="K272" s="791"/>
      <c r="L272" s="791"/>
      <c r="M272" s="791"/>
      <c r="N272" s="791"/>
      <c r="O272" s="791"/>
      <c r="P272" s="791"/>
      <c r="Q272" s="791"/>
      <c r="R272" s="791"/>
      <c r="S272" s="791"/>
      <c r="T272" s="791"/>
      <c r="U272" s="791"/>
      <c r="V272" s="791" t="s">
        <v>861</v>
      </c>
      <c r="W272" s="791"/>
      <c r="X272" s="791"/>
      <c r="Y272" s="790"/>
      <c r="Z272" s="790"/>
      <c r="AA272" s="790"/>
      <c r="AB272" s="790"/>
      <c r="AC272" s="790"/>
      <c r="AD272" s="790"/>
      <c r="AE272" s="790"/>
      <c r="AF272" s="790"/>
      <c r="AG272" s="790"/>
      <c r="AH272" s="790"/>
      <c r="AI272" s="790"/>
      <c r="AJ272" s="790"/>
      <c r="AK272" s="790"/>
      <c r="AL272" s="790"/>
      <c r="AM272" s="790"/>
      <c r="AN272" s="790"/>
      <c r="AO272" s="790"/>
      <c r="AP272" s="790"/>
      <c r="AQ272" s="790"/>
      <c r="AR272" s="790"/>
      <c r="AS272" s="790"/>
      <c r="AT272" s="790"/>
      <c r="AU272" s="790"/>
      <c r="AV272" s="790"/>
      <c r="AW272" s="790"/>
      <c r="AX272" s="790"/>
      <c r="AY272" s="790"/>
      <c r="AZ272" s="790"/>
      <c r="BA272" s="790"/>
      <c r="BB272" s="790"/>
    </row>
    <row r="273" spans="1:54" x14ac:dyDescent="0.2">
      <c r="A273" s="790">
        <v>269</v>
      </c>
      <c r="B273" s="790"/>
      <c r="C273" s="791" t="s">
        <v>809</v>
      </c>
      <c r="D273" s="791"/>
      <c r="E273" s="791"/>
      <c r="F273" s="791"/>
      <c r="G273" s="791"/>
      <c r="H273" s="791"/>
      <c r="I273" s="791"/>
      <c r="J273" s="791"/>
      <c r="K273" s="791"/>
      <c r="L273" s="791"/>
      <c r="M273" s="791"/>
      <c r="N273" s="791"/>
      <c r="O273" s="791"/>
      <c r="P273" s="791"/>
      <c r="Q273" s="791"/>
      <c r="R273" s="791"/>
      <c r="S273" s="791"/>
      <c r="T273" s="791"/>
      <c r="U273" s="791"/>
      <c r="V273" s="791" t="s">
        <v>861</v>
      </c>
      <c r="W273" s="791"/>
      <c r="X273" s="791"/>
      <c r="Y273" s="790"/>
      <c r="Z273" s="790"/>
      <c r="AA273" s="790"/>
      <c r="AB273" s="790"/>
      <c r="AC273" s="790"/>
      <c r="AD273" s="790"/>
      <c r="AE273" s="790"/>
      <c r="AF273" s="790"/>
      <c r="AG273" s="790"/>
      <c r="AH273" s="790"/>
      <c r="AI273" s="790"/>
      <c r="AJ273" s="790"/>
      <c r="AK273" s="790"/>
      <c r="AL273" s="790"/>
      <c r="AM273" s="790"/>
      <c r="AN273" s="790"/>
      <c r="AO273" s="790"/>
      <c r="AP273" s="790"/>
      <c r="AQ273" s="790"/>
      <c r="AR273" s="790"/>
      <c r="AS273" s="790"/>
      <c r="AT273" s="790"/>
      <c r="AU273" s="790"/>
      <c r="AV273" s="790"/>
      <c r="AW273" s="790"/>
      <c r="AX273" s="790"/>
      <c r="AY273" s="790"/>
      <c r="AZ273" s="790"/>
      <c r="BA273" s="790"/>
      <c r="BB273" s="790"/>
    </row>
    <row r="274" spans="1:54" x14ac:dyDescent="0.2">
      <c r="A274" s="797">
        <v>270</v>
      </c>
      <c r="B274" s="797"/>
      <c r="C274" s="809" t="s">
        <v>862</v>
      </c>
      <c r="D274" s="809"/>
      <c r="E274" s="809"/>
      <c r="F274" s="809"/>
      <c r="G274" s="809"/>
      <c r="H274" s="809"/>
      <c r="I274" s="809"/>
      <c r="J274" s="809"/>
      <c r="K274" s="809"/>
      <c r="L274" s="809"/>
      <c r="M274" s="809"/>
      <c r="N274" s="809"/>
      <c r="O274" s="809"/>
      <c r="P274" s="809"/>
      <c r="Q274" s="809"/>
      <c r="R274" s="809"/>
      <c r="S274" s="809"/>
      <c r="T274" s="809"/>
      <c r="U274" s="809"/>
      <c r="V274" s="799" t="s">
        <v>863</v>
      </c>
      <c r="W274" s="799"/>
      <c r="X274" s="799"/>
      <c r="Y274" s="794"/>
      <c r="Z274" s="795"/>
      <c r="AA274" s="795"/>
      <c r="AB274" s="795"/>
      <c r="AC274" s="796"/>
      <c r="AD274" s="796"/>
      <c r="AE274" s="794"/>
      <c r="AF274" s="795"/>
      <c r="AG274" s="795"/>
      <c r="AH274" s="795"/>
      <c r="AI274" s="796"/>
      <c r="AJ274" s="796"/>
      <c r="AK274" s="794"/>
      <c r="AL274" s="795"/>
      <c r="AM274" s="795"/>
      <c r="AN274" s="795"/>
      <c r="AO274" s="796"/>
      <c r="AP274" s="796"/>
      <c r="AQ274" s="794"/>
      <c r="AR274" s="795"/>
      <c r="AS274" s="795"/>
      <c r="AT274" s="795"/>
      <c r="AU274" s="796"/>
      <c r="AV274" s="796"/>
      <c r="AW274" s="794"/>
      <c r="AX274" s="795"/>
      <c r="AY274" s="795"/>
      <c r="AZ274" s="795"/>
      <c r="BA274" s="796"/>
      <c r="BB274" s="796"/>
    </row>
    <row r="275" spans="1:54" x14ac:dyDescent="0.2">
      <c r="A275" s="797">
        <v>271</v>
      </c>
      <c r="B275" s="797"/>
      <c r="C275" s="798" t="s">
        <v>864</v>
      </c>
      <c r="D275" s="798"/>
      <c r="E275" s="798"/>
      <c r="F275" s="798"/>
      <c r="G275" s="798"/>
      <c r="H275" s="798"/>
      <c r="I275" s="798"/>
      <c r="J275" s="798"/>
      <c r="K275" s="798"/>
      <c r="L275" s="798"/>
      <c r="M275" s="798"/>
      <c r="N275" s="798"/>
      <c r="O275" s="798"/>
      <c r="P275" s="798"/>
      <c r="Q275" s="798"/>
      <c r="R275" s="798"/>
      <c r="S275" s="798"/>
      <c r="T275" s="798"/>
      <c r="U275" s="798"/>
      <c r="V275" s="798" t="s">
        <v>865</v>
      </c>
      <c r="W275" s="798"/>
      <c r="X275" s="798"/>
      <c r="Y275" s="794"/>
      <c r="Z275" s="795"/>
      <c r="AA275" s="795"/>
      <c r="AB275" s="795"/>
      <c r="AC275" s="796"/>
      <c r="AD275" s="796"/>
      <c r="AE275" s="794"/>
      <c r="AF275" s="795"/>
      <c r="AG275" s="795"/>
      <c r="AH275" s="795"/>
      <c r="AI275" s="796"/>
      <c r="AJ275" s="796"/>
      <c r="AK275" s="794"/>
      <c r="AL275" s="795"/>
      <c r="AM275" s="795"/>
      <c r="AN275" s="795"/>
      <c r="AO275" s="796"/>
      <c r="AP275" s="796"/>
      <c r="AQ275" s="794"/>
      <c r="AR275" s="795"/>
      <c r="AS275" s="795"/>
      <c r="AT275" s="795"/>
      <c r="AU275" s="796"/>
      <c r="AV275" s="796"/>
      <c r="AW275" s="794"/>
      <c r="AX275" s="795"/>
      <c r="AY275" s="795"/>
      <c r="AZ275" s="795"/>
      <c r="BA275" s="796"/>
      <c r="BB275" s="796"/>
    </row>
    <row r="276" spans="1:54" x14ac:dyDescent="0.2">
      <c r="A276" s="790">
        <v>272</v>
      </c>
      <c r="B276" s="790"/>
      <c r="C276" s="807" t="s">
        <v>866</v>
      </c>
      <c r="D276" s="807"/>
      <c r="E276" s="807"/>
      <c r="F276" s="807"/>
      <c r="G276" s="807"/>
      <c r="H276" s="807"/>
      <c r="I276" s="807"/>
      <c r="J276" s="807"/>
      <c r="K276" s="807"/>
      <c r="L276" s="807"/>
      <c r="M276" s="807"/>
      <c r="N276" s="807"/>
      <c r="O276" s="807"/>
      <c r="P276" s="807"/>
      <c r="Q276" s="807"/>
      <c r="R276" s="807"/>
      <c r="S276" s="807"/>
      <c r="T276" s="807"/>
      <c r="U276" s="807"/>
      <c r="V276" s="791" t="s">
        <v>867</v>
      </c>
      <c r="W276" s="791"/>
      <c r="X276" s="791"/>
      <c r="Y276" s="790"/>
      <c r="Z276" s="790"/>
      <c r="AA276" s="790"/>
      <c r="AB276" s="790"/>
      <c r="AC276" s="790"/>
      <c r="AD276" s="790"/>
      <c r="AE276" s="790"/>
      <c r="AF276" s="790"/>
      <c r="AG276" s="790"/>
      <c r="AH276" s="790"/>
      <c r="AI276" s="790"/>
      <c r="AJ276" s="790"/>
      <c r="AK276" s="790"/>
      <c r="AL276" s="790"/>
      <c r="AM276" s="790"/>
      <c r="AN276" s="790"/>
      <c r="AO276" s="790"/>
      <c r="AP276" s="790"/>
      <c r="AQ276" s="790"/>
      <c r="AR276" s="790"/>
      <c r="AS276" s="790"/>
      <c r="AT276" s="790"/>
      <c r="AU276" s="790"/>
      <c r="AV276" s="790"/>
      <c r="AW276" s="790"/>
      <c r="AX276" s="790"/>
      <c r="AY276" s="790"/>
      <c r="AZ276" s="790"/>
      <c r="BA276" s="790"/>
      <c r="BB276" s="790"/>
    </row>
    <row r="277" spans="1:54" x14ac:dyDescent="0.2">
      <c r="A277" s="790">
        <v>273</v>
      </c>
      <c r="B277" s="790"/>
      <c r="C277" s="791" t="s">
        <v>868</v>
      </c>
      <c r="D277" s="791"/>
      <c r="E277" s="791"/>
      <c r="F277" s="791"/>
      <c r="G277" s="791"/>
      <c r="H277" s="791"/>
      <c r="I277" s="791"/>
      <c r="J277" s="791"/>
      <c r="K277" s="791"/>
      <c r="L277" s="791"/>
      <c r="M277" s="791"/>
      <c r="N277" s="791"/>
      <c r="O277" s="791"/>
      <c r="P277" s="791"/>
      <c r="Q277" s="791"/>
      <c r="R277" s="791"/>
      <c r="S277" s="791"/>
      <c r="T277" s="791"/>
      <c r="U277" s="791"/>
      <c r="V277" s="791" t="s">
        <v>867</v>
      </c>
      <c r="W277" s="791"/>
      <c r="X277" s="791"/>
      <c r="Y277" s="790"/>
      <c r="Z277" s="790"/>
      <c r="AA277" s="790"/>
      <c r="AB277" s="790"/>
      <c r="AC277" s="790"/>
      <c r="AD277" s="790"/>
      <c r="AE277" s="790"/>
      <c r="AF277" s="790"/>
      <c r="AG277" s="790"/>
      <c r="AH277" s="790"/>
      <c r="AI277" s="790"/>
      <c r="AJ277" s="790"/>
      <c r="AK277" s="790"/>
      <c r="AL277" s="790"/>
      <c r="AM277" s="790"/>
      <c r="AN277" s="790"/>
      <c r="AO277" s="790"/>
      <c r="AP277" s="790"/>
      <c r="AQ277" s="790"/>
      <c r="AR277" s="790"/>
      <c r="AS277" s="790"/>
      <c r="AT277" s="790"/>
      <c r="AU277" s="790"/>
      <c r="AV277" s="790"/>
      <c r="AW277" s="790"/>
      <c r="AX277" s="790"/>
      <c r="AY277" s="790"/>
      <c r="AZ277" s="790"/>
      <c r="BA277" s="790"/>
      <c r="BB277" s="790"/>
    </row>
    <row r="278" spans="1:54" x14ac:dyDescent="0.2">
      <c r="A278" s="790">
        <v>274</v>
      </c>
      <c r="B278" s="790"/>
      <c r="C278" s="791" t="s">
        <v>869</v>
      </c>
      <c r="D278" s="791"/>
      <c r="E278" s="791"/>
      <c r="F278" s="791"/>
      <c r="G278" s="791"/>
      <c r="H278" s="791"/>
      <c r="I278" s="791"/>
      <c r="J278" s="791"/>
      <c r="K278" s="791"/>
      <c r="L278" s="791"/>
      <c r="M278" s="791"/>
      <c r="N278" s="791"/>
      <c r="O278" s="791"/>
      <c r="P278" s="791"/>
      <c r="Q278" s="791"/>
      <c r="R278" s="791"/>
      <c r="S278" s="791"/>
      <c r="T278" s="791"/>
      <c r="U278" s="791"/>
      <c r="V278" s="791" t="s">
        <v>867</v>
      </c>
      <c r="W278" s="791"/>
      <c r="X278" s="791"/>
      <c r="Y278" s="790"/>
      <c r="Z278" s="790"/>
      <c r="AA278" s="790"/>
      <c r="AB278" s="790"/>
      <c r="AC278" s="790"/>
      <c r="AD278" s="790"/>
      <c r="AE278" s="790"/>
      <c r="AF278" s="790"/>
      <c r="AG278" s="790"/>
      <c r="AH278" s="790"/>
      <c r="AI278" s="790"/>
      <c r="AJ278" s="790"/>
      <c r="AK278" s="790"/>
      <c r="AL278" s="790"/>
      <c r="AM278" s="790"/>
      <c r="AN278" s="790"/>
      <c r="AO278" s="790"/>
      <c r="AP278" s="790"/>
      <c r="AQ278" s="790"/>
      <c r="AR278" s="790"/>
      <c r="AS278" s="790"/>
      <c r="AT278" s="790"/>
      <c r="AU278" s="790"/>
      <c r="AV278" s="790"/>
      <c r="AW278" s="790"/>
      <c r="AX278" s="790"/>
      <c r="AY278" s="790"/>
      <c r="AZ278" s="790"/>
      <c r="BA278" s="790"/>
      <c r="BB278" s="790"/>
    </row>
    <row r="279" spans="1:54" x14ac:dyDescent="0.2">
      <c r="A279" s="790">
        <v>275</v>
      </c>
      <c r="B279" s="790"/>
      <c r="C279" s="807" t="s">
        <v>439</v>
      </c>
      <c r="D279" s="807"/>
      <c r="E279" s="807"/>
      <c r="F279" s="807"/>
      <c r="G279" s="807"/>
      <c r="H279" s="807"/>
      <c r="I279" s="807"/>
      <c r="J279" s="807"/>
      <c r="K279" s="807"/>
      <c r="L279" s="807"/>
      <c r="M279" s="807"/>
      <c r="N279" s="807"/>
      <c r="O279" s="807"/>
      <c r="P279" s="807"/>
      <c r="Q279" s="807"/>
      <c r="R279" s="807"/>
      <c r="S279" s="807"/>
      <c r="T279" s="807"/>
      <c r="U279" s="807"/>
      <c r="V279" s="791" t="s">
        <v>870</v>
      </c>
      <c r="W279" s="791"/>
      <c r="X279" s="791"/>
      <c r="Y279" s="790"/>
      <c r="Z279" s="790"/>
      <c r="AA279" s="790"/>
      <c r="AB279" s="790"/>
      <c r="AC279" s="790"/>
      <c r="AD279" s="790"/>
      <c r="AE279" s="790"/>
      <c r="AF279" s="790"/>
      <c r="AG279" s="790"/>
      <c r="AH279" s="790"/>
      <c r="AI279" s="790"/>
      <c r="AJ279" s="790"/>
      <c r="AK279" s="790"/>
      <c r="AL279" s="790"/>
      <c r="AM279" s="790"/>
      <c r="AN279" s="790"/>
      <c r="AO279" s="790"/>
      <c r="AP279" s="790"/>
      <c r="AQ279" s="790"/>
      <c r="AR279" s="790"/>
      <c r="AS279" s="790"/>
      <c r="AT279" s="790"/>
      <c r="AU279" s="790"/>
      <c r="AV279" s="790"/>
      <c r="AW279" s="790"/>
      <c r="AX279" s="790"/>
      <c r="AY279" s="790"/>
      <c r="AZ279" s="790"/>
      <c r="BA279" s="790"/>
      <c r="BB279" s="790"/>
    </row>
    <row r="280" spans="1:54" x14ac:dyDescent="0.2">
      <c r="A280" s="790">
        <v>276</v>
      </c>
      <c r="B280" s="790"/>
      <c r="C280" s="807" t="s">
        <v>871</v>
      </c>
      <c r="D280" s="807"/>
      <c r="E280" s="807"/>
      <c r="F280" s="807"/>
      <c r="G280" s="807"/>
      <c r="H280" s="807"/>
      <c r="I280" s="807"/>
      <c r="J280" s="807"/>
      <c r="K280" s="807"/>
      <c r="L280" s="807"/>
      <c r="M280" s="807"/>
      <c r="N280" s="807"/>
      <c r="O280" s="807"/>
      <c r="P280" s="807"/>
      <c r="Q280" s="807"/>
      <c r="R280" s="807"/>
      <c r="S280" s="807"/>
      <c r="T280" s="807"/>
      <c r="U280" s="807"/>
      <c r="V280" s="791" t="s">
        <v>872</v>
      </c>
      <c r="W280" s="791"/>
      <c r="X280" s="791"/>
      <c r="Y280" s="790"/>
      <c r="Z280" s="790"/>
      <c r="AA280" s="790"/>
      <c r="AB280" s="790"/>
      <c r="AC280" s="790"/>
      <c r="AD280" s="790"/>
      <c r="AE280" s="790"/>
      <c r="AF280" s="790"/>
      <c r="AG280" s="790"/>
      <c r="AH280" s="790"/>
      <c r="AI280" s="790"/>
      <c r="AJ280" s="790"/>
      <c r="AK280" s="790"/>
      <c r="AL280" s="790"/>
      <c r="AM280" s="790"/>
      <c r="AN280" s="790"/>
      <c r="AO280" s="790"/>
      <c r="AP280" s="790"/>
      <c r="AQ280" s="790"/>
      <c r="AR280" s="790"/>
      <c r="AS280" s="790"/>
      <c r="AT280" s="790"/>
      <c r="AU280" s="790"/>
      <c r="AV280" s="790"/>
      <c r="AW280" s="790"/>
      <c r="AX280" s="790"/>
      <c r="AY280" s="790"/>
      <c r="AZ280" s="790"/>
      <c r="BA280" s="790"/>
      <c r="BB280" s="790"/>
    </row>
    <row r="281" spans="1:54" x14ac:dyDescent="0.2">
      <c r="A281" s="790">
        <v>277</v>
      </c>
      <c r="B281" s="790"/>
      <c r="C281" s="791" t="s">
        <v>868</v>
      </c>
      <c r="D281" s="791"/>
      <c r="E281" s="791"/>
      <c r="F281" s="791"/>
      <c r="G281" s="791"/>
      <c r="H281" s="791"/>
      <c r="I281" s="791"/>
      <c r="J281" s="791"/>
      <c r="K281" s="791"/>
      <c r="L281" s="791"/>
      <c r="M281" s="791"/>
      <c r="N281" s="791"/>
      <c r="O281" s="791"/>
      <c r="P281" s="791"/>
      <c r="Q281" s="791"/>
      <c r="R281" s="791"/>
      <c r="S281" s="791"/>
      <c r="T281" s="791"/>
      <c r="U281" s="791"/>
      <c r="V281" s="791" t="s">
        <v>872</v>
      </c>
      <c r="W281" s="791"/>
      <c r="X281" s="791"/>
      <c r="Y281" s="790"/>
      <c r="Z281" s="790"/>
      <c r="AA281" s="790"/>
      <c r="AB281" s="790"/>
      <c r="AC281" s="790"/>
      <c r="AD281" s="790"/>
      <c r="AE281" s="790"/>
      <c r="AF281" s="790"/>
      <c r="AG281" s="790"/>
      <c r="AH281" s="790"/>
      <c r="AI281" s="790"/>
      <c r="AJ281" s="790"/>
      <c r="AK281" s="790"/>
      <c r="AL281" s="790"/>
      <c r="AM281" s="790"/>
      <c r="AN281" s="790"/>
      <c r="AO281" s="790"/>
      <c r="AP281" s="790"/>
      <c r="AQ281" s="790"/>
      <c r="AR281" s="790"/>
      <c r="AS281" s="790"/>
      <c r="AT281" s="790"/>
      <c r="AU281" s="790"/>
      <c r="AV281" s="790"/>
      <c r="AW281" s="790"/>
      <c r="AX281" s="790"/>
      <c r="AY281" s="790"/>
      <c r="AZ281" s="790"/>
      <c r="BA281" s="790"/>
      <c r="BB281" s="790"/>
    </row>
    <row r="282" spans="1:54" x14ac:dyDescent="0.2">
      <c r="A282" s="790">
        <v>278</v>
      </c>
      <c r="B282" s="790"/>
      <c r="C282" s="791" t="s">
        <v>869</v>
      </c>
      <c r="D282" s="791"/>
      <c r="E282" s="791"/>
      <c r="F282" s="791"/>
      <c r="G282" s="791"/>
      <c r="H282" s="791"/>
      <c r="I282" s="791"/>
      <c r="J282" s="791"/>
      <c r="K282" s="791"/>
      <c r="L282" s="791"/>
      <c r="M282" s="791"/>
      <c r="N282" s="791"/>
      <c r="O282" s="791"/>
      <c r="P282" s="791"/>
      <c r="Q282" s="791"/>
      <c r="R282" s="791"/>
      <c r="S282" s="791"/>
      <c r="T282" s="791"/>
      <c r="U282" s="791"/>
      <c r="V282" s="791" t="s">
        <v>872</v>
      </c>
      <c r="W282" s="791"/>
      <c r="X282" s="791"/>
      <c r="Y282" s="790"/>
      <c r="Z282" s="790"/>
      <c r="AA282" s="790"/>
      <c r="AB282" s="790"/>
      <c r="AC282" s="790"/>
      <c r="AD282" s="790"/>
      <c r="AE282" s="790"/>
      <c r="AF282" s="790"/>
      <c r="AG282" s="790"/>
      <c r="AH282" s="790"/>
      <c r="AI282" s="790"/>
      <c r="AJ282" s="790"/>
      <c r="AK282" s="790"/>
      <c r="AL282" s="790"/>
      <c r="AM282" s="790"/>
      <c r="AN282" s="790"/>
      <c r="AO282" s="790"/>
      <c r="AP282" s="790"/>
      <c r="AQ282" s="790"/>
      <c r="AR282" s="790"/>
      <c r="AS282" s="790"/>
      <c r="AT282" s="790"/>
      <c r="AU282" s="790"/>
      <c r="AV282" s="790"/>
      <c r="AW282" s="790"/>
      <c r="AX282" s="790"/>
      <c r="AY282" s="790"/>
      <c r="AZ282" s="790"/>
      <c r="BA282" s="790"/>
      <c r="BB282" s="790"/>
    </row>
    <row r="283" spans="1:54" x14ac:dyDescent="0.2">
      <c r="A283" s="797">
        <v>279</v>
      </c>
      <c r="B283" s="797"/>
      <c r="C283" s="809" t="s">
        <v>873</v>
      </c>
      <c r="D283" s="809"/>
      <c r="E283" s="809"/>
      <c r="F283" s="809"/>
      <c r="G283" s="809"/>
      <c r="H283" s="809"/>
      <c r="I283" s="809"/>
      <c r="J283" s="809"/>
      <c r="K283" s="809"/>
      <c r="L283" s="809"/>
      <c r="M283" s="809"/>
      <c r="N283" s="809"/>
      <c r="O283" s="809"/>
      <c r="P283" s="809"/>
      <c r="Q283" s="809"/>
      <c r="R283" s="809"/>
      <c r="S283" s="809"/>
      <c r="T283" s="809"/>
      <c r="U283" s="809"/>
      <c r="V283" s="798" t="s">
        <v>874</v>
      </c>
      <c r="W283" s="798"/>
      <c r="X283" s="798"/>
      <c r="Y283" s="794"/>
      <c r="Z283" s="795"/>
      <c r="AA283" s="795"/>
      <c r="AB283" s="795"/>
      <c r="AC283" s="796"/>
      <c r="AD283" s="796"/>
      <c r="AE283" s="794"/>
      <c r="AF283" s="795"/>
      <c r="AG283" s="795"/>
      <c r="AH283" s="795"/>
      <c r="AI283" s="796"/>
      <c r="AJ283" s="796"/>
      <c r="AK283" s="794"/>
      <c r="AL283" s="795"/>
      <c r="AM283" s="795"/>
      <c r="AN283" s="795"/>
      <c r="AO283" s="796"/>
      <c r="AP283" s="796"/>
      <c r="AQ283" s="794"/>
      <c r="AR283" s="795"/>
      <c r="AS283" s="795"/>
      <c r="AT283" s="795"/>
      <c r="AU283" s="796"/>
      <c r="AV283" s="796"/>
      <c r="AW283" s="794"/>
      <c r="AX283" s="795"/>
      <c r="AY283" s="795"/>
      <c r="AZ283" s="795"/>
      <c r="BA283" s="796"/>
      <c r="BB283" s="796"/>
    </row>
    <row r="284" spans="1:54" x14ac:dyDescent="0.2">
      <c r="A284" s="790">
        <v>280</v>
      </c>
      <c r="B284" s="790"/>
      <c r="C284" s="810" t="s">
        <v>875</v>
      </c>
      <c r="D284" s="810"/>
      <c r="E284" s="810"/>
      <c r="F284" s="810"/>
      <c r="G284" s="810"/>
      <c r="H284" s="810"/>
      <c r="I284" s="810"/>
      <c r="J284" s="810"/>
      <c r="K284" s="810"/>
      <c r="L284" s="810"/>
      <c r="M284" s="810"/>
      <c r="N284" s="810"/>
      <c r="O284" s="810"/>
      <c r="P284" s="810"/>
      <c r="Q284" s="810"/>
      <c r="R284" s="810"/>
      <c r="S284" s="810"/>
      <c r="T284" s="810"/>
      <c r="U284" s="810"/>
      <c r="V284" s="791" t="s">
        <v>876</v>
      </c>
      <c r="W284" s="791"/>
      <c r="X284" s="791"/>
      <c r="Y284" s="790"/>
      <c r="Z284" s="790"/>
      <c r="AA284" s="790"/>
      <c r="AB284" s="790"/>
      <c r="AC284" s="790"/>
      <c r="AD284" s="790"/>
      <c r="AE284" s="790"/>
      <c r="AF284" s="790"/>
      <c r="AG284" s="790"/>
      <c r="AH284" s="790"/>
      <c r="AI284" s="790"/>
      <c r="AJ284" s="790"/>
      <c r="AK284" s="790"/>
      <c r="AL284" s="790"/>
      <c r="AM284" s="790"/>
      <c r="AN284" s="790"/>
      <c r="AO284" s="790"/>
      <c r="AP284" s="790"/>
      <c r="AQ284" s="790"/>
      <c r="AR284" s="790"/>
      <c r="AS284" s="790"/>
      <c r="AT284" s="790"/>
      <c r="AU284" s="790"/>
      <c r="AV284" s="790"/>
      <c r="AW284" s="790"/>
      <c r="AX284" s="790"/>
      <c r="AY284" s="790"/>
      <c r="AZ284" s="790"/>
      <c r="BA284" s="790"/>
      <c r="BB284" s="790"/>
    </row>
    <row r="285" spans="1:54" x14ac:dyDescent="0.2">
      <c r="A285" s="790">
        <v>281</v>
      </c>
      <c r="B285" s="790"/>
      <c r="C285" s="791" t="s">
        <v>877</v>
      </c>
      <c r="D285" s="791"/>
      <c r="E285" s="791"/>
      <c r="F285" s="791"/>
      <c r="G285" s="791"/>
      <c r="H285" s="791"/>
      <c r="I285" s="791"/>
      <c r="J285" s="791"/>
      <c r="K285" s="791"/>
      <c r="L285" s="791"/>
      <c r="M285" s="791"/>
      <c r="N285" s="791"/>
      <c r="O285" s="791"/>
      <c r="P285" s="791"/>
      <c r="Q285" s="791"/>
      <c r="R285" s="791"/>
      <c r="S285" s="791"/>
      <c r="T285" s="791"/>
      <c r="U285" s="791"/>
      <c r="V285" s="791" t="s">
        <v>876</v>
      </c>
      <c r="W285" s="791"/>
      <c r="X285" s="791"/>
      <c r="Y285" s="790"/>
      <c r="Z285" s="790"/>
      <c r="AA285" s="790"/>
      <c r="AB285" s="790"/>
      <c r="AC285" s="790"/>
      <c r="AD285" s="790"/>
      <c r="AE285" s="790"/>
      <c r="AF285" s="790"/>
      <c r="AG285" s="790"/>
      <c r="AH285" s="790"/>
      <c r="AI285" s="790"/>
      <c r="AJ285" s="790"/>
      <c r="AK285" s="790"/>
      <c r="AL285" s="790"/>
      <c r="AM285" s="790"/>
      <c r="AN285" s="790"/>
      <c r="AO285" s="790"/>
      <c r="AP285" s="790"/>
      <c r="AQ285" s="790"/>
      <c r="AR285" s="790"/>
      <c r="AS285" s="790"/>
      <c r="AT285" s="790"/>
      <c r="AU285" s="790"/>
      <c r="AV285" s="790"/>
      <c r="AW285" s="790"/>
      <c r="AX285" s="790"/>
      <c r="AY285" s="790"/>
      <c r="AZ285" s="790"/>
      <c r="BA285" s="790"/>
      <c r="BB285" s="790"/>
    </row>
    <row r="286" spans="1:54" x14ac:dyDescent="0.2">
      <c r="A286" s="790">
        <v>282</v>
      </c>
      <c r="B286" s="790"/>
      <c r="C286" s="791" t="s">
        <v>878</v>
      </c>
      <c r="D286" s="791"/>
      <c r="E286" s="791"/>
      <c r="F286" s="791"/>
      <c r="G286" s="791"/>
      <c r="H286" s="791"/>
      <c r="I286" s="791"/>
      <c r="J286" s="791"/>
      <c r="K286" s="791"/>
      <c r="L286" s="791"/>
      <c r="M286" s="791"/>
      <c r="N286" s="791"/>
      <c r="O286" s="791"/>
      <c r="P286" s="791"/>
      <c r="Q286" s="791"/>
      <c r="R286" s="791"/>
      <c r="S286" s="791"/>
      <c r="T286" s="791"/>
      <c r="U286" s="791"/>
      <c r="V286" s="791" t="s">
        <v>876</v>
      </c>
      <c r="W286" s="791"/>
      <c r="X286" s="791"/>
      <c r="Y286" s="790"/>
      <c r="Z286" s="790"/>
      <c r="AA286" s="790"/>
      <c r="AB286" s="790"/>
      <c r="AC286" s="790"/>
      <c r="AD286" s="790"/>
      <c r="AE286" s="790"/>
      <c r="AF286" s="790"/>
      <c r="AG286" s="790"/>
      <c r="AH286" s="790"/>
      <c r="AI286" s="790"/>
      <c r="AJ286" s="790"/>
      <c r="AK286" s="790"/>
      <c r="AL286" s="790"/>
      <c r="AM286" s="790"/>
      <c r="AN286" s="790"/>
      <c r="AO286" s="790"/>
      <c r="AP286" s="790"/>
      <c r="AQ286" s="790"/>
      <c r="AR286" s="790"/>
      <c r="AS286" s="790"/>
      <c r="AT286" s="790"/>
      <c r="AU286" s="790"/>
      <c r="AV286" s="790"/>
      <c r="AW286" s="790"/>
      <c r="AX286" s="790"/>
      <c r="AY286" s="790"/>
      <c r="AZ286" s="790"/>
      <c r="BA286" s="790"/>
      <c r="BB286" s="790"/>
    </row>
    <row r="287" spans="1:54" x14ac:dyDescent="0.2">
      <c r="A287" s="790">
        <v>283</v>
      </c>
      <c r="B287" s="790"/>
      <c r="C287" s="807" t="s">
        <v>879</v>
      </c>
      <c r="D287" s="807"/>
      <c r="E287" s="807"/>
      <c r="F287" s="807"/>
      <c r="G287" s="807"/>
      <c r="H287" s="807"/>
      <c r="I287" s="807"/>
      <c r="J287" s="807"/>
      <c r="K287" s="807"/>
      <c r="L287" s="807"/>
      <c r="M287" s="807"/>
      <c r="N287" s="807"/>
      <c r="O287" s="807"/>
      <c r="P287" s="807"/>
      <c r="Q287" s="807"/>
      <c r="R287" s="807"/>
      <c r="S287" s="807"/>
      <c r="T287" s="807"/>
      <c r="U287" s="807"/>
      <c r="V287" s="791" t="s">
        <v>880</v>
      </c>
      <c r="W287" s="791"/>
      <c r="X287" s="791"/>
      <c r="Y287" s="790"/>
      <c r="Z287" s="790"/>
      <c r="AA287" s="790"/>
      <c r="AB287" s="790"/>
      <c r="AC287" s="790"/>
      <c r="AD287" s="790"/>
      <c r="AE287" s="790"/>
      <c r="AF287" s="790"/>
      <c r="AG287" s="790"/>
      <c r="AH287" s="790"/>
      <c r="AI287" s="790"/>
      <c r="AJ287" s="790"/>
      <c r="AK287" s="790"/>
      <c r="AL287" s="790"/>
      <c r="AM287" s="790"/>
      <c r="AN287" s="790"/>
      <c r="AO287" s="790"/>
      <c r="AP287" s="790"/>
      <c r="AQ287" s="790"/>
      <c r="AR287" s="790"/>
      <c r="AS287" s="790"/>
      <c r="AT287" s="790"/>
      <c r="AU287" s="790"/>
      <c r="AV287" s="790"/>
      <c r="AW287" s="790"/>
      <c r="AX287" s="790"/>
      <c r="AY287" s="790"/>
      <c r="AZ287" s="790"/>
      <c r="BA287" s="790"/>
      <c r="BB287" s="790"/>
    </row>
    <row r="288" spans="1:54" x14ac:dyDescent="0.2">
      <c r="A288" s="790">
        <v>284</v>
      </c>
      <c r="B288" s="790"/>
      <c r="C288" s="791" t="s">
        <v>869</v>
      </c>
      <c r="D288" s="791"/>
      <c r="E288" s="791"/>
      <c r="F288" s="791"/>
      <c r="G288" s="791"/>
      <c r="H288" s="791"/>
      <c r="I288" s="791"/>
      <c r="J288" s="791"/>
      <c r="K288" s="791"/>
      <c r="L288" s="791"/>
      <c r="M288" s="791"/>
      <c r="N288" s="791"/>
      <c r="O288" s="791"/>
      <c r="P288" s="791"/>
      <c r="Q288" s="791"/>
      <c r="R288" s="791"/>
      <c r="S288" s="791"/>
      <c r="T288" s="791"/>
      <c r="U288" s="791"/>
      <c r="V288" s="791" t="s">
        <v>880</v>
      </c>
      <c r="W288" s="791"/>
      <c r="X288" s="791"/>
      <c r="Y288" s="790"/>
      <c r="Z288" s="790"/>
      <c r="AA288" s="790"/>
      <c r="AB288" s="790"/>
      <c r="AC288" s="790"/>
      <c r="AD288" s="790"/>
      <c r="AE288" s="790"/>
      <c r="AF288" s="790"/>
      <c r="AG288" s="790"/>
      <c r="AH288" s="790"/>
      <c r="AI288" s="790"/>
      <c r="AJ288" s="790"/>
      <c r="AK288" s="790"/>
      <c r="AL288" s="790"/>
      <c r="AM288" s="790"/>
      <c r="AN288" s="790"/>
      <c r="AO288" s="790"/>
      <c r="AP288" s="790"/>
      <c r="AQ288" s="790"/>
      <c r="AR288" s="790"/>
      <c r="AS288" s="790"/>
      <c r="AT288" s="790"/>
      <c r="AU288" s="790"/>
      <c r="AV288" s="790"/>
      <c r="AW288" s="790"/>
      <c r="AX288" s="790"/>
      <c r="AY288" s="790"/>
      <c r="AZ288" s="790"/>
      <c r="BA288" s="790"/>
      <c r="BB288" s="790"/>
    </row>
    <row r="289" spans="1:54" x14ac:dyDescent="0.2">
      <c r="A289" s="790">
        <v>285</v>
      </c>
      <c r="B289" s="790"/>
      <c r="C289" s="791" t="s">
        <v>877</v>
      </c>
      <c r="D289" s="791"/>
      <c r="E289" s="791"/>
      <c r="F289" s="791"/>
      <c r="G289" s="791"/>
      <c r="H289" s="791"/>
      <c r="I289" s="791"/>
      <c r="J289" s="791"/>
      <c r="K289" s="791"/>
      <c r="L289" s="791"/>
      <c r="M289" s="791"/>
      <c r="N289" s="791"/>
      <c r="O289" s="791"/>
      <c r="P289" s="791"/>
      <c r="Q289" s="791"/>
      <c r="R289" s="791"/>
      <c r="S289" s="791"/>
      <c r="T289" s="791"/>
      <c r="U289" s="791"/>
      <c r="V289" s="791" t="s">
        <v>880</v>
      </c>
      <c r="W289" s="791"/>
      <c r="X289" s="791"/>
      <c r="Y289" s="790"/>
      <c r="Z289" s="790"/>
      <c r="AA289" s="790"/>
      <c r="AB289" s="790"/>
      <c r="AC289" s="790"/>
      <c r="AD289" s="790"/>
      <c r="AE289" s="790"/>
      <c r="AF289" s="790"/>
      <c r="AG289" s="790"/>
      <c r="AH289" s="790"/>
      <c r="AI289" s="790"/>
      <c r="AJ289" s="790"/>
      <c r="AK289" s="790"/>
      <c r="AL289" s="790"/>
      <c r="AM289" s="790"/>
      <c r="AN289" s="790"/>
      <c r="AO289" s="790"/>
      <c r="AP289" s="790"/>
      <c r="AQ289" s="790"/>
      <c r="AR289" s="790"/>
      <c r="AS289" s="790"/>
      <c r="AT289" s="790"/>
      <c r="AU289" s="790"/>
      <c r="AV289" s="790"/>
      <c r="AW289" s="790"/>
      <c r="AX289" s="790"/>
      <c r="AY289" s="790"/>
      <c r="AZ289" s="790"/>
      <c r="BA289" s="790"/>
      <c r="BB289" s="790"/>
    </row>
    <row r="290" spans="1:54" x14ac:dyDescent="0.2">
      <c r="A290" s="790">
        <v>286</v>
      </c>
      <c r="B290" s="790"/>
      <c r="C290" s="791" t="s">
        <v>878</v>
      </c>
      <c r="D290" s="791"/>
      <c r="E290" s="791"/>
      <c r="F290" s="791"/>
      <c r="G290" s="791"/>
      <c r="H290" s="791"/>
      <c r="I290" s="791"/>
      <c r="J290" s="791"/>
      <c r="K290" s="791"/>
      <c r="L290" s="791"/>
      <c r="M290" s="791"/>
      <c r="N290" s="791"/>
      <c r="O290" s="791"/>
      <c r="P290" s="791"/>
      <c r="Q290" s="791"/>
      <c r="R290" s="791"/>
      <c r="S290" s="791"/>
      <c r="T290" s="791"/>
      <c r="U290" s="791"/>
      <c r="V290" s="791" t="s">
        <v>880</v>
      </c>
      <c r="W290" s="791"/>
      <c r="X290" s="791"/>
      <c r="Y290" s="790"/>
      <c r="Z290" s="790"/>
      <c r="AA290" s="790"/>
      <c r="AB290" s="790"/>
      <c r="AC290" s="790"/>
      <c r="AD290" s="790"/>
      <c r="AE290" s="790"/>
      <c r="AF290" s="790"/>
      <c r="AG290" s="790"/>
      <c r="AH290" s="790"/>
      <c r="AI290" s="790"/>
      <c r="AJ290" s="790"/>
      <c r="AK290" s="790"/>
      <c r="AL290" s="790"/>
      <c r="AM290" s="790"/>
      <c r="AN290" s="790"/>
      <c r="AO290" s="790"/>
      <c r="AP290" s="790"/>
      <c r="AQ290" s="790"/>
      <c r="AR290" s="790"/>
      <c r="AS290" s="790"/>
      <c r="AT290" s="790"/>
      <c r="AU290" s="790"/>
      <c r="AV290" s="790"/>
      <c r="AW290" s="790"/>
      <c r="AX290" s="790"/>
      <c r="AY290" s="790"/>
      <c r="AZ290" s="790"/>
      <c r="BA290" s="790"/>
      <c r="BB290" s="790"/>
    </row>
    <row r="291" spans="1:54" x14ac:dyDescent="0.2">
      <c r="A291" s="790">
        <v>287</v>
      </c>
      <c r="B291" s="790"/>
      <c r="C291" s="791" t="s">
        <v>443</v>
      </c>
      <c r="D291" s="791"/>
      <c r="E291" s="791"/>
      <c r="F291" s="791"/>
      <c r="G291" s="791"/>
      <c r="H291" s="791"/>
      <c r="I291" s="791"/>
      <c r="J291" s="791"/>
      <c r="K291" s="791"/>
      <c r="L291" s="791"/>
      <c r="M291" s="791"/>
      <c r="N291" s="791"/>
      <c r="O291" s="791"/>
      <c r="P291" s="791"/>
      <c r="Q291" s="791"/>
      <c r="R291" s="791"/>
      <c r="S291" s="791"/>
      <c r="T291" s="791"/>
      <c r="U291" s="791"/>
      <c r="V291" s="791" t="s">
        <v>881</v>
      </c>
      <c r="W291" s="791"/>
      <c r="X291" s="791"/>
      <c r="Y291" s="790"/>
      <c r="Z291" s="790"/>
      <c r="AA291" s="790"/>
      <c r="AB291" s="790"/>
      <c r="AC291" s="790"/>
      <c r="AD291" s="790"/>
      <c r="AE291" s="790"/>
      <c r="AF291" s="790"/>
      <c r="AG291" s="790"/>
      <c r="AH291" s="790"/>
      <c r="AI291" s="790"/>
      <c r="AJ291" s="790"/>
      <c r="AK291" s="790"/>
      <c r="AL291" s="790"/>
      <c r="AM291" s="790"/>
      <c r="AN291" s="790"/>
      <c r="AO291" s="790"/>
      <c r="AP291" s="790"/>
      <c r="AQ291" s="790"/>
      <c r="AR291" s="790"/>
      <c r="AS291" s="790"/>
      <c r="AT291" s="790"/>
      <c r="AU291" s="790"/>
      <c r="AV291" s="790"/>
      <c r="AW291" s="790"/>
      <c r="AX291" s="790"/>
      <c r="AY291" s="790"/>
      <c r="AZ291" s="790"/>
      <c r="BA291" s="790"/>
      <c r="BB291" s="790"/>
    </row>
    <row r="292" spans="1:54" x14ac:dyDescent="0.2">
      <c r="A292" s="790">
        <v>288</v>
      </c>
      <c r="B292" s="790"/>
      <c r="C292" s="791" t="s">
        <v>882</v>
      </c>
      <c r="D292" s="791"/>
      <c r="E292" s="791"/>
      <c r="F292" s="791"/>
      <c r="G292" s="791"/>
      <c r="H292" s="791"/>
      <c r="I292" s="791"/>
      <c r="J292" s="791"/>
      <c r="K292" s="791"/>
      <c r="L292" s="791"/>
      <c r="M292" s="791"/>
      <c r="N292" s="791"/>
      <c r="O292" s="791"/>
      <c r="P292" s="791"/>
      <c r="Q292" s="791"/>
      <c r="R292" s="791"/>
      <c r="S292" s="791"/>
      <c r="T292" s="791"/>
      <c r="U292" s="791"/>
      <c r="V292" s="791" t="s">
        <v>883</v>
      </c>
      <c r="W292" s="791"/>
      <c r="X292" s="791"/>
      <c r="Y292" s="790"/>
      <c r="Z292" s="790"/>
      <c r="AA292" s="790"/>
      <c r="AB292" s="790"/>
      <c r="AC292" s="790"/>
      <c r="AD292" s="790"/>
      <c r="AE292" s="790"/>
      <c r="AF292" s="790"/>
      <c r="AG292" s="790"/>
      <c r="AH292" s="790"/>
      <c r="AI292" s="790"/>
      <c r="AJ292" s="790"/>
      <c r="AK292" s="790"/>
      <c r="AL292" s="790"/>
      <c r="AM292" s="790"/>
      <c r="AN292" s="790"/>
      <c r="AO292" s="790"/>
      <c r="AP292" s="790"/>
      <c r="AQ292" s="790"/>
      <c r="AR292" s="790"/>
      <c r="AS292" s="790"/>
      <c r="AT292" s="790"/>
      <c r="AU292" s="790"/>
      <c r="AV292" s="790"/>
      <c r="AW292" s="790"/>
      <c r="AX292" s="790"/>
      <c r="AY292" s="790"/>
      <c r="AZ292" s="790"/>
      <c r="BA292" s="790"/>
      <c r="BB292" s="790"/>
    </row>
    <row r="293" spans="1:54" x14ac:dyDescent="0.2">
      <c r="A293" s="790">
        <v>289</v>
      </c>
      <c r="B293" s="790"/>
      <c r="C293" s="791" t="s">
        <v>869</v>
      </c>
      <c r="D293" s="791"/>
      <c r="E293" s="791"/>
      <c r="F293" s="791"/>
      <c r="G293" s="791"/>
      <c r="H293" s="791"/>
      <c r="I293" s="791"/>
      <c r="J293" s="791"/>
      <c r="K293" s="791"/>
      <c r="L293" s="791"/>
      <c r="M293" s="791"/>
      <c r="N293" s="791"/>
      <c r="O293" s="791"/>
      <c r="P293" s="791"/>
      <c r="Q293" s="791"/>
      <c r="R293" s="791"/>
      <c r="S293" s="791"/>
      <c r="T293" s="791"/>
      <c r="U293" s="791"/>
      <c r="V293" s="791" t="s">
        <v>883</v>
      </c>
      <c r="W293" s="791"/>
      <c r="X293" s="791"/>
      <c r="Y293" s="790"/>
      <c r="Z293" s="790"/>
      <c r="AA293" s="790"/>
      <c r="AB293" s="790"/>
      <c r="AC293" s="790"/>
      <c r="AD293" s="790"/>
      <c r="AE293" s="790"/>
      <c r="AF293" s="790"/>
      <c r="AG293" s="790"/>
      <c r="AH293" s="790"/>
      <c r="AI293" s="790"/>
      <c r="AJ293" s="790"/>
      <c r="AK293" s="790"/>
      <c r="AL293" s="790"/>
      <c r="AM293" s="790"/>
      <c r="AN293" s="790"/>
      <c r="AO293" s="790"/>
      <c r="AP293" s="790"/>
      <c r="AQ293" s="790"/>
      <c r="AR293" s="790"/>
      <c r="AS293" s="790"/>
      <c r="AT293" s="790"/>
      <c r="AU293" s="790"/>
      <c r="AV293" s="790"/>
      <c r="AW293" s="790"/>
      <c r="AX293" s="790"/>
      <c r="AY293" s="790"/>
      <c r="AZ293" s="790"/>
      <c r="BA293" s="790"/>
      <c r="BB293" s="790"/>
    </row>
    <row r="294" spans="1:54" x14ac:dyDescent="0.2">
      <c r="A294" s="797">
        <v>290</v>
      </c>
      <c r="B294" s="797"/>
      <c r="C294" s="811" t="s">
        <v>884</v>
      </c>
      <c r="D294" s="811"/>
      <c r="E294" s="811"/>
      <c r="F294" s="811"/>
      <c r="G294" s="811"/>
      <c r="H294" s="811"/>
      <c r="I294" s="811"/>
      <c r="J294" s="811"/>
      <c r="K294" s="811"/>
      <c r="L294" s="811"/>
      <c r="M294" s="811"/>
      <c r="N294" s="811"/>
      <c r="O294" s="811"/>
      <c r="P294" s="811"/>
      <c r="Q294" s="811"/>
      <c r="R294" s="811"/>
      <c r="S294" s="811"/>
      <c r="T294" s="811"/>
      <c r="U294" s="811"/>
      <c r="V294" s="798" t="s">
        <v>885</v>
      </c>
      <c r="W294" s="798"/>
      <c r="X294" s="798"/>
      <c r="Y294" s="794"/>
      <c r="Z294" s="795"/>
      <c r="AA294" s="795"/>
      <c r="AB294" s="795"/>
      <c r="AC294" s="796"/>
      <c r="AD294" s="796"/>
      <c r="AE294" s="794"/>
      <c r="AF294" s="795"/>
      <c r="AG294" s="795"/>
      <c r="AH294" s="795"/>
      <c r="AI294" s="796"/>
      <c r="AJ294" s="796"/>
      <c r="AK294" s="794"/>
      <c r="AL294" s="795"/>
      <c r="AM294" s="795"/>
      <c r="AN294" s="795"/>
      <c r="AO294" s="796"/>
      <c r="AP294" s="796"/>
      <c r="AQ294" s="794"/>
      <c r="AR294" s="795"/>
      <c r="AS294" s="795"/>
      <c r="AT294" s="795"/>
      <c r="AU294" s="796"/>
      <c r="AV294" s="796"/>
      <c r="AW294" s="794"/>
      <c r="AX294" s="795"/>
      <c r="AY294" s="795"/>
      <c r="AZ294" s="795"/>
      <c r="BA294" s="796"/>
      <c r="BB294" s="796"/>
    </row>
    <row r="295" spans="1:54" x14ac:dyDescent="0.2">
      <c r="A295" s="790">
        <v>291</v>
      </c>
      <c r="B295" s="790"/>
      <c r="C295" s="810" t="s">
        <v>275</v>
      </c>
      <c r="D295" s="810"/>
      <c r="E295" s="810"/>
      <c r="F295" s="810"/>
      <c r="G295" s="810"/>
      <c r="H295" s="810"/>
      <c r="I295" s="810"/>
      <c r="J295" s="810"/>
      <c r="K295" s="810"/>
      <c r="L295" s="810"/>
      <c r="M295" s="810"/>
      <c r="N295" s="810"/>
      <c r="O295" s="810"/>
      <c r="P295" s="810"/>
      <c r="Q295" s="810"/>
      <c r="R295" s="810"/>
      <c r="S295" s="810"/>
      <c r="T295" s="810"/>
      <c r="U295" s="810"/>
      <c r="V295" s="791" t="s">
        <v>886</v>
      </c>
      <c r="W295" s="791"/>
      <c r="X295" s="791"/>
      <c r="Y295" s="790"/>
      <c r="Z295" s="790"/>
      <c r="AA295" s="790"/>
      <c r="AB295" s="790"/>
      <c r="AC295" s="790"/>
      <c r="AD295" s="790"/>
      <c r="AE295" s="790"/>
      <c r="AF295" s="790"/>
      <c r="AG295" s="790"/>
      <c r="AH295" s="790"/>
      <c r="AI295" s="790"/>
      <c r="AJ295" s="790"/>
      <c r="AK295" s="790"/>
      <c r="AL295" s="790"/>
      <c r="AM295" s="790"/>
      <c r="AN295" s="790"/>
      <c r="AO295" s="790"/>
      <c r="AP295" s="790"/>
      <c r="AQ295" s="790"/>
      <c r="AR295" s="790"/>
      <c r="AS295" s="790"/>
      <c r="AT295" s="790"/>
      <c r="AU295" s="790"/>
      <c r="AV295" s="790"/>
      <c r="AW295" s="790"/>
      <c r="AX295" s="790"/>
      <c r="AY295" s="790"/>
      <c r="AZ295" s="790"/>
      <c r="BA295" s="790"/>
      <c r="BB295" s="790"/>
    </row>
    <row r="296" spans="1:54" x14ac:dyDescent="0.2">
      <c r="A296" s="790">
        <v>292</v>
      </c>
      <c r="B296" s="790"/>
      <c r="C296" s="810" t="s">
        <v>276</v>
      </c>
      <c r="D296" s="810"/>
      <c r="E296" s="810"/>
      <c r="F296" s="810"/>
      <c r="G296" s="810"/>
      <c r="H296" s="810"/>
      <c r="I296" s="810"/>
      <c r="J296" s="810"/>
      <c r="K296" s="810"/>
      <c r="L296" s="810"/>
      <c r="M296" s="810"/>
      <c r="N296" s="810"/>
      <c r="O296" s="810"/>
      <c r="P296" s="810"/>
      <c r="Q296" s="810"/>
      <c r="R296" s="810"/>
      <c r="S296" s="810"/>
      <c r="T296" s="810"/>
      <c r="U296" s="810"/>
      <c r="V296" s="791" t="s">
        <v>887</v>
      </c>
      <c r="W296" s="791"/>
      <c r="X296" s="791"/>
      <c r="Y296" s="790"/>
      <c r="Z296" s="790"/>
      <c r="AA296" s="790"/>
      <c r="AB296" s="790"/>
      <c r="AC296" s="790"/>
      <c r="AD296" s="790"/>
      <c r="AE296" s="790"/>
      <c r="AF296" s="790"/>
      <c r="AG296" s="790"/>
      <c r="AH296" s="790"/>
      <c r="AI296" s="790"/>
      <c r="AJ296" s="790"/>
      <c r="AK296" s="790"/>
      <c r="AL296" s="790"/>
      <c r="AM296" s="790"/>
      <c r="AN296" s="790"/>
      <c r="AO296" s="790"/>
      <c r="AP296" s="790"/>
      <c r="AQ296" s="790"/>
      <c r="AR296" s="790"/>
      <c r="AS296" s="790"/>
      <c r="AT296" s="790"/>
      <c r="AU296" s="790"/>
      <c r="AV296" s="790"/>
      <c r="AW296" s="790"/>
      <c r="AX296" s="790"/>
      <c r="AY296" s="790"/>
      <c r="AZ296" s="790"/>
      <c r="BA296" s="790"/>
      <c r="BB296" s="790"/>
    </row>
    <row r="297" spans="1:54" x14ac:dyDescent="0.2">
      <c r="A297" s="790">
        <v>293</v>
      </c>
      <c r="B297" s="790"/>
      <c r="C297" s="810" t="s">
        <v>888</v>
      </c>
      <c r="D297" s="810"/>
      <c r="E297" s="810"/>
      <c r="F297" s="810"/>
      <c r="G297" s="810"/>
      <c r="H297" s="810"/>
      <c r="I297" s="810"/>
      <c r="J297" s="810"/>
      <c r="K297" s="810"/>
      <c r="L297" s="810"/>
      <c r="M297" s="810"/>
      <c r="N297" s="810"/>
      <c r="O297" s="810"/>
      <c r="P297" s="810"/>
      <c r="Q297" s="810"/>
      <c r="R297" s="810"/>
      <c r="S297" s="810"/>
      <c r="T297" s="810"/>
      <c r="U297" s="810"/>
      <c r="V297" s="791" t="s">
        <v>889</v>
      </c>
      <c r="W297" s="791"/>
      <c r="X297" s="791"/>
      <c r="Y297" s="790"/>
      <c r="Z297" s="790"/>
      <c r="AA297" s="790"/>
      <c r="AB297" s="790"/>
      <c r="AC297" s="790"/>
      <c r="AD297" s="790"/>
      <c r="AE297" s="790"/>
      <c r="AF297" s="790"/>
      <c r="AG297" s="790"/>
      <c r="AH297" s="790"/>
      <c r="AI297" s="790"/>
      <c r="AJ297" s="790"/>
      <c r="AK297" s="790"/>
      <c r="AL297" s="790"/>
      <c r="AM297" s="790"/>
      <c r="AN297" s="790"/>
      <c r="AO297" s="790"/>
      <c r="AP297" s="790"/>
      <c r="AQ297" s="790"/>
      <c r="AR297" s="790"/>
      <c r="AS297" s="790"/>
      <c r="AT297" s="790"/>
      <c r="AU297" s="790"/>
      <c r="AV297" s="790"/>
      <c r="AW297" s="790"/>
      <c r="AX297" s="790"/>
      <c r="AY297" s="790"/>
      <c r="AZ297" s="790"/>
      <c r="BA297" s="790"/>
      <c r="BB297" s="790"/>
    </row>
    <row r="298" spans="1:54" x14ac:dyDescent="0.2">
      <c r="A298" s="790">
        <v>294</v>
      </c>
      <c r="B298" s="790"/>
      <c r="C298" s="810" t="s">
        <v>890</v>
      </c>
      <c r="D298" s="810"/>
      <c r="E298" s="810"/>
      <c r="F298" s="810"/>
      <c r="G298" s="810"/>
      <c r="H298" s="810"/>
      <c r="I298" s="810"/>
      <c r="J298" s="810"/>
      <c r="K298" s="810"/>
      <c r="L298" s="810"/>
      <c r="M298" s="810"/>
      <c r="N298" s="810"/>
      <c r="O298" s="810"/>
      <c r="P298" s="810"/>
      <c r="Q298" s="810"/>
      <c r="R298" s="810"/>
      <c r="S298" s="810"/>
      <c r="T298" s="810"/>
      <c r="U298" s="810"/>
      <c r="V298" s="791" t="s">
        <v>891</v>
      </c>
      <c r="W298" s="791"/>
      <c r="X298" s="791"/>
      <c r="Y298" s="790"/>
      <c r="Z298" s="790"/>
      <c r="AA298" s="790"/>
      <c r="AB298" s="790"/>
      <c r="AC298" s="790"/>
      <c r="AD298" s="790"/>
      <c r="AE298" s="790"/>
      <c r="AF298" s="790"/>
      <c r="AG298" s="790"/>
      <c r="AH298" s="790"/>
      <c r="AI298" s="790"/>
      <c r="AJ298" s="790"/>
      <c r="AK298" s="790"/>
      <c r="AL298" s="790"/>
      <c r="AM298" s="790"/>
      <c r="AN298" s="790"/>
      <c r="AO298" s="790"/>
      <c r="AP298" s="790"/>
      <c r="AQ298" s="790"/>
      <c r="AR298" s="790"/>
      <c r="AS298" s="790"/>
      <c r="AT298" s="790"/>
      <c r="AU298" s="790"/>
      <c r="AV298" s="790"/>
      <c r="AW298" s="790"/>
      <c r="AX298" s="790"/>
      <c r="AY298" s="790"/>
      <c r="AZ298" s="790"/>
      <c r="BA298" s="790"/>
      <c r="BB298" s="790"/>
    </row>
    <row r="299" spans="1:54" x14ac:dyDescent="0.2">
      <c r="A299" s="790">
        <v>295</v>
      </c>
      <c r="B299" s="790"/>
      <c r="C299" s="810" t="s">
        <v>317</v>
      </c>
      <c r="D299" s="810"/>
      <c r="E299" s="810"/>
      <c r="F299" s="810"/>
      <c r="G299" s="810"/>
      <c r="H299" s="810"/>
      <c r="I299" s="810"/>
      <c r="J299" s="810"/>
      <c r="K299" s="810"/>
      <c r="L299" s="810"/>
      <c r="M299" s="810"/>
      <c r="N299" s="810"/>
      <c r="O299" s="810"/>
      <c r="P299" s="810"/>
      <c r="Q299" s="810"/>
      <c r="R299" s="810"/>
      <c r="S299" s="810"/>
      <c r="T299" s="810"/>
      <c r="U299" s="810"/>
      <c r="V299" s="791" t="s">
        <v>892</v>
      </c>
      <c r="W299" s="791"/>
      <c r="X299" s="791"/>
      <c r="Y299" s="790"/>
      <c r="Z299" s="790"/>
      <c r="AA299" s="790"/>
      <c r="AB299" s="790"/>
      <c r="AC299" s="790"/>
      <c r="AD299" s="790"/>
      <c r="AE299" s="790"/>
      <c r="AF299" s="790"/>
      <c r="AG299" s="790"/>
      <c r="AH299" s="790"/>
      <c r="AI299" s="790"/>
      <c r="AJ299" s="790"/>
      <c r="AK299" s="790"/>
      <c r="AL299" s="790"/>
      <c r="AM299" s="790"/>
      <c r="AN299" s="790"/>
      <c r="AO299" s="790"/>
      <c r="AP299" s="790"/>
      <c r="AQ299" s="790"/>
      <c r="AR299" s="790"/>
      <c r="AS299" s="790"/>
      <c r="AT299" s="790"/>
      <c r="AU299" s="790"/>
      <c r="AV299" s="790"/>
      <c r="AW299" s="790"/>
      <c r="AX299" s="790"/>
      <c r="AY299" s="790"/>
      <c r="AZ299" s="790"/>
      <c r="BA299" s="790"/>
      <c r="BB299" s="790"/>
    </row>
    <row r="300" spans="1:54" x14ac:dyDescent="0.2">
      <c r="A300" s="790">
        <v>296</v>
      </c>
      <c r="B300" s="790"/>
      <c r="C300" s="810" t="s">
        <v>893</v>
      </c>
      <c r="D300" s="810"/>
      <c r="E300" s="810"/>
      <c r="F300" s="810"/>
      <c r="G300" s="810"/>
      <c r="H300" s="810"/>
      <c r="I300" s="810"/>
      <c r="J300" s="810"/>
      <c r="K300" s="810"/>
      <c r="L300" s="810"/>
      <c r="M300" s="810"/>
      <c r="N300" s="810"/>
      <c r="O300" s="810"/>
      <c r="P300" s="810"/>
      <c r="Q300" s="810"/>
      <c r="R300" s="810"/>
      <c r="S300" s="810"/>
      <c r="T300" s="810"/>
      <c r="U300" s="810"/>
      <c r="V300" s="791" t="s">
        <v>894</v>
      </c>
      <c r="W300" s="791"/>
      <c r="X300" s="791"/>
      <c r="Y300" s="790"/>
      <c r="Z300" s="790"/>
      <c r="AA300" s="790"/>
      <c r="AB300" s="790"/>
      <c r="AC300" s="790"/>
      <c r="AD300" s="790"/>
      <c r="AE300" s="790"/>
      <c r="AF300" s="790"/>
      <c r="AG300" s="790"/>
      <c r="AH300" s="790"/>
      <c r="AI300" s="790"/>
      <c r="AJ300" s="790"/>
      <c r="AK300" s="790"/>
      <c r="AL300" s="790"/>
      <c r="AM300" s="790"/>
      <c r="AN300" s="790"/>
      <c r="AO300" s="790"/>
      <c r="AP300" s="790"/>
      <c r="AQ300" s="790"/>
      <c r="AR300" s="790"/>
      <c r="AS300" s="790"/>
      <c r="AT300" s="790"/>
      <c r="AU300" s="790"/>
      <c r="AV300" s="790"/>
      <c r="AW300" s="790"/>
      <c r="AX300" s="790"/>
      <c r="AY300" s="790"/>
      <c r="AZ300" s="790"/>
      <c r="BA300" s="790"/>
      <c r="BB300" s="790"/>
    </row>
    <row r="301" spans="1:54" x14ac:dyDescent="0.2">
      <c r="A301" s="797">
        <v>297</v>
      </c>
      <c r="B301" s="797"/>
      <c r="C301" s="811" t="s">
        <v>895</v>
      </c>
      <c r="D301" s="811"/>
      <c r="E301" s="811"/>
      <c r="F301" s="811"/>
      <c r="G301" s="811"/>
      <c r="H301" s="811"/>
      <c r="I301" s="811"/>
      <c r="J301" s="811"/>
      <c r="K301" s="811"/>
      <c r="L301" s="811"/>
      <c r="M301" s="811"/>
      <c r="N301" s="811"/>
      <c r="O301" s="811"/>
      <c r="P301" s="811"/>
      <c r="Q301" s="811"/>
      <c r="R301" s="811"/>
      <c r="S301" s="811"/>
      <c r="T301" s="811"/>
      <c r="U301" s="811"/>
      <c r="V301" s="798" t="s">
        <v>896</v>
      </c>
      <c r="W301" s="798"/>
      <c r="X301" s="798"/>
      <c r="Y301" s="794"/>
      <c r="Z301" s="795"/>
      <c r="AA301" s="795"/>
      <c r="AB301" s="795"/>
      <c r="AC301" s="796"/>
      <c r="AD301" s="796"/>
      <c r="AE301" s="794"/>
      <c r="AF301" s="795"/>
      <c r="AG301" s="795"/>
      <c r="AH301" s="795"/>
      <c r="AI301" s="796"/>
      <c r="AJ301" s="796"/>
      <c r="AK301" s="794"/>
      <c r="AL301" s="795"/>
      <c r="AM301" s="795"/>
      <c r="AN301" s="795"/>
      <c r="AO301" s="796"/>
      <c r="AP301" s="796"/>
      <c r="AQ301" s="794"/>
      <c r="AR301" s="795"/>
      <c r="AS301" s="795"/>
      <c r="AT301" s="795"/>
      <c r="AU301" s="796"/>
      <c r="AV301" s="796"/>
      <c r="AW301" s="794"/>
      <c r="AX301" s="795"/>
      <c r="AY301" s="795"/>
      <c r="AZ301" s="795"/>
      <c r="BA301" s="796"/>
      <c r="BB301" s="796"/>
    </row>
    <row r="302" spans="1:54" x14ac:dyDescent="0.2">
      <c r="A302" s="790">
        <v>298</v>
      </c>
      <c r="B302" s="790"/>
      <c r="C302" s="810" t="s">
        <v>897</v>
      </c>
      <c r="D302" s="810"/>
      <c r="E302" s="810"/>
      <c r="F302" s="810"/>
      <c r="G302" s="810"/>
      <c r="H302" s="810"/>
      <c r="I302" s="810"/>
      <c r="J302" s="810"/>
      <c r="K302" s="810"/>
      <c r="L302" s="810"/>
      <c r="M302" s="810"/>
      <c r="N302" s="810"/>
      <c r="O302" s="810"/>
      <c r="P302" s="810"/>
      <c r="Q302" s="810"/>
      <c r="R302" s="810"/>
      <c r="S302" s="810"/>
      <c r="T302" s="810"/>
      <c r="U302" s="810"/>
      <c r="V302" s="791" t="s">
        <v>898</v>
      </c>
      <c r="W302" s="791"/>
      <c r="X302" s="791"/>
      <c r="Y302" s="790"/>
      <c r="Z302" s="790"/>
      <c r="AA302" s="790"/>
      <c r="AB302" s="790"/>
      <c r="AC302" s="790"/>
      <c r="AD302" s="790"/>
      <c r="AE302" s="790"/>
      <c r="AF302" s="790"/>
      <c r="AG302" s="790"/>
      <c r="AH302" s="790"/>
      <c r="AI302" s="790"/>
      <c r="AJ302" s="790"/>
      <c r="AK302" s="790"/>
      <c r="AL302" s="790"/>
      <c r="AM302" s="790"/>
      <c r="AN302" s="790"/>
      <c r="AO302" s="790"/>
      <c r="AP302" s="790"/>
      <c r="AQ302" s="790"/>
      <c r="AR302" s="790"/>
      <c r="AS302" s="790"/>
      <c r="AT302" s="790"/>
      <c r="AU302" s="790"/>
      <c r="AV302" s="790"/>
      <c r="AW302" s="790"/>
      <c r="AX302" s="790"/>
      <c r="AY302" s="790"/>
      <c r="AZ302" s="790"/>
      <c r="BA302" s="790"/>
      <c r="BB302" s="790"/>
    </row>
    <row r="303" spans="1:54" x14ac:dyDescent="0.2">
      <c r="A303" s="790">
        <v>299</v>
      </c>
      <c r="B303" s="790"/>
      <c r="C303" s="807" t="s">
        <v>899</v>
      </c>
      <c r="D303" s="807"/>
      <c r="E303" s="807"/>
      <c r="F303" s="807"/>
      <c r="G303" s="807"/>
      <c r="H303" s="807"/>
      <c r="I303" s="807"/>
      <c r="J303" s="807"/>
      <c r="K303" s="807"/>
      <c r="L303" s="807"/>
      <c r="M303" s="807"/>
      <c r="N303" s="807"/>
      <c r="O303" s="807"/>
      <c r="P303" s="807"/>
      <c r="Q303" s="807"/>
      <c r="R303" s="807"/>
      <c r="S303" s="807"/>
      <c r="T303" s="807"/>
      <c r="U303" s="807"/>
      <c r="V303" s="791" t="s">
        <v>900</v>
      </c>
      <c r="W303" s="791"/>
      <c r="X303" s="791"/>
      <c r="Y303" s="790"/>
      <c r="Z303" s="790"/>
      <c r="AA303" s="790"/>
      <c r="AB303" s="790"/>
      <c r="AC303" s="790"/>
      <c r="AD303" s="790"/>
      <c r="AE303" s="790"/>
      <c r="AF303" s="790"/>
      <c r="AG303" s="790"/>
      <c r="AH303" s="790"/>
      <c r="AI303" s="790"/>
      <c r="AJ303" s="790"/>
      <c r="AK303" s="790"/>
      <c r="AL303" s="790"/>
      <c r="AM303" s="790"/>
      <c r="AN303" s="790"/>
      <c r="AO303" s="790"/>
      <c r="AP303" s="790"/>
      <c r="AQ303" s="790"/>
      <c r="AR303" s="790"/>
      <c r="AS303" s="790"/>
      <c r="AT303" s="790"/>
      <c r="AU303" s="790"/>
      <c r="AV303" s="790"/>
      <c r="AW303" s="790"/>
      <c r="AX303" s="790"/>
      <c r="AY303" s="790"/>
      <c r="AZ303" s="790"/>
      <c r="BA303" s="790"/>
      <c r="BB303" s="790"/>
    </row>
    <row r="304" spans="1:54" x14ac:dyDescent="0.2">
      <c r="A304" s="790">
        <v>300</v>
      </c>
      <c r="B304" s="790"/>
      <c r="C304" s="810" t="s">
        <v>901</v>
      </c>
      <c r="D304" s="810"/>
      <c r="E304" s="810"/>
      <c r="F304" s="810"/>
      <c r="G304" s="810"/>
      <c r="H304" s="810"/>
      <c r="I304" s="810"/>
      <c r="J304" s="810"/>
      <c r="K304" s="810"/>
      <c r="L304" s="810"/>
      <c r="M304" s="810"/>
      <c r="N304" s="810"/>
      <c r="O304" s="810"/>
      <c r="P304" s="810"/>
      <c r="Q304" s="810"/>
      <c r="R304" s="810"/>
      <c r="S304" s="810"/>
      <c r="T304" s="810"/>
      <c r="U304" s="810"/>
      <c r="V304" s="791" t="s">
        <v>902</v>
      </c>
      <c r="W304" s="791"/>
      <c r="X304" s="791"/>
      <c r="Y304" s="790"/>
      <c r="Z304" s="790"/>
      <c r="AA304" s="790"/>
      <c r="AB304" s="790"/>
      <c r="AC304" s="790"/>
      <c r="AD304" s="790"/>
      <c r="AE304" s="790"/>
      <c r="AF304" s="790"/>
      <c r="AG304" s="790"/>
      <c r="AH304" s="790"/>
      <c r="AI304" s="790"/>
      <c r="AJ304" s="790"/>
      <c r="AK304" s="790"/>
      <c r="AL304" s="790"/>
      <c r="AM304" s="790"/>
      <c r="AN304" s="790"/>
      <c r="AO304" s="790"/>
      <c r="AP304" s="790"/>
      <c r="AQ304" s="790"/>
      <c r="AR304" s="790"/>
      <c r="AS304" s="790"/>
      <c r="AT304" s="790"/>
      <c r="AU304" s="790"/>
      <c r="AV304" s="790"/>
      <c r="AW304" s="790"/>
      <c r="AX304" s="790"/>
      <c r="AY304" s="790"/>
      <c r="AZ304" s="790"/>
      <c r="BA304" s="790"/>
      <c r="BB304" s="790"/>
    </row>
    <row r="305" spans="1:54" x14ac:dyDescent="0.2">
      <c r="A305" s="790">
        <v>301</v>
      </c>
      <c r="B305" s="790"/>
      <c r="C305" s="791" t="s">
        <v>869</v>
      </c>
      <c r="D305" s="791"/>
      <c r="E305" s="791"/>
      <c r="F305" s="791"/>
      <c r="G305" s="791"/>
      <c r="H305" s="791"/>
      <c r="I305" s="791"/>
      <c r="J305" s="791"/>
      <c r="K305" s="791"/>
      <c r="L305" s="791"/>
      <c r="M305" s="791"/>
      <c r="N305" s="791"/>
      <c r="O305" s="791"/>
      <c r="P305" s="791"/>
      <c r="Q305" s="791"/>
      <c r="R305" s="791"/>
      <c r="S305" s="791"/>
      <c r="T305" s="791"/>
      <c r="U305" s="791"/>
      <c r="V305" s="791" t="s">
        <v>902</v>
      </c>
      <c r="W305" s="791"/>
      <c r="X305" s="791"/>
      <c r="Y305" s="790"/>
      <c r="Z305" s="790"/>
      <c r="AA305" s="790"/>
      <c r="AB305" s="790"/>
      <c r="AC305" s="790"/>
      <c r="AD305" s="790"/>
      <c r="AE305" s="790"/>
      <c r="AF305" s="790"/>
      <c r="AG305" s="790"/>
      <c r="AH305" s="790"/>
      <c r="AI305" s="790"/>
      <c r="AJ305" s="790"/>
      <c r="AK305" s="790"/>
      <c r="AL305" s="790"/>
      <c r="AM305" s="790"/>
      <c r="AN305" s="790"/>
      <c r="AO305" s="790"/>
      <c r="AP305" s="790"/>
      <c r="AQ305" s="790"/>
      <c r="AR305" s="790"/>
      <c r="AS305" s="790"/>
      <c r="AT305" s="790"/>
      <c r="AU305" s="790"/>
      <c r="AV305" s="790"/>
      <c r="AW305" s="790"/>
      <c r="AX305" s="790"/>
      <c r="AY305" s="790"/>
      <c r="AZ305" s="790"/>
      <c r="BA305" s="790"/>
      <c r="BB305" s="790"/>
    </row>
    <row r="306" spans="1:54" x14ac:dyDescent="0.2">
      <c r="A306" s="790">
        <v>302</v>
      </c>
      <c r="B306" s="790"/>
      <c r="C306" s="810" t="s">
        <v>903</v>
      </c>
      <c r="D306" s="810"/>
      <c r="E306" s="810"/>
      <c r="F306" s="810"/>
      <c r="G306" s="810"/>
      <c r="H306" s="810"/>
      <c r="I306" s="810"/>
      <c r="J306" s="810"/>
      <c r="K306" s="810"/>
      <c r="L306" s="810"/>
      <c r="M306" s="810"/>
      <c r="N306" s="810"/>
      <c r="O306" s="810"/>
      <c r="P306" s="810"/>
      <c r="Q306" s="810"/>
      <c r="R306" s="810"/>
      <c r="S306" s="810"/>
      <c r="T306" s="810"/>
      <c r="U306" s="810"/>
      <c r="V306" s="791" t="s">
        <v>904</v>
      </c>
      <c r="W306" s="791"/>
      <c r="X306" s="791"/>
      <c r="Y306" s="790"/>
      <c r="Z306" s="790"/>
      <c r="AA306" s="790"/>
      <c r="AB306" s="790"/>
      <c r="AC306" s="790"/>
      <c r="AD306" s="790"/>
      <c r="AE306" s="790"/>
      <c r="AF306" s="790"/>
      <c r="AG306" s="790"/>
      <c r="AH306" s="790"/>
      <c r="AI306" s="790"/>
      <c r="AJ306" s="790"/>
      <c r="AK306" s="790"/>
      <c r="AL306" s="790"/>
      <c r="AM306" s="790"/>
      <c r="AN306" s="790"/>
      <c r="AO306" s="790"/>
      <c r="AP306" s="790"/>
      <c r="AQ306" s="790"/>
      <c r="AR306" s="790"/>
      <c r="AS306" s="790"/>
      <c r="AT306" s="790"/>
      <c r="AU306" s="790"/>
      <c r="AV306" s="790"/>
      <c r="AW306" s="790"/>
      <c r="AX306" s="790"/>
      <c r="AY306" s="790"/>
      <c r="AZ306" s="790"/>
      <c r="BA306" s="790"/>
      <c r="BB306" s="790"/>
    </row>
    <row r="307" spans="1:54" x14ac:dyDescent="0.2">
      <c r="A307" s="790">
        <v>303</v>
      </c>
      <c r="B307" s="790"/>
      <c r="C307" s="791" t="s">
        <v>905</v>
      </c>
      <c r="D307" s="791"/>
      <c r="E307" s="791"/>
      <c r="F307" s="791"/>
      <c r="G307" s="791"/>
      <c r="H307" s="791"/>
      <c r="I307" s="791"/>
      <c r="J307" s="791"/>
      <c r="K307" s="791"/>
      <c r="L307" s="791"/>
      <c r="M307" s="791"/>
      <c r="N307" s="791"/>
      <c r="O307" s="791"/>
      <c r="P307" s="791"/>
      <c r="Q307" s="791"/>
      <c r="R307" s="791"/>
      <c r="S307" s="791"/>
      <c r="T307" s="791"/>
      <c r="U307" s="791"/>
      <c r="V307" s="791" t="s">
        <v>904</v>
      </c>
      <c r="W307" s="791"/>
      <c r="X307" s="791"/>
      <c r="Y307" s="790"/>
      <c r="Z307" s="790"/>
      <c r="AA307" s="790"/>
      <c r="AB307" s="790"/>
      <c r="AC307" s="790"/>
      <c r="AD307" s="790"/>
      <c r="AE307" s="790"/>
      <c r="AF307" s="790"/>
      <c r="AG307" s="790"/>
      <c r="AH307" s="790"/>
      <c r="AI307" s="790"/>
      <c r="AJ307" s="790"/>
      <c r="AK307" s="790"/>
      <c r="AL307" s="790"/>
      <c r="AM307" s="790"/>
      <c r="AN307" s="790"/>
      <c r="AO307" s="790"/>
      <c r="AP307" s="790"/>
      <c r="AQ307" s="790"/>
      <c r="AR307" s="790"/>
      <c r="AS307" s="790"/>
      <c r="AT307" s="790"/>
      <c r="AU307" s="790"/>
      <c r="AV307" s="790"/>
      <c r="AW307" s="790"/>
      <c r="AX307" s="790"/>
      <c r="AY307" s="790"/>
      <c r="AZ307" s="790"/>
      <c r="BA307" s="790"/>
      <c r="BB307" s="790"/>
    </row>
    <row r="308" spans="1:54" x14ac:dyDescent="0.2">
      <c r="A308" s="790">
        <v>304</v>
      </c>
      <c r="B308" s="790"/>
      <c r="C308" s="791" t="s">
        <v>906</v>
      </c>
      <c r="D308" s="791"/>
      <c r="E308" s="791"/>
      <c r="F308" s="791"/>
      <c r="G308" s="791"/>
      <c r="H308" s="791"/>
      <c r="I308" s="791"/>
      <c r="J308" s="791"/>
      <c r="K308" s="791"/>
      <c r="L308" s="791"/>
      <c r="M308" s="791"/>
      <c r="N308" s="791"/>
      <c r="O308" s="791"/>
      <c r="P308" s="791"/>
      <c r="Q308" s="791"/>
      <c r="R308" s="791"/>
      <c r="S308" s="791"/>
      <c r="T308" s="791"/>
      <c r="U308" s="791"/>
      <c r="V308" s="791" t="s">
        <v>904</v>
      </c>
      <c r="W308" s="791"/>
      <c r="X308" s="791"/>
      <c r="Y308" s="790"/>
      <c r="Z308" s="790"/>
      <c r="AA308" s="790"/>
      <c r="AB308" s="790"/>
      <c r="AC308" s="790"/>
      <c r="AD308" s="790"/>
      <c r="AE308" s="790"/>
      <c r="AF308" s="790"/>
      <c r="AG308" s="790"/>
      <c r="AH308" s="790"/>
      <c r="AI308" s="790"/>
      <c r="AJ308" s="790"/>
      <c r="AK308" s="790"/>
      <c r="AL308" s="790"/>
      <c r="AM308" s="790"/>
      <c r="AN308" s="790"/>
      <c r="AO308" s="790"/>
      <c r="AP308" s="790"/>
      <c r="AQ308" s="790"/>
      <c r="AR308" s="790"/>
      <c r="AS308" s="790"/>
      <c r="AT308" s="790"/>
      <c r="AU308" s="790"/>
      <c r="AV308" s="790"/>
      <c r="AW308" s="790"/>
      <c r="AX308" s="790"/>
      <c r="AY308" s="790"/>
      <c r="AZ308" s="790"/>
      <c r="BA308" s="790"/>
      <c r="BB308" s="790"/>
    </row>
    <row r="309" spans="1:54" x14ac:dyDescent="0.2">
      <c r="A309" s="790">
        <v>305</v>
      </c>
      <c r="B309" s="790"/>
      <c r="C309" s="791" t="s">
        <v>907</v>
      </c>
      <c r="D309" s="791"/>
      <c r="E309" s="791"/>
      <c r="F309" s="791"/>
      <c r="G309" s="791"/>
      <c r="H309" s="791"/>
      <c r="I309" s="791"/>
      <c r="J309" s="791"/>
      <c r="K309" s="791"/>
      <c r="L309" s="791"/>
      <c r="M309" s="791"/>
      <c r="N309" s="791"/>
      <c r="O309" s="791"/>
      <c r="P309" s="791"/>
      <c r="Q309" s="791"/>
      <c r="R309" s="791"/>
      <c r="S309" s="791"/>
      <c r="T309" s="791"/>
      <c r="U309" s="791"/>
      <c r="V309" s="791" t="s">
        <v>904</v>
      </c>
      <c r="W309" s="791"/>
      <c r="X309" s="791"/>
      <c r="Y309" s="790"/>
      <c r="Z309" s="790"/>
      <c r="AA309" s="790"/>
      <c r="AB309" s="790"/>
      <c r="AC309" s="790"/>
      <c r="AD309" s="790"/>
      <c r="AE309" s="790"/>
      <c r="AF309" s="790"/>
      <c r="AG309" s="790"/>
      <c r="AH309" s="790"/>
      <c r="AI309" s="790"/>
      <c r="AJ309" s="790"/>
      <c r="AK309" s="790"/>
      <c r="AL309" s="790"/>
      <c r="AM309" s="790"/>
      <c r="AN309" s="790"/>
      <c r="AO309" s="790"/>
      <c r="AP309" s="790"/>
      <c r="AQ309" s="790"/>
      <c r="AR309" s="790"/>
      <c r="AS309" s="790"/>
      <c r="AT309" s="790"/>
      <c r="AU309" s="790"/>
      <c r="AV309" s="790"/>
      <c r="AW309" s="790"/>
      <c r="AX309" s="790"/>
      <c r="AY309" s="790"/>
      <c r="AZ309" s="790"/>
      <c r="BA309" s="790"/>
      <c r="BB309" s="790"/>
    </row>
    <row r="310" spans="1:54" x14ac:dyDescent="0.2">
      <c r="A310" s="790">
        <v>306</v>
      </c>
      <c r="B310" s="790"/>
      <c r="C310" s="791" t="s">
        <v>869</v>
      </c>
      <c r="D310" s="791"/>
      <c r="E310" s="791"/>
      <c r="F310" s="791"/>
      <c r="G310" s="791"/>
      <c r="H310" s="791"/>
      <c r="I310" s="791"/>
      <c r="J310" s="791"/>
      <c r="K310" s="791"/>
      <c r="L310" s="791"/>
      <c r="M310" s="791"/>
      <c r="N310" s="791"/>
      <c r="O310" s="791"/>
      <c r="P310" s="791"/>
      <c r="Q310" s="791"/>
      <c r="R310" s="791"/>
      <c r="S310" s="791"/>
      <c r="T310" s="791"/>
      <c r="U310" s="791"/>
      <c r="V310" s="791" t="s">
        <v>904</v>
      </c>
      <c r="W310" s="791"/>
      <c r="X310" s="791"/>
      <c r="Y310" s="790"/>
      <c r="Z310" s="790"/>
      <c r="AA310" s="790"/>
      <c r="AB310" s="790"/>
      <c r="AC310" s="790"/>
      <c r="AD310" s="790"/>
      <c r="AE310" s="790"/>
      <c r="AF310" s="790"/>
      <c r="AG310" s="790"/>
      <c r="AH310" s="790"/>
      <c r="AI310" s="790"/>
      <c r="AJ310" s="790"/>
      <c r="AK310" s="790"/>
      <c r="AL310" s="790"/>
      <c r="AM310" s="790"/>
      <c r="AN310" s="790"/>
      <c r="AO310" s="790"/>
      <c r="AP310" s="790"/>
      <c r="AQ310" s="790"/>
      <c r="AR310" s="790"/>
      <c r="AS310" s="790"/>
      <c r="AT310" s="790"/>
      <c r="AU310" s="790"/>
      <c r="AV310" s="790"/>
      <c r="AW310" s="790"/>
      <c r="AX310" s="790"/>
      <c r="AY310" s="790"/>
      <c r="AZ310" s="790"/>
      <c r="BA310" s="790"/>
      <c r="BB310" s="790"/>
    </row>
    <row r="311" spans="1:54" x14ac:dyDescent="0.2">
      <c r="A311" s="797">
        <v>307</v>
      </c>
      <c r="B311" s="797"/>
      <c r="C311" s="811" t="s">
        <v>908</v>
      </c>
      <c r="D311" s="811"/>
      <c r="E311" s="811"/>
      <c r="F311" s="811"/>
      <c r="G311" s="811"/>
      <c r="H311" s="811"/>
      <c r="I311" s="811"/>
      <c r="J311" s="811"/>
      <c r="K311" s="811"/>
      <c r="L311" s="811"/>
      <c r="M311" s="811"/>
      <c r="N311" s="811"/>
      <c r="O311" s="811"/>
      <c r="P311" s="811"/>
      <c r="Q311" s="811"/>
      <c r="R311" s="811"/>
      <c r="S311" s="811"/>
      <c r="T311" s="811"/>
      <c r="U311" s="811"/>
      <c r="V311" s="798" t="s">
        <v>909</v>
      </c>
      <c r="W311" s="798"/>
      <c r="X311" s="798"/>
      <c r="Y311" s="794"/>
      <c r="Z311" s="795"/>
      <c r="AA311" s="795"/>
      <c r="AB311" s="795"/>
      <c r="AC311" s="796"/>
      <c r="AD311" s="796"/>
      <c r="AE311" s="794"/>
      <c r="AF311" s="795"/>
      <c r="AG311" s="795"/>
      <c r="AH311" s="795"/>
      <c r="AI311" s="796"/>
      <c r="AJ311" s="796"/>
      <c r="AK311" s="794"/>
      <c r="AL311" s="795"/>
      <c r="AM311" s="795"/>
      <c r="AN311" s="795"/>
      <c r="AO311" s="796"/>
      <c r="AP311" s="796"/>
      <c r="AQ311" s="794"/>
      <c r="AR311" s="795"/>
      <c r="AS311" s="795"/>
      <c r="AT311" s="795"/>
      <c r="AU311" s="796"/>
      <c r="AV311" s="796"/>
      <c r="AW311" s="794"/>
      <c r="AX311" s="795"/>
      <c r="AY311" s="795"/>
      <c r="AZ311" s="795"/>
      <c r="BA311" s="796"/>
      <c r="BB311" s="796"/>
    </row>
    <row r="312" spans="1:54" x14ac:dyDescent="0.2">
      <c r="A312" s="790">
        <v>308</v>
      </c>
      <c r="B312" s="790"/>
      <c r="C312" s="791" t="s">
        <v>910</v>
      </c>
      <c r="D312" s="791"/>
      <c r="E312" s="791"/>
      <c r="F312" s="791"/>
      <c r="G312" s="791"/>
      <c r="H312" s="791"/>
      <c r="I312" s="791"/>
      <c r="J312" s="791"/>
      <c r="K312" s="791"/>
      <c r="L312" s="791"/>
      <c r="M312" s="791"/>
      <c r="N312" s="791"/>
      <c r="O312" s="791"/>
      <c r="P312" s="791"/>
      <c r="Q312" s="791"/>
      <c r="R312" s="791"/>
      <c r="S312" s="791"/>
      <c r="T312" s="791"/>
      <c r="U312" s="791"/>
      <c r="V312" s="791" t="s">
        <v>911</v>
      </c>
      <c r="W312" s="791"/>
      <c r="X312" s="791"/>
      <c r="Y312" s="790"/>
      <c r="Z312" s="790"/>
      <c r="AA312" s="790"/>
      <c r="AB312" s="790"/>
      <c r="AC312" s="790"/>
      <c r="AD312" s="790"/>
      <c r="AE312" s="790"/>
      <c r="AF312" s="790"/>
      <c r="AG312" s="790"/>
      <c r="AH312" s="790"/>
      <c r="AI312" s="790"/>
      <c r="AJ312" s="790"/>
      <c r="AK312" s="790"/>
      <c r="AL312" s="790"/>
      <c r="AM312" s="790"/>
      <c r="AN312" s="790"/>
      <c r="AO312" s="790"/>
      <c r="AP312" s="790"/>
      <c r="AQ312" s="790"/>
      <c r="AR312" s="790"/>
      <c r="AS312" s="790"/>
      <c r="AT312" s="790"/>
      <c r="AU312" s="790"/>
      <c r="AV312" s="790"/>
      <c r="AW312" s="790"/>
      <c r="AX312" s="790"/>
      <c r="AY312" s="790"/>
      <c r="AZ312" s="790"/>
      <c r="BA312" s="790"/>
      <c r="BB312" s="790"/>
    </row>
    <row r="313" spans="1:54" x14ac:dyDescent="0.2">
      <c r="A313" s="797">
        <v>309</v>
      </c>
      <c r="B313" s="797"/>
      <c r="C313" s="811" t="s">
        <v>912</v>
      </c>
      <c r="D313" s="811"/>
      <c r="E313" s="811"/>
      <c r="F313" s="811"/>
      <c r="G313" s="811"/>
      <c r="H313" s="811"/>
      <c r="I313" s="811"/>
      <c r="J313" s="811"/>
      <c r="K313" s="811"/>
      <c r="L313" s="811"/>
      <c r="M313" s="811"/>
      <c r="N313" s="811"/>
      <c r="O313" s="811"/>
      <c r="P313" s="811"/>
      <c r="Q313" s="811"/>
      <c r="R313" s="811"/>
      <c r="S313" s="811"/>
      <c r="T313" s="811"/>
      <c r="U313" s="811"/>
      <c r="V313" s="798" t="s">
        <v>913</v>
      </c>
      <c r="W313" s="798"/>
      <c r="X313" s="798"/>
      <c r="Y313" s="794"/>
      <c r="Z313" s="795"/>
      <c r="AA313" s="795"/>
      <c r="AB313" s="795"/>
      <c r="AC313" s="796"/>
      <c r="AD313" s="796"/>
      <c r="AE313" s="794"/>
      <c r="AF313" s="795"/>
      <c r="AG313" s="795"/>
      <c r="AH313" s="795"/>
      <c r="AI313" s="796"/>
      <c r="AJ313" s="796"/>
      <c r="AK313" s="794"/>
      <c r="AL313" s="795"/>
      <c r="AM313" s="795"/>
      <c r="AN313" s="795"/>
      <c r="AO313" s="796"/>
      <c r="AP313" s="796"/>
      <c r="AQ313" s="794"/>
      <c r="AR313" s="795"/>
      <c r="AS313" s="795"/>
      <c r="AT313" s="795"/>
      <c r="AU313" s="796"/>
      <c r="AV313" s="796"/>
      <c r="AW313" s="794"/>
      <c r="AX313" s="795"/>
      <c r="AY313" s="795"/>
      <c r="AZ313" s="795"/>
      <c r="BA313" s="796"/>
      <c r="BB313" s="796"/>
    </row>
    <row r="314" spans="1:54" x14ac:dyDescent="0.2">
      <c r="A314" s="797">
        <v>310</v>
      </c>
      <c r="B314" s="797"/>
      <c r="C314" s="798" t="s">
        <v>914</v>
      </c>
      <c r="D314" s="798"/>
      <c r="E314" s="798"/>
      <c r="F314" s="798"/>
      <c r="G314" s="798"/>
      <c r="H314" s="798"/>
      <c r="I314" s="798"/>
      <c r="J314" s="798"/>
      <c r="K314" s="798"/>
      <c r="L314" s="798"/>
      <c r="M314" s="798"/>
      <c r="N314" s="798"/>
      <c r="O314" s="798"/>
      <c r="P314" s="798"/>
      <c r="Q314" s="798"/>
      <c r="R314" s="798"/>
      <c r="S314" s="798"/>
      <c r="T314" s="798"/>
      <c r="U314" s="798"/>
      <c r="V314" s="798" t="s">
        <v>915</v>
      </c>
      <c r="W314" s="798"/>
      <c r="X314" s="798"/>
      <c r="Y314" s="794"/>
      <c r="Z314" s="795"/>
      <c r="AA314" s="795"/>
      <c r="AB314" s="795"/>
      <c r="AC314" s="796"/>
      <c r="AD314" s="796"/>
      <c r="AE314" s="794"/>
      <c r="AF314" s="795"/>
      <c r="AG314" s="795"/>
      <c r="AH314" s="795"/>
      <c r="AI314" s="796"/>
      <c r="AJ314" s="796"/>
      <c r="AK314" s="794"/>
      <c r="AL314" s="795"/>
      <c r="AM314" s="795"/>
      <c r="AN314" s="795"/>
      <c r="AO314" s="796"/>
      <c r="AP314" s="796"/>
      <c r="AQ314" s="794"/>
      <c r="AR314" s="795"/>
      <c r="AS314" s="795"/>
      <c r="AT314" s="795"/>
      <c r="AU314" s="796"/>
      <c r="AV314" s="796"/>
      <c r="AW314" s="794"/>
      <c r="AX314" s="795"/>
      <c r="AY314" s="795"/>
      <c r="AZ314" s="795"/>
      <c r="BA314" s="796"/>
      <c r="BB314" s="796"/>
    </row>
    <row r="315" spans="1:54" x14ac:dyDescent="0.2">
      <c r="A315" s="797">
        <v>311</v>
      </c>
      <c r="B315" s="797"/>
      <c r="C315" s="798" t="s">
        <v>916</v>
      </c>
      <c r="D315" s="798"/>
      <c r="E315" s="798"/>
      <c r="F315" s="798"/>
      <c r="G315" s="798"/>
      <c r="H315" s="798"/>
      <c r="I315" s="798"/>
      <c r="J315" s="798"/>
      <c r="K315" s="798"/>
      <c r="L315" s="798"/>
      <c r="M315" s="798"/>
      <c r="N315" s="798"/>
      <c r="O315" s="798"/>
      <c r="P315" s="798"/>
      <c r="Q315" s="798"/>
      <c r="R315" s="798"/>
      <c r="S315" s="798"/>
      <c r="T315" s="798"/>
      <c r="U315" s="798"/>
      <c r="V315" s="791"/>
      <c r="W315" s="791"/>
      <c r="X315" s="791"/>
      <c r="Y315" s="790"/>
      <c r="Z315" s="790"/>
      <c r="AA315" s="790"/>
      <c r="AB315" s="790"/>
      <c r="AC315" s="790"/>
      <c r="AD315" s="790"/>
      <c r="AE315" s="790"/>
      <c r="AF315" s="790"/>
      <c r="AG315" s="790"/>
      <c r="AH315" s="790"/>
      <c r="AI315" s="790"/>
      <c r="AJ315" s="790"/>
      <c r="AK315" s="790"/>
      <c r="AL315" s="790"/>
      <c r="AM315" s="790"/>
      <c r="AN315" s="790"/>
      <c r="AO315" s="790"/>
      <c r="AP315" s="790"/>
      <c r="AQ315" s="790"/>
      <c r="AR315" s="790"/>
      <c r="AS315" s="790"/>
      <c r="AT315" s="790"/>
      <c r="AU315" s="790"/>
      <c r="AV315" s="790"/>
      <c r="AW315" s="790"/>
      <c r="AX315" s="790"/>
      <c r="AY315" s="790"/>
      <c r="AZ315" s="790"/>
      <c r="BA315" s="790"/>
      <c r="BB315" s="790"/>
    </row>
    <row r="316" spans="1:54" x14ac:dyDescent="0.2">
      <c r="A316" s="797">
        <v>312</v>
      </c>
      <c r="B316" s="797"/>
      <c r="C316" s="798" t="s">
        <v>917</v>
      </c>
      <c r="D316" s="798"/>
      <c r="E316" s="798"/>
      <c r="F316" s="798"/>
      <c r="G316" s="798"/>
      <c r="H316" s="798"/>
      <c r="I316" s="798"/>
      <c r="J316" s="798"/>
      <c r="K316" s="798"/>
      <c r="L316" s="798"/>
      <c r="M316" s="798"/>
      <c r="N316" s="798"/>
      <c r="O316" s="798"/>
      <c r="P316" s="798"/>
      <c r="Q316" s="798"/>
      <c r="R316" s="798"/>
      <c r="S316" s="798"/>
      <c r="T316" s="798"/>
      <c r="U316" s="798"/>
      <c r="V316" s="791"/>
      <c r="W316" s="791"/>
      <c r="X316" s="791"/>
      <c r="Y316" s="790"/>
      <c r="Z316" s="790"/>
      <c r="AA316" s="790"/>
      <c r="AB316" s="790"/>
      <c r="AC316" s="790"/>
      <c r="AD316" s="790"/>
      <c r="AE316" s="790"/>
      <c r="AF316" s="790"/>
      <c r="AG316" s="790"/>
      <c r="AH316" s="790"/>
      <c r="AI316" s="790"/>
      <c r="AJ316" s="790"/>
      <c r="AK316" s="790"/>
      <c r="AL316" s="790"/>
      <c r="AM316" s="790"/>
      <c r="AN316" s="790"/>
      <c r="AO316" s="790"/>
      <c r="AP316" s="790"/>
      <c r="AQ316" s="790"/>
      <c r="AR316" s="790"/>
      <c r="AS316" s="790"/>
      <c r="AT316" s="790"/>
      <c r="AU316" s="790"/>
      <c r="AV316" s="790"/>
      <c r="AW316" s="790"/>
      <c r="AX316" s="790"/>
      <c r="AY316" s="790"/>
      <c r="AZ316" s="790"/>
      <c r="BA316" s="790"/>
      <c r="BB316" s="790"/>
    </row>
    <row r="317" spans="1:54" x14ac:dyDescent="0.2">
      <c r="A317" s="797">
        <v>313</v>
      </c>
      <c r="B317" s="797"/>
      <c r="C317" s="798" t="s">
        <v>918</v>
      </c>
      <c r="D317" s="798"/>
      <c r="E317" s="798"/>
      <c r="F317" s="798"/>
      <c r="G317" s="798"/>
      <c r="H317" s="798"/>
      <c r="I317" s="798"/>
      <c r="J317" s="798"/>
      <c r="K317" s="798"/>
      <c r="L317" s="798"/>
      <c r="M317" s="798"/>
      <c r="N317" s="798"/>
      <c r="O317" s="798"/>
      <c r="P317" s="798"/>
      <c r="Q317" s="798"/>
      <c r="R317" s="798"/>
      <c r="S317" s="798"/>
      <c r="T317" s="798"/>
      <c r="U317" s="798"/>
      <c r="V317" s="791"/>
      <c r="W317" s="791"/>
      <c r="X317" s="791"/>
      <c r="Y317" s="790"/>
      <c r="Z317" s="790"/>
      <c r="AA317" s="790"/>
      <c r="AB317" s="790"/>
      <c r="AC317" s="790"/>
      <c r="AD317" s="790"/>
      <c r="AE317" s="790"/>
      <c r="AF317" s="790"/>
      <c r="AG317" s="790"/>
      <c r="AH317" s="790"/>
      <c r="AI317" s="790"/>
      <c r="AJ317" s="790"/>
      <c r="AK317" s="790"/>
      <c r="AL317" s="790"/>
      <c r="AM317" s="790"/>
      <c r="AN317" s="790"/>
      <c r="AO317" s="790"/>
      <c r="AP317" s="790"/>
      <c r="AQ317" s="790"/>
      <c r="AR317" s="790"/>
      <c r="AS317" s="790"/>
      <c r="AT317" s="790"/>
      <c r="AU317" s="790"/>
      <c r="AV317" s="790"/>
      <c r="AW317" s="790"/>
      <c r="AX317" s="790"/>
      <c r="AY317" s="790"/>
      <c r="AZ317" s="790"/>
      <c r="BA317" s="790"/>
      <c r="BB317" s="790"/>
    </row>
    <row r="318" spans="1:54" x14ac:dyDescent="0.2">
      <c r="A318" s="797">
        <v>314</v>
      </c>
      <c r="B318" s="797"/>
      <c r="C318" s="798" t="s">
        <v>919</v>
      </c>
      <c r="D318" s="798"/>
      <c r="E318" s="798"/>
      <c r="F318" s="798"/>
      <c r="G318" s="798"/>
      <c r="H318" s="798"/>
      <c r="I318" s="798"/>
      <c r="J318" s="798"/>
      <c r="K318" s="798"/>
      <c r="L318" s="798"/>
      <c r="M318" s="798"/>
      <c r="N318" s="798"/>
      <c r="O318" s="798"/>
      <c r="P318" s="798"/>
      <c r="Q318" s="798"/>
      <c r="R318" s="798"/>
      <c r="S318" s="798"/>
      <c r="T318" s="798"/>
      <c r="U318" s="798"/>
      <c r="V318" s="791"/>
      <c r="W318" s="791"/>
      <c r="X318" s="791"/>
      <c r="Y318" s="790"/>
      <c r="Z318" s="790"/>
      <c r="AA318" s="790"/>
      <c r="AB318" s="790"/>
      <c r="AC318" s="790"/>
      <c r="AD318" s="790"/>
      <c r="AE318" s="790"/>
      <c r="AF318" s="790"/>
      <c r="AG318" s="790"/>
      <c r="AH318" s="790"/>
      <c r="AI318" s="790"/>
      <c r="AJ318" s="790"/>
      <c r="AK318" s="790"/>
      <c r="AL318" s="790"/>
      <c r="AM318" s="790"/>
      <c r="AN318" s="790"/>
      <c r="AO318" s="790"/>
      <c r="AP318" s="790"/>
      <c r="AQ318" s="790"/>
      <c r="AR318" s="790"/>
      <c r="AS318" s="790"/>
      <c r="AT318" s="790"/>
      <c r="AU318" s="790"/>
      <c r="AV318" s="790"/>
      <c r="AW318" s="790"/>
      <c r="AX318" s="790"/>
      <c r="AY318" s="790"/>
      <c r="AZ318" s="790"/>
      <c r="BA318" s="790"/>
      <c r="BB318" s="790"/>
    </row>
  </sheetData>
  <mergeCells count="2534">
    <mergeCell ref="AK309:AP309"/>
    <mergeCell ref="AQ309:AV309"/>
    <mergeCell ref="AQ318:AV318"/>
    <mergeCell ref="AW318:BB318"/>
    <mergeCell ref="Y2:Z2"/>
    <mergeCell ref="AE2:AF2"/>
    <mergeCell ref="AK2:AL2"/>
    <mergeCell ref="AQ2:AR2"/>
    <mergeCell ref="AW2:AX2"/>
    <mergeCell ref="AQ316:AV316"/>
    <mergeCell ref="AW316:BB316"/>
    <mergeCell ref="AQ317:AV317"/>
    <mergeCell ref="Y317:AD317"/>
    <mergeCell ref="AE317:AJ317"/>
    <mergeCell ref="AK317:AP317"/>
    <mergeCell ref="A318:B318"/>
    <mergeCell ref="C318:U318"/>
    <mergeCell ref="V318:X318"/>
    <mergeCell ref="Y318:AD318"/>
    <mergeCell ref="AE318:AJ318"/>
    <mergeCell ref="V312:X312"/>
    <mergeCell ref="Y312:AD312"/>
    <mergeCell ref="AE312:AJ312"/>
    <mergeCell ref="AK312:AP312"/>
    <mergeCell ref="C310:U310"/>
    <mergeCell ref="V310:X310"/>
    <mergeCell ref="A317:B317"/>
    <mergeCell ref="C317:U317"/>
    <mergeCell ref="V317:X317"/>
    <mergeCell ref="AQ314:AV314"/>
    <mergeCell ref="AW314:BB314"/>
    <mergeCell ref="A315:B315"/>
    <mergeCell ref="A316:B316"/>
    <mergeCell ref="C316:U316"/>
    <mergeCell ref="V316:X316"/>
    <mergeCell ref="Y316:AD316"/>
    <mergeCell ref="AE316:AJ316"/>
    <mergeCell ref="AK316:AP316"/>
    <mergeCell ref="AQ304:AV304"/>
    <mergeCell ref="V313:X313"/>
    <mergeCell ref="Y313:AD313"/>
    <mergeCell ref="AE313:AJ313"/>
    <mergeCell ref="AK313:AP313"/>
    <mergeCell ref="AQ313:AV313"/>
    <mergeCell ref="AK318:AP318"/>
    <mergeCell ref="AW317:BB317"/>
    <mergeCell ref="AE314:AJ314"/>
    <mergeCell ref="AK314:AP314"/>
    <mergeCell ref="AQ312:AV312"/>
    <mergeCell ref="AW312:BB312"/>
    <mergeCell ref="AW309:BB309"/>
    <mergeCell ref="A308:B308"/>
    <mergeCell ref="C308:U308"/>
    <mergeCell ref="V308:X308"/>
    <mergeCell ref="Y308:AD308"/>
    <mergeCell ref="AE308:AJ308"/>
    <mergeCell ref="AK308:AP308"/>
    <mergeCell ref="C315:U315"/>
    <mergeCell ref="V315:X315"/>
    <mergeCell ref="Y315:AD315"/>
    <mergeCell ref="AE315:AJ315"/>
    <mergeCell ref="AK315:AP315"/>
    <mergeCell ref="AQ315:AV315"/>
    <mergeCell ref="AW315:BB315"/>
    <mergeCell ref="A314:B314"/>
    <mergeCell ref="C314:U314"/>
    <mergeCell ref="V314:X314"/>
    <mergeCell ref="Y314:AD314"/>
    <mergeCell ref="A312:B312"/>
    <mergeCell ref="C312:U312"/>
    <mergeCell ref="AW313:BB313"/>
    <mergeCell ref="AK305:AP305"/>
    <mergeCell ref="AQ305:AV305"/>
    <mergeCell ref="AW305:BB305"/>
    <mergeCell ref="A304:B304"/>
    <mergeCell ref="C304:U304"/>
    <mergeCell ref="V304:X304"/>
    <mergeCell ref="Y304:AD304"/>
    <mergeCell ref="AE304:AJ304"/>
    <mergeCell ref="AK304:AP304"/>
    <mergeCell ref="AQ310:AV310"/>
    <mergeCell ref="AW310:BB310"/>
    <mergeCell ref="A311:B311"/>
    <mergeCell ref="C311:U311"/>
    <mergeCell ref="V311:X311"/>
    <mergeCell ref="Y311:AD311"/>
    <mergeCell ref="AE311:AJ311"/>
    <mergeCell ref="AK311:AP311"/>
    <mergeCell ref="AQ311:AV311"/>
    <mergeCell ref="AW311:BB311"/>
    <mergeCell ref="A310:B310"/>
    <mergeCell ref="Y310:AD310"/>
    <mergeCell ref="AE310:AJ310"/>
    <mergeCell ref="AK310:AP310"/>
    <mergeCell ref="AQ308:AV308"/>
    <mergeCell ref="A313:B313"/>
    <mergeCell ref="C313:U313"/>
    <mergeCell ref="C306:U306"/>
    <mergeCell ref="V306:X306"/>
    <mergeCell ref="Y306:AD306"/>
    <mergeCell ref="AE306:AJ306"/>
    <mergeCell ref="AK306:AP306"/>
    <mergeCell ref="C302:U302"/>
    <mergeCell ref="V302:X302"/>
    <mergeCell ref="Y302:AD302"/>
    <mergeCell ref="AE302:AJ302"/>
    <mergeCell ref="AK302:AP302"/>
    <mergeCell ref="AQ300:AV300"/>
    <mergeCell ref="AW308:BB308"/>
    <mergeCell ref="A309:B309"/>
    <mergeCell ref="C309:U309"/>
    <mergeCell ref="V309:X309"/>
    <mergeCell ref="Y309:AD309"/>
    <mergeCell ref="AE309:AJ309"/>
    <mergeCell ref="AK301:AP301"/>
    <mergeCell ref="AQ301:AV301"/>
    <mergeCell ref="AW301:BB301"/>
    <mergeCell ref="A300:B300"/>
    <mergeCell ref="C300:U300"/>
    <mergeCell ref="V300:X300"/>
    <mergeCell ref="Y300:AD300"/>
    <mergeCell ref="AE300:AJ300"/>
    <mergeCell ref="AK300:AP300"/>
    <mergeCell ref="AQ306:AV306"/>
    <mergeCell ref="AW306:BB306"/>
    <mergeCell ref="A307:B307"/>
    <mergeCell ref="C307:U307"/>
    <mergeCell ref="V307:X307"/>
    <mergeCell ref="Y307:AD307"/>
    <mergeCell ref="AE307:AJ307"/>
    <mergeCell ref="AK307:AP307"/>
    <mergeCell ref="AQ307:AV307"/>
    <mergeCell ref="AW307:BB307"/>
    <mergeCell ref="A306:B306"/>
    <mergeCell ref="C298:U298"/>
    <mergeCell ref="V298:X298"/>
    <mergeCell ref="Y298:AD298"/>
    <mergeCell ref="AE298:AJ298"/>
    <mergeCell ref="AK298:AP298"/>
    <mergeCell ref="AQ296:AV296"/>
    <mergeCell ref="AW304:BB304"/>
    <mergeCell ref="A305:B305"/>
    <mergeCell ref="C305:U305"/>
    <mergeCell ref="V305:X305"/>
    <mergeCell ref="Y305:AD305"/>
    <mergeCell ref="AE305:AJ305"/>
    <mergeCell ref="AK297:AP297"/>
    <mergeCell ref="AQ297:AV297"/>
    <mergeCell ref="AW297:BB297"/>
    <mergeCell ref="A296:B296"/>
    <mergeCell ref="C296:U296"/>
    <mergeCell ref="V296:X296"/>
    <mergeCell ref="Y296:AD296"/>
    <mergeCell ref="AE296:AJ296"/>
    <mergeCell ref="AK296:AP296"/>
    <mergeCell ref="AQ302:AV302"/>
    <mergeCell ref="AW302:BB302"/>
    <mergeCell ref="A303:B303"/>
    <mergeCell ref="C303:U303"/>
    <mergeCell ref="V303:X303"/>
    <mergeCell ref="Y303:AD303"/>
    <mergeCell ref="AE303:AJ303"/>
    <mergeCell ref="AK303:AP303"/>
    <mergeCell ref="AQ303:AV303"/>
    <mergeCell ref="AW303:BB303"/>
    <mergeCell ref="A302:B302"/>
    <mergeCell ref="C294:U294"/>
    <mergeCell ref="V294:X294"/>
    <mergeCell ref="Y294:AD294"/>
    <mergeCell ref="AE294:AJ294"/>
    <mergeCell ref="AK294:AP294"/>
    <mergeCell ref="AQ292:AV292"/>
    <mergeCell ref="AW300:BB300"/>
    <mergeCell ref="A301:B301"/>
    <mergeCell ref="C301:U301"/>
    <mergeCell ref="V301:X301"/>
    <mergeCell ref="Y301:AD301"/>
    <mergeCell ref="AE301:AJ301"/>
    <mergeCell ref="AK293:AP293"/>
    <mergeCell ref="AQ293:AV293"/>
    <mergeCell ref="AW293:BB293"/>
    <mergeCell ref="A292:B292"/>
    <mergeCell ref="C292:U292"/>
    <mergeCell ref="V292:X292"/>
    <mergeCell ref="Y292:AD292"/>
    <mergeCell ref="AE292:AJ292"/>
    <mergeCell ref="AK292:AP292"/>
    <mergeCell ref="AQ298:AV298"/>
    <mergeCell ref="AW298:BB298"/>
    <mergeCell ref="A299:B299"/>
    <mergeCell ref="C299:U299"/>
    <mergeCell ref="V299:X299"/>
    <mergeCell ref="Y299:AD299"/>
    <mergeCell ref="AE299:AJ299"/>
    <mergeCell ref="AK299:AP299"/>
    <mergeCell ref="AQ299:AV299"/>
    <mergeCell ref="AW299:BB299"/>
    <mergeCell ref="A298:B298"/>
    <mergeCell ref="C290:U290"/>
    <mergeCell ref="V290:X290"/>
    <mergeCell ref="Y290:AD290"/>
    <mergeCell ref="AE290:AJ290"/>
    <mergeCell ref="AK290:AP290"/>
    <mergeCell ref="AQ288:AV288"/>
    <mergeCell ref="AW296:BB296"/>
    <mergeCell ref="A297:B297"/>
    <mergeCell ref="C297:U297"/>
    <mergeCell ref="V297:X297"/>
    <mergeCell ref="Y297:AD297"/>
    <mergeCell ref="AE297:AJ297"/>
    <mergeCell ref="AK289:AP289"/>
    <mergeCell ref="AQ289:AV289"/>
    <mergeCell ref="AW289:BB289"/>
    <mergeCell ref="A288:B288"/>
    <mergeCell ref="C288:U288"/>
    <mergeCell ref="V288:X288"/>
    <mergeCell ref="Y288:AD288"/>
    <mergeCell ref="AE288:AJ288"/>
    <mergeCell ref="AK288:AP288"/>
    <mergeCell ref="AQ294:AV294"/>
    <mergeCell ref="AW294:BB294"/>
    <mergeCell ref="A295:B295"/>
    <mergeCell ref="C295:U295"/>
    <mergeCell ref="V295:X295"/>
    <mergeCell ref="Y295:AD295"/>
    <mergeCell ref="AE295:AJ295"/>
    <mergeCell ref="AK295:AP295"/>
    <mergeCell ref="AQ295:AV295"/>
    <mergeCell ref="AW295:BB295"/>
    <mergeCell ref="A294:B294"/>
    <mergeCell ref="C286:U286"/>
    <mergeCell ref="V286:X286"/>
    <mergeCell ref="Y286:AD286"/>
    <mergeCell ref="AE286:AJ286"/>
    <mergeCell ref="AK286:AP286"/>
    <mergeCell ref="AQ284:AV284"/>
    <mergeCell ref="AW292:BB292"/>
    <mergeCell ref="A293:B293"/>
    <mergeCell ref="C293:U293"/>
    <mergeCell ref="V293:X293"/>
    <mergeCell ref="Y293:AD293"/>
    <mergeCell ref="AE293:AJ293"/>
    <mergeCell ref="AK285:AP285"/>
    <mergeCell ref="AQ285:AV285"/>
    <mergeCell ref="AW285:BB285"/>
    <mergeCell ref="A284:B284"/>
    <mergeCell ref="C284:U284"/>
    <mergeCell ref="V284:X284"/>
    <mergeCell ref="Y284:AD284"/>
    <mergeCell ref="AE284:AJ284"/>
    <mergeCell ref="AK284:AP284"/>
    <mergeCell ref="AQ290:AV290"/>
    <mergeCell ref="AW290:BB290"/>
    <mergeCell ref="A291:B291"/>
    <mergeCell ref="C291:U291"/>
    <mergeCell ref="V291:X291"/>
    <mergeCell ref="Y291:AD291"/>
    <mergeCell ref="AE291:AJ291"/>
    <mergeCell ref="AK291:AP291"/>
    <mergeCell ref="AQ291:AV291"/>
    <mergeCell ref="AW291:BB291"/>
    <mergeCell ref="A290:B290"/>
    <mergeCell ref="C282:U282"/>
    <mergeCell ref="V282:X282"/>
    <mergeCell ref="Y282:AD282"/>
    <mergeCell ref="AE282:AJ282"/>
    <mergeCell ref="AK282:AP282"/>
    <mergeCell ref="AQ280:AV280"/>
    <mergeCell ref="AW288:BB288"/>
    <mergeCell ref="A289:B289"/>
    <mergeCell ref="C289:U289"/>
    <mergeCell ref="V289:X289"/>
    <mergeCell ref="Y289:AD289"/>
    <mergeCell ref="AE289:AJ289"/>
    <mergeCell ref="AK281:AP281"/>
    <mergeCell ref="AQ281:AV281"/>
    <mergeCell ref="AW281:BB281"/>
    <mergeCell ref="A280:B280"/>
    <mergeCell ref="C280:U280"/>
    <mergeCell ref="V280:X280"/>
    <mergeCell ref="Y280:AD280"/>
    <mergeCell ref="AE280:AJ280"/>
    <mergeCell ref="AK280:AP280"/>
    <mergeCell ref="AQ286:AV286"/>
    <mergeCell ref="AW286:BB286"/>
    <mergeCell ref="A287:B287"/>
    <mergeCell ref="C287:U287"/>
    <mergeCell ref="V287:X287"/>
    <mergeCell ref="Y287:AD287"/>
    <mergeCell ref="AE287:AJ287"/>
    <mergeCell ref="AK287:AP287"/>
    <mergeCell ref="AQ287:AV287"/>
    <mergeCell ref="AW287:BB287"/>
    <mergeCell ref="A286:B286"/>
    <mergeCell ref="C278:U278"/>
    <mergeCell ref="V278:X278"/>
    <mergeCell ref="Y278:AD278"/>
    <mergeCell ref="AE278:AJ278"/>
    <mergeCell ref="AK278:AP278"/>
    <mergeCell ref="AQ276:AV276"/>
    <mergeCell ref="AW284:BB284"/>
    <mergeCell ref="A285:B285"/>
    <mergeCell ref="C285:U285"/>
    <mergeCell ref="V285:X285"/>
    <mergeCell ref="Y285:AD285"/>
    <mergeCell ref="AE285:AJ285"/>
    <mergeCell ref="AK277:AP277"/>
    <mergeCell ref="AQ277:AV277"/>
    <mergeCell ref="AW277:BB277"/>
    <mergeCell ref="A276:B276"/>
    <mergeCell ref="C276:U276"/>
    <mergeCell ref="V276:X276"/>
    <mergeCell ref="Y276:AD276"/>
    <mergeCell ref="AE276:AJ276"/>
    <mergeCell ref="AK276:AP276"/>
    <mergeCell ref="AQ282:AV282"/>
    <mergeCell ref="AW282:BB282"/>
    <mergeCell ref="A283:B283"/>
    <mergeCell ref="C283:U283"/>
    <mergeCell ref="V283:X283"/>
    <mergeCell ref="Y283:AD283"/>
    <mergeCell ref="AE283:AJ283"/>
    <mergeCell ref="AK283:AP283"/>
    <mergeCell ref="AQ283:AV283"/>
    <mergeCell ref="AW283:BB283"/>
    <mergeCell ref="A282:B282"/>
    <mergeCell ref="C274:U274"/>
    <mergeCell ref="V274:X274"/>
    <mergeCell ref="Y274:AD274"/>
    <mergeCell ref="AE274:AJ274"/>
    <mergeCell ref="AK274:AP274"/>
    <mergeCell ref="AQ272:AV272"/>
    <mergeCell ref="AW280:BB280"/>
    <mergeCell ref="A281:B281"/>
    <mergeCell ref="C281:U281"/>
    <mergeCell ref="V281:X281"/>
    <mergeCell ref="Y281:AD281"/>
    <mergeCell ref="AE281:AJ281"/>
    <mergeCell ref="AK273:AP273"/>
    <mergeCell ref="AQ273:AV273"/>
    <mergeCell ref="AW273:BB273"/>
    <mergeCell ref="A272:B272"/>
    <mergeCell ref="C272:U272"/>
    <mergeCell ref="V272:X272"/>
    <mergeCell ref="Y272:AD272"/>
    <mergeCell ref="AE272:AJ272"/>
    <mergeCell ref="AK272:AP272"/>
    <mergeCell ref="AQ278:AV278"/>
    <mergeCell ref="AW278:BB278"/>
    <mergeCell ref="A279:B279"/>
    <mergeCell ref="C279:U279"/>
    <mergeCell ref="V279:X279"/>
    <mergeCell ref="Y279:AD279"/>
    <mergeCell ref="AE279:AJ279"/>
    <mergeCell ref="AK279:AP279"/>
    <mergeCell ref="AQ279:AV279"/>
    <mergeCell ref="AW279:BB279"/>
    <mergeCell ref="A278:B278"/>
    <mergeCell ref="C270:U270"/>
    <mergeCell ref="V270:X270"/>
    <mergeCell ref="Y270:AD270"/>
    <mergeCell ref="AE270:AJ270"/>
    <mergeCell ref="AK270:AP270"/>
    <mergeCell ref="AQ268:AV268"/>
    <mergeCell ref="AW276:BB276"/>
    <mergeCell ref="A277:B277"/>
    <mergeCell ref="C277:U277"/>
    <mergeCell ref="V277:X277"/>
    <mergeCell ref="Y277:AD277"/>
    <mergeCell ref="AE277:AJ277"/>
    <mergeCell ref="AK269:AP269"/>
    <mergeCell ref="AQ269:AV269"/>
    <mergeCell ref="AW269:BB269"/>
    <mergeCell ref="A268:B268"/>
    <mergeCell ref="C268:U268"/>
    <mergeCell ref="V268:X268"/>
    <mergeCell ref="Y268:AD268"/>
    <mergeCell ref="AE268:AJ268"/>
    <mergeCell ref="AK268:AP268"/>
    <mergeCell ref="AQ274:AV274"/>
    <mergeCell ref="AW274:BB274"/>
    <mergeCell ref="A275:B275"/>
    <mergeCell ref="C275:U275"/>
    <mergeCell ref="V275:X275"/>
    <mergeCell ref="Y275:AD275"/>
    <mergeCell ref="AE275:AJ275"/>
    <mergeCell ref="AK275:AP275"/>
    <mergeCell ref="AQ275:AV275"/>
    <mergeCell ref="AW275:BB275"/>
    <mergeCell ref="A274:B274"/>
    <mergeCell ref="C266:U266"/>
    <mergeCell ref="V266:X266"/>
    <mergeCell ref="Y266:AD266"/>
    <mergeCell ref="AE266:AJ266"/>
    <mergeCell ref="AK266:AP266"/>
    <mergeCell ref="AQ264:AV264"/>
    <mergeCell ref="AW272:BB272"/>
    <mergeCell ref="A273:B273"/>
    <mergeCell ref="C273:U273"/>
    <mergeCell ref="V273:X273"/>
    <mergeCell ref="Y273:AD273"/>
    <mergeCell ref="AE273:AJ273"/>
    <mergeCell ref="AK265:AP265"/>
    <mergeCell ref="AQ265:AV265"/>
    <mergeCell ref="AW265:BB265"/>
    <mergeCell ref="A264:B264"/>
    <mergeCell ref="C264:U264"/>
    <mergeCell ref="V264:X264"/>
    <mergeCell ref="Y264:AD264"/>
    <mergeCell ref="AE264:AJ264"/>
    <mergeCell ref="AK264:AP264"/>
    <mergeCell ref="AQ270:AV270"/>
    <mergeCell ref="AW270:BB270"/>
    <mergeCell ref="A271:B271"/>
    <mergeCell ref="C271:U271"/>
    <mergeCell ref="V271:X271"/>
    <mergeCell ref="Y271:AD271"/>
    <mergeCell ref="AE271:AJ271"/>
    <mergeCell ref="AK271:AP271"/>
    <mergeCell ref="AQ271:AV271"/>
    <mergeCell ref="AW271:BB271"/>
    <mergeCell ref="A270:B270"/>
    <mergeCell ref="C262:U262"/>
    <mergeCell ref="V262:X262"/>
    <mergeCell ref="Y262:AD262"/>
    <mergeCell ref="AE262:AJ262"/>
    <mergeCell ref="AK262:AP262"/>
    <mergeCell ref="AQ260:AV260"/>
    <mergeCell ref="AW268:BB268"/>
    <mergeCell ref="A269:B269"/>
    <mergeCell ref="C269:U269"/>
    <mergeCell ref="V269:X269"/>
    <mergeCell ref="Y269:AD269"/>
    <mergeCell ref="AE269:AJ269"/>
    <mergeCell ref="AK261:AP261"/>
    <mergeCell ref="AQ261:AV261"/>
    <mergeCell ref="AW261:BB261"/>
    <mergeCell ref="A260:B260"/>
    <mergeCell ref="C260:U260"/>
    <mergeCell ref="V260:X260"/>
    <mergeCell ref="Y260:AD260"/>
    <mergeCell ref="AE260:AJ260"/>
    <mergeCell ref="AK260:AP260"/>
    <mergeCell ref="AQ266:AV266"/>
    <mergeCell ref="AW266:BB266"/>
    <mergeCell ref="A267:B267"/>
    <mergeCell ref="C267:U267"/>
    <mergeCell ref="V267:X267"/>
    <mergeCell ref="Y267:AD267"/>
    <mergeCell ref="AE267:AJ267"/>
    <mergeCell ref="AK267:AP267"/>
    <mergeCell ref="AQ267:AV267"/>
    <mergeCell ref="AW267:BB267"/>
    <mergeCell ref="A266:B266"/>
    <mergeCell ref="C258:U258"/>
    <mergeCell ref="V258:X258"/>
    <mergeCell ref="Y258:AD258"/>
    <mergeCell ref="AE258:AJ258"/>
    <mergeCell ref="AK258:AP258"/>
    <mergeCell ref="AQ256:AV256"/>
    <mergeCell ref="AW264:BB264"/>
    <mergeCell ref="A265:B265"/>
    <mergeCell ref="C265:U265"/>
    <mergeCell ref="V265:X265"/>
    <mergeCell ref="Y265:AD265"/>
    <mergeCell ref="AE265:AJ265"/>
    <mergeCell ref="AK257:AP257"/>
    <mergeCell ref="AQ257:AV257"/>
    <mergeCell ref="AW257:BB257"/>
    <mergeCell ref="A256:B256"/>
    <mergeCell ref="C256:U256"/>
    <mergeCell ref="V256:X256"/>
    <mergeCell ref="Y256:AD256"/>
    <mergeCell ref="AE256:AJ256"/>
    <mergeCell ref="AK256:AP256"/>
    <mergeCell ref="AQ262:AV262"/>
    <mergeCell ref="AW262:BB262"/>
    <mergeCell ref="A263:B263"/>
    <mergeCell ref="C263:U263"/>
    <mergeCell ref="V263:X263"/>
    <mergeCell ref="Y263:AD263"/>
    <mergeCell ref="AE263:AJ263"/>
    <mergeCell ref="AK263:AP263"/>
    <mergeCell ref="AQ263:AV263"/>
    <mergeCell ref="AW263:BB263"/>
    <mergeCell ref="A262:B262"/>
    <mergeCell ref="C254:U254"/>
    <mergeCell ref="V254:X254"/>
    <mergeCell ref="Y254:AD254"/>
    <mergeCell ref="AE254:AJ254"/>
    <mergeCell ref="AK254:AP254"/>
    <mergeCell ref="AQ252:AV252"/>
    <mergeCell ref="AW260:BB260"/>
    <mergeCell ref="A261:B261"/>
    <mergeCell ref="C261:U261"/>
    <mergeCell ref="V261:X261"/>
    <mergeCell ref="Y261:AD261"/>
    <mergeCell ref="AE261:AJ261"/>
    <mergeCell ref="AK253:AP253"/>
    <mergeCell ref="AQ253:AV253"/>
    <mergeCell ref="AW253:BB253"/>
    <mergeCell ref="A252:B252"/>
    <mergeCell ref="C252:U252"/>
    <mergeCell ref="V252:X252"/>
    <mergeCell ref="Y252:AD252"/>
    <mergeCell ref="AE252:AJ252"/>
    <mergeCell ref="AK252:AP252"/>
    <mergeCell ref="AQ258:AV258"/>
    <mergeCell ref="AW258:BB258"/>
    <mergeCell ref="A259:B259"/>
    <mergeCell ref="C259:U259"/>
    <mergeCell ref="V259:X259"/>
    <mergeCell ref="Y259:AD259"/>
    <mergeCell ref="AE259:AJ259"/>
    <mergeCell ref="AK259:AP259"/>
    <mergeCell ref="AQ259:AV259"/>
    <mergeCell ref="AW259:BB259"/>
    <mergeCell ref="A258:B258"/>
    <mergeCell ref="C250:U250"/>
    <mergeCell ref="V250:X250"/>
    <mergeCell ref="Y250:AD250"/>
    <mergeCell ref="AE250:AJ250"/>
    <mergeCell ref="AK250:AP250"/>
    <mergeCell ref="AQ248:AV248"/>
    <mergeCell ref="AW256:BB256"/>
    <mergeCell ref="A257:B257"/>
    <mergeCell ref="C257:U257"/>
    <mergeCell ref="V257:X257"/>
    <mergeCell ref="Y257:AD257"/>
    <mergeCell ref="AE257:AJ257"/>
    <mergeCell ref="AK249:AP249"/>
    <mergeCell ref="AQ249:AV249"/>
    <mergeCell ref="AW249:BB249"/>
    <mergeCell ref="A248:B248"/>
    <mergeCell ref="C248:U248"/>
    <mergeCell ref="V248:X248"/>
    <mergeCell ref="Y248:AD248"/>
    <mergeCell ref="AE248:AJ248"/>
    <mergeCell ref="AK248:AP248"/>
    <mergeCell ref="AQ254:AV254"/>
    <mergeCell ref="AW254:BB254"/>
    <mergeCell ref="A255:B255"/>
    <mergeCell ref="C255:U255"/>
    <mergeCell ref="V255:X255"/>
    <mergeCell ref="Y255:AD255"/>
    <mergeCell ref="AE255:AJ255"/>
    <mergeCell ref="AK255:AP255"/>
    <mergeCell ref="AQ255:AV255"/>
    <mergeCell ref="AW255:BB255"/>
    <mergeCell ref="A254:B254"/>
    <mergeCell ref="C246:U246"/>
    <mergeCell ref="V246:X246"/>
    <mergeCell ref="Y246:AD246"/>
    <mergeCell ref="AE246:AJ246"/>
    <mergeCell ref="AK246:AP246"/>
    <mergeCell ref="AQ244:AV244"/>
    <mergeCell ref="AW252:BB252"/>
    <mergeCell ref="A253:B253"/>
    <mergeCell ref="C253:U253"/>
    <mergeCell ref="V253:X253"/>
    <mergeCell ref="Y253:AD253"/>
    <mergeCell ref="AE253:AJ253"/>
    <mergeCell ref="AK245:AP245"/>
    <mergeCell ref="AQ245:AV245"/>
    <mergeCell ref="AW245:BB245"/>
    <mergeCell ref="A244:B244"/>
    <mergeCell ref="C244:U244"/>
    <mergeCell ref="V244:X244"/>
    <mergeCell ref="Y244:AD244"/>
    <mergeCell ref="AE244:AJ244"/>
    <mergeCell ref="AK244:AP244"/>
    <mergeCell ref="AQ250:AV250"/>
    <mergeCell ref="AW250:BB250"/>
    <mergeCell ref="A251:B251"/>
    <mergeCell ref="C251:U251"/>
    <mergeCell ref="V251:X251"/>
    <mergeCell ref="Y251:AD251"/>
    <mergeCell ref="AE251:AJ251"/>
    <mergeCell ref="AK251:AP251"/>
    <mergeCell ref="AQ251:AV251"/>
    <mergeCell ref="AW251:BB251"/>
    <mergeCell ref="A250:B250"/>
    <mergeCell ref="C242:U242"/>
    <mergeCell ref="V242:X242"/>
    <mergeCell ref="Y242:AD242"/>
    <mergeCell ref="AE242:AJ242"/>
    <mergeCell ref="AK242:AP242"/>
    <mergeCell ref="AQ240:AV240"/>
    <mergeCell ref="AW248:BB248"/>
    <mergeCell ref="A249:B249"/>
    <mergeCell ref="C249:U249"/>
    <mergeCell ref="V249:X249"/>
    <mergeCell ref="Y249:AD249"/>
    <mergeCell ref="AE249:AJ249"/>
    <mergeCell ref="AK241:AP241"/>
    <mergeCell ref="AQ241:AV241"/>
    <mergeCell ref="AW241:BB241"/>
    <mergeCell ref="A240:B240"/>
    <mergeCell ref="C240:U240"/>
    <mergeCell ref="V240:X240"/>
    <mergeCell ref="Y240:AD240"/>
    <mergeCell ref="AE240:AJ240"/>
    <mergeCell ref="AK240:AP240"/>
    <mergeCell ref="AQ246:AV246"/>
    <mergeCell ref="AW246:BB246"/>
    <mergeCell ref="A247:B247"/>
    <mergeCell ref="C247:U247"/>
    <mergeCell ref="V247:X247"/>
    <mergeCell ref="Y247:AD247"/>
    <mergeCell ref="AE247:AJ247"/>
    <mergeCell ref="AK247:AP247"/>
    <mergeCell ref="AQ247:AV247"/>
    <mergeCell ref="AW247:BB247"/>
    <mergeCell ref="A246:B246"/>
    <mergeCell ref="C238:U238"/>
    <mergeCell ref="V238:X238"/>
    <mergeCell ref="Y238:AD238"/>
    <mergeCell ref="AE238:AJ238"/>
    <mergeCell ref="AK238:AP238"/>
    <mergeCell ref="AQ236:AV236"/>
    <mergeCell ref="AW244:BB244"/>
    <mergeCell ref="A245:B245"/>
    <mergeCell ref="C245:U245"/>
    <mergeCell ref="V245:X245"/>
    <mergeCell ref="Y245:AD245"/>
    <mergeCell ref="AE245:AJ245"/>
    <mergeCell ref="AK237:AP237"/>
    <mergeCell ref="AQ237:AV237"/>
    <mergeCell ref="AW237:BB237"/>
    <mergeCell ref="A236:B236"/>
    <mergeCell ref="C236:U236"/>
    <mergeCell ref="V236:X236"/>
    <mergeCell ref="Y236:AD236"/>
    <mergeCell ref="AE236:AJ236"/>
    <mergeCell ref="AK236:AP236"/>
    <mergeCell ref="AQ242:AV242"/>
    <mergeCell ref="AW242:BB242"/>
    <mergeCell ref="A243:B243"/>
    <mergeCell ref="C243:U243"/>
    <mergeCell ref="V243:X243"/>
    <mergeCell ref="Y243:AD243"/>
    <mergeCell ref="AE243:AJ243"/>
    <mergeCell ref="AK243:AP243"/>
    <mergeCell ref="AQ243:AV243"/>
    <mergeCell ref="AW243:BB243"/>
    <mergeCell ref="A242:B242"/>
    <mergeCell ref="C234:U234"/>
    <mergeCell ref="V234:X234"/>
    <mergeCell ref="Y234:AD234"/>
    <mergeCell ref="AE234:AJ234"/>
    <mergeCell ref="AK234:AP234"/>
    <mergeCell ref="AQ232:AV232"/>
    <mergeCell ref="AW240:BB240"/>
    <mergeCell ref="A241:B241"/>
    <mergeCell ref="C241:U241"/>
    <mergeCell ref="V241:X241"/>
    <mergeCell ref="Y241:AD241"/>
    <mergeCell ref="AE241:AJ241"/>
    <mergeCell ref="AK233:AP233"/>
    <mergeCell ref="AQ233:AV233"/>
    <mergeCell ref="AW233:BB233"/>
    <mergeCell ref="A232:B232"/>
    <mergeCell ref="C232:U232"/>
    <mergeCell ref="V232:X232"/>
    <mergeCell ref="Y232:AD232"/>
    <mergeCell ref="AE232:AJ232"/>
    <mergeCell ref="AK232:AP232"/>
    <mergeCell ref="AQ238:AV238"/>
    <mergeCell ref="AW238:BB238"/>
    <mergeCell ref="A239:B239"/>
    <mergeCell ref="C239:U239"/>
    <mergeCell ref="V239:X239"/>
    <mergeCell ref="Y239:AD239"/>
    <mergeCell ref="AE239:AJ239"/>
    <mergeCell ref="AK239:AP239"/>
    <mergeCell ref="AQ239:AV239"/>
    <mergeCell ref="AW239:BB239"/>
    <mergeCell ref="A238:B238"/>
    <mergeCell ref="C230:U230"/>
    <mergeCell ref="V230:X230"/>
    <mergeCell ref="Y230:AD230"/>
    <mergeCell ref="AE230:AJ230"/>
    <mergeCell ref="AK230:AP230"/>
    <mergeCell ref="AQ228:AV228"/>
    <mergeCell ref="AW236:BB236"/>
    <mergeCell ref="A237:B237"/>
    <mergeCell ref="C237:U237"/>
    <mergeCell ref="V237:X237"/>
    <mergeCell ref="Y237:AD237"/>
    <mergeCell ref="AE237:AJ237"/>
    <mergeCell ref="AK229:AP229"/>
    <mergeCell ref="AQ229:AV229"/>
    <mergeCell ref="AW229:BB229"/>
    <mergeCell ref="A228:B228"/>
    <mergeCell ref="C228:U228"/>
    <mergeCell ref="V228:X228"/>
    <mergeCell ref="Y228:AD228"/>
    <mergeCell ref="AE228:AJ228"/>
    <mergeCell ref="AK228:AP228"/>
    <mergeCell ref="AQ234:AV234"/>
    <mergeCell ref="AW234:BB234"/>
    <mergeCell ref="A235:B235"/>
    <mergeCell ref="C235:U235"/>
    <mergeCell ref="V235:X235"/>
    <mergeCell ref="Y235:AD235"/>
    <mergeCell ref="AE235:AJ235"/>
    <mergeCell ref="AK235:AP235"/>
    <mergeCell ref="AQ235:AV235"/>
    <mergeCell ref="AW235:BB235"/>
    <mergeCell ref="A234:B234"/>
    <mergeCell ref="C226:U226"/>
    <mergeCell ref="V226:X226"/>
    <mergeCell ref="Y226:AD226"/>
    <mergeCell ref="AE226:AJ226"/>
    <mergeCell ref="AK226:AP226"/>
    <mergeCell ref="AQ224:AV224"/>
    <mergeCell ref="AW232:BB232"/>
    <mergeCell ref="A233:B233"/>
    <mergeCell ref="C233:U233"/>
    <mergeCell ref="V233:X233"/>
    <mergeCell ref="Y233:AD233"/>
    <mergeCell ref="AE233:AJ233"/>
    <mergeCell ref="AK225:AP225"/>
    <mergeCell ref="AQ225:AV225"/>
    <mergeCell ref="AW225:BB225"/>
    <mergeCell ref="A224:B224"/>
    <mergeCell ref="C224:U224"/>
    <mergeCell ref="V224:X224"/>
    <mergeCell ref="Y224:AD224"/>
    <mergeCell ref="AE224:AJ224"/>
    <mergeCell ref="AK224:AP224"/>
    <mergeCell ref="AQ230:AV230"/>
    <mergeCell ref="AW230:BB230"/>
    <mergeCell ref="A231:B231"/>
    <mergeCell ref="C231:U231"/>
    <mergeCell ref="V231:X231"/>
    <mergeCell ref="Y231:AD231"/>
    <mergeCell ref="AE231:AJ231"/>
    <mergeCell ref="AK231:AP231"/>
    <mergeCell ref="AQ231:AV231"/>
    <mergeCell ref="AW231:BB231"/>
    <mergeCell ref="A230:B230"/>
    <mergeCell ref="C222:U222"/>
    <mergeCell ref="V222:X222"/>
    <mergeCell ref="Y222:AD222"/>
    <mergeCell ref="AE222:AJ222"/>
    <mergeCell ref="AK222:AP222"/>
    <mergeCell ref="AQ220:AV220"/>
    <mergeCell ref="AW228:BB228"/>
    <mergeCell ref="A229:B229"/>
    <mergeCell ref="C229:U229"/>
    <mergeCell ref="V229:X229"/>
    <mergeCell ref="Y229:AD229"/>
    <mergeCell ref="AE229:AJ229"/>
    <mergeCell ref="AK221:AP221"/>
    <mergeCell ref="AQ221:AV221"/>
    <mergeCell ref="AW221:BB221"/>
    <mergeCell ref="A220:B220"/>
    <mergeCell ref="C220:U220"/>
    <mergeCell ref="V220:X220"/>
    <mergeCell ref="Y220:AD220"/>
    <mergeCell ref="AE220:AJ220"/>
    <mergeCell ref="AK220:AP220"/>
    <mergeCell ref="AQ226:AV226"/>
    <mergeCell ref="AW226:BB226"/>
    <mergeCell ref="A227:B227"/>
    <mergeCell ref="C227:U227"/>
    <mergeCell ref="V227:X227"/>
    <mergeCell ref="Y227:AD227"/>
    <mergeCell ref="AE227:AJ227"/>
    <mergeCell ref="AK227:AP227"/>
    <mergeCell ref="AQ227:AV227"/>
    <mergeCell ref="AW227:BB227"/>
    <mergeCell ref="A226:B226"/>
    <mergeCell ref="C218:U218"/>
    <mergeCell ref="V218:X218"/>
    <mergeCell ref="Y218:AD218"/>
    <mergeCell ref="AE218:AJ218"/>
    <mergeCell ref="AK218:AP218"/>
    <mergeCell ref="AQ216:AV216"/>
    <mergeCell ref="AW224:BB224"/>
    <mergeCell ref="A225:B225"/>
    <mergeCell ref="C225:U225"/>
    <mergeCell ref="V225:X225"/>
    <mergeCell ref="Y225:AD225"/>
    <mergeCell ref="AE225:AJ225"/>
    <mergeCell ref="AK217:AP217"/>
    <mergeCell ref="AQ217:AV217"/>
    <mergeCell ref="AW217:BB217"/>
    <mergeCell ref="A216:B216"/>
    <mergeCell ref="C216:U216"/>
    <mergeCell ref="V216:X216"/>
    <mergeCell ref="Y216:AD216"/>
    <mergeCell ref="AE216:AJ216"/>
    <mergeCell ref="AK216:AP216"/>
    <mergeCell ref="AQ222:AV222"/>
    <mergeCell ref="AW222:BB222"/>
    <mergeCell ref="A223:B223"/>
    <mergeCell ref="C223:U223"/>
    <mergeCell ref="V223:X223"/>
    <mergeCell ref="Y223:AD223"/>
    <mergeCell ref="AE223:AJ223"/>
    <mergeCell ref="AK223:AP223"/>
    <mergeCell ref="AQ223:AV223"/>
    <mergeCell ref="AW223:BB223"/>
    <mergeCell ref="A222:B222"/>
    <mergeCell ref="C214:U214"/>
    <mergeCell ref="V214:X214"/>
    <mergeCell ref="Y214:AD214"/>
    <mergeCell ref="AE214:AJ214"/>
    <mergeCell ref="AK214:AP214"/>
    <mergeCell ref="AQ212:AV212"/>
    <mergeCell ref="AW220:BB220"/>
    <mergeCell ref="A221:B221"/>
    <mergeCell ref="C221:U221"/>
    <mergeCell ref="V221:X221"/>
    <mergeCell ref="Y221:AD221"/>
    <mergeCell ref="AE221:AJ221"/>
    <mergeCell ref="AK213:AP213"/>
    <mergeCell ref="AQ213:AV213"/>
    <mergeCell ref="AW213:BB213"/>
    <mergeCell ref="A212:B212"/>
    <mergeCell ref="C212:U212"/>
    <mergeCell ref="V212:X212"/>
    <mergeCell ref="Y212:AD212"/>
    <mergeCell ref="AE212:AJ212"/>
    <mergeCell ref="AK212:AP212"/>
    <mergeCell ref="AQ218:AV218"/>
    <mergeCell ref="AW218:BB218"/>
    <mergeCell ref="A219:B219"/>
    <mergeCell ref="C219:U219"/>
    <mergeCell ref="V219:X219"/>
    <mergeCell ref="Y219:AD219"/>
    <mergeCell ref="AE219:AJ219"/>
    <mergeCell ref="AK219:AP219"/>
    <mergeCell ref="AQ219:AV219"/>
    <mergeCell ref="AW219:BB219"/>
    <mergeCell ref="A218:B218"/>
    <mergeCell ref="C210:U210"/>
    <mergeCell ref="V210:X210"/>
    <mergeCell ref="Y210:AD210"/>
    <mergeCell ref="AE210:AJ210"/>
    <mergeCell ref="AK210:AP210"/>
    <mergeCell ref="AQ208:AV208"/>
    <mergeCell ref="AW216:BB216"/>
    <mergeCell ref="A217:B217"/>
    <mergeCell ref="C217:U217"/>
    <mergeCell ref="V217:X217"/>
    <mergeCell ref="Y217:AD217"/>
    <mergeCell ref="AE217:AJ217"/>
    <mergeCell ref="AK209:AP209"/>
    <mergeCell ref="AQ209:AV209"/>
    <mergeCell ref="AW209:BB209"/>
    <mergeCell ref="A208:B208"/>
    <mergeCell ref="C208:U208"/>
    <mergeCell ref="V208:X208"/>
    <mergeCell ref="Y208:AD208"/>
    <mergeCell ref="AE208:AJ208"/>
    <mergeCell ref="AK208:AP208"/>
    <mergeCell ref="AQ214:AV214"/>
    <mergeCell ref="AW214:BB214"/>
    <mergeCell ref="A215:B215"/>
    <mergeCell ref="C215:U215"/>
    <mergeCell ref="V215:X215"/>
    <mergeCell ref="Y215:AD215"/>
    <mergeCell ref="AE215:AJ215"/>
    <mergeCell ref="AK215:AP215"/>
    <mergeCell ref="AQ215:AV215"/>
    <mergeCell ref="AW215:BB215"/>
    <mergeCell ref="A214:B214"/>
    <mergeCell ref="C206:U206"/>
    <mergeCell ref="V206:X206"/>
    <mergeCell ref="Y206:AD206"/>
    <mergeCell ref="AE206:AJ206"/>
    <mergeCell ref="AK206:AP206"/>
    <mergeCell ref="AQ204:AV204"/>
    <mergeCell ref="AW212:BB212"/>
    <mergeCell ref="A213:B213"/>
    <mergeCell ref="C213:U213"/>
    <mergeCell ref="V213:X213"/>
    <mergeCell ref="Y213:AD213"/>
    <mergeCell ref="AE213:AJ213"/>
    <mergeCell ref="AK205:AP205"/>
    <mergeCell ref="AQ205:AV205"/>
    <mergeCell ref="AW205:BB205"/>
    <mergeCell ref="A204:B204"/>
    <mergeCell ref="C204:U204"/>
    <mergeCell ref="V204:X204"/>
    <mergeCell ref="Y204:AD204"/>
    <mergeCell ref="AE204:AJ204"/>
    <mergeCell ref="AK204:AP204"/>
    <mergeCell ref="AQ210:AV210"/>
    <mergeCell ref="AW210:BB210"/>
    <mergeCell ref="A211:B211"/>
    <mergeCell ref="C211:U211"/>
    <mergeCell ref="V211:X211"/>
    <mergeCell ref="Y211:AD211"/>
    <mergeCell ref="AE211:AJ211"/>
    <mergeCell ref="AK211:AP211"/>
    <mergeCell ref="AQ211:AV211"/>
    <mergeCell ref="AW211:BB211"/>
    <mergeCell ref="A210:B210"/>
    <mergeCell ref="C202:U202"/>
    <mergeCell ref="V202:X202"/>
    <mergeCell ref="Y202:AD202"/>
    <mergeCell ref="AE202:AJ202"/>
    <mergeCell ref="AK202:AP202"/>
    <mergeCell ref="AQ200:AV200"/>
    <mergeCell ref="AW208:BB208"/>
    <mergeCell ref="A209:B209"/>
    <mergeCell ref="C209:U209"/>
    <mergeCell ref="V209:X209"/>
    <mergeCell ref="Y209:AD209"/>
    <mergeCell ref="AE209:AJ209"/>
    <mergeCell ref="AK201:AP201"/>
    <mergeCell ref="AQ201:AV201"/>
    <mergeCell ref="AW201:BB201"/>
    <mergeCell ref="A200:B200"/>
    <mergeCell ref="C200:U200"/>
    <mergeCell ref="V200:X200"/>
    <mergeCell ref="Y200:AD200"/>
    <mergeCell ref="AE200:AJ200"/>
    <mergeCell ref="AK200:AP200"/>
    <mergeCell ref="AQ206:AV206"/>
    <mergeCell ref="AW206:BB206"/>
    <mergeCell ref="A207:B207"/>
    <mergeCell ref="C207:U207"/>
    <mergeCell ref="V207:X207"/>
    <mergeCell ref="Y207:AD207"/>
    <mergeCell ref="AE207:AJ207"/>
    <mergeCell ref="AK207:AP207"/>
    <mergeCell ref="AQ207:AV207"/>
    <mergeCell ref="AW207:BB207"/>
    <mergeCell ref="A206:B206"/>
    <mergeCell ref="C198:U198"/>
    <mergeCell ref="V198:X198"/>
    <mergeCell ref="Y198:AD198"/>
    <mergeCell ref="AE198:AJ198"/>
    <mergeCell ref="AK198:AP198"/>
    <mergeCell ref="AQ196:AV196"/>
    <mergeCell ref="AW204:BB204"/>
    <mergeCell ref="A205:B205"/>
    <mergeCell ref="C205:U205"/>
    <mergeCell ref="V205:X205"/>
    <mergeCell ref="Y205:AD205"/>
    <mergeCell ref="AE205:AJ205"/>
    <mergeCell ref="AK197:AP197"/>
    <mergeCell ref="AQ197:AV197"/>
    <mergeCell ref="AW197:BB197"/>
    <mergeCell ref="A196:B196"/>
    <mergeCell ref="C196:U196"/>
    <mergeCell ref="V196:X196"/>
    <mergeCell ref="Y196:AD196"/>
    <mergeCell ref="AE196:AJ196"/>
    <mergeCell ref="AK196:AP196"/>
    <mergeCell ref="AQ202:AV202"/>
    <mergeCell ref="AW202:BB202"/>
    <mergeCell ref="A203:B203"/>
    <mergeCell ref="C203:U203"/>
    <mergeCell ref="V203:X203"/>
    <mergeCell ref="Y203:AD203"/>
    <mergeCell ref="AE203:AJ203"/>
    <mergeCell ref="AK203:AP203"/>
    <mergeCell ref="AQ203:AV203"/>
    <mergeCell ref="AW203:BB203"/>
    <mergeCell ref="A202:B202"/>
    <mergeCell ref="C194:U194"/>
    <mergeCell ref="V194:X194"/>
    <mergeCell ref="Y194:AD194"/>
    <mergeCell ref="AE194:AJ194"/>
    <mergeCell ref="AK194:AP194"/>
    <mergeCell ref="AQ192:AV192"/>
    <mergeCell ref="AW200:BB200"/>
    <mergeCell ref="A201:B201"/>
    <mergeCell ref="C201:U201"/>
    <mergeCell ref="V201:X201"/>
    <mergeCell ref="Y201:AD201"/>
    <mergeCell ref="AE201:AJ201"/>
    <mergeCell ref="AK193:AP193"/>
    <mergeCell ref="AQ193:AV193"/>
    <mergeCell ref="AW193:BB193"/>
    <mergeCell ref="A192:B192"/>
    <mergeCell ref="C192:U192"/>
    <mergeCell ref="V192:X192"/>
    <mergeCell ref="Y192:AD192"/>
    <mergeCell ref="AE192:AJ192"/>
    <mergeCell ref="AK192:AP192"/>
    <mergeCell ref="AQ198:AV198"/>
    <mergeCell ref="AW198:BB198"/>
    <mergeCell ref="A199:B199"/>
    <mergeCell ref="C199:U199"/>
    <mergeCell ref="V199:X199"/>
    <mergeCell ref="Y199:AD199"/>
    <mergeCell ref="AE199:AJ199"/>
    <mergeCell ref="AK199:AP199"/>
    <mergeCell ref="AQ199:AV199"/>
    <mergeCell ref="AW199:BB199"/>
    <mergeCell ref="A198:B198"/>
    <mergeCell ref="C190:U190"/>
    <mergeCell ref="V190:X190"/>
    <mergeCell ref="Y190:AD190"/>
    <mergeCell ref="AE190:AJ190"/>
    <mergeCell ref="AK190:AP190"/>
    <mergeCell ref="AQ188:AV188"/>
    <mergeCell ref="AW196:BB196"/>
    <mergeCell ref="A197:B197"/>
    <mergeCell ref="C197:U197"/>
    <mergeCell ref="V197:X197"/>
    <mergeCell ref="Y197:AD197"/>
    <mergeCell ref="AE197:AJ197"/>
    <mergeCell ref="AK189:AP189"/>
    <mergeCell ref="AQ189:AV189"/>
    <mergeCell ref="AW189:BB189"/>
    <mergeCell ref="A188:B188"/>
    <mergeCell ref="C188:U188"/>
    <mergeCell ref="V188:X188"/>
    <mergeCell ref="Y188:AD188"/>
    <mergeCell ref="AE188:AJ188"/>
    <mergeCell ref="AK188:AP188"/>
    <mergeCell ref="AQ194:AV194"/>
    <mergeCell ref="AW194:BB194"/>
    <mergeCell ref="A195:B195"/>
    <mergeCell ref="C195:U195"/>
    <mergeCell ref="V195:X195"/>
    <mergeCell ref="Y195:AD195"/>
    <mergeCell ref="AE195:AJ195"/>
    <mergeCell ref="AK195:AP195"/>
    <mergeCell ref="AQ195:AV195"/>
    <mergeCell ref="AW195:BB195"/>
    <mergeCell ref="A194:B194"/>
    <mergeCell ref="C186:U186"/>
    <mergeCell ref="V186:X186"/>
    <mergeCell ref="Y186:AD186"/>
    <mergeCell ref="AE186:AJ186"/>
    <mergeCell ref="AK186:AP186"/>
    <mergeCell ref="AQ184:AV184"/>
    <mergeCell ref="AW192:BB192"/>
    <mergeCell ref="A193:B193"/>
    <mergeCell ref="C193:U193"/>
    <mergeCell ref="V193:X193"/>
    <mergeCell ref="Y193:AD193"/>
    <mergeCell ref="AE193:AJ193"/>
    <mergeCell ref="AK185:AP185"/>
    <mergeCell ref="AQ185:AV185"/>
    <mergeCell ref="AW185:BB185"/>
    <mergeCell ref="A184:B184"/>
    <mergeCell ref="C184:U184"/>
    <mergeCell ref="V184:X184"/>
    <mergeCell ref="Y184:AD184"/>
    <mergeCell ref="AE184:AJ184"/>
    <mergeCell ref="AK184:AP184"/>
    <mergeCell ref="AQ190:AV190"/>
    <mergeCell ref="AW190:BB190"/>
    <mergeCell ref="A191:B191"/>
    <mergeCell ref="C191:U191"/>
    <mergeCell ref="V191:X191"/>
    <mergeCell ref="Y191:AD191"/>
    <mergeCell ref="AE191:AJ191"/>
    <mergeCell ref="AK191:AP191"/>
    <mergeCell ref="AQ191:AV191"/>
    <mergeCell ref="AW191:BB191"/>
    <mergeCell ref="A190:B190"/>
    <mergeCell ref="C182:U182"/>
    <mergeCell ref="V182:X182"/>
    <mergeCell ref="Y182:AD182"/>
    <mergeCell ref="AE182:AJ182"/>
    <mergeCell ref="AK182:AP182"/>
    <mergeCell ref="AQ180:AV180"/>
    <mergeCell ref="AW188:BB188"/>
    <mergeCell ref="A189:B189"/>
    <mergeCell ref="C189:U189"/>
    <mergeCell ref="V189:X189"/>
    <mergeCell ref="Y189:AD189"/>
    <mergeCell ref="AE189:AJ189"/>
    <mergeCell ref="AK181:AP181"/>
    <mergeCell ref="AQ181:AV181"/>
    <mergeCell ref="AW181:BB181"/>
    <mergeCell ref="A180:B180"/>
    <mergeCell ref="C180:U180"/>
    <mergeCell ref="V180:X180"/>
    <mergeCell ref="Y180:AD180"/>
    <mergeCell ref="AE180:AJ180"/>
    <mergeCell ref="AK180:AP180"/>
    <mergeCell ref="AQ186:AV186"/>
    <mergeCell ref="AW186:BB186"/>
    <mergeCell ref="A187:B187"/>
    <mergeCell ref="C187:U187"/>
    <mergeCell ref="V187:X187"/>
    <mergeCell ref="Y187:AD187"/>
    <mergeCell ref="AE187:AJ187"/>
    <mergeCell ref="AK187:AP187"/>
    <mergeCell ref="AQ187:AV187"/>
    <mergeCell ref="AW187:BB187"/>
    <mergeCell ref="A186:B186"/>
    <mergeCell ref="C178:U178"/>
    <mergeCell ref="V178:X178"/>
    <mergeCell ref="Y178:AD178"/>
    <mergeCell ref="AE178:AJ178"/>
    <mergeCell ref="AK178:AP178"/>
    <mergeCell ref="AQ176:AV176"/>
    <mergeCell ref="AW184:BB184"/>
    <mergeCell ref="A185:B185"/>
    <mergeCell ref="C185:U185"/>
    <mergeCell ref="V185:X185"/>
    <mergeCell ref="Y185:AD185"/>
    <mergeCell ref="AE185:AJ185"/>
    <mergeCell ref="AK177:AP177"/>
    <mergeCell ref="AQ177:AV177"/>
    <mergeCell ref="AW177:BB177"/>
    <mergeCell ref="A176:B176"/>
    <mergeCell ref="C176:U176"/>
    <mergeCell ref="V176:X176"/>
    <mergeCell ref="Y176:AD176"/>
    <mergeCell ref="AE176:AJ176"/>
    <mergeCell ref="AK176:AP176"/>
    <mergeCell ref="AQ182:AV182"/>
    <mergeCell ref="AW182:BB182"/>
    <mergeCell ref="A183:B183"/>
    <mergeCell ref="C183:U183"/>
    <mergeCell ref="V183:X183"/>
    <mergeCell ref="Y183:AD183"/>
    <mergeCell ref="AE183:AJ183"/>
    <mergeCell ref="AK183:AP183"/>
    <mergeCell ref="AQ183:AV183"/>
    <mergeCell ref="AW183:BB183"/>
    <mergeCell ref="A182:B182"/>
    <mergeCell ref="C174:U174"/>
    <mergeCell ref="V174:X174"/>
    <mergeCell ref="Y174:AD174"/>
    <mergeCell ref="AE174:AJ174"/>
    <mergeCell ref="AK174:AP174"/>
    <mergeCell ref="AQ172:AV172"/>
    <mergeCell ref="AW180:BB180"/>
    <mergeCell ref="A181:B181"/>
    <mergeCell ref="C181:U181"/>
    <mergeCell ref="V181:X181"/>
    <mergeCell ref="Y181:AD181"/>
    <mergeCell ref="AE181:AJ181"/>
    <mergeCell ref="AK173:AP173"/>
    <mergeCell ref="AQ173:AV173"/>
    <mergeCell ref="AW173:BB173"/>
    <mergeCell ref="A172:B172"/>
    <mergeCell ref="C172:U172"/>
    <mergeCell ref="V172:X172"/>
    <mergeCell ref="Y172:AD172"/>
    <mergeCell ref="AE172:AJ172"/>
    <mergeCell ref="AK172:AP172"/>
    <mergeCell ref="AQ178:AV178"/>
    <mergeCell ref="AW178:BB178"/>
    <mergeCell ref="A179:B179"/>
    <mergeCell ref="C179:U179"/>
    <mergeCell ref="V179:X179"/>
    <mergeCell ref="Y179:AD179"/>
    <mergeCell ref="AE179:AJ179"/>
    <mergeCell ref="AK179:AP179"/>
    <mergeCell ref="AQ179:AV179"/>
    <mergeCell ref="AW179:BB179"/>
    <mergeCell ref="A178:B178"/>
    <mergeCell ref="C170:U170"/>
    <mergeCell ref="V170:X170"/>
    <mergeCell ref="Y170:AD170"/>
    <mergeCell ref="AE170:AJ170"/>
    <mergeCell ref="AK170:AP170"/>
    <mergeCell ref="AQ168:AV168"/>
    <mergeCell ref="AW176:BB176"/>
    <mergeCell ref="A177:B177"/>
    <mergeCell ref="C177:U177"/>
    <mergeCell ref="V177:X177"/>
    <mergeCell ref="Y177:AD177"/>
    <mergeCell ref="AE177:AJ177"/>
    <mergeCell ref="AK169:AP169"/>
    <mergeCell ref="AQ169:AV169"/>
    <mergeCell ref="AW169:BB169"/>
    <mergeCell ref="A168:B168"/>
    <mergeCell ref="C168:U168"/>
    <mergeCell ref="V168:X168"/>
    <mergeCell ref="Y168:AD168"/>
    <mergeCell ref="AE168:AJ168"/>
    <mergeCell ref="AK168:AP168"/>
    <mergeCell ref="AQ174:AV174"/>
    <mergeCell ref="AW174:BB174"/>
    <mergeCell ref="A175:B175"/>
    <mergeCell ref="C175:U175"/>
    <mergeCell ref="V175:X175"/>
    <mergeCell ref="Y175:AD175"/>
    <mergeCell ref="AE175:AJ175"/>
    <mergeCell ref="AK175:AP175"/>
    <mergeCell ref="AQ175:AV175"/>
    <mergeCell ref="AW175:BB175"/>
    <mergeCell ref="A174:B174"/>
    <mergeCell ref="C166:U166"/>
    <mergeCell ref="V166:X166"/>
    <mergeCell ref="Y166:AD166"/>
    <mergeCell ref="AE166:AJ166"/>
    <mergeCell ref="AK166:AP166"/>
    <mergeCell ref="AQ164:AV164"/>
    <mergeCell ref="AW172:BB172"/>
    <mergeCell ref="A173:B173"/>
    <mergeCell ref="C173:U173"/>
    <mergeCell ref="V173:X173"/>
    <mergeCell ref="Y173:AD173"/>
    <mergeCell ref="AE173:AJ173"/>
    <mergeCell ref="AK165:AP165"/>
    <mergeCell ref="AQ165:AV165"/>
    <mergeCell ref="AW165:BB165"/>
    <mergeCell ref="A164:B164"/>
    <mergeCell ref="C164:U164"/>
    <mergeCell ref="V164:X164"/>
    <mergeCell ref="Y164:AD164"/>
    <mergeCell ref="AE164:AJ164"/>
    <mergeCell ref="AK164:AP164"/>
    <mergeCell ref="AQ170:AV170"/>
    <mergeCell ref="AW170:BB170"/>
    <mergeCell ref="A171:B171"/>
    <mergeCell ref="C171:U171"/>
    <mergeCell ref="V171:X171"/>
    <mergeCell ref="Y171:AD171"/>
    <mergeCell ref="AE171:AJ171"/>
    <mergeCell ref="AK171:AP171"/>
    <mergeCell ref="AQ171:AV171"/>
    <mergeCell ref="AW171:BB171"/>
    <mergeCell ref="A170:B170"/>
    <mergeCell ref="C162:U162"/>
    <mergeCell ref="V162:X162"/>
    <mergeCell ref="Y162:AD162"/>
    <mergeCell ref="AE162:AJ162"/>
    <mergeCell ref="AK162:AP162"/>
    <mergeCell ref="AQ160:AV160"/>
    <mergeCell ref="AW168:BB168"/>
    <mergeCell ref="A169:B169"/>
    <mergeCell ref="C169:U169"/>
    <mergeCell ref="V169:X169"/>
    <mergeCell ref="Y169:AD169"/>
    <mergeCell ref="AE169:AJ169"/>
    <mergeCell ref="AK161:AP161"/>
    <mergeCell ref="AQ161:AV161"/>
    <mergeCell ref="AW161:BB161"/>
    <mergeCell ref="A160:B160"/>
    <mergeCell ref="C160:U160"/>
    <mergeCell ref="V160:X160"/>
    <mergeCell ref="Y160:AD160"/>
    <mergeCell ref="AE160:AJ160"/>
    <mergeCell ref="AK160:AP160"/>
    <mergeCell ref="AQ166:AV166"/>
    <mergeCell ref="AW166:BB166"/>
    <mergeCell ref="A167:B167"/>
    <mergeCell ref="C167:U167"/>
    <mergeCell ref="V167:X167"/>
    <mergeCell ref="Y167:AD167"/>
    <mergeCell ref="AE167:AJ167"/>
    <mergeCell ref="AK167:AP167"/>
    <mergeCell ref="AQ167:AV167"/>
    <mergeCell ref="AW167:BB167"/>
    <mergeCell ref="A166:B166"/>
    <mergeCell ref="C158:U158"/>
    <mergeCell ref="V158:X158"/>
    <mergeCell ref="Y158:AD158"/>
    <mergeCell ref="AE158:AJ158"/>
    <mergeCell ref="AK158:AP158"/>
    <mergeCell ref="AQ156:AV156"/>
    <mergeCell ref="AW164:BB164"/>
    <mergeCell ref="A165:B165"/>
    <mergeCell ref="C165:U165"/>
    <mergeCell ref="V165:X165"/>
    <mergeCell ref="Y165:AD165"/>
    <mergeCell ref="AE165:AJ165"/>
    <mergeCell ref="AK157:AP157"/>
    <mergeCell ref="AQ157:AV157"/>
    <mergeCell ref="AW157:BB157"/>
    <mergeCell ref="A156:B156"/>
    <mergeCell ref="C156:U156"/>
    <mergeCell ref="V156:X156"/>
    <mergeCell ref="Y156:AD156"/>
    <mergeCell ref="AE156:AJ156"/>
    <mergeCell ref="AK156:AP156"/>
    <mergeCell ref="AQ162:AV162"/>
    <mergeCell ref="AW162:BB162"/>
    <mergeCell ref="A163:B163"/>
    <mergeCell ref="C163:U163"/>
    <mergeCell ref="V163:X163"/>
    <mergeCell ref="Y163:AD163"/>
    <mergeCell ref="AE163:AJ163"/>
    <mergeCell ref="AK163:AP163"/>
    <mergeCell ref="AQ163:AV163"/>
    <mergeCell ref="AW163:BB163"/>
    <mergeCell ref="A162:B162"/>
    <mergeCell ref="C154:U154"/>
    <mergeCell ref="V154:X154"/>
    <mergeCell ref="Y154:AD154"/>
    <mergeCell ref="AE154:AJ154"/>
    <mergeCell ref="AK154:AP154"/>
    <mergeCell ref="AQ152:AV152"/>
    <mergeCell ref="AW160:BB160"/>
    <mergeCell ref="A161:B161"/>
    <mergeCell ref="C161:U161"/>
    <mergeCell ref="V161:X161"/>
    <mergeCell ref="Y161:AD161"/>
    <mergeCell ref="AE161:AJ161"/>
    <mergeCell ref="AK153:AP153"/>
    <mergeCell ref="AQ153:AV153"/>
    <mergeCell ref="AW153:BB153"/>
    <mergeCell ref="A152:B152"/>
    <mergeCell ref="C152:U152"/>
    <mergeCell ref="V152:X152"/>
    <mergeCell ref="Y152:AD152"/>
    <mergeCell ref="AE152:AJ152"/>
    <mergeCell ref="AK152:AP152"/>
    <mergeCell ref="AQ158:AV158"/>
    <mergeCell ref="AW158:BB158"/>
    <mergeCell ref="A159:B159"/>
    <mergeCell ref="C159:U159"/>
    <mergeCell ref="V159:X159"/>
    <mergeCell ref="Y159:AD159"/>
    <mergeCell ref="AE159:AJ159"/>
    <mergeCell ref="AK159:AP159"/>
    <mergeCell ref="AQ159:AV159"/>
    <mergeCell ref="AW159:BB159"/>
    <mergeCell ref="A158:B158"/>
    <mergeCell ref="C150:U150"/>
    <mergeCell ref="V150:X150"/>
    <mergeCell ref="Y150:AD150"/>
    <mergeCell ref="AE150:AJ150"/>
    <mergeCell ref="AK150:AP150"/>
    <mergeCell ref="AQ148:AV148"/>
    <mergeCell ref="AW156:BB156"/>
    <mergeCell ref="A157:B157"/>
    <mergeCell ref="C157:U157"/>
    <mergeCell ref="V157:X157"/>
    <mergeCell ref="Y157:AD157"/>
    <mergeCell ref="AE157:AJ157"/>
    <mergeCell ref="AK149:AP149"/>
    <mergeCell ref="AQ149:AV149"/>
    <mergeCell ref="AW149:BB149"/>
    <mergeCell ref="A148:B148"/>
    <mergeCell ref="C148:U148"/>
    <mergeCell ref="V148:X148"/>
    <mergeCell ref="Y148:AD148"/>
    <mergeCell ref="AE148:AJ148"/>
    <mergeCell ref="AK148:AP148"/>
    <mergeCell ref="AQ154:AV154"/>
    <mergeCell ref="AW154:BB154"/>
    <mergeCell ref="A155:B155"/>
    <mergeCell ref="C155:U155"/>
    <mergeCell ref="V155:X155"/>
    <mergeCell ref="Y155:AD155"/>
    <mergeCell ref="AE155:AJ155"/>
    <mergeCell ref="AK155:AP155"/>
    <mergeCell ref="AQ155:AV155"/>
    <mergeCell ref="AW155:BB155"/>
    <mergeCell ref="A154:B154"/>
    <mergeCell ref="C146:U146"/>
    <mergeCell ref="V146:X146"/>
    <mergeCell ref="Y146:AD146"/>
    <mergeCell ref="AE146:AJ146"/>
    <mergeCell ref="AK146:AP146"/>
    <mergeCell ref="AQ144:AV144"/>
    <mergeCell ref="AW152:BB152"/>
    <mergeCell ref="A153:B153"/>
    <mergeCell ref="C153:U153"/>
    <mergeCell ref="V153:X153"/>
    <mergeCell ref="Y153:AD153"/>
    <mergeCell ref="AE153:AJ153"/>
    <mergeCell ref="AK145:AP145"/>
    <mergeCell ref="AQ145:AV145"/>
    <mergeCell ref="AW145:BB145"/>
    <mergeCell ref="A144:B144"/>
    <mergeCell ref="C144:U144"/>
    <mergeCell ref="V144:X144"/>
    <mergeCell ref="Y144:AD144"/>
    <mergeCell ref="AE144:AJ144"/>
    <mergeCell ref="AK144:AP144"/>
    <mergeCell ref="AQ150:AV150"/>
    <mergeCell ref="AW150:BB150"/>
    <mergeCell ref="A151:B151"/>
    <mergeCell ref="C151:U151"/>
    <mergeCell ref="V151:X151"/>
    <mergeCell ref="Y151:AD151"/>
    <mergeCell ref="AE151:AJ151"/>
    <mergeCell ref="AK151:AP151"/>
    <mergeCell ref="AQ151:AV151"/>
    <mergeCell ref="AW151:BB151"/>
    <mergeCell ref="A150:B150"/>
    <mergeCell ref="C142:U142"/>
    <mergeCell ref="V142:X142"/>
    <mergeCell ref="Y142:AD142"/>
    <mergeCell ref="AE142:AJ142"/>
    <mergeCell ref="AK142:AP142"/>
    <mergeCell ref="AQ140:AV140"/>
    <mergeCell ref="AW148:BB148"/>
    <mergeCell ref="A149:B149"/>
    <mergeCell ref="C149:U149"/>
    <mergeCell ref="V149:X149"/>
    <mergeCell ref="Y149:AD149"/>
    <mergeCell ref="AE149:AJ149"/>
    <mergeCell ref="AK141:AP141"/>
    <mergeCell ref="AQ141:AV141"/>
    <mergeCell ref="AW141:BB141"/>
    <mergeCell ref="A140:B140"/>
    <mergeCell ref="C140:U140"/>
    <mergeCell ref="V140:X140"/>
    <mergeCell ref="Y140:AD140"/>
    <mergeCell ref="AE140:AJ140"/>
    <mergeCell ref="AK140:AP140"/>
    <mergeCell ref="AQ146:AV146"/>
    <mergeCell ref="AW146:BB146"/>
    <mergeCell ref="A147:B147"/>
    <mergeCell ref="C147:U147"/>
    <mergeCell ref="V147:X147"/>
    <mergeCell ref="Y147:AD147"/>
    <mergeCell ref="AE147:AJ147"/>
    <mergeCell ref="AK147:AP147"/>
    <mergeCell ref="AQ147:AV147"/>
    <mergeCell ref="AW147:BB147"/>
    <mergeCell ref="A146:B146"/>
    <mergeCell ref="C138:U138"/>
    <mergeCell ref="V138:X138"/>
    <mergeCell ref="Y138:AD138"/>
    <mergeCell ref="AE138:AJ138"/>
    <mergeCell ref="AK138:AP138"/>
    <mergeCell ref="AQ136:AV136"/>
    <mergeCell ref="AW144:BB144"/>
    <mergeCell ref="A145:B145"/>
    <mergeCell ref="C145:U145"/>
    <mergeCell ref="V145:X145"/>
    <mergeCell ref="Y145:AD145"/>
    <mergeCell ref="AE145:AJ145"/>
    <mergeCell ref="AK137:AP137"/>
    <mergeCell ref="AQ137:AV137"/>
    <mergeCell ref="AW137:BB137"/>
    <mergeCell ref="A136:B136"/>
    <mergeCell ref="C136:U136"/>
    <mergeCell ref="V136:X136"/>
    <mergeCell ref="Y136:AD136"/>
    <mergeCell ref="AE136:AJ136"/>
    <mergeCell ref="AK136:AP136"/>
    <mergeCell ref="AQ142:AV142"/>
    <mergeCell ref="AW142:BB142"/>
    <mergeCell ref="A143:B143"/>
    <mergeCell ref="C143:U143"/>
    <mergeCell ref="V143:X143"/>
    <mergeCell ref="Y143:AD143"/>
    <mergeCell ref="AE143:AJ143"/>
    <mergeCell ref="AK143:AP143"/>
    <mergeCell ref="AQ143:AV143"/>
    <mergeCell ref="AW143:BB143"/>
    <mergeCell ref="A142:B142"/>
    <mergeCell ref="C134:U134"/>
    <mergeCell ref="V134:X134"/>
    <mergeCell ref="Y134:AD134"/>
    <mergeCell ref="AE134:AJ134"/>
    <mergeCell ref="AK134:AP134"/>
    <mergeCell ref="AQ132:AV132"/>
    <mergeCell ref="AW140:BB140"/>
    <mergeCell ref="A141:B141"/>
    <mergeCell ref="C141:U141"/>
    <mergeCell ref="V141:X141"/>
    <mergeCell ref="Y141:AD141"/>
    <mergeCell ref="AE141:AJ141"/>
    <mergeCell ref="AK133:AP133"/>
    <mergeCell ref="AQ133:AV133"/>
    <mergeCell ref="AW133:BB133"/>
    <mergeCell ref="A132:B132"/>
    <mergeCell ref="C132:U132"/>
    <mergeCell ref="V132:X132"/>
    <mergeCell ref="Y132:AD132"/>
    <mergeCell ref="AE132:AJ132"/>
    <mergeCell ref="AK132:AP132"/>
    <mergeCell ref="AQ138:AV138"/>
    <mergeCell ref="AW138:BB138"/>
    <mergeCell ref="A139:B139"/>
    <mergeCell ref="C139:U139"/>
    <mergeCell ref="V139:X139"/>
    <mergeCell ref="Y139:AD139"/>
    <mergeCell ref="AE139:AJ139"/>
    <mergeCell ref="AK139:AP139"/>
    <mergeCell ref="AQ139:AV139"/>
    <mergeCell ref="AW139:BB139"/>
    <mergeCell ref="A138:B138"/>
    <mergeCell ref="C130:U130"/>
    <mergeCell ref="V130:X130"/>
    <mergeCell ref="Y130:AD130"/>
    <mergeCell ref="AE130:AJ130"/>
    <mergeCell ref="AK130:AP130"/>
    <mergeCell ref="AQ128:AV128"/>
    <mergeCell ref="AW136:BB136"/>
    <mergeCell ref="A137:B137"/>
    <mergeCell ref="C137:U137"/>
    <mergeCell ref="V137:X137"/>
    <mergeCell ref="Y137:AD137"/>
    <mergeCell ref="AE137:AJ137"/>
    <mergeCell ref="AK129:AP129"/>
    <mergeCell ref="AQ129:AV129"/>
    <mergeCell ref="AW129:BB129"/>
    <mergeCell ref="A128:B128"/>
    <mergeCell ref="C128:U128"/>
    <mergeCell ref="V128:X128"/>
    <mergeCell ref="Y128:AD128"/>
    <mergeCell ref="AE128:AJ128"/>
    <mergeCell ref="AK128:AP128"/>
    <mergeCell ref="AQ134:AV134"/>
    <mergeCell ref="AW134:BB134"/>
    <mergeCell ref="A135:B135"/>
    <mergeCell ref="C135:U135"/>
    <mergeCell ref="V135:X135"/>
    <mergeCell ref="Y135:AD135"/>
    <mergeCell ref="AE135:AJ135"/>
    <mergeCell ref="AK135:AP135"/>
    <mergeCell ref="AQ135:AV135"/>
    <mergeCell ref="AW135:BB135"/>
    <mergeCell ref="A134:B134"/>
    <mergeCell ref="C126:U126"/>
    <mergeCell ref="V126:X126"/>
    <mergeCell ref="Y126:AD126"/>
    <mergeCell ref="AE126:AJ126"/>
    <mergeCell ref="AK126:AP126"/>
    <mergeCell ref="AQ124:AV124"/>
    <mergeCell ref="AW132:BB132"/>
    <mergeCell ref="A133:B133"/>
    <mergeCell ref="C133:U133"/>
    <mergeCell ref="V133:X133"/>
    <mergeCell ref="Y133:AD133"/>
    <mergeCell ref="AE133:AJ133"/>
    <mergeCell ref="AK125:AP125"/>
    <mergeCell ref="AQ125:AV125"/>
    <mergeCell ref="AW125:BB125"/>
    <mergeCell ref="A124:B124"/>
    <mergeCell ref="C124:U124"/>
    <mergeCell ref="V124:X124"/>
    <mergeCell ref="Y124:AD124"/>
    <mergeCell ref="AE124:AJ124"/>
    <mergeCell ref="AK124:AP124"/>
    <mergeCell ref="AQ130:AV130"/>
    <mergeCell ref="AW130:BB130"/>
    <mergeCell ref="A131:B131"/>
    <mergeCell ref="C131:U131"/>
    <mergeCell ref="V131:X131"/>
    <mergeCell ref="Y131:AD131"/>
    <mergeCell ref="AE131:AJ131"/>
    <mergeCell ref="AK131:AP131"/>
    <mergeCell ref="AQ131:AV131"/>
    <mergeCell ref="AW131:BB131"/>
    <mergeCell ref="A130:B130"/>
    <mergeCell ref="C122:U122"/>
    <mergeCell ref="V122:X122"/>
    <mergeCell ref="Y122:AD122"/>
    <mergeCell ref="AE122:AJ122"/>
    <mergeCell ref="AK122:AP122"/>
    <mergeCell ref="AQ120:AV120"/>
    <mergeCell ref="AW128:BB128"/>
    <mergeCell ref="A129:B129"/>
    <mergeCell ref="C129:U129"/>
    <mergeCell ref="V129:X129"/>
    <mergeCell ref="Y129:AD129"/>
    <mergeCell ref="AE129:AJ129"/>
    <mergeCell ref="AK121:AP121"/>
    <mergeCell ref="AQ121:AV121"/>
    <mergeCell ref="AW121:BB121"/>
    <mergeCell ref="A120:B120"/>
    <mergeCell ref="C120:U120"/>
    <mergeCell ref="V120:X120"/>
    <mergeCell ref="Y120:AD120"/>
    <mergeCell ref="AE120:AJ120"/>
    <mergeCell ref="AK120:AP120"/>
    <mergeCell ref="AQ126:AV126"/>
    <mergeCell ref="AW126:BB126"/>
    <mergeCell ref="A127:B127"/>
    <mergeCell ref="C127:U127"/>
    <mergeCell ref="V127:X127"/>
    <mergeCell ref="Y127:AD127"/>
    <mergeCell ref="AE127:AJ127"/>
    <mergeCell ref="AK127:AP127"/>
    <mergeCell ref="AQ127:AV127"/>
    <mergeCell ref="AW127:BB127"/>
    <mergeCell ref="A126:B126"/>
    <mergeCell ref="C118:U118"/>
    <mergeCell ref="V118:X118"/>
    <mergeCell ref="Y118:AD118"/>
    <mergeCell ref="AE118:AJ118"/>
    <mergeCell ref="AK118:AP118"/>
    <mergeCell ref="AQ116:AV116"/>
    <mergeCell ref="AW124:BB124"/>
    <mergeCell ref="A125:B125"/>
    <mergeCell ref="C125:U125"/>
    <mergeCell ref="V125:X125"/>
    <mergeCell ref="Y125:AD125"/>
    <mergeCell ref="AE125:AJ125"/>
    <mergeCell ref="AK117:AP117"/>
    <mergeCell ref="AQ117:AV117"/>
    <mergeCell ref="AW117:BB117"/>
    <mergeCell ref="A116:B116"/>
    <mergeCell ref="C116:U116"/>
    <mergeCell ref="V116:X116"/>
    <mergeCell ref="Y116:AD116"/>
    <mergeCell ref="AE116:AJ116"/>
    <mergeCell ref="AK116:AP116"/>
    <mergeCell ref="AQ122:AV122"/>
    <mergeCell ref="AW122:BB122"/>
    <mergeCell ref="A123:B123"/>
    <mergeCell ref="C123:U123"/>
    <mergeCell ref="V123:X123"/>
    <mergeCell ref="Y123:AD123"/>
    <mergeCell ref="AE123:AJ123"/>
    <mergeCell ref="AK123:AP123"/>
    <mergeCell ref="AQ123:AV123"/>
    <mergeCell ref="AW123:BB123"/>
    <mergeCell ref="A122:B122"/>
    <mergeCell ref="C114:U114"/>
    <mergeCell ref="V114:X114"/>
    <mergeCell ref="Y114:AD114"/>
    <mergeCell ref="AE114:AJ114"/>
    <mergeCell ref="AK114:AP114"/>
    <mergeCell ref="AQ112:AV112"/>
    <mergeCell ref="AW120:BB120"/>
    <mergeCell ref="A121:B121"/>
    <mergeCell ref="C121:U121"/>
    <mergeCell ref="V121:X121"/>
    <mergeCell ref="Y121:AD121"/>
    <mergeCell ref="AE121:AJ121"/>
    <mergeCell ref="AK113:AP113"/>
    <mergeCell ref="AQ113:AV113"/>
    <mergeCell ref="AW113:BB113"/>
    <mergeCell ref="A112:B112"/>
    <mergeCell ref="C112:U112"/>
    <mergeCell ref="V112:X112"/>
    <mergeCell ref="Y112:AD112"/>
    <mergeCell ref="AE112:AJ112"/>
    <mergeCell ref="AK112:AP112"/>
    <mergeCell ref="AQ118:AV118"/>
    <mergeCell ref="AW118:BB118"/>
    <mergeCell ref="A119:B119"/>
    <mergeCell ref="C119:U119"/>
    <mergeCell ref="V119:X119"/>
    <mergeCell ref="Y119:AD119"/>
    <mergeCell ref="AE119:AJ119"/>
    <mergeCell ref="AK119:AP119"/>
    <mergeCell ref="AQ119:AV119"/>
    <mergeCell ref="AW119:BB119"/>
    <mergeCell ref="A118:B118"/>
    <mergeCell ref="C110:U110"/>
    <mergeCell ref="V110:X110"/>
    <mergeCell ref="Y110:AD110"/>
    <mergeCell ref="AE110:AJ110"/>
    <mergeCell ref="AK110:AP110"/>
    <mergeCell ref="AQ108:AV108"/>
    <mergeCell ref="AW116:BB116"/>
    <mergeCell ref="A117:B117"/>
    <mergeCell ref="C117:U117"/>
    <mergeCell ref="V117:X117"/>
    <mergeCell ref="Y117:AD117"/>
    <mergeCell ref="AE117:AJ117"/>
    <mergeCell ref="AK109:AP109"/>
    <mergeCell ref="AQ109:AV109"/>
    <mergeCell ref="AW109:BB109"/>
    <mergeCell ref="A108:B108"/>
    <mergeCell ref="C108:U108"/>
    <mergeCell ref="V108:X108"/>
    <mergeCell ref="Y108:AD108"/>
    <mergeCell ref="AE108:AJ108"/>
    <mergeCell ref="AK108:AP108"/>
    <mergeCell ref="AQ114:AV114"/>
    <mergeCell ref="AW114:BB114"/>
    <mergeCell ref="A115:B115"/>
    <mergeCell ref="C115:U115"/>
    <mergeCell ref="V115:X115"/>
    <mergeCell ref="Y115:AD115"/>
    <mergeCell ref="AE115:AJ115"/>
    <mergeCell ref="AK115:AP115"/>
    <mergeCell ref="AQ115:AV115"/>
    <mergeCell ref="AW115:BB115"/>
    <mergeCell ref="A114:B114"/>
    <mergeCell ref="C106:U106"/>
    <mergeCell ref="V106:X106"/>
    <mergeCell ref="Y106:AD106"/>
    <mergeCell ref="AE106:AJ106"/>
    <mergeCell ref="AK106:AP106"/>
    <mergeCell ref="AQ104:AV104"/>
    <mergeCell ref="AW112:BB112"/>
    <mergeCell ref="A113:B113"/>
    <mergeCell ref="C113:U113"/>
    <mergeCell ref="V113:X113"/>
    <mergeCell ref="Y113:AD113"/>
    <mergeCell ref="AE113:AJ113"/>
    <mergeCell ref="AK105:AP105"/>
    <mergeCell ref="AQ105:AV105"/>
    <mergeCell ref="AW105:BB105"/>
    <mergeCell ref="A104:B104"/>
    <mergeCell ref="C104:U104"/>
    <mergeCell ref="V104:X104"/>
    <mergeCell ref="Y104:AD104"/>
    <mergeCell ref="AE104:AJ104"/>
    <mergeCell ref="AK104:AP104"/>
    <mergeCell ref="AQ110:AV110"/>
    <mergeCell ref="AW110:BB110"/>
    <mergeCell ref="A111:B111"/>
    <mergeCell ref="C111:U111"/>
    <mergeCell ref="V111:X111"/>
    <mergeCell ref="Y111:AD111"/>
    <mergeCell ref="AE111:AJ111"/>
    <mergeCell ref="AK111:AP111"/>
    <mergeCell ref="AQ111:AV111"/>
    <mergeCell ref="AW111:BB111"/>
    <mergeCell ref="A110:B110"/>
    <mergeCell ref="C102:U102"/>
    <mergeCell ref="V102:X102"/>
    <mergeCell ref="Y102:AD102"/>
    <mergeCell ref="AE102:AJ102"/>
    <mergeCell ref="AK102:AP102"/>
    <mergeCell ref="AQ100:AV100"/>
    <mergeCell ref="AW108:BB108"/>
    <mergeCell ref="A109:B109"/>
    <mergeCell ref="C109:U109"/>
    <mergeCell ref="V109:X109"/>
    <mergeCell ref="Y109:AD109"/>
    <mergeCell ref="AE109:AJ109"/>
    <mergeCell ref="AK101:AP101"/>
    <mergeCell ref="AQ101:AV101"/>
    <mergeCell ref="AW101:BB101"/>
    <mergeCell ref="A100:B100"/>
    <mergeCell ref="C100:U100"/>
    <mergeCell ref="V100:X100"/>
    <mergeCell ref="Y100:AD100"/>
    <mergeCell ref="AE100:AJ100"/>
    <mergeCell ref="AK100:AP100"/>
    <mergeCell ref="AQ106:AV106"/>
    <mergeCell ref="AW106:BB106"/>
    <mergeCell ref="A107:B107"/>
    <mergeCell ref="C107:U107"/>
    <mergeCell ref="V107:X107"/>
    <mergeCell ref="Y107:AD107"/>
    <mergeCell ref="AE107:AJ107"/>
    <mergeCell ref="AK107:AP107"/>
    <mergeCell ref="AQ107:AV107"/>
    <mergeCell ref="AW107:BB107"/>
    <mergeCell ref="A106:B106"/>
    <mergeCell ref="C98:U98"/>
    <mergeCell ref="V98:X98"/>
    <mergeCell ref="Y98:AD98"/>
    <mergeCell ref="AE98:AJ98"/>
    <mergeCell ref="AK98:AP98"/>
    <mergeCell ref="AQ96:AV96"/>
    <mergeCell ref="AW104:BB104"/>
    <mergeCell ref="A105:B105"/>
    <mergeCell ref="C105:U105"/>
    <mergeCell ref="V105:X105"/>
    <mergeCell ref="Y105:AD105"/>
    <mergeCell ref="AE105:AJ105"/>
    <mergeCell ref="AK97:AP97"/>
    <mergeCell ref="AQ97:AV97"/>
    <mergeCell ref="AW97:BB97"/>
    <mergeCell ref="A96:B96"/>
    <mergeCell ref="C96:U96"/>
    <mergeCell ref="V96:X96"/>
    <mergeCell ref="Y96:AD96"/>
    <mergeCell ref="AE96:AJ96"/>
    <mergeCell ref="AK96:AP96"/>
    <mergeCell ref="AQ102:AV102"/>
    <mergeCell ref="AW102:BB102"/>
    <mergeCell ref="A103:B103"/>
    <mergeCell ref="C103:U103"/>
    <mergeCell ref="V103:X103"/>
    <mergeCell ref="Y103:AD103"/>
    <mergeCell ref="AE103:AJ103"/>
    <mergeCell ref="AK103:AP103"/>
    <mergeCell ref="AQ103:AV103"/>
    <mergeCell ref="AW103:BB103"/>
    <mergeCell ref="A102:B102"/>
    <mergeCell ref="C94:U94"/>
    <mergeCell ref="V94:X94"/>
    <mergeCell ref="Y94:AD94"/>
    <mergeCell ref="AE94:AJ94"/>
    <mergeCell ref="AK94:AP94"/>
    <mergeCell ref="AQ92:AV92"/>
    <mergeCell ref="AW100:BB100"/>
    <mergeCell ref="A101:B101"/>
    <mergeCell ref="C101:U101"/>
    <mergeCell ref="V101:X101"/>
    <mergeCell ref="Y101:AD101"/>
    <mergeCell ref="AE101:AJ101"/>
    <mergeCell ref="AK93:AP93"/>
    <mergeCell ref="AQ93:AV93"/>
    <mergeCell ref="AW93:BB93"/>
    <mergeCell ref="A92:B92"/>
    <mergeCell ref="C92:U92"/>
    <mergeCell ref="V92:X92"/>
    <mergeCell ref="Y92:AD92"/>
    <mergeCell ref="AE92:AJ92"/>
    <mergeCell ref="AK92:AP92"/>
    <mergeCell ref="AQ98:AV98"/>
    <mergeCell ref="AW98:BB98"/>
    <mergeCell ref="A99:B99"/>
    <mergeCell ref="C99:U99"/>
    <mergeCell ref="V99:X99"/>
    <mergeCell ref="Y99:AD99"/>
    <mergeCell ref="AE99:AJ99"/>
    <mergeCell ref="AK99:AP99"/>
    <mergeCell ref="AQ99:AV99"/>
    <mergeCell ref="AW99:BB99"/>
    <mergeCell ref="A98:B98"/>
    <mergeCell ref="C90:U90"/>
    <mergeCell ref="V90:X90"/>
    <mergeCell ref="Y90:AD90"/>
    <mergeCell ref="AE90:AJ90"/>
    <mergeCell ref="AK90:AP90"/>
    <mergeCell ref="AQ88:AV88"/>
    <mergeCell ref="AW96:BB96"/>
    <mergeCell ref="A97:B97"/>
    <mergeCell ref="C97:U97"/>
    <mergeCell ref="V97:X97"/>
    <mergeCell ref="Y97:AD97"/>
    <mergeCell ref="AE97:AJ97"/>
    <mergeCell ref="AK89:AP89"/>
    <mergeCell ref="AQ89:AV89"/>
    <mergeCell ref="AW89:BB89"/>
    <mergeCell ref="A88:B88"/>
    <mergeCell ref="C88:U88"/>
    <mergeCell ref="V88:X88"/>
    <mergeCell ref="Y88:AD88"/>
    <mergeCell ref="AE88:AJ88"/>
    <mergeCell ref="AK88:AP88"/>
    <mergeCell ref="AQ94:AV94"/>
    <mergeCell ref="AW94:BB94"/>
    <mergeCell ref="A95:B95"/>
    <mergeCell ref="C95:U95"/>
    <mergeCell ref="V95:X95"/>
    <mergeCell ref="Y95:AD95"/>
    <mergeCell ref="AE95:AJ95"/>
    <mergeCell ref="AK95:AP95"/>
    <mergeCell ref="AQ95:AV95"/>
    <mergeCell ref="AW95:BB95"/>
    <mergeCell ref="A94:B94"/>
    <mergeCell ref="C86:U86"/>
    <mergeCell ref="V86:X86"/>
    <mergeCell ref="Y86:AD86"/>
    <mergeCell ref="AE86:AJ86"/>
    <mergeCell ref="AK86:AP86"/>
    <mergeCell ref="AQ84:AV84"/>
    <mergeCell ref="AW92:BB92"/>
    <mergeCell ref="A93:B93"/>
    <mergeCell ref="C93:U93"/>
    <mergeCell ref="V93:X93"/>
    <mergeCell ref="Y93:AD93"/>
    <mergeCell ref="AE93:AJ93"/>
    <mergeCell ref="AK85:AP85"/>
    <mergeCell ref="AQ85:AV85"/>
    <mergeCell ref="AW85:BB85"/>
    <mergeCell ref="A84:B84"/>
    <mergeCell ref="C84:U84"/>
    <mergeCell ref="V84:X84"/>
    <mergeCell ref="Y84:AD84"/>
    <mergeCell ref="AE84:AJ84"/>
    <mergeCell ref="AK84:AP84"/>
    <mergeCell ref="AQ90:AV90"/>
    <mergeCell ref="AW90:BB90"/>
    <mergeCell ref="A91:B91"/>
    <mergeCell ref="C91:U91"/>
    <mergeCell ref="V91:X91"/>
    <mergeCell ref="Y91:AD91"/>
    <mergeCell ref="AE91:AJ91"/>
    <mergeCell ref="AK91:AP91"/>
    <mergeCell ref="AQ91:AV91"/>
    <mergeCell ref="AW91:BB91"/>
    <mergeCell ref="A90:B90"/>
    <mergeCell ref="C82:U82"/>
    <mergeCell ref="V82:X82"/>
    <mergeCell ref="Y82:AD82"/>
    <mergeCell ref="AE82:AJ82"/>
    <mergeCell ref="AK82:AP82"/>
    <mergeCell ref="AQ80:AV80"/>
    <mergeCell ref="AW88:BB88"/>
    <mergeCell ref="A89:B89"/>
    <mergeCell ref="C89:U89"/>
    <mergeCell ref="V89:X89"/>
    <mergeCell ref="Y89:AD89"/>
    <mergeCell ref="AE89:AJ89"/>
    <mergeCell ref="AK81:AP81"/>
    <mergeCell ref="AQ81:AV81"/>
    <mergeCell ref="AW81:BB81"/>
    <mergeCell ref="A80:B80"/>
    <mergeCell ref="C80:U80"/>
    <mergeCell ref="V80:X80"/>
    <mergeCell ref="Y80:AD80"/>
    <mergeCell ref="AE80:AJ80"/>
    <mergeCell ref="AK80:AP80"/>
    <mergeCell ref="AQ86:AV86"/>
    <mergeCell ref="AW86:BB86"/>
    <mergeCell ref="A87:B87"/>
    <mergeCell ref="C87:U87"/>
    <mergeCell ref="V87:X87"/>
    <mergeCell ref="Y87:AD87"/>
    <mergeCell ref="AE87:AJ87"/>
    <mergeCell ref="AK87:AP87"/>
    <mergeCell ref="AQ87:AV87"/>
    <mergeCell ref="AW87:BB87"/>
    <mergeCell ref="A86:B86"/>
    <mergeCell ref="C78:U78"/>
    <mergeCell ref="V78:X78"/>
    <mergeCell ref="Y78:AD78"/>
    <mergeCell ref="AE78:AJ78"/>
    <mergeCell ref="AK78:AP78"/>
    <mergeCell ref="AQ76:AV76"/>
    <mergeCell ref="AW84:BB84"/>
    <mergeCell ref="A85:B85"/>
    <mergeCell ref="C85:U85"/>
    <mergeCell ref="V85:X85"/>
    <mergeCell ref="Y85:AD85"/>
    <mergeCell ref="AE85:AJ85"/>
    <mergeCell ref="AK77:AP77"/>
    <mergeCell ref="AQ77:AV77"/>
    <mergeCell ref="AW77:BB77"/>
    <mergeCell ref="A76:B76"/>
    <mergeCell ref="C76:U76"/>
    <mergeCell ref="V76:X76"/>
    <mergeCell ref="Y76:AD76"/>
    <mergeCell ref="AE76:AJ76"/>
    <mergeCell ref="AK76:AP76"/>
    <mergeCell ref="AQ82:AV82"/>
    <mergeCell ref="AW82:BB82"/>
    <mergeCell ref="A83:B83"/>
    <mergeCell ref="C83:U83"/>
    <mergeCell ref="V83:X83"/>
    <mergeCell ref="Y83:AD83"/>
    <mergeCell ref="AE83:AJ83"/>
    <mergeCell ref="AK83:AP83"/>
    <mergeCell ref="AQ83:AV83"/>
    <mergeCell ref="AW83:BB83"/>
    <mergeCell ref="A82:B82"/>
    <mergeCell ref="C74:U74"/>
    <mergeCell ref="V74:X74"/>
    <mergeCell ref="Y74:AD74"/>
    <mergeCell ref="AE74:AJ74"/>
    <mergeCell ref="AK74:AP74"/>
    <mergeCell ref="AQ72:AV72"/>
    <mergeCell ref="AW80:BB80"/>
    <mergeCell ref="A81:B81"/>
    <mergeCell ref="C81:U81"/>
    <mergeCell ref="V81:X81"/>
    <mergeCell ref="Y81:AD81"/>
    <mergeCell ref="AE81:AJ81"/>
    <mergeCell ref="AK73:AP73"/>
    <mergeCell ref="AQ73:AV73"/>
    <mergeCell ref="AW73:BB73"/>
    <mergeCell ref="A72:B72"/>
    <mergeCell ref="C72:U72"/>
    <mergeCell ref="V72:X72"/>
    <mergeCell ref="Y72:AD72"/>
    <mergeCell ref="AE72:AJ72"/>
    <mergeCell ref="AK72:AP72"/>
    <mergeCell ref="AQ78:AV78"/>
    <mergeCell ref="AW78:BB78"/>
    <mergeCell ref="A79:B79"/>
    <mergeCell ref="C79:U79"/>
    <mergeCell ref="V79:X79"/>
    <mergeCell ref="Y79:AD79"/>
    <mergeCell ref="AE79:AJ79"/>
    <mergeCell ref="AK79:AP79"/>
    <mergeCell ref="AQ79:AV79"/>
    <mergeCell ref="AW79:BB79"/>
    <mergeCell ref="A78:B78"/>
    <mergeCell ref="C70:U70"/>
    <mergeCell ref="V70:X70"/>
    <mergeCell ref="Y70:AD70"/>
    <mergeCell ref="AE70:AJ70"/>
    <mergeCell ref="AK70:AP70"/>
    <mergeCell ref="AQ68:AV68"/>
    <mergeCell ref="AW76:BB76"/>
    <mergeCell ref="A77:B77"/>
    <mergeCell ref="C77:U77"/>
    <mergeCell ref="V77:X77"/>
    <mergeCell ref="Y77:AD77"/>
    <mergeCell ref="AE77:AJ77"/>
    <mergeCell ref="AK69:AP69"/>
    <mergeCell ref="AQ69:AV69"/>
    <mergeCell ref="AW69:BB69"/>
    <mergeCell ref="A68:B68"/>
    <mergeCell ref="C68:U68"/>
    <mergeCell ref="V68:X68"/>
    <mergeCell ref="Y68:AD68"/>
    <mergeCell ref="AE68:AJ68"/>
    <mergeCell ref="AK68:AP68"/>
    <mergeCell ref="AQ74:AV74"/>
    <mergeCell ref="AW74:BB74"/>
    <mergeCell ref="A75:B75"/>
    <mergeCell ref="C75:U75"/>
    <mergeCell ref="V75:X75"/>
    <mergeCell ref="Y75:AD75"/>
    <mergeCell ref="AE75:AJ75"/>
    <mergeCell ref="AK75:AP75"/>
    <mergeCell ref="AQ75:AV75"/>
    <mergeCell ref="AW75:BB75"/>
    <mergeCell ref="A74:B74"/>
    <mergeCell ref="C66:U66"/>
    <mergeCell ref="V66:X66"/>
    <mergeCell ref="Y66:AD66"/>
    <mergeCell ref="AE66:AJ66"/>
    <mergeCell ref="AK66:AP66"/>
    <mergeCell ref="AQ64:AV64"/>
    <mergeCell ref="AW72:BB72"/>
    <mergeCell ref="A73:B73"/>
    <mergeCell ref="C73:U73"/>
    <mergeCell ref="V73:X73"/>
    <mergeCell ref="Y73:AD73"/>
    <mergeCell ref="AE73:AJ73"/>
    <mergeCell ref="AK65:AP65"/>
    <mergeCell ref="AQ65:AV65"/>
    <mergeCell ref="AW65:BB65"/>
    <mergeCell ref="A64:B64"/>
    <mergeCell ref="C64:U64"/>
    <mergeCell ref="V64:X64"/>
    <mergeCell ref="Y64:AD64"/>
    <mergeCell ref="AE64:AJ64"/>
    <mergeCell ref="AK64:AP64"/>
    <mergeCell ref="AQ70:AV70"/>
    <mergeCell ref="AW70:BB70"/>
    <mergeCell ref="A71:B71"/>
    <mergeCell ref="C71:U71"/>
    <mergeCell ref="V71:X71"/>
    <mergeCell ref="Y71:AD71"/>
    <mergeCell ref="AE71:AJ71"/>
    <mergeCell ref="AK71:AP71"/>
    <mergeCell ref="AQ71:AV71"/>
    <mergeCell ref="AW71:BB71"/>
    <mergeCell ref="A70:B70"/>
    <mergeCell ref="C62:U62"/>
    <mergeCell ref="V62:X62"/>
    <mergeCell ref="Y62:AD62"/>
    <mergeCell ref="AE62:AJ62"/>
    <mergeCell ref="AK62:AP62"/>
    <mergeCell ref="AQ60:AV60"/>
    <mergeCell ref="AW68:BB68"/>
    <mergeCell ref="A69:B69"/>
    <mergeCell ref="C69:U69"/>
    <mergeCell ref="V69:X69"/>
    <mergeCell ref="Y69:AD69"/>
    <mergeCell ref="AE69:AJ69"/>
    <mergeCell ref="AK61:AP61"/>
    <mergeCell ref="AQ61:AV61"/>
    <mergeCell ref="AW61:BB61"/>
    <mergeCell ref="A60:B60"/>
    <mergeCell ref="C60:U60"/>
    <mergeCell ref="V60:X60"/>
    <mergeCell ref="Y60:AD60"/>
    <mergeCell ref="AE60:AJ60"/>
    <mergeCell ref="AK60:AP60"/>
    <mergeCell ref="AQ66:AV66"/>
    <mergeCell ref="AW66:BB66"/>
    <mergeCell ref="A67:B67"/>
    <mergeCell ref="C67:U67"/>
    <mergeCell ref="V67:X67"/>
    <mergeCell ref="Y67:AD67"/>
    <mergeCell ref="AE67:AJ67"/>
    <mergeCell ref="AK67:AP67"/>
    <mergeCell ref="AQ67:AV67"/>
    <mergeCell ref="AW67:BB67"/>
    <mergeCell ref="A66:B66"/>
    <mergeCell ref="C58:U58"/>
    <mergeCell ref="V58:X58"/>
    <mergeCell ref="Y58:AD58"/>
    <mergeCell ref="AE58:AJ58"/>
    <mergeCell ref="AK58:AP58"/>
    <mergeCell ref="AQ56:AV56"/>
    <mergeCell ref="AW64:BB64"/>
    <mergeCell ref="A65:B65"/>
    <mergeCell ref="C65:U65"/>
    <mergeCell ref="V65:X65"/>
    <mergeCell ref="Y65:AD65"/>
    <mergeCell ref="AE65:AJ65"/>
    <mergeCell ref="AK57:AP57"/>
    <mergeCell ref="AQ57:AV57"/>
    <mergeCell ref="AW57:BB57"/>
    <mergeCell ref="A56:B56"/>
    <mergeCell ref="C56:U56"/>
    <mergeCell ref="V56:X56"/>
    <mergeCell ref="Y56:AD56"/>
    <mergeCell ref="AE56:AJ56"/>
    <mergeCell ref="AK56:AP56"/>
    <mergeCell ref="AQ62:AV62"/>
    <mergeCell ref="AW62:BB62"/>
    <mergeCell ref="A63:B63"/>
    <mergeCell ref="C63:U63"/>
    <mergeCell ref="V63:X63"/>
    <mergeCell ref="Y63:AD63"/>
    <mergeCell ref="AE63:AJ63"/>
    <mergeCell ref="AK63:AP63"/>
    <mergeCell ref="AQ63:AV63"/>
    <mergeCell ref="AW63:BB63"/>
    <mergeCell ref="A62:B62"/>
    <mergeCell ref="C54:U54"/>
    <mergeCell ref="V54:X54"/>
    <mergeCell ref="Y54:AD54"/>
    <mergeCell ref="AE54:AJ54"/>
    <mergeCell ref="AK54:AP54"/>
    <mergeCell ref="AQ52:AV52"/>
    <mergeCell ref="AW60:BB60"/>
    <mergeCell ref="A61:B61"/>
    <mergeCell ref="C61:U61"/>
    <mergeCell ref="V61:X61"/>
    <mergeCell ref="Y61:AD61"/>
    <mergeCell ref="AE61:AJ61"/>
    <mergeCell ref="AK53:AP53"/>
    <mergeCell ref="AQ53:AV53"/>
    <mergeCell ref="AW53:BB53"/>
    <mergeCell ref="A52:B52"/>
    <mergeCell ref="C52:U52"/>
    <mergeCell ref="V52:X52"/>
    <mergeCell ref="Y52:AD52"/>
    <mergeCell ref="AE52:AJ52"/>
    <mergeCell ref="AK52:AP52"/>
    <mergeCell ref="AQ58:AV58"/>
    <mergeCell ref="AW58:BB58"/>
    <mergeCell ref="A59:B59"/>
    <mergeCell ref="C59:U59"/>
    <mergeCell ref="V59:X59"/>
    <mergeCell ref="Y59:AD59"/>
    <mergeCell ref="AE59:AJ59"/>
    <mergeCell ref="AK59:AP59"/>
    <mergeCell ref="AQ59:AV59"/>
    <mergeCell ref="AW59:BB59"/>
    <mergeCell ref="A58:B58"/>
    <mergeCell ref="C50:U50"/>
    <mergeCell ref="V50:X50"/>
    <mergeCell ref="Y50:AD50"/>
    <mergeCell ref="AE50:AJ50"/>
    <mergeCell ref="AK50:AP50"/>
    <mergeCell ref="AQ48:AV48"/>
    <mergeCell ref="AW56:BB56"/>
    <mergeCell ref="A57:B57"/>
    <mergeCell ref="C57:U57"/>
    <mergeCell ref="V57:X57"/>
    <mergeCell ref="Y57:AD57"/>
    <mergeCell ref="AE57:AJ57"/>
    <mergeCell ref="AK49:AP49"/>
    <mergeCell ref="AQ49:AV49"/>
    <mergeCell ref="AW49:BB49"/>
    <mergeCell ref="A48:B48"/>
    <mergeCell ref="C48:U48"/>
    <mergeCell ref="V48:X48"/>
    <mergeCell ref="Y48:AD48"/>
    <mergeCell ref="AE48:AJ48"/>
    <mergeCell ref="AK48:AP48"/>
    <mergeCell ref="AQ54:AV54"/>
    <mergeCell ref="AW54:BB54"/>
    <mergeCell ref="A55:B55"/>
    <mergeCell ref="C55:U55"/>
    <mergeCell ref="V55:X55"/>
    <mergeCell ref="Y55:AD55"/>
    <mergeCell ref="AE55:AJ55"/>
    <mergeCell ref="AK55:AP55"/>
    <mergeCell ref="AQ55:AV55"/>
    <mergeCell ref="AW55:BB55"/>
    <mergeCell ref="A54:B54"/>
    <mergeCell ref="C46:U46"/>
    <mergeCell ref="V46:X46"/>
    <mergeCell ref="Y46:AD46"/>
    <mergeCell ref="AE46:AJ46"/>
    <mergeCell ref="AK46:AP46"/>
    <mergeCell ref="AQ44:AV44"/>
    <mergeCell ref="AW52:BB52"/>
    <mergeCell ref="A53:B53"/>
    <mergeCell ref="C53:U53"/>
    <mergeCell ref="V53:X53"/>
    <mergeCell ref="Y53:AD53"/>
    <mergeCell ref="AE53:AJ53"/>
    <mergeCell ref="AK45:AP45"/>
    <mergeCell ref="AQ45:AV45"/>
    <mergeCell ref="AW45:BB45"/>
    <mergeCell ref="A44:B44"/>
    <mergeCell ref="C44:U44"/>
    <mergeCell ref="V44:X44"/>
    <mergeCell ref="Y44:AD44"/>
    <mergeCell ref="AE44:AJ44"/>
    <mergeCell ref="AK44:AP44"/>
    <mergeCell ref="AQ50:AV50"/>
    <mergeCell ref="AW50:BB50"/>
    <mergeCell ref="A51:B51"/>
    <mergeCell ref="C51:U51"/>
    <mergeCell ref="V51:X51"/>
    <mergeCell ref="Y51:AD51"/>
    <mergeCell ref="AE51:AJ51"/>
    <mergeCell ref="AK51:AP51"/>
    <mergeCell ref="AQ51:AV51"/>
    <mergeCell ref="AW51:BB51"/>
    <mergeCell ref="A50:B50"/>
    <mergeCell ref="C42:U42"/>
    <mergeCell ref="V42:X42"/>
    <mergeCell ref="Y42:AD42"/>
    <mergeCell ref="AE42:AJ42"/>
    <mergeCell ref="AK42:AP42"/>
    <mergeCell ref="AQ40:AV40"/>
    <mergeCell ref="AW48:BB48"/>
    <mergeCell ref="A49:B49"/>
    <mergeCell ref="C49:U49"/>
    <mergeCell ref="V49:X49"/>
    <mergeCell ref="Y49:AD49"/>
    <mergeCell ref="AE49:AJ49"/>
    <mergeCell ref="AK41:AP41"/>
    <mergeCell ref="AQ41:AV41"/>
    <mergeCell ref="AW41:BB41"/>
    <mergeCell ref="A40:B40"/>
    <mergeCell ref="C40:U40"/>
    <mergeCell ref="V40:X40"/>
    <mergeCell ref="Y40:AD40"/>
    <mergeCell ref="AE40:AJ40"/>
    <mergeCell ref="AK40:AP40"/>
    <mergeCell ref="AQ46:AV46"/>
    <mergeCell ref="AW46:BB46"/>
    <mergeCell ref="A47:B47"/>
    <mergeCell ref="C47:U47"/>
    <mergeCell ref="V47:X47"/>
    <mergeCell ref="Y47:AD47"/>
    <mergeCell ref="AE47:AJ47"/>
    <mergeCell ref="AK47:AP47"/>
    <mergeCell ref="AQ47:AV47"/>
    <mergeCell ref="AW47:BB47"/>
    <mergeCell ref="A46:B46"/>
    <mergeCell ref="C38:U38"/>
    <mergeCell ref="V38:X38"/>
    <mergeCell ref="Y38:AD38"/>
    <mergeCell ref="AE38:AJ38"/>
    <mergeCell ref="AK38:AP38"/>
    <mergeCell ref="AQ36:AV36"/>
    <mergeCell ref="AW44:BB44"/>
    <mergeCell ref="A45:B45"/>
    <mergeCell ref="C45:U45"/>
    <mergeCell ref="V45:X45"/>
    <mergeCell ref="Y45:AD45"/>
    <mergeCell ref="AE45:AJ45"/>
    <mergeCell ref="AK37:AP37"/>
    <mergeCell ref="AQ37:AV37"/>
    <mergeCell ref="AW37:BB37"/>
    <mergeCell ref="A36:B36"/>
    <mergeCell ref="C36:U36"/>
    <mergeCell ref="V36:X36"/>
    <mergeCell ref="Y36:AD36"/>
    <mergeCell ref="AE36:AJ36"/>
    <mergeCell ref="AK36:AP36"/>
    <mergeCell ref="AQ42:AV42"/>
    <mergeCell ref="AW42:BB42"/>
    <mergeCell ref="A43:B43"/>
    <mergeCell ref="C43:U43"/>
    <mergeCell ref="V43:X43"/>
    <mergeCell ref="Y43:AD43"/>
    <mergeCell ref="AE43:AJ43"/>
    <mergeCell ref="AK43:AP43"/>
    <mergeCell ref="AQ43:AV43"/>
    <mergeCell ref="AW43:BB43"/>
    <mergeCell ref="A42:B42"/>
    <mergeCell ref="C34:U34"/>
    <mergeCell ref="V34:X34"/>
    <mergeCell ref="Y34:AD34"/>
    <mergeCell ref="AE34:AJ34"/>
    <mergeCell ref="AK34:AP34"/>
    <mergeCell ref="AQ32:AV32"/>
    <mergeCell ref="AW40:BB40"/>
    <mergeCell ref="A41:B41"/>
    <mergeCell ref="C41:U41"/>
    <mergeCell ref="V41:X41"/>
    <mergeCell ref="Y41:AD41"/>
    <mergeCell ref="AE41:AJ41"/>
    <mergeCell ref="AK33:AP33"/>
    <mergeCell ref="AQ33:AV33"/>
    <mergeCell ref="AW33:BB33"/>
    <mergeCell ref="A32:B32"/>
    <mergeCell ref="C32:U32"/>
    <mergeCell ref="V32:X32"/>
    <mergeCell ref="Y32:AD32"/>
    <mergeCell ref="AE32:AJ32"/>
    <mergeCell ref="AK32:AP32"/>
    <mergeCell ref="AQ38:AV38"/>
    <mergeCell ref="AW38:BB38"/>
    <mergeCell ref="A39:B39"/>
    <mergeCell ref="C39:U39"/>
    <mergeCell ref="V39:X39"/>
    <mergeCell ref="Y39:AD39"/>
    <mergeCell ref="AE39:AJ39"/>
    <mergeCell ref="AK39:AP39"/>
    <mergeCell ref="AQ39:AV39"/>
    <mergeCell ref="AW39:BB39"/>
    <mergeCell ref="A38:B38"/>
    <mergeCell ref="C30:U30"/>
    <mergeCell ref="V30:X30"/>
    <mergeCell ref="Y30:AD30"/>
    <mergeCell ref="AE30:AJ30"/>
    <mergeCell ref="AK30:AP30"/>
    <mergeCell ref="AQ28:AV28"/>
    <mergeCell ref="AW36:BB36"/>
    <mergeCell ref="A37:B37"/>
    <mergeCell ref="C37:U37"/>
    <mergeCell ref="V37:X37"/>
    <mergeCell ref="Y37:AD37"/>
    <mergeCell ref="AE37:AJ37"/>
    <mergeCell ref="AK29:AP29"/>
    <mergeCell ref="AQ29:AV29"/>
    <mergeCell ref="AW29:BB29"/>
    <mergeCell ref="A28:B28"/>
    <mergeCell ref="C28:U28"/>
    <mergeCell ref="V28:X28"/>
    <mergeCell ref="Y28:AD28"/>
    <mergeCell ref="AE28:AJ28"/>
    <mergeCell ref="AK28:AP28"/>
    <mergeCell ref="AQ34:AV34"/>
    <mergeCell ref="AW34:BB34"/>
    <mergeCell ref="A35:B35"/>
    <mergeCell ref="C35:U35"/>
    <mergeCell ref="V35:X35"/>
    <mergeCell ref="Y35:AD35"/>
    <mergeCell ref="AE35:AJ35"/>
    <mergeCell ref="AK35:AP35"/>
    <mergeCell ref="AQ35:AV35"/>
    <mergeCell ref="AW35:BB35"/>
    <mergeCell ref="A34:B34"/>
    <mergeCell ref="C26:U26"/>
    <mergeCell ref="V26:X26"/>
    <mergeCell ref="Y26:AD26"/>
    <mergeCell ref="AE26:AJ26"/>
    <mergeCell ref="AK26:AP26"/>
    <mergeCell ref="AQ24:AV24"/>
    <mergeCell ref="AW32:BB32"/>
    <mergeCell ref="A33:B33"/>
    <mergeCell ref="C33:U33"/>
    <mergeCell ref="V33:X33"/>
    <mergeCell ref="Y33:AD33"/>
    <mergeCell ref="AE33:AJ33"/>
    <mergeCell ref="AK25:AP25"/>
    <mergeCell ref="AQ25:AV25"/>
    <mergeCell ref="AW25:BB25"/>
    <mergeCell ref="A24:B24"/>
    <mergeCell ref="C24:U24"/>
    <mergeCell ref="V24:X24"/>
    <mergeCell ref="Y24:AD24"/>
    <mergeCell ref="AE24:AJ24"/>
    <mergeCell ref="AK24:AP24"/>
    <mergeCell ref="AQ30:AV30"/>
    <mergeCell ref="AW30:BB30"/>
    <mergeCell ref="A31:B31"/>
    <mergeCell ref="C31:U31"/>
    <mergeCell ref="V31:X31"/>
    <mergeCell ref="Y31:AD31"/>
    <mergeCell ref="AE31:AJ31"/>
    <mergeCell ref="AK31:AP31"/>
    <mergeCell ref="AQ31:AV31"/>
    <mergeCell ref="AW31:BB31"/>
    <mergeCell ref="A30:B30"/>
    <mergeCell ref="C22:U22"/>
    <mergeCell ref="V22:X22"/>
    <mergeCell ref="Y22:AD22"/>
    <mergeCell ref="AE22:AJ22"/>
    <mergeCell ref="AK22:AP22"/>
    <mergeCell ref="AQ20:AV20"/>
    <mergeCell ref="AW28:BB28"/>
    <mergeCell ref="A29:B29"/>
    <mergeCell ref="C29:U29"/>
    <mergeCell ref="V29:X29"/>
    <mergeCell ref="Y29:AD29"/>
    <mergeCell ref="AE29:AJ29"/>
    <mergeCell ref="AK21:AP21"/>
    <mergeCell ref="AQ21:AV21"/>
    <mergeCell ref="AW21:BB21"/>
    <mergeCell ref="A20:B20"/>
    <mergeCell ref="C20:U20"/>
    <mergeCell ref="V20:X20"/>
    <mergeCell ref="Y20:AD20"/>
    <mergeCell ref="AE20:AJ20"/>
    <mergeCell ref="AK20:AP20"/>
    <mergeCell ref="AQ26:AV26"/>
    <mergeCell ref="AW26:BB26"/>
    <mergeCell ref="A27:B27"/>
    <mergeCell ref="C27:U27"/>
    <mergeCell ref="V27:X27"/>
    <mergeCell ref="Y27:AD27"/>
    <mergeCell ref="AE27:AJ27"/>
    <mergeCell ref="AK27:AP27"/>
    <mergeCell ref="AQ27:AV27"/>
    <mergeCell ref="AW27:BB27"/>
    <mergeCell ref="A26:B26"/>
    <mergeCell ref="C18:U18"/>
    <mergeCell ref="V18:X18"/>
    <mergeCell ref="Y18:AD18"/>
    <mergeCell ref="AE18:AJ18"/>
    <mergeCell ref="AK18:AP18"/>
    <mergeCell ref="AQ16:AV16"/>
    <mergeCell ref="AW24:BB24"/>
    <mergeCell ref="A25:B25"/>
    <mergeCell ref="C25:U25"/>
    <mergeCell ref="V25:X25"/>
    <mergeCell ref="Y25:AD25"/>
    <mergeCell ref="AE25:AJ25"/>
    <mergeCell ref="AK17:AP17"/>
    <mergeCell ref="AQ17:AV17"/>
    <mergeCell ref="AW17:BB17"/>
    <mergeCell ref="A16:B16"/>
    <mergeCell ref="C16:U16"/>
    <mergeCell ref="V16:X16"/>
    <mergeCell ref="Y16:AD16"/>
    <mergeCell ref="AE16:AJ16"/>
    <mergeCell ref="AK16:AP16"/>
    <mergeCell ref="AQ22:AV22"/>
    <mergeCell ref="AW22:BB22"/>
    <mergeCell ref="A23:B23"/>
    <mergeCell ref="C23:U23"/>
    <mergeCell ref="V23:X23"/>
    <mergeCell ref="Y23:AD23"/>
    <mergeCell ref="AE23:AJ23"/>
    <mergeCell ref="AK23:AP23"/>
    <mergeCell ref="AQ23:AV23"/>
    <mergeCell ref="AW23:BB23"/>
    <mergeCell ref="A22:B22"/>
    <mergeCell ref="C14:U14"/>
    <mergeCell ref="V14:X14"/>
    <mergeCell ref="Y14:AD14"/>
    <mergeCell ref="AE14:AJ14"/>
    <mergeCell ref="AK14:AP14"/>
    <mergeCell ref="AQ12:AV12"/>
    <mergeCell ref="AW20:BB20"/>
    <mergeCell ref="A21:B21"/>
    <mergeCell ref="C21:U21"/>
    <mergeCell ref="V21:X21"/>
    <mergeCell ref="Y21:AD21"/>
    <mergeCell ref="AE21:AJ21"/>
    <mergeCell ref="AK13:AP13"/>
    <mergeCell ref="AQ13:AV13"/>
    <mergeCell ref="AW13:BB13"/>
    <mergeCell ref="A12:B12"/>
    <mergeCell ref="C12:U12"/>
    <mergeCell ref="V12:X12"/>
    <mergeCell ref="Y12:AD12"/>
    <mergeCell ref="AE12:AJ12"/>
    <mergeCell ref="AK12:AP12"/>
    <mergeCell ref="AQ18:AV18"/>
    <mergeCell ref="AW18:BB18"/>
    <mergeCell ref="A19:B19"/>
    <mergeCell ref="C19:U19"/>
    <mergeCell ref="V19:X19"/>
    <mergeCell ref="Y19:AD19"/>
    <mergeCell ref="AE19:AJ19"/>
    <mergeCell ref="AK19:AP19"/>
    <mergeCell ref="AQ19:AV19"/>
    <mergeCell ref="AW19:BB19"/>
    <mergeCell ref="A18:B18"/>
    <mergeCell ref="C10:U10"/>
    <mergeCell ref="V10:X10"/>
    <mergeCell ref="Y10:AD10"/>
    <mergeCell ref="AE10:AJ10"/>
    <mergeCell ref="AK10:AP10"/>
    <mergeCell ref="AQ8:AV8"/>
    <mergeCell ref="AW16:BB16"/>
    <mergeCell ref="A17:B17"/>
    <mergeCell ref="C17:U17"/>
    <mergeCell ref="V17:X17"/>
    <mergeCell ref="Y17:AD17"/>
    <mergeCell ref="AE17:AJ17"/>
    <mergeCell ref="AK9:AP9"/>
    <mergeCell ref="AQ9:AV9"/>
    <mergeCell ref="AW9:BB9"/>
    <mergeCell ref="A8:B8"/>
    <mergeCell ref="C8:U8"/>
    <mergeCell ref="V8:X8"/>
    <mergeCell ref="Y8:AD8"/>
    <mergeCell ref="AE8:AJ8"/>
    <mergeCell ref="AK8:AP8"/>
    <mergeCell ref="AQ14:AV14"/>
    <mergeCell ref="AW14:BB14"/>
    <mergeCell ref="A15:B15"/>
    <mergeCell ref="C15:U15"/>
    <mergeCell ref="V15:X15"/>
    <mergeCell ref="Y15:AD15"/>
    <mergeCell ref="AE15:AJ15"/>
    <mergeCell ref="AK15:AP15"/>
    <mergeCell ref="AQ15:AV15"/>
    <mergeCell ref="AW15:BB15"/>
    <mergeCell ref="A14:B14"/>
    <mergeCell ref="C6:U6"/>
    <mergeCell ref="V6:X6"/>
    <mergeCell ref="Y6:AD6"/>
    <mergeCell ref="AE6:AJ6"/>
    <mergeCell ref="AK6:AP6"/>
    <mergeCell ref="AQ4:AV4"/>
    <mergeCell ref="AW12:BB12"/>
    <mergeCell ref="A13:B13"/>
    <mergeCell ref="C13:U13"/>
    <mergeCell ref="V13:X13"/>
    <mergeCell ref="Y13:AD13"/>
    <mergeCell ref="AE13:AJ13"/>
    <mergeCell ref="AK5:AP5"/>
    <mergeCell ref="AQ5:AV5"/>
    <mergeCell ref="AW5:BB5"/>
    <mergeCell ref="A4:B4"/>
    <mergeCell ref="C4:U4"/>
    <mergeCell ref="V4:X4"/>
    <mergeCell ref="Y4:AD4"/>
    <mergeCell ref="AE4:AJ4"/>
    <mergeCell ref="AK4:AP4"/>
    <mergeCell ref="AQ10:AV10"/>
    <mergeCell ref="AW10:BB10"/>
    <mergeCell ref="A11:B11"/>
    <mergeCell ref="C11:U11"/>
    <mergeCell ref="V11:X11"/>
    <mergeCell ref="Y11:AD11"/>
    <mergeCell ref="AE11:AJ11"/>
    <mergeCell ref="AK11:AP11"/>
    <mergeCell ref="AQ11:AV11"/>
    <mergeCell ref="AW11:BB11"/>
    <mergeCell ref="A10:B10"/>
    <mergeCell ref="AW4:BB4"/>
    <mergeCell ref="A5:B5"/>
    <mergeCell ref="C5:U5"/>
    <mergeCell ref="V5:X5"/>
    <mergeCell ref="Y5:AD5"/>
    <mergeCell ref="AE5:AJ5"/>
    <mergeCell ref="AW8:BB8"/>
    <mergeCell ref="A9:B9"/>
    <mergeCell ref="C9:U9"/>
    <mergeCell ref="V9:X9"/>
    <mergeCell ref="Y9:AD9"/>
    <mergeCell ref="AE9:AJ9"/>
    <mergeCell ref="A1:B3"/>
    <mergeCell ref="C1:U3"/>
    <mergeCell ref="V1:X3"/>
    <mergeCell ref="Y1:BB1"/>
    <mergeCell ref="Y3:AD3"/>
    <mergeCell ref="AE3:AJ3"/>
    <mergeCell ref="AK3:AP3"/>
    <mergeCell ref="AQ3:AV3"/>
    <mergeCell ref="AW3:BB3"/>
    <mergeCell ref="AQ6:AV6"/>
    <mergeCell ref="AW6:BB6"/>
    <mergeCell ref="A7:B7"/>
    <mergeCell ref="C7:U7"/>
    <mergeCell ref="V7:X7"/>
    <mergeCell ref="Y7:AD7"/>
    <mergeCell ref="AE7:AJ7"/>
    <mergeCell ref="AK7:AP7"/>
    <mergeCell ref="AQ7:AV7"/>
    <mergeCell ref="AW7:BB7"/>
    <mergeCell ref="A6:B6"/>
  </mergeCells>
  <pageMargins left="0.7" right="0.7" top="0.75" bottom="0.75" header="0.3" footer="0.3"/>
  <pageSetup paperSize="9" orientation="portrait" horizontalDpi="4294967293" verticalDpi="4294967293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1:BB309"/>
  <sheetViews>
    <sheetView workbookViewId="0">
      <selection activeCell="BE20" sqref="BE20"/>
    </sheetView>
  </sheetViews>
  <sheetFormatPr defaultRowHeight="12.75" x14ac:dyDescent="0.2"/>
  <cols>
    <col min="2" max="2" width="0.1640625" customWidth="1"/>
    <col min="8" max="8" width="9.33203125" customWidth="1"/>
    <col min="9" max="9" width="3.1640625" customWidth="1"/>
    <col min="10" max="21" width="9.33203125" hidden="1" customWidth="1"/>
    <col min="22" max="22" width="8" customWidth="1"/>
    <col min="23" max="24" width="9.33203125" hidden="1" customWidth="1"/>
    <col min="26" max="26" width="4" customWidth="1"/>
    <col min="27" max="30" width="9.33203125" hidden="1" customWidth="1"/>
    <col min="32" max="32" width="5.1640625" customWidth="1"/>
    <col min="33" max="36" width="9.33203125" hidden="1" customWidth="1"/>
    <col min="38" max="38" width="5.83203125" customWidth="1"/>
    <col min="39" max="42" width="9.33203125" hidden="1" customWidth="1"/>
    <col min="44" max="44" width="6" customWidth="1"/>
    <col min="45" max="48" width="9.33203125" hidden="1" customWidth="1"/>
    <col min="50" max="50" width="6.83203125" customWidth="1"/>
    <col min="51" max="52" width="9.33203125" hidden="1" customWidth="1"/>
    <col min="53" max="53" width="6.33203125" hidden="1" customWidth="1"/>
    <col min="54" max="54" width="9.33203125" hidden="1" customWidth="1"/>
  </cols>
  <sheetData>
    <row r="1" spans="1:54" x14ac:dyDescent="0.2">
      <c r="A1" s="788" t="s">
        <v>425</v>
      </c>
      <c r="B1" s="788"/>
      <c r="C1" s="789" t="s">
        <v>557</v>
      </c>
      <c r="D1" s="789"/>
      <c r="E1" s="789"/>
      <c r="F1" s="789"/>
      <c r="G1" s="789"/>
      <c r="H1" s="789"/>
      <c r="I1" s="789"/>
      <c r="J1" s="789"/>
      <c r="K1" s="789"/>
      <c r="L1" s="789"/>
      <c r="M1" s="789"/>
      <c r="N1" s="789"/>
      <c r="O1" s="789"/>
      <c r="P1" s="789"/>
      <c r="Q1" s="789"/>
      <c r="R1" s="789"/>
      <c r="S1" s="789"/>
      <c r="T1" s="789"/>
      <c r="U1" s="789"/>
      <c r="V1" s="788" t="s">
        <v>558</v>
      </c>
      <c r="W1" s="788"/>
      <c r="X1" s="788"/>
      <c r="Y1" s="789" t="s">
        <v>559</v>
      </c>
      <c r="Z1" s="789"/>
      <c r="AA1" s="789"/>
      <c r="AB1" s="789"/>
      <c r="AC1" s="789"/>
      <c r="AD1" s="789"/>
      <c r="AE1" s="789"/>
      <c r="AF1" s="789"/>
      <c r="AG1" s="789"/>
      <c r="AH1" s="789"/>
      <c r="AI1" s="789"/>
      <c r="AJ1" s="789"/>
      <c r="AK1" s="789"/>
      <c r="AL1" s="789"/>
      <c r="AM1" s="789"/>
      <c r="AN1" s="789"/>
      <c r="AO1" s="789"/>
      <c r="AP1" s="789"/>
      <c r="AQ1" s="789"/>
      <c r="AR1" s="789"/>
      <c r="AS1" s="789"/>
      <c r="AT1" s="789"/>
      <c r="AU1" s="789"/>
      <c r="AV1" s="789"/>
      <c r="AW1" s="789"/>
      <c r="AX1" s="789"/>
      <c r="AY1" s="789"/>
      <c r="AZ1" s="789"/>
      <c r="BA1" s="789"/>
      <c r="BB1" s="789"/>
    </row>
    <row r="2" spans="1:54" x14ac:dyDescent="0.2">
      <c r="A2" s="788"/>
      <c r="B2" s="788"/>
      <c r="C2" s="789"/>
      <c r="D2" s="789"/>
      <c r="E2" s="789"/>
      <c r="F2" s="789"/>
      <c r="G2" s="789"/>
      <c r="H2" s="789"/>
      <c r="I2" s="789"/>
      <c r="J2" s="789"/>
      <c r="K2" s="789"/>
      <c r="L2" s="789"/>
      <c r="M2" s="789"/>
      <c r="N2" s="789"/>
      <c r="O2" s="789"/>
      <c r="P2" s="789"/>
      <c r="Q2" s="789"/>
      <c r="R2" s="789"/>
      <c r="S2" s="789"/>
      <c r="T2" s="789"/>
      <c r="U2" s="789"/>
      <c r="V2" s="788"/>
      <c r="W2" s="788"/>
      <c r="X2" s="788"/>
      <c r="Y2" s="538"/>
      <c r="Z2" s="538"/>
      <c r="AA2" s="538"/>
      <c r="AB2" s="538"/>
      <c r="AC2" s="538"/>
      <c r="AD2" s="538"/>
      <c r="AE2" s="538"/>
      <c r="AF2" s="538"/>
      <c r="AG2" s="538"/>
      <c r="AH2" s="538"/>
      <c r="AI2" s="538"/>
      <c r="AJ2" s="538"/>
      <c r="AK2" s="538"/>
      <c r="AL2" s="538"/>
      <c r="AM2" s="538"/>
      <c r="AN2" s="538"/>
      <c r="AO2" s="538"/>
      <c r="AP2" s="538"/>
      <c r="AQ2" s="538"/>
      <c r="AR2" s="538"/>
      <c r="AS2" s="538"/>
      <c r="AT2" s="538"/>
      <c r="AU2" s="538"/>
      <c r="AV2" s="538"/>
      <c r="AW2" s="538"/>
      <c r="AX2" s="538"/>
      <c r="AY2" s="538"/>
      <c r="AZ2" s="538"/>
      <c r="BA2" s="538"/>
      <c r="BB2" s="538"/>
    </row>
    <row r="3" spans="1:54" x14ac:dyDescent="0.2">
      <c r="A3" s="788"/>
      <c r="B3" s="788"/>
      <c r="C3" s="789"/>
      <c r="D3" s="789"/>
      <c r="E3" s="789"/>
      <c r="F3" s="789"/>
      <c r="G3" s="789"/>
      <c r="H3" s="789"/>
      <c r="I3" s="789"/>
      <c r="J3" s="789"/>
      <c r="K3" s="789"/>
      <c r="L3" s="789"/>
      <c r="M3" s="789"/>
      <c r="N3" s="789"/>
      <c r="O3" s="789"/>
      <c r="P3" s="789"/>
      <c r="Q3" s="789"/>
      <c r="R3" s="789"/>
      <c r="S3" s="789"/>
      <c r="T3" s="789"/>
      <c r="U3" s="789"/>
      <c r="V3" s="788"/>
      <c r="W3" s="788"/>
      <c r="X3" s="788"/>
      <c r="Y3" s="789"/>
      <c r="Z3" s="789"/>
      <c r="AA3" s="789"/>
      <c r="AB3" s="789"/>
      <c r="AC3" s="789"/>
      <c r="AD3" s="789"/>
      <c r="AE3" s="789"/>
      <c r="AF3" s="789"/>
      <c r="AG3" s="789"/>
      <c r="AH3" s="789"/>
      <c r="AI3" s="789"/>
      <c r="AJ3" s="789"/>
      <c r="AK3" s="789"/>
      <c r="AL3" s="789"/>
      <c r="AM3" s="789"/>
      <c r="AN3" s="789"/>
      <c r="AO3" s="789"/>
      <c r="AP3" s="789"/>
      <c r="AQ3" s="789"/>
      <c r="AR3" s="789"/>
      <c r="AS3" s="789"/>
      <c r="AT3" s="789"/>
      <c r="AU3" s="789"/>
      <c r="AV3" s="789"/>
      <c r="AW3" s="789"/>
      <c r="AX3" s="789"/>
      <c r="AY3" s="789"/>
      <c r="AZ3" s="789"/>
      <c r="BA3" s="789"/>
      <c r="BB3" s="789"/>
    </row>
    <row r="4" spans="1:54" x14ac:dyDescent="0.2">
      <c r="A4" s="793" t="s">
        <v>51</v>
      </c>
      <c r="B4" s="793"/>
      <c r="C4" s="793" t="s">
        <v>65</v>
      </c>
      <c r="D4" s="793"/>
      <c r="E4" s="793"/>
      <c r="F4" s="793"/>
      <c r="G4" s="793"/>
      <c r="H4" s="793"/>
      <c r="I4" s="793"/>
      <c r="J4" s="793"/>
      <c r="K4" s="793"/>
      <c r="L4" s="793"/>
      <c r="M4" s="793"/>
      <c r="N4" s="793"/>
      <c r="O4" s="793"/>
      <c r="P4" s="793"/>
      <c r="Q4" s="793"/>
      <c r="R4" s="793"/>
      <c r="S4" s="793"/>
      <c r="T4" s="793"/>
      <c r="U4" s="793"/>
      <c r="V4" s="793" t="s">
        <v>79</v>
      </c>
      <c r="W4" s="793"/>
      <c r="X4" s="793"/>
      <c r="Y4" s="793" t="s">
        <v>262</v>
      </c>
      <c r="Z4" s="793"/>
      <c r="AA4" s="793"/>
      <c r="AB4" s="793"/>
      <c r="AC4" s="793"/>
      <c r="AD4" s="793"/>
      <c r="AE4" s="793" t="s">
        <v>107</v>
      </c>
      <c r="AF4" s="793"/>
      <c r="AG4" s="793"/>
      <c r="AH4" s="793"/>
      <c r="AI4" s="793"/>
      <c r="AJ4" s="793"/>
      <c r="AK4" s="793" t="s">
        <v>129</v>
      </c>
      <c r="AL4" s="793"/>
      <c r="AM4" s="793"/>
      <c r="AN4" s="793"/>
      <c r="AO4" s="793"/>
      <c r="AP4" s="793"/>
      <c r="AQ4" s="793" t="s">
        <v>273</v>
      </c>
      <c r="AR4" s="793"/>
      <c r="AS4" s="793"/>
      <c r="AT4" s="793"/>
      <c r="AU4" s="793"/>
      <c r="AV4" s="793"/>
      <c r="AW4" s="793" t="s">
        <v>151</v>
      </c>
      <c r="AX4" s="793"/>
      <c r="AY4" s="793"/>
      <c r="AZ4" s="793"/>
      <c r="BA4" s="793"/>
      <c r="BB4" s="793"/>
    </row>
    <row r="5" spans="1:54" x14ac:dyDescent="0.2">
      <c r="A5" s="790" t="s">
        <v>360</v>
      </c>
      <c r="B5" s="790"/>
      <c r="C5" s="791" t="s">
        <v>54</v>
      </c>
      <c r="D5" s="791"/>
      <c r="E5" s="791"/>
      <c r="F5" s="791"/>
      <c r="G5" s="791"/>
      <c r="H5" s="791"/>
      <c r="I5" s="791"/>
      <c r="J5" s="791"/>
      <c r="K5" s="791"/>
      <c r="L5" s="791"/>
      <c r="M5" s="791"/>
      <c r="N5" s="791"/>
      <c r="O5" s="791"/>
      <c r="P5" s="791"/>
      <c r="Q5" s="791"/>
      <c r="R5" s="791"/>
      <c r="S5" s="791"/>
      <c r="T5" s="791"/>
      <c r="U5" s="791"/>
      <c r="V5" s="792" t="s">
        <v>920</v>
      </c>
      <c r="W5" s="792"/>
      <c r="X5" s="792"/>
      <c r="Y5" s="790"/>
      <c r="Z5" s="790"/>
      <c r="AA5" s="790"/>
      <c r="AB5" s="790"/>
      <c r="AC5" s="790"/>
      <c r="AD5" s="790"/>
      <c r="AE5" s="790"/>
      <c r="AF5" s="790"/>
      <c r="AG5" s="790"/>
      <c r="AH5" s="790"/>
      <c r="AI5" s="790"/>
      <c r="AJ5" s="790"/>
      <c r="AK5" s="790"/>
      <c r="AL5" s="790"/>
      <c r="AM5" s="790"/>
      <c r="AN5" s="790"/>
      <c r="AO5" s="790"/>
      <c r="AP5" s="790"/>
      <c r="AQ5" s="790"/>
      <c r="AR5" s="790"/>
      <c r="AS5" s="790"/>
      <c r="AT5" s="790"/>
      <c r="AU5" s="790"/>
      <c r="AV5" s="790"/>
      <c r="AW5" s="790"/>
      <c r="AX5" s="790"/>
      <c r="AY5" s="790"/>
      <c r="AZ5" s="790"/>
      <c r="BA5" s="790"/>
      <c r="BB5" s="790"/>
    </row>
    <row r="6" spans="1:54" x14ac:dyDescent="0.2">
      <c r="A6" s="790" t="s">
        <v>378</v>
      </c>
      <c r="B6" s="790"/>
      <c r="C6" s="791" t="s">
        <v>921</v>
      </c>
      <c r="D6" s="791"/>
      <c r="E6" s="791"/>
      <c r="F6" s="791"/>
      <c r="G6" s="791"/>
      <c r="H6" s="791"/>
      <c r="I6" s="791"/>
      <c r="J6" s="791"/>
      <c r="K6" s="791"/>
      <c r="L6" s="791"/>
      <c r="M6" s="791"/>
      <c r="N6" s="791"/>
      <c r="O6" s="791"/>
      <c r="P6" s="791"/>
      <c r="Q6" s="791"/>
      <c r="R6" s="791"/>
      <c r="S6" s="791"/>
      <c r="T6" s="791"/>
      <c r="U6" s="791"/>
      <c r="V6" s="792" t="s">
        <v>922</v>
      </c>
      <c r="W6" s="792"/>
      <c r="X6" s="792"/>
      <c r="Y6" s="790"/>
      <c r="Z6" s="790"/>
      <c r="AA6" s="790"/>
      <c r="AB6" s="790"/>
      <c r="AC6" s="790"/>
      <c r="AD6" s="790"/>
      <c r="AE6" s="790"/>
      <c r="AF6" s="790"/>
      <c r="AG6" s="790"/>
      <c r="AH6" s="790"/>
      <c r="AI6" s="790"/>
      <c r="AJ6" s="790"/>
      <c r="AK6" s="790"/>
      <c r="AL6" s="790"/>
      <c r="AM6" s="790"/>
      <c r="AN6" s="790"/>
      <c r="AO6" s="790"/>
      <c r="AP6" s="790"/>
      <c r="AQ6" s="790"/>
      <c r="AR6" s="790"/>
      <c r="AS6" s="790"/>
      <c r="AT6" s="790"/>
      <c r="AU6" s="790"/>
      <c r="AV6" s="790"/>
      <c r="AW6" s="790"/>
      <c r="AX6" s="790"/>
      <c r="AY6" s="790"/>
      <c r="AZ6" s="790"/>
      <c r="BA6" s="790"/>
      <c r="BB6" s="790"/>
    </row>
    <row r="7" spans="1:54" x14ac:dyDescent="0.2">
      <c r="A7" s="790" t="s">
        <v>381</v>
      </c>
      <c r="B7" s="790"/>
      <c r="C7" s="791" t="s">
        <v>923</v>
      </c>
      <c r="D7" s="791"/>
      <c r="E7" s="791"/>
      <c r="F7" s="791"/>
      <c r="G7" s="791"/>
      <c r="H7" s="791"/>
      <c r="I7" s="791"/>
      <c r="J7" s="791"/>
      <c r="K7" s="791"/>
      <c r="L7" s="791"/>
      <c r="M7" s="791"/>
      <c r="N7" s="791"/>
      <c r="O7" s="791"/>
      <c r="P7" s="791"/>
      <c r="Q7" s="791"/>
      <c r="R7" s="791"/>
      <c r="S7" s="791"/>
      <c r="T7" s="791"/>
      <c r="U7" s="791"/>
      <c r="V7" s="792" t="s">
        <v>924</v>
      </c>
      <c r="W7" s="792"/>
      <c r="X7" s="792"/>
      <c r="Y7" s="790"/>
      <c r="Z7" s="790"/>
      <c r="AA7" s="790"/>
      <c r="AB7" s="790"/>
      <c r="AC7" s="790"/>
      <c r="AD7" s="790"/>
      <c r="AE7" s="790"/>
      <c r="AF7" s="790"/>
      <c r="AG7" s="790"/>
      <c r="AH7" s="790"/>
      <c r="AI7" s="790"/>
      <c r="AJ7" s="790"/>
      <c r="AK7" s="790"/>
      <c r="AL7" s="790"/>
      <c r="AM7" s="790"/>
      <c r="AN7" s="790"/>
      <c r="AO7" s="790"/>
      <c r="AP7" s="790"/>
      <c r="AQ7" s="790"/>
      <c r="AR7" s="790"/>
      <c r="AS7" s="790"/>
      <c r="AT7" s="790"/>
      <c r="AU7" s="790"/>
      <c r="AV7" s="790"/>
      <c r="AW7" s="790"/>
      <c r="AX7" s="790"/>
      <c r="AY7" s="790"/>
      <c r="AZ7" s="790"/>
      <c r="BA7" s="790"/>
      <c r="BB7" s="790"/>
    </row>
    <row r="8" spans="1:54" x14ac:dyDescent="0.2">
      <c r="A8" s="790" t="s">
        <v>383</v>
      </c>
      <c r="B8" s="790"/>
      <c r="C8" s="791" t="s">
        <v>925</v>
      </c>
      <c r="D8" s="791"/>
      <c r="E8" s="791"/>
      <c r="F8" s="791"/>
      <c r="G8" s="791"/>
      <c r="H8" s="791"/>
      <c r="I8" s="791"/>
      <c r="J8" s="791"/>
      <c r="K8" s="791"/>
      <c r="L8" s="791"/>
      <c r="M8" s="791"/>
      <c r="N8" s="791"/>
      <c r="O8" s="791"/>
      <c r="P8" s="791"/>
      <c r="Q8" s="791"/>
      <c r="R8" s="791"/>
      <c r="S8" s="791"/>
      <c r="T8" s="791"/>
      <c r="U8" s="791"/>
      <c r="V8" s="792" t="s">
        <v>926</v>
      </c>
      <c r="W8" s="792"/>
      <c r="X8" s="792"/>
      <c r="Y8" s="790"/>
      <c r="Z8" s="790"/>
      <c r="AA8" s="790"/>
      <c r="AB8" s="790"/>
      <c r="AC8" s="790"/>
      <c r="AD8" s="790"/>
      <c r="AE8" s="790"/>
      <c r="AF8" s="790"/>
      <c r="AG8" s="790"/>
      <c r="AH8" s="790"/>
      <c r="AI8" s="790"/>
      <c r="AJ8" s="790"/>
      <c r="AK8" s="790"/>
      <c r="AL8" s="790"/>
      <c r="AM8" s="790"/>
      <c r="AN8" s="790"/>
      <c r="AO8" s="790"/>
      <c r="AP8" s="790"/>
      <c r="AQ8" s="790"/>
      <c r="AR8" s="790"/>
      <c r="AS8" s="790"/>
      <c r="AT8" s="790"/>
      <c r="AU8" s="790"/>
      <c r="AV8" s="790"/>
      <c r="AW8" s="790"/>
      <c r="AX8" s="790"/>
      <c r="AY8" s="790"/>
      <c r="AZ8" s="790"/>
      <c r="BA8" s="790"/>
      <c r="BB8" s="790"/>
    </row>
    <row r="9" spans="1:54" x14ac:dyDescent="0.2">
      <c r="A9" s="790" t="s">
        <v>423</v>
      </c>
      <c r="B9" s="790"/>
      <c r="C9" s="791" t="s">
        <v>287</v>
      </c>
      <c r="D9" s="791"/>
      <c r="E9" s="791"/>
      <c r="F9" s="791"/>
      <c r="G9" s="791"/>
      <c r="H9" s="791"/>
      <c r="I9" s="791"/>
      <c r="J9" s="791"/>
      <c r="K9" s="791"/>
      <c r="L9" s="791"/>
      <c r="M9" s="791"/>
      <c r="N9" s="791"/>
      <c r="O9" s="791"/>
      <c r="P9" s="791"/>
      <c r="Q9" s="791"/>
      <c r="R9" s="791"/>
      <c r="S9" s="791"/>
      <c r="T9" s="791"/>
      <c r="U9" s="791"/>
      <c r="V9" s="792" t="s">
        <v>927</v>
      </c>
      <c r="W9" s="792"/>
      <c r="X9" s="792"/>
      <c r="Y9" s="790"/>
      <c r="Z9" s="790"/>
      <c r="AA9" s="790"/>
      <c r="AB9" s="790"/>
      <c r="AC9" s="790"/>
      <c r="AD9" s="790"/>
      <c r="AE9" s="790"/>
      <c r="AF9" s="790"/>
      <c r="AG9" s="790"/>
      <c r="AH9" s="790"/>
      <c r="AI9" s="790"/>
      <c r="AJ9" s="790"/>
      <c r="AK9" s="790"/>
      <c r="AL9" s="790"/>
      <c r="AM9" s="790"/>
      <c r="AN9" s="790"/>
      <c r="AO9" s="790"/>
      <c r="AP9" s="790"/>
      <c r="AQ9" s="790"/>
      <c r="AR9" s="790"/>
      <c r="AS9" s="790"/>
      <c r="AT9" s="790"/>
      <c r="AU9" s="790"/>
      <c r="AV9" s="790"/>
      <c r="AW9" s="790"/>
      <c r="AX9" s="790"/>
      <c r="AY9" s="790"/>
      <c r="AZ9" s="790"/>
      <c r="BA9" s="790"/>
      <c r="BB9" s="790"/>
    </row>
    <row r="10" spans="1:54" x14ac:dyDescent="0.2">
      <c r="A10" s="790" t="s">
        <v>570</v>
      </c>
      <c r="B10" s="790"/>
      <c r="C10" s="791" t="s">
        <v>64</v>
      </c>
      <c r="D10" s="791"/>
      <c r="E10" s="791"/>
      <c r="F10" s="791"/>
      <c r="G10" s="791"/>
      <c r="H10" s="791"/>
      <c r="I10" s="791"/>
      <c r="J10" s="791"/>
      <c r="K10" s="791"/>
      <c r="L10" s="791"/>
      <c r="M10" s="791"/>
      <c r="N10" s="791"/>
      <c r="O10" s="791"/>
      <c r="P10" s="791"/>
      <c r="Q10" s="791"/>
      <c r="R10" s="791"/>
      <c r="S10" s="791"/>
      <c r="T10" s="791"/>
      <c r="U10" s="791"/>
      <c r="V10" s="792" t="s">
        <v>928</v>
      </c>
      <c r="W10" s="792"/>
      <c r="X10" s="792"/>
      <c r="Y10" s="790"/>
      <c r="Z10" s="790"/>
      <c r="AA10" s="790"/>
      <c r="AB10" s="790"/>
      <c r="AC10" s="790"/>
      <c r="AD10" s="790"/>
      <c r="AE10" s="790"/>
      <c r="AF10" s="790"/>
      <c r="AG10" s="790"/>
      <c r="AH10" s="790"/>
      <c r="AI10" s="790"/>
      <c r="AJ10" s="790"/>
      <c r="AK10" s="790"/>
      <c r="AL10" s="790"/>
      <c r="AM10" s="790"/>
      <c r="AN10" s="790"/>
      <c r="AO10" s="790"/>
      <c r="AP10" s="790"/>
      <c r="AQ10" s="790"/>
      <c r="AR10" s="790"/>
      <c r="AS10" s="790"/>
      <c r="AT10" s="790"/>
      <c r="AU10" s="790"/>
      <c r="AV10" s="790"/>
      <c r="AW10" s="790"/>
      <c r="AX10" s="790"/>
      <c r="AY10" s="790"/>
      <c r="AZ10" s="790"/>
      <c r="BA10" s="790"/>
      <c r="BB10" s="790"/>
    </row>
    <row r="11" spans="1:54" x14ac:dyDescent="0.2">
      <c r="A11" s="797" t="s">
        <v>573</v>
      </c>
      <c r="B11" s="797"/>
      <c r="C11" s="798" t="s">
        <v>929</v>
      </c>
      <c r="D11" s="798"/>
      <c r="E11" s="798"/>
      <c r="F11" s="798"/>
      <c r="G11" s="798"/>
      <c r="H11" s="798"/>
      <c r="I11" s="798"/>
      <c r="J11" s="798"/>
      <c r="K11" s="798"/>
      <c r="L11" s="798"/>
      <c r="M11" s="798"/>
      <c r="N11" s="798"/>
      <c r="O11" s="798"/>
      <c r="P11" s="798"/>
      <c r="Q11" s="798"/>
      <c r="R11" s="798"/>
      <c r="S11" s="798"/>
      <c r="T11" s="798"/>
      <c r="U11" s="798"/>
      <c r="V11" s="799" t="s">
        <v>930</v>
      </c>
      <c r="W11" s="799"/>
      <c r="X11" s="799"/>
      <c r="Y11" s="794"/>
      <c r="Z11" s="814"/>
      <c r="AA11" s="814"/>
      <c r="AB11" s="814"/>
      <c r="AC11" s="796"/>
      <c r="AD11" s="796"/>
      <c r="AE11" s="794"/>
      <c r="AF11" s="814"/>
      <c r="AG11" s="814"/>
      <c r="AH11" s="814"/>
      <c r="AI11" s="796"/>
      <c r="AJ11" s="796"/>
      <c r="AK11" s="794"/>
      <c r="AL11" s="814"/>
      <c r="AM11" s="814"/>
      <c r="AN11" s="814"/>
      <c r="AO11" s="796"/>
      <c r="AP11" s="796"/>
      <c r="AQ11" s="794"/>
      <c r="AR11" s="814"/>
      <c r="AS11" s="814"/>
      <c r="AT11" s="814"/>
      <c r="AU11" s="796"/>
      <c r="AV11" s="796"/>
      <c r="AW11" s="794"/>
      <c r="AX11" s="814"/>
      <c r="AY11" s="814"/>
      <c r="AZ11" s="814"/>
      <c r="BA11" s="796"/>
      <c r="BB11" s="796"/>
    </row>
    <row r="12" spans="1:54" x14ac:dyDescent="0.2">
      <c r="A12" s="790" t="s">
        <v>576</v>
      </c>
      <c r="B12" s="790"/>
      <c r="C12" s="791" t="s">
        <v>68</v>
      </c>
      <c r="D12" s="791"/>
      <c r="E12" s="791"/>
      <c r="F12" s="791"/>
      <c r="G12" s="791"/>
      <c r="H12" s="791"/>
      <c r="I12" s="791"/>
      <c r="J12" s="791"/>
      <c r="K12" s="791"/>
      <c r="L12" s="791"/>
      <c r="M12" s="791"/>
      <c r="N12" s="791"/>
      <c r="O12" s="791"/>
      <c r="P12" s="791"/>
      <c r="Q12" s="791"/>
      <c r="R12" s="791"/>
      <c r="S12" s="791"/>
      <c r="T12" s="791"/>
      <c r="U12" s="791"/>
      <c r="V12" s="792" t="s">
        <v>931</v>
      </c>
      <c r="W12" s="792"/>
      <c r="X12" s="792"/>
      <c r="Y12" s="790"/>
      <c r="Z12" s="790"/>
      <c r="AA12" s="790"/>
      <c r="AB12" s="790"/>
      <c r="AC12" s="790"/>
      <c r="AD12" s="790"/>
      <c r="AE12" s="790"/>
      <c r="AF12" s="790"/>
      <c r="AG12" s="790"/>
      <c r="AH12" s="790"/>
      <c r="AI12" s="790"/>
      <c r="AJ12" s="790"/>
      <c r="AK12" s="790"/>
      <c r="AL12" s="790"/>
      <c r="AM12" s="790"/>
      <c r="AN12" s="790"/>
      <c r="AO12" s="790"/>
      <c r="AP12" s="790"/>
      <c r="AQ12" s="790"/>
      <c r="AR12" s="790"/>
      <c r="AS12" s="790"/>
      <c r="AT12" s="790"/>
      <c r="AU12" s="790"/>
      <c r="AV12" s="790"/>
      <c r="AW12" s="790"/>
      <c r="AX12" s="790"/>
      <c r="AY12" s="790"/>
      <c r="AZ12" s="790"/>
      <c r="BA12" s="790"/>
      <c r="BB12" s="790"/>
    </row>
    <row r="13" spans="1:54" x14ac:dyDescent="0.2">
      <c r="A13" s="790" t="s">
        <v>579</v>
      </c>
      <c r="B13" s="790"/>
      <c r="C13" s="791" t="s">
        <v>932</v>
      </c>
      <c r="D13" s="791"/>
      <c r="E13" s="791"/>
      <c r="F13" s="791"/>
      <c r="G13" s="791"/>
      <c r="H13" s="791"/>
      <c r="I13" s="791"/>
      <c r="J13" s="791"/>
      <c r="K13" s="791"/>
      <c r="L13" s="791"/>
      <c r="M13" s="791"/>
      <c r="N13" s="791"/>
      <c r="O13" s="791"/>
      <c r="P13" s="791"/>
      <c r="Q13" s="791"/>
      <c r="R13" s="791"/>
      <c r="S13" s="791"/>
      <c r="T13" s="791"/>
      <c r="U13" s="791"/>
      <c r="V13" s="792" t="s">
        <v>933</v>
      </c>
      <c r="W13" s="792"/>
      <c r="X13" s="792"/>
      <c r="Y13" s="790"/>
      <c r="Z13" s="790"/>
      <c r="AA13" s="790"/>
      <c r="AB13" s="790"/>
      <c r="AC13" s="790"/>
      <c r="AD13" s="790"/>
      <c r="AE13" s="790"/>
      <c r="AF13" s="790"/>
      <c r="AG13" s="790"/>
      <c r="AH13" s="790"/>
      <c r="AI13" s="790"/>
      <c r="AJ13" s="790"/>
      <c r="AK13" s="790"/>
      <c r="AL13" s="790"/>
      <c r="AM13" s="790"/>
      <c r="AN13" s="790"/>
      <c r="AO13" s="790"/>
      <c r="AP13" s="790"/>
      <c r="AQ13" s="790"/>
      <c r="AR13" s="790"/>
      <c r="AS13" s="790"/>
      <c r="AT13" s="790"/>
      <c r="AU13" s="790"/>
      <c r="AV13" s="790"/>
      <c r="AW13" s="790"/>
      <c r="AX13" s="790"/>
      <c r="AY13" s="790"/>
      <c r="AZ13" s="790"/>
      <c r="BA13" s="790"/>
      <c r="BB13" s="790"/>
    </row>
    <row r="14" spans="1:54" x14ac:dyDescent="0.2">
      <c r="A14" s="790" t="s">
        <v>582</v>
      </c>
      <c r="B14" s="790"/>
      <c r="C14" s="791" t="s">
        <v>934</v>
      </c>
      <c r="D14" s="791"/>
      <c r="E14" s="791"/>
      <c r="F14" s="791"/>
      <c r="G14" s="791"/>
      <c r="H14" s="791"/>
      <c r="I14" s="791"/>
      <c r="J14" s="791"/>
      <c r="K14" s="791"/>
      <c r="L14" s="791"/>
      <c r="M14" s="791"/>
      <c r="N14" s="791"/>
      <c r="O14" s="791"/>
      <c r="P14" s="791"/>
      <c r="Q14" s="791"/>
      <c r="R14" s="791"/>
      <c r="S14" s="791"/>
      <c r="T14" s="791"/>
      <c r="U14" s="791"/>
      <c r="V14" s="792" t="s">
        <v>935</v>
      </c>
      <c r="W14" s="792"/>
      <c r="X14" s="792"/>
      <c r="Y14" s="794"/>
      <c r="Z14" s="814"/>
      <c r="AA14" s="814"/>
      <c r="AB14" s="814"/>
      <c r="AC14" s="796"/>
      <c r="AD14" s="796"/>
      <c r="AE14" s="794"/>
      <c r="AF14" s="814"/>
      <c r="AG14" s="814"/>
      <c r="AH14" s="814"/>
      <c r="AI14" s="796"/>
      <c r="AJ14" s="796"/>
      <c r="AK14" s="794"/>
      <c r="AL14" s="814"/>
      <c r="AM14" s="814"/>
      <c r="AN14" s="814"/>
      <c r="AO14" s="796"/>
      <c r="AP14" s="796"/>
      <c r="AQ14" s="794"/>
      <c r="AR14" s="814"/>
      <c r="AS14" s="814"/>
      <c r="AT14" s="814"/>
      <c r="AU14" s="796"/>
      <c r="AV14" s="796"/>
      <c r="AW14" s="794"/>
      <c r="AX14" s="814"/>
      <c r="AY14" s="814"/>
      <c r="AZ14" s="814"/>
      <c r="BA14" s="796"/>
      <c r="BB14" s="796"/>
    </row>
    <row r="15" spans="1:54" x14ac:dyDescent="0.2">
      <c r="A15" s="790" t="s">
        <v>585</v>
      </c>
      <c r="B15" s="790"/>
      <c r="C15" s="804" t="s">
        <v>780</v>
      </c>
      <c r="D15" s="804"/>
      <c r="E15" s="804"/>
      <c r="F15" s="804"/>
      <c r="G15" s="804"/>
      <c r="H15" s="804"/>
      <c r="I15" s="804"/>
      <c r="J15" s="804"/>
      <c r="K15" s="804"/>
      <c r="L15" s="804"/>
      <c r="M15" s="804"/>
      <c r="N15" s="804"/>
      <c r="O15" s="804"/>
      <c r="P15" s="804"/>
      <c r="Q15" s="804"/>
      <c r="R15" s="804"/>
      <c r="S15" s="804"/>
      <c r="T15" s="804"/>
      <c r="U15" s="804"/>
      <c r="V15" s="792" t="s">
        <v>935</v>
      </c>
      <c r="W15" s="792"/>
      <c r="X15" s="792"/>
      <c r="Y15" s="790"/>
      <c r="Z15" s="790"/>
      <c r="AA15" s="790"/>
      <c r="AB15" s="790"/>
      <c r="AC15" s="790"/>
      <c r="AD15" s="790"/>
      <c r="AE15" s="790"/>
      <c r="AF15" s="790"/>
      <c r="AG15" s="790"/>
      <c r="AH15" s="790"/>
      <c r="AI15" s="790"/>
      <c r="AJ15" s="790"/>
      <c r="AK15" s="790"/>
      <c r="AL15" s="790"/>
      <c r="AM15" s="790"/>
      <c r="AN15" s="790"/>
      <c r="AO15" s="790"/>
      <c r="AP15" s="790"/>
      <c r="AQ15" s="790"/>
      <c r="AR15" s="790"/>
      <c r="AS15" s="790"/>
      <c r="AT15" s="790"/>
      <c r="AU15" s="790"/>
      <c r="AV15" s="790"/>
      <c r="AW15" s="790"/>
      <c r="AX15" s="790"/>
      <c r="AY15" s="790"/>
      <c r="AZ15" s="790"/>
      <c r="BA15" s="790"/>
      <c r="BB15" s="790"/>
    </row>
    <row r="16" spans="1:54" x14ac:dyDescent="0.2">
      <c r="A16" s="790" t="s">
        <v>588</v>
      </c>
      <c r="B16" s="790"/>
      <c r="C16" s="804" t="s">
        <v>781</v>
      </c>
      <c r="D16" s="804"/>
      <c r="E16" s="804"/>
      <c r="F16" s="804"/>
      <c r="G16" s="804"/>
      <c r="H16" s="804"/>
      <c r="I16" s="804"/>
      <c r="J16" s="804"/>
      <c r="K16" s="804"/>
      <c r="L16" s="804"/>
      <c r="M16" s="804"/>
      <c r="N16" s="804"/>
      <c r="O16" s="804"/>
      <c r="P16" s="804"/>
      <c r="Q16" s="804"/>
      <c r="R16" s="804"/>
      <c r="S16" s="804"/>
      <c r="T16" s="804"/>
      <c r="U16" s="804"/>
      <c r="V16" s="792" t="s">
        <v>935</v>
      </c>
      <c r="W16" s="792"/>
      <c r="X16" s="792"/>
      <c r="Y16" s="790"/>
      <c r="Z16" s="790"/>
      <c r="AA16" s="790"/>
      <c r="AB16" s="790"/>
      <c r="AC16" s="790"/>
      <c r="AD16" s="790"/>
      <c r="AE16" s="790"/>
      <c r="AF16" s="790"/>
      <c r="AG16" s="790"/>
      <c r="AH16" s="790"/>
      <c r="AI16" s="790"/>
      <c r="AJ16" s="790"/>
      <c r="AK16" s="790"/>
      <c r="AL16" s="790"/>
      <c r="AM16" s="790"/>
      <c r="AN16" s="790"/>
      <c r="AO16" s="790"/>
      <c r="AP16" s="790"/>
      <c r="AQ16" s="790"/>
      <c r="AR16" s="790"/>
      <c r="AS16" s="790"/>
      <c r="AT16" s="790"/>
      <c r="AU16" s="790"/>
      <c r="AV16" s="790"/>
      <c r="AW16" s="790"/>
      <c r="AX16" s="790"/>
      <c r="AY16" s="790"/>
      <c r="AZ16" s="790"/>
      <c r="BA16" s="790"/>
      <c r="BB16" s="790"/>
    </row>
    <row r="17" spans="1:54" x14ac:dyDescent="0.2">
      <c r="A17" s="790" t="s">
        <v>591</v>
      </c>
      <c r="B17" s="790"/>
      <c r="C17" s="804" t="s">
        <v>782</v>
      </c>
      <c r="D17" s="804"/>
      <c r="E17" s="804"/>
      <c r="F17" s="804"/>
      <c r="G17" s="804"/>
      <c r="H17" s="804"/>
      <c r="I17" s="804"/>
      <c r="J17" s="804"/>
      <c r="K17" s="804"/>
      <c r="L17" s="804"/>
      <c r="M17" s="804"/>
      <c r="N17" s="804"/>
      <c r="O17" s="804"/>
      <c r="P17" s="804"/>
      <c r="Q17" s="804"/>
      <c r="R17" s="804"/>
      <c r="S17" s="804"/>
      <c r="T17" s="804"/>
      <c r="U17" s="804"/>
      <c r="V17" s="792" t="s">
        <v>935</v>
      </c>
      <c r="W17" s="792"/>
      <c r="X17" s="792"/>
      <c r="Y17" s="790"/>
      <c r="Z17" s="790"/>
      <c r="AA17" s="790"/>
      <c r="AB17" s="790"/>
      <c r="AC17" s="790"/>
      <c r="AD17" s="790"/>
      <c r="AE17" s="790"/>
      <c r="AF17" s="790"/>
      <c r="AG17" s="790"/>
      <c r="AH17" s="790"/>
      <c r="AI17" s="790"/>
      <c r="AJ17" s="790"/>
      <c r="AK17" s="790"/>
      <c r="AL17" s="790"/>
      <c r="AM17" s="790"/>
      <c r="AN17" s="790"/>
      <c r="AO17" s="790"/>
      <c r="AP17" s="790"/>
      <c r="AQ17" s="790"/>
      <c r="AR17" s="790"/>
      <c r="AS17" s="790"/>
      <c r="AT17" s="790"/>
      <c r="AU17" s="790"/>
      <c r="AV17" s="790"/>
      <c r="AW17" s="790"/>
      <c r="AX17" s="790"/>
      <c r="AY17" s="790"/>
      <c r="AZ17" s="790"/>
      <c r="BA17" s="790"/>
      <c r="BB17" s="790"/>
    </row>
    <row r="18" spans="1:54" x14ac:dyDescent="0.2">
      <c r="A18" s="790" t="s">
        <v>594</v>
      </c>
      <c r="B18" s="790"/>
      <c r="C18" s="804" t="s">
        <v>783</v>
      </c>
      <c r="D18" s="804"/>
      <c r="E18" s="804"/>
      <c r="F18" s="804"/>
      <c r="G18" s="804"/>
      <c r="H18" s="804"/>
      <c r="I18" s="804"/>
      <c r="J18" s="804"/>
      <c r="K18" s="804"/>
      <c r="L18" s="804"/>
      <c r="M18" s="804"/>
      <c r="N18" s="804"/>
      <c r="O18" s="804"/>
      <c r="P18" s="804"/>
      <c r="Q18" s="804"/>
      <c r="R18" s="804"/>
      <c r="S18" s="804"/>
      <c r="T18" s="804"/>
      <c r="U18" s="804"/>
      <c r="V18" s="792" t="s">
        <v>935</v>
      </c>
      <c r="W18" s="792"/>
      <c r="X18" s="792"/>
      <c r="Y18" s="790"/>
      <c r="Z18" s="790"/>
      <c r="AA18" s="790"/>
      <c r="AB18" s="790"/>
      <c r="AC18" s="790"/>
      <c r="AD18" s="790"/>
      <c r="AE18" s="790"/>
      <c r="AF18" s="790"/>
      <c r="AG18" s="790"/>
      <c r="AH18" s="790"/>
      <c r="AI18" s="790"/>
      <c r="AJ18" s="790"/>
      <c r="AK18" s="790"/>
      <c r="AL18" s="790"/>
      <c r="AM18" s="790"/>
      <c r="AN18" s="790"/>
      <c r="AO18" s="790"/>
      <c r="AP18" s="790"/>
      <c r="AQ18" s="790"/>
      <c r="AR18" s="790"/>
      <c r="AS18" s="790"/>
      <c r="AT18" s="790"/>
      <c r="AU18" s="790"/>
      <c r="AV18" s="790"/>
      <c r="AW18" s="790"/>
      <c r="AX18" s="790"/>
      <c r="AY18" s="790"/>
      <c r="AZ18" s="790"/>
      <c r="BA18" s="790"/>
      <c r="BB18" s="790"/>
    </row>
    <row r="19" spans="1:54" x14ac:dyDescent="0.2">
      <c r="A19" s="790" t="s">
        <v>596</v>
      </c>
      <c r="B19" s="790"/>
      <c r="C19" s="804" t="s">
        <v>784</v>
      </c>
      <c r="D19" s="804"/>
      <c r="E19" s="804"/>
      <c r="F19" s="804"/>
      <c r="G19" s="804"/>
      <c r="H19" s="804"/>
      <c r="I19" s="804"/>
      <c r="J19" s="804"/>
      <c r="K19" s="804"/>
      <c r="L19" s="804"/>
      <c r="M19" s="804"/>
      <c r="N19" s="804"/>
      <c r="O19" s="804"/>
      <c r="P19" s="804"/>
      <c r="Q19" s="804"/>
      <c r="R19" s="804"/>
      <c r="S19" s="804"/>
      <c r="T19" s="804"/>
      <c r="U19" s="804"/>
      <c r="V19" s="792" t="s">
        <v>935</v>
      </c>
      <c r="W19" s="792"/>
      <c r="X19" s="792"/>
      <c r="Y19" s="790"/>
      <c r="Z19" s="790"/>
      <c r="AA19" s="790"/>
      <c r="AB19" s="790"/>
      <c r="AC19" s="790"/>
      <c r="AD19" s="790"/>
      <c r="AE19" s="790"/>
      <c r="AF19" s="790"/>
      <c r="AG19" s="790"/>
      <c r="AH19" s="790"/>
      <c r="AI19" s="790"/>
      <c r="AJ19" s="790"/>
      <c r="AK19" s="790"/>
      <c r="AL19" s="790"/>
      <c r="AM19" s="790"/>
      <c r="AN19" s="790"/>
      <c r="AO19" s="790"/>
      <c r="AP19" s="790"/>
      <c r="AQ19" s="790"/>
      <c r="AR19" s="790"/>
      <c r="AS19" s="790"/>
      <c r="AT19" s="790"/>
      <c r="AU19" s="790"/>
      <c r="AV19" s="790"/>
      <c r="AW19" s="790"/>
      <c r="AX19" s="790"/>
      <c r="AY19" s="790"/>
      <c r="AZ19" s="790"/>
      <c r="BA19" s="790"/>
      <c r="BB19" s="790"/>
    </row>
    <row r="20" spans="1:54" x14ac:dyDescent="0.2">
      <c r="A20" s="790" t="s">
        <v>599</v>
      </c>
      <c r="B20" s="790"/>
      <c r="C20" s="804" t="s">
        <v>785</v>
      </c>
      <c r="D20" s="804"/>
      <c r="E20" s="804"/>
      <c r="F20" s="804"/>
      <c r="G20" s="804"/>
      <c r="H20" s="804"/>
      <c r="I20" s="804"/>
      <c r="J20" s="804"/>
      <c r="K20" s="804"/>
      <c r="L20" s="804"/>
      <c r="M20" s="804"/>
      <c r="N20" s="804"/>
      <c r="O20" s="804"/>
      <c r="P20" s="804"/>
      <c r="Q20" s="804"/>
      <c r="R20" s="804"/>
      <c r="S20" s="804"/>
      <c r="T20" s="804"/>
      <c r="U20" s="804"/>
      <c r="V20" s="792" t="s">
        <v>935</v>
      </c>
      <c r="W20" s="792"/>
      <c r="X20" s="792"/>
      <c r="Y20" s="790"/>
      <c r="Z20" s="790"/>
      <c r="AA20" s="790"/>
      <c r="AB20" s="790"/>
      <c r="AC20" s="790"/>
      <c r="AD20" s="790"/>
      <c r="AE20" s="790"/>
      <c r="AF20" s="790"/>
      <c r="AG20" s="790"/>
      <c r="AH20" s="790"/>
      <c r="AI20" s="790"/>
      <c r="AJ20" s="790"/>
      <c r="AK20" s="790"/>
      <c r="AL20" s="790"/>
      <c r="AM20" s="790"/>
      <c r="AN20" s="790"/>
      <c r="AO20" s="790"/>
      <c r="AP20" s="790"/>
      <c r="AQ20" s="790"/>
      <c r="AR20" s="790"/>
      <c r="AS20" s="790"/>
      <c r="AT20" s="790"/>
      <c r="AU20" s="790"/>
      <c r="AV20" s="790"/>
      <c r="AW20" s="790"/>
      <c r="AX20" s="790"/>
      <c r="AY20" s="790"/>
      <c r="AZ20" s="790"/>
      <c r="BA20" s="790"/>
      <c r="BB20" s="790"/>
    </row>
    <row r="21" spans="1:54" x14ac:dyDescent="0.2">
      <c r="A21" s="790" t="s">
        <v>602</v>
      </c>
      <c r="B21" s="790"/>
      <c r="C21" s="804" t="s">
        <v>786</v>
      </c>
      <c r="D21" s="804"/>
      <c r="E21" s="804"/>
      <c r="F21" s="804"/>
      <c r="G21" s="804"/>
      <c r="H21" s="804"/>
      <c r="I21" s="804"/>
      <c r="J21" s="804"/>
      <c r="K21" s="804"/>
      <c r="L21" s="804"/>
      <c r="M21" s="804"/>
      <c r="N21" s="804"/>
      <c r="O21" s="804"/>
      <c r="P21" s="804"/>
      <c r="Q21" s="804"/>
      <c r="R21" s="804"/>
      <c r="S21" s="804"/>
      <c r="T21" s="804"/>
      <c r="U21" s="804"/>
      <c r="V21" s="792" t="s">
        <v>935</v>
      </c>
      <c r="W21" s="792"/>
      <c r="X21" s="792"/>
      <c r="Y21" s="790"/>
      <c r="Z21" s="790"/>
      <c r="AA21" s="790"/>
      <c r="AB21" s="790"/>
      <c r="AC21" s="790"/>
      <c r="AD21" s="790"/>
      <c r="AE21" s="790"/>
      <c r="AF21" s="790"/>
      <c r="AG21" s="790"/>
      <c r="AH21" s="790"/>
      <c r="AI21" s="790"/>
      <c r="AJ21" s="790"/>
      <c r="AK21" s="790"/>
      <c r="AL21" s="790"/>
      <c r="AM21" s="790"/>
      <c r="AN21" s="790"/>
      <c r="AO21" s="790"/>
      <c r="AP21" s="790"/>
      <c r="AQ21" s="790"/>
      <c r="AR21" s="790"/>
      <c r="AS21" s="790"/>
      <c r="AT21" s="790"/>
      <c r="AU21" s="790"/>
      <c r="AV21" s="790"/>
      <c r="AW21" s="790"/>
      <c r="AX21" s="790"/>
      <c r="AY21" s="790"/>
      <c r="AZ21" s="790"/>
      <c r="BA21" s="790"/>
      <c r="BB21" s="790"/>
    </row>
    <row r="22" spans="1:54" x14ac:dyDescent="0.2">
      <c r="A22" s="790" t="s">
        <v>605</v>
      </c>
      <c r="B22" s="790"/>
      <c r="C22" s="804" t="s">
        <v>787</v>
      </c>
      <c r="D22" s="804"/>
      <c r="E22" s="804"/>
      <c r="F22" s="804"/>
      <c r="G22" s="804"/>
      <c r="H22" s="804"/>
      <c r="I22" s="804"/>
      <c r="J22" s="804"/>
      <c r="K22" s="804"/>
      <c r="L22" s="804"/>
      <c r="M22" s="804"/>
      <c r="N22" s="804"/>
      <c r="O22" s="804"/>
      <c r="P22" s="804"/>
      <c r="Q22" s="804"/>
      <c r="R22" s="804"/>
      <c r="S22" s="804"/>
      <c r="T22" s="804"/>
      <c r="U22" s="804"/>
      <c r="V22" s="792" t="s">
        <v>935</v>
      </c>
      <c r="W22" s="792"/>
      <c r="X22" s="792"/>
      <c r="Y22" s="790"/>
      <c r="Z22" s="790"/>
      <c r="AA22" s="790"/>
      <c r="AB22" s="790"/>
      <c r="AC22" s="790"/>
      <c r="AD22" s="790"/>
      <c r="AE22" s="790"/>
      <c r="AF22" s="790"/>
      <c r="AG22" s="790"/>
      <c r="AH22" s="790"/>
      <c r="AI22" s="790"/>
      <c r="AJ22" s="790"/>
      <c r="AK22" s="790"/>
      <c r="AL22" s="790"/>
      <c r="AM22" s="790"/>
      <c r="AN22" s="790"/>
      <c r="AO22" s="790"/>
      <c r="AP22" s="790"/>
      <c r="AQ22" s="790"/>
      <c r="AR22" s="790"/>
      <c r="AS22" s="790"/>
      <c r="AT22" s="790"/>
      <c r="AU22" s="790"/>
      <c r="AV22" s="790"/>
      <c r="AW22" s="790"/>
      <c r="AX22" s="790"/>
      <c r="AY22" s="790"/>
      <c r="AZ22" s="790"/>
      <c r="BA22" s="790"/>
      <c r="BB22" s="790"/>
    </row>
    <row r="23" spans="1:54" x14ac:dyDescent="0.2">
      <c r="A23" s="790" t="s">
        <v>608</v>
      </c>
      <c r="B23" s="790"/>
      <c r="C23" s="804" t="s">
        <v>788</v>
      </c>
      <c r="D23" s="804"/>
      <c r="E23" s="804"/>
      <c r="F23" s="804"/>
      <c r="G23" s="804"/>
      <c r="H23" s="804"/>
      <c r="I23" s="804"/>
      <c r="J23" s="804"/>
      <c r="K23" s="804"/>
      <c r="L23" s="804"/>
      <c r="M23" s="804"/>
      <c r="N23" s="804"/>
      <c r="O23" s="804"/>
      <c r="P23" s="804"/>
      <c r="Q23" s="804"/>
      <c r="R23" s="804"/>
      <c r="S23" s="804"/>
      <c r="T23" s="804"/>
      <c r="U23" s="804"/>
      <c r="V23" s="792" t="s">
        <v>935</v>
      </c>
      <c r="W23" s="792"/>
      <c r="X23" s="792"/>
      <c r="Y23" s="790"/>
      <c r="Z23" s="790"/>
      <c r="AA23" s="790"/>
      <c r="AB23" s="790"/>
      <c r="AC23" s="790"/>
      <c r="AD23" s="790"/>
      <c r="AE23" s="790"/>
      <c r="AF23" s="790"/>
      <c r="AG23" s="790"/>
      <c r="AH23" s="790"/>
      <c r="AI23" s="790"/>
      <c r="AJ23" s="790"/>
      <c r="AK23" s="790"/>
      <c r="AL23" s="790"/>
      <c r="AM23" s="790"/>
      <c r="AN23" s="790"/>
      <c r="AO23" s="790"/>
      <c r="AP23" s="790"/>
      <c r="AQ23" s="790"/>
      <c r="AR23" s="790"/>
      <c r="AS23" s="790"/>
      <c r="AT23" s="790"/>
      <c r="AU23" s="790"/>
      <c r="AV23" s="790"/>
      <c r="AW23" s="790"/>
      <c r="AX23" s="790"/>
      <c r="AY23" s="790"/>
      <c r="AZ23" s="790"/>
      <c r="BA23" s="790"/>
      <c r="BB23" s="790"/>
    </row>
    <row r="24" spans="1:54" x14ac:dyDescent="0.2">
      <c r="A24" s="790" t="s">
        <v>611</v>
      </c>
      <c r="B24" s="790"/>
      <c r="C24" s="804" t="s">
        <v>789</v>
      </c>
      <c r="D24" s="804"/>
      <c r="E24" s="804"/>
      <c r="F24" s="804"/>
      <c r="G24" s="804"/>
      <c r="H24" s="804"/>
      <c r="I24" s="804"/>
      <c r="J24" s="804"/>
      <c r="K24" s="804"/>
      <c r="L24" s="804"/>
      <c r="M24" s="804"/>
      <c r="N24" s="804"/>
      <c r="O24" s="804"/>
      <c r="P24" s="804"/>
      <c r="Q24" s="804"/>
      <c r="R24" s="804"/>
      <c r="S24" s="804"/>
      <c r="T24" s="804"/>
      <c r="U24" s="804"/>
      <c r="V24" s="792" t="s">
        <v>935</v>
      </c>
      <c r="W24" s="792"/>
      <c r="X24" s="792"/>
      <c r="Y24" s="790"/>
      <c r="Z24" s="790"/>
      <c r="AA24" s="790"/>
      <c r="AB24" s="790"/>
      <c r="AC24" s="790"/>
      <c r="AD24" s="790"/>
      <c r="AE24" s="790"/>
      <c r="AF24" s="790"/>
      <c r="AG24" s="790"/>
      <c r="AH24" s="790"/>
      <c r="AI24" s="790"/>
      <c r="AJ24" s="790"/>
      <c r="AK24" s="790"/>
      <c r="AL24" s="790"/>
      <c r="AM24" s="790"/>
      <c r="AN24" s="790"/>
      <c r="AO24" s="790"/>
      <c r="AP24" s="790"/>
      <c r="AQ24" s="790"/>
      <c r="AR24" s="790"/>
      <c r="AS24" s="790"/>
      <c r="AT24" s="790"/>
      <c r="AU24" s="790"/>
      <c r="AV24" s="790"/>
      <c r="AW24" s="790"/>
      <c r="AX24" s="790"/>
      <c r="AY24" s="790"/>
      <c r="AZ24" s="790"/>
      <c r="BA24" s="790"/>
      <c r="BB24" s="790"/>
    </row>
    <row r="25" spans="1:54" x14ac:dyDescent="0.2">
      <c r="A25" s="790" t="s">
        <v>936</v>
      </c>
      <c r="B25" s="790"/>
      <c r="C25" s="791" t="s">
        <v>937</v>
      </c>
      <c r="D25" s="791"/>
      <c r="E25" s="791"/>
      <c r="F25" s="791"/>
      <c r="G25" s="791"/>
      <c r="H25" s="791"/>
      <c r="I25" s="791"/>
      <c r="J25" s="791"/>
      <c r="K25" s="791"/>
      <c r="L25" s="791"/>
      <c r="M25" s="791"/>
      <c r="N25" s="791"/>
      <c r="O25" s="791"/>
      <c r="P25" s="791"/>
      <c r="Q25" s="791"/>
      <c r="R25" s="791"/>
      <c r="S25" s="791"/>
      <c r="T25" s="791"/>
      <c r="U25" s="791"/>
      <c r="V25" s="792" t="s">
        <v>938</v>
      </c>
      <c r="W25" s="792"/>
      <c r="X25" s="792"/>
      <c r="Y25" s="794"/>
      <c r="Z25" s="814"/>
      <c r="AA25" s="814"/>
      <c r="AB25" s="814"/>
      <c r="AC25" s="796"/>
      <c r="AD25" s="796"/>
      <c r="AE25" s="794"/>
      <c r="AF25" s="814"/>
      <c r="AG25" s="814"/>
      <c r="AH25" s="814"/>
      <c r="AI25" s="796"/>
      <c r="AJ25" s="796"/>
      <c r="AK25" s="794"/>
      <c r="AL25" s="814"/>
      <c r="AM25" s="814"/>
      <c r="AN25" s="814"/>
      <c r="AO25" s="796"/>
      <c r="AP25" s="796"/>
      <c r="AQ25" s="794"/>
      <c r="AR25" s="814"/>
      <c r="AS25" s="814"/>
      <c r="AT25" s="814"/>
      <c r="AU25" s="796"/>
      <c r="AV25" s="796"/>
      <c r="AW25" s="794"/>
      <c r="AX25" s="814"/>
      <c r="AY25" s="814"/>
      <c r="AZ25" s="814"/>
      <c r="BA25" s="796"/>
      <c r="BB25" s="796"/>
    </row>
    <row r="26" spans="1:54" x14ac:dyDescent="0.2">
      <c r="A26" s="790" t="s">
        <v>939</v>
      </c>
      <c r="B26" s="790"/>
      <c r="C26" s="804" t="s">
        <v>780</v>
      </c>
      <c r="D26" s="804"/>
      <c r="E26" s="804"/>
      <c r="F26" s="804"/>
      <c r="G26" s="804"/>
      <c r="H26" s="804"/>
      <c r="I26" s="804"/>
      <c r="J26" s="804"/>
      <c r="K26" s="804"/>
      <c r="L26" s="804"/>
      <c r="M26" s="804"/>
      <c r="N26" s="804"/>
      <c r="O26" s="804"/>
      <c r="P26" s="804"/>
      <c r="Q26" s="804"/>
      <c r="R26" s="804"/>
      <c r="S26" s="804"/>
      <c r="T26" s="804"/>
      <c r="U26" s="804"/>
      <c r="V26" s="792" t="s">
        <v>938</v>
      </c>
      <c r="W26" s="792"/>
      <c r="X26" s="792"/>
      <c r="Y26" s="790"/>
      <c r="Z26" s="790"/>
      <c r="AA26" s="790"/>
      <c r="AB26" s="790"/>
      <c r="AC26" s="790"/>
      <c r="AD26" s="790"/>
      <c r="AE26" s="790"/>
      <c r="AF26" s="790"/>
      <c r="AG26" s="790"/>
      <c r="AH26" s="790"/>
      <c r="AI26" s="790"/>
      <c r="AJ26" s="790"/>
      <c r="AK26" s="790"/>
      <c r="AL26" s="790"/>
      <c r="AM26" s="790"/>
      <c r="AN26" s="790"/>
      <c r="AO26" s="790"/>
      <c r="AP26" s="790"/>
      <c r="AQ26" s="790"/>
      <c r="AR26" s="790"/>
      <c r="AS26" s="790"/>
      <c r="AT26" s="790"/>
      <c r="AU26" s="790"/>
      <c r="AV26" s="790"/>
      <c r="AW26" s="790"/>
      <c r="AX26" s="790"/>
      <c r="AY26" s="790"/>
      <c r="AZ26" s="790"/>
      <c r="BA26" s="790"/>
      <c r="BB26" s="790"/>
    </row>
    <row r="27" spans="1:54" x14ac:dyDescent="0.2">
      <c r="A27" s="790" t="s">
        <v>940</v>
      </c>
      <c r="B27" s="790"/>
      <c r="C27" s="804" t="s">
        <v>781</v>
      </c>
      <c r="D27" s="804"/>
      <c r="E27" s="804"/>
      <c r="F27" s="804"/>
      <c r="G27" s="804"/>
      <c r="H27" s="804"/>
      <c r="I27" s="804"/>
      <c r="J27" s="804"/>
      <c r="K27" s="804"/>
      <c r="L27" s="804"/>
      <c r="M27" s="804"/>
      <c r="N27" s="804"/>
      <c r="O27" s="804"/>
      <c r="P27" s="804"/>
      <c r="Q27" s="804"/>
      <c r="R27" s="804"/>
      <c r="S27" s="804"/>
      <c r="T27" s="804"/>
      <c r="U27" s="804"/>
      <c r="V27" s="792" t="s">
        <v>938</v>
      </c>
      <c r="W27" s="792"/>
      <c r="X27" s="792"/>
      <c r="Y27" s="790"/>
      <c r="Z27" s="790"/>
      <c r="AA27" s="790"/>
      <c r="AB27" s="790"/>
      <c r="AC27" s="790"/>
      <c r="AD27" s="790"/>
      <c r="AE27" s="790"/>
      <c r="AF27" s="790"/>
      <c r="AG27" s="790"/>
      <c r="AH27" s="790"/>
      <c r="AI27" s="790"/>
      <c r="AJ27" s="790"/>
      <c r="AK27" s="790"/>
      <c r="AL27" s="790"/>
      <c r="AM27" s="790"/>
      <c r="AN27" s="790"/>
      <c r="AO27" s="790"/>
      <c r="AP27" s="790"/>
      <c r="AQ27" s="790"/>
      <c r="AR27" s="790"/>
      <c r="AS27" s="790"/>
      <c r="AT27" s="790"/>
      <c r="AU27" s="790"/>
      <c r="AV27" s="790"/>
      <c r="AW27" s="790"/>
      <c r="AX27" s="790"/>
      <c r="AY27" s="790"/>
      <c r="AZ27" s="790"/>
      <c r="BA27" s="790"/>
      <c r="BB27" s="790"/>
    </row>
    <row r="28" spans="1:54" x14ac:dyDescent="0.2">
      <c r="A28" s="790" t="s">
        <v>941</v>
      </c>
      <c r="B28" s="790"/>
      <c r="C28" s="804" t="s">
        <v>782</v>
      </c>
      <c r="D28" s="804"/>
      <c r="E28" s="804"/>
      <c r="F28" s="804"/>
      <c r="G28" s="804"/>
      <c r="H28" s="804"/>
      <c r="I28" s="804"/>
      <c r="J28" s="804"/>
      <c r="K28" s="804"/>
      <c r="L28" s="804"/>
      <c r="M28" s="804"/>
      <c r="N28" s="804"/>
      <c r="O28" s="804"/>
      <c r="P28" s="804"/>
      <c r="Q28" s="804"/>
      <c r="R28" s="804"/>
      <c r="S28" s="804"/>
      <c r="T28" s="804"/>
      <c r="U28" s="804"/>
      <c r="V28" s="792" t="s">
        <v>938</v>
      </c>
      <c r="W28" s="792"/>
      <c r="X28" s="792"/>
      <c r="Y28" s="790"/>
      <c r="Z28" s="790"/>
      <c r="AA28" s="790"/>
      <c r="AB28" s="790"/>
      <c r="AC28" s="790"/>
      <c r="AD28" s="790"/>
      <c r="AE28" s="790"/>
      <c r="AF28" s="790"/>
      <c r="AG28" s="790"/>
      <c r="AH28" s="790"/>
      <c r="AI28" s="790"/>
      <c r="AJ28" s="790"/>
      <c r="AK28" s="790"/>
      <c r="AL28" s="790"/>
      <c r="AM28" s="790"/>
      <c r="AN28" s="790"/>
      <c r="AO28" s="790"/>
      <c r="AP28" s="790"/>
      <c r="AQ28" s="790"/>
      <c r="AR28" s="790"/>
      <c r="AS28" s="790"/>
      <c r="AT28" s="790"/>
      <c r="AU28" s="790"/>
      <c r="AV28" s="790"/>
      <c r="AW28" s="790"/>
      <c r="AX28" s="790"/>
      <c r="AY28" s="790"/>
      <c r="AZ28" s="790"/>
      <c r="BA28" s="790"/>
      <c r="BB28" s="790"/>
    </row>
    <row r="29" spans="1:54" x14ac:dyDescent="0.2">
      <c r="A29" s="790" t="s">
        <v>942</v>
      </c>
      <c r="B29" s="790"/>
      <c r="C29" s="804" t="s">
        <v>783</v>
      </c>
      <c r="D29" s="804"/>
      <c r="E29" s="804"/>
      <c r="F29" s="804"/>
      <c r="G29" s="804"/>
      <c r="H29" s="804"/>
      <c r="I29" s="804"/>
      <c r="J29" s="804"/>
      <c r="K29" s="804"/>
      <c r="L29" s="804"/>
      <c r="M29" s="804"/>
      <c r="N29" s="804"/>
      <c r="O29" s="804"/>
      <c r="P29" s="804"/>
      <c r="Q29" s="804"/>
      <c r="R29" s="804"/>
      <c r="S29" s="804"/>
      <c r="T29" s="804"/>
      <c r="U29" s="804"/>
      <c r="V29" s="792" t="s">
        <v>938</v>
      </c>
      <c r="W29" s="792"/>
      <c r="X29" s="792"/>
      <c r="Y29" s="790"/>
      <c r="Z29" s="790"/>
      <c r="AA29" s="790"/>
      <c r="AB29" s="790"/>
      <c r="AC29" s="790"/>
      <c r="AD29" s="790"/>
      <c r="AE29" s="790"/>
      <c r="AF29" s="790"/>
      <c r="AG29" s="790"/>
      <c r="AH29" s="790"/>
      <c r="AI29" s="790"/>
      <c r="AJ29" s="790"/>
      <c r="AK29" s="790"/>
      <c r="AL29" s="790"/>
      <c r="AM29" s="790"/>
      <c r="AN29" s="790"/>
      <c r="AO29" s="790"/>
      <c r="AP29" s="790"/>
      <c r="AQ29" s="790"/>
      <c r="AR29" s="790"/>
      <c r="AS29" s="790"/>
      <c r="AT29" s="790"/>
      <c r="AU29" s="790"/>
      <c r="AV29" s="790"/>
      <c r="AW29" s="790"/>
      <c r="AX29" s="790"/>
      <c r="AY29" s="790"/>
      <c r="AZ29" s="790"/>
      <c r="BA29" s="790"/>
      <c r="BB29" s="790"/>
    </row>
    <row r="30" spans="1:54" x14ac:dyDescent="0.2">
      <c r="A30" s="790" t="s">
        <v>943</v>
      </c>
      <c r="B30" s="790"/>
      <c r="C30" s="804" t="s">
        <v>784</v>
      </c>
      <c r="D30" s="804"/>
      <c r="E30" s="804"/>
      <c r="F30" s="804"/>
      <c r="G30" s="804"/>
      <c r="H30" s="804"/>
      <c r="I30" s="804"/>
      <c r="J30" s="804"/>
      <c r="K30" s="804"/>
      <c r="L30" s="804"/>
      <c r="M30" s="804"/>
      <c r="N30" s="804"/>
      <c r="O30" s="804"/>
      <c r="P30" s="804"/>
      <c r="Q30" s="804"/>
      <c r="R30" s="804"/>
      <c r="S30" s="804"/>
      <c r="T30" s="804"/>
      <c r="U30" s="804"/>
      <c r="V30" s="792" t="s">
        <v>938</v>
      </c>
      <c r="W30" s="792"/>
      <c r="X30" s="792"/>
      <c r="Y30" s="790"/>
      <c r="Z30" s="790"/>
      <c r="AA30" s="790"/>
      <c r="AB30" s="790"/>
      <c r="AC30" s="790"/>
      <c r="AD30" s="790"/>
      <c r="AE30" s="790"/>
      <c r="AF30" s="790"/>
      <c r="AG30" s="790"/>
      <c r="AH30" s="790"/>
      <c r="AI30" s="790"/>
      <c r="AJ30" s="790"/>
      <c r="AK30" s="790"/>
      <c r="AL30" s="790"/>
      <c r="AM30" s="790"/>
      <c r="AN30" s="790"/>
      <c r="AO30" s="790"/>
      <c r="AP30" s="790"/>
      <c r="AQ30" s="790"/>
      <c r="AR30" s="790"/>
      <c r="AS30" s="790"/>
      <c r="AT30" s="790"/>
      <c r="AU30" s="790"/>
      <c r="AV30" s="790"/>
      <c r="AW30" s="790"/>
      <c r="AX30" s="790"/>
      <c r="AY30" s="790"/>
      <c r="AZ30" s="790"/>
      <c r="BA30" s="790"/>
      <c r="BB30" s="790"/>
    </row>
    <row r="31" spans="1:54" x14ac:dyDescent="0.2">
      <c r="A31" s="790" t="s">
        <v>944</v>
      </c>
      <c r="B31" s="790"/>
      <c r="C31" s="804" t="s">
        <v>785</v>
      </c>
      <c r="D31" s="804"/>
      <c r="E31" s="804"/>
      <c r="F31" s="804"/>
      <c r="G31" s="804"/>
      <c r="H31" s="804"/>
      <c r="I31" s="804"/>
      <c r="J31" s="804"/>
      <c r="K31" s="804"/>
      <c r="L31" s="804"/>
      <c r="M31" s="804"/>
      <c r="N31" s="804"/>
      <c r="O31" s="804"/>
      <c r="P31" s="804"/>
      <c r="Q31" s="804"/>
      <c r="R31" s="804"/>
      <c r="S31" s="804"/>
      <c r="T31" s="804"/>
      <c r="U31" s="804"/>
      <c r="V31" s="792" t="s">
        <v>938</v>
      </c>
      <c r="W31" s="792"/>
      <c r="X31" s="792"/>
      <c r="Y31" s="790"/>
      <c r="Z31" s="790"/>
      <c r="AA31" s="790"/>
      <c r="AB31" s="790"/>
      <c r="AC31" s="790"/>
      <c r="AD31" s="790"/>
      <c r="AE31" s="790"/>
      <c r="AF31" s="790"/>
      <c r="AG31" s="790"/>
      <c r="AH31" s="790"/>
      <c r="AI31" s="790"/>
      <c r="AJ31" s="790"/>
      <c r="AK31" s="790"/>
      <c r="AL31" s="790"/>
      <c r="AM31" s="790"/>
      <c r="AN31" s="790"/>
      <c r="AO31" s="790"/>
      <c r="AP31" s="790"/>
      <c r="AQ31" s="790"/>
      <c r="AR31" s="790"/>
      <c r="AS31" s="790"/>
      <c r="AT31" s="790"/>
      <c r="AU31" s="790"/>
      <c r="AV31" s="790"/>
      <c r="AW31" s="790"/>
      <c r="AX31" s="790"/>
      <c r="AY31" s="790"/>
      <c r="AZ31" s="790"/>
      <c r="BA31" s="790"/>
      <c r="BB31" s="790"/>
    </row>
    <row r="32" spans="1:54" x14ac:dyDescent="0.2">
      <c r="A32" s="790" t="s">
        <v>945</v>
      </c>
      <c r="B32" s="790"/>
      <c r="C32" s="804" t="s">
        <v>786</v>
      </c>
      <c r="D32" s="804"/>
      <c r="E32" s="804"/>
      <c r="F32" s="804"/>
      <c r="G32" s="804"/>
      <c r="H32" s="804"/>
      <c r="I32" s="804"/>
      <c r="J32" s="804"/>
      <c r="K32" s="804"/>
      <c r="L32" s="804"/>
      <c r="M32" s="804"/>
      <c r="N32" s="804"/>
      <c r="O32" s="804"/>
      <c r="P32" s="804"/>
      <c r="Q32" s="804"/>
      <c r="R32" s="804"/>
      <c r="S32" s="804"/>
      <c r="T32" s="804"/>
      <c r="U32" s="804"/>
      <c r="V32" s="792" t="s">
        <v>938</v>
      </c>
      <c r="W32" s="792"/>
      <c r="X32" s="792"/>
      <c r="Y32" s="790"/>
      <c r="Z32" s="790"/>
      <c r="AA32" s="790"/>
      <c r="AB32" s="790"/>
      <c r="AC32" s="790"/>
      <c r="AD32" s="790"/>
      <c r="AE32" s="790"/>
      <c r="AF32" s="790"/>
      <c r="AG32" s="790"/>
      <c r="AH32" s="790"/>
      <c r="AI32" s="790"/>
      <c r="AJ32" s="790"/>
      <c r="AK32" s="790"/>
      <c r="AL32" s="790"/>
      <c r="AM32" s="790"/>
      <c r="AN32" s="790"/>
      <c r="AO32" s="790"/>
      <c r="AP32" s="790"/>
      <c r="AQ32" s="790"/>
      <c r="AR32" s="790"/>
      <c r="AS32" s="790"/>
      <c r="AT32" s="790"/>
      <c r="AU32" s="790"/>
      <c r="AV32" s="790"/>
      <c r="AW32" s="790"/>
      <c r="AX32" s="790"/>
      <c r="AY32" s="790"/>
      <c r="AZ32" s="790"/>
      <c r="BA32" s="790"/>
      <c r="BB32" s="790"/>
    </row>
    <row r="33" spans="1:54" x14ac:dyDescent="0.2">
      <c r="A33" s="790" t="s">
        <v>623</v>
      </c>
      <c r="B33" s="790"/>
      <c r="C33" s="804" t="s">
        <v>787</v>
      </c>
      <c r="D33" s="804"/>
      <c r="E33" s="804"/>
      <c r="F33" s="804"/>
      <c r="G33" s="804"/>
      <c r="H33" s="804"/>
      <c r="I33" s="804"/>
      <c r="J33" s="804"/>
      <c r="K33" s="804"/>
      <c r="L33" s="804"/>
      <c r="M33" s="804"/>
      <c r="N33" s="804"/>
      <c r="O33" s="804"/>
      <c r="P33" s="804"/>
      <c r="Q33" s="804"/>
      <c r="R33" s="804"/>
      <c r="S33" s="804"/>
      <c r="T33" s="804"/>
      <c r="U33" s="804"/>
      <c r="V33" s="792" t="s">
        <v>938</v>
      </c>
      <c r="W33" s="792"/>
      <c r="X33" s="792"/>
      <c r="Y33" s="790"/>
      <c r="Z33" s="790"/>
      <c r="AA33" s="790"/>
      <c r="AB33" s="790"/>
      <c r="AC33" s="790"/>
      <c r="AD33" s="790"/>
      <c r="AE33" s="790"/>
      <c r="AF33" s="790"/>
      <c r="AG33" s="790"/>
      <c r="AH33" s="790"/>
      <c r="AI33" s="790"/>
      <c r="AJ33" s="790"/>
      <c r="AK33" s="790"/>
      <c r="AL33" s="790"/>
      <c r="AM33" s="790"/>
      <c r="AN33" s="790"/>
      <c r="AO33" s="790"/>
      <c r="AP33" s="790"/>
      <c r="AQ33" s="790"/>
      <c r="AR33" s="790"/>
      <c r="AS33" s="790"/>
      <c r="AT33" s="790"/>
      <c r="AU33" s="790"/>
      <c r="AV33" s="790"/>
      <c r="AW33" s="790"/>
      <c r="AX33" s="790"/>
      <c r="AY33" s="790"/>
      <c r="AZ33" s="790"/>
      <c r="BA33" s="790"/>
      <c r="BB33" s="790"/>
    </row>
    <row r="34" spans="1:54" x14ac:dyDescent="0.2">
      <c r="A34" s="790" t="s">
        <v>626</v>
      </c>
      <c r="B34" s="790"/>
      <c r="C34" s="804" t="s">
        <v>788</v>
      </c>
      <c r="D34" s="804"/>
      <c r="E34" s="804"/>
      <c r="F34" s="804"/>
      <c r="G34" s="804"/>
      <c r="H34" s="804"/>
      <c r="I34" s="804"/>
      <c r="J34" s="804"/>
      <c r="K34" s="804"/>
      <c r="L34" s="804"/>
      <c r="M34" s="804"/>
      <c r="N34" s="804"/>
      <c r="O34" s="804"/>
      <c r="P34" s="804"/>
      <c r="Q34" s="804"/>
      <c r="R34" s="804"/>
      <c r="S34" s="804"/>
      <c r="T34" s="804"/>
      <c r="U34" s="804"/>
      <c r="V34" s="792" t="s">
        <v>938</v>
      </c>
      <c r="W34" s="792"/>
      <c r="X34" s="792"/>
      <c r="Y34" s="790"/>
      <c r="Z34" s="790"/>
      <c r="AA34" s="790"/>
      <c r="AB34" s="790"/>
      <c r="AC34" s="790"/>
      <c r="AD34" s="790"/>
      <c r="AE34" s="790"/>
      <c r="AF34" s="790"/>
      <c r="AG34" s="790"/>
      <c r="AH34" s="790"/>
      <c r="AI34" s="790"/>
      <c r="AJ34" s="790"/>
      <c r="AK34" s="790"/>
      <c r="AL34" s="790"/>
      <c r="AM34" s="790"/>
      <c r="AN34" s="790"/>
      <c r="AO34" s="790"/>
      <c r="AP34" s="790"/>
      <c r="AQ34" s="790"/>
      <c r="AR34" s="790"/>
      <c r="AS34" s="790"/>
      <c r="AT34" s="790"/>
      <c r="AU34" s="790"/>
      <c r="AV34" s="790"/>
      <c r="AW34" s="790"/>
      <c r="AX34" s="790"/>
      <c r="AY34" s="790"/>
      <c r="AZ34" s="790"/>
      <c r="BA34" s="790"/>
      <c r="BB34" s="790"/>
    </row>
    <row r="35" spans="1:54" x14ac:dyDescent="0.2">
      <c r="A35" s="790" t="s">
        <v>629</v>
      </c>
      <c r="B35" s="790"/>
      <c r="C35" s="804" t="s">
        <v>789</v>
      </c>
      <c r="D35" s="804"/>
      <c r="E35" s="804"/>
      <c r="F35" s="804"/>
      <c r="G35" s="804"/>
      <c r="H35" s="804"/>
      <c r="I35" s="804"/>
      <c r="J35" s="804"/>
      <c r="K35" s="804"/>
      <c r="L35" s="804"/>
      <c r="M35" s="804"/>
      <c r="N35" s="804"/>
      <c r="O35" s="804"/>
      <c r="P35" s="804"/>
      <c r="Q35" s="804"/>
      <c r="R35" s="804"/>
      <c r="S35" s="804"/>
      <c r="T35" s="804"/>
      <c r="U35" s="804"/>
      <c r="V35" s="792" t="s">
        <v>938</v>
      </c>
      <c r="W35" s="792"/>
      <c r="X35" s="792"/>
      <c r="Y35" s="790"/>
      <c r="Z35" s="790"/>
      <c r="AA35" s="790"/>
      <c r="AB35" s="790"/>
      <c r="AC35" s="790"/>
      <c r="AD35" s="790"/>
      <c r="AE35" s="790"/>
      <c r="AF35" s="790"/>
      <c r="AG35" s="790"/>
      <c r="AH35" s="790"/>
      <c r="AI35" s="790"/>
      <c r="AJ35" s="790"/>
      <c r="AK35" s="790"/>
      <c r="AL35" s="790"/>
      <c r="AM35" s="790"/>
      <c r="AN35" s="790"/>
      <c r="AO35" s="790"/>
      <c r="AP35" s="790"/>
      <c r="AQ35" s="790"/>
      <c r="AR35" s="790"/>
      <c r="AS35" s="790"/>
      <c r="AT35" s="790"/>
      <c r="AU35" s="790"/>
      <c r="AV35" s="790"/>
      <c r="AW35" s="790"/>
      <c r="AX35" s="790"/>
      <c r="AY35" s="790"/>
      <c r="AZ35" s="790"/>
      <c r="BA35" s="790"/>
      <c r="BB35" s="790"/>
    </row>
    <row r="36" spans="1:54" x14ac:dyDescent="0.2">
      <c r="A36" s="790" t="s">
        <v>632</v>
      </c>
      <c r="B36" s="790"/>
      <c r="C36" s="791" t="s">
        <v>946</v>
      </c>
      <c r="D36" s="791"/>
      <c r="E36" s="791"/>
      <c r="F36" s="791"/>
      <c r="G36" s="791"/>
      <c r="H36" s="791"/>
      <c r="I36" s="791"/>
      <c r="J36" s="791"/>
      <c r="K36" s="791"/>
      <c r="L36" s="791"/>
      <c r="M36" s="791"/>
      <c r="N36" s="791"/>
      <c r="O36" s="791"/>
      <c r="P36" s="791"/>
      <c r="Q36" s="791"/>
      <c r="R36" s="791"/>
      <c r="S36" s="791"/>
      <c r="T36" s="791"/>
      <c r="U36" s="791"/>
      <c r="V36" s="792" t="s">
        <v>947</v>
      </c>
      <c r="W36" s="792"/>
      <c r="X36" s="792"/>
      <c r="Y36" s="794"/>
      <c r="Z36" s="814"/>
      <c r="AA36" s="814"/>
      <c r="AB36" s="814"/>
      <c r="AC36" s="796"/>
      <c r="AD36" s="796"/>
      <c r="AE36" s="794"/>
      <c r="AF36" s="814"/>
      <c r="AG36" s="814"/>
      <c r="AH36" s="814"/>
      <c r="AI36" s="796"/>
      <c r="AJ36" s="796"/>
      <c r="AK36" s="794"/>
      <c r="AL36" s="814"/>
      <c r="AM36" s="814"/>
      <c r="AN36" s="814"/>
      <c r="AO36" s="796"/>
      <c r="AP36" s="796"/>
      <c r="AQ36" s="794"/>
      <c r="AR36" s="814"/>
      <c r="AS36" s="814"/>
      <c r="AT36" s="814"/>
      <c r="AU36" s="796"/>
      <c r="AV36" s="796"/>
      <c r="AW36" s="794"/>
      <c r="AX36" s="814"/>
      <c r="AY36" s="814"/>
      <c r="AZ36" s="814"/>
      <c r="BA36" s="796"/>
      <c r="BB36" s="796"/>
    </row>
    <row r="37" spans="1:54" x14ac:dyDescent="0.2">
      <c r="A37" s="790" t="s">
        <v>635</v>
      </c>
      <c r="B37" s="790"/>
      <c r="C37" s="804" t="s">
        <v>780</v>
      </c>
      <c r="D37" s="804"/>
      <c r="E37" s="804"/>
      <c r="F37" s="804"/>
      <c r="G37" s="804"/>
      <c r="H37" s="804"/>
      <c r="I37" s="804"/>
      <c r="J37" s="804"/>
      <c r="K37" s="804"/>
      <c r="L37" s="804"/>
      <c r="M37" s="804"/>
      <c r="N37" s="804"/>
      <c r="O37" s="804"/>
      <c r="P37" s="804"/>
      <c r="Q37" s="804"/>
      <c r="R37" s="804"/>
      <c r="S37" s="804"/>
      <c r="T37" s="804"/>
      <c r="U37" s="804"/>
      <c r="V37" s="792" t="s">
        <v>947</v>
      </c>
      <c r="W37" s="792"/>
      <c r="X37" s="792"/>
      <c r="Y37" s="790"/>
      <c r="Z37" s="790"/>
      <c r="AA37" s="790"/>
      <c r="AB37" s="790"/>
      <c r="AC37" s="790"/>
      <c r="AD37" s="790"/>
      <c r="AE37" s="790"/>
      <c r="AF37" s="790"/>
      <c r="AG37" s="790"/>
      <c r="AH37" s="790"/>
      <c r="AI37" s="790"/>
      <c r="AJ37" s="790"/>
      <c r="AK37" s="790"/>
      <c r="AL37" s="790"/>
      <c r="AM37" s="790"/>
      <c r="AN37" s="790"/>
      <c r="AO37" s="790"/>
      <c r="AP37" s="790"/>
      <c r="AQ37" s="790"/>
      <c r="AR37" s="790"/>
      <c r="AS37" s="790"/>
      <c r="AT37" s="790"/>
      <c r="AU37" s="790"/>
      <c r="AV37" s="790"/>
      <c r="AW37" s="790"/>
      <c r="AX37" s="790"/>
      <c r="AY37" s="790"/>
      <c r="AZ37" s="790"/>
      <c r="BA37" s="790"/>
      <c r="BB37" s="790"/>
    </row>
    <row r="38" spans="1:54" x14ac:dyDescent="0.2">
      <c r="A38" s="790" t="s">
        <v>638</v>
      </c>
      <c r="B38" s="790"/>
      <c r="C38" s="804" t="s">
        <v>781</v>
      </c>
      <c r="D38" s="804"/>
      <c r="E38" s="804"/>
      <c r="F38" s="804"/>
      <c r="G38" s="804"/>
      <c r="H38" s="804"/>
      <c r="I38" s="804"/>
      <c r="J38" s="804"/>
      <c r="K38" s="804"/>
      <c r="L38" s="804"/>
      <c r="M38" s="804"/>
      <c r="N38" s="804"/>
      <c r="O38" s="804"/>
      <c r="P38" s="804"/>
      <c r="Q38" s="804"/>
      <c r="R38" s="804"/>
      <c r="S38" s="804"/>
      <c r="T38" s="804"/>
      <c r="U38" s="804"/>
      <c r="V38" s="792" t="s">
        <v>947</v>
      </c>
      <c r="W38" s="792"/>
      <c r="X38" s="792"/>
      <c r="Y38" s="790"/>
      <c r="Z38" s="790"/>
      <c r="AA38" s="790"/>
      <c r="AB38" s="790"/>
      <c r="AC38" s="790"/>
      <c r="AD38" s="790"/>
      <c r="AE38" s="790"/>
      <c r="AF38" s="790"/>
      <c r="AG38" s="790"/>
      <c r="AH38" s="790"/>
      <c r="AI38" s="790"/>
      <c r="AJ38" s="790"/>
      <c r="AK38" s="790"/>
      <c r="AL38" s="790"/>
      <c r="AM38" s="790"/>
      <c r="AN38" s="790"/>
      <c r="AO38" s="790"/>
      <c r="AP38" s="790"/>
      <c r="AQ38" s="790"/>
      <c r="AR38" s="790"/>
      <c r="AS38" s="790"/>
      <c r="AT38" s="790"/>
      <c r="AU38" s="790"/>
      <c r="AV38" s="790"/>
      <c r="AW38" s="790"/>
      <c r="AX38" s="790"/>
      <c r="AY38" s="790"/>
      <c r="AZ38" s="790"/>
      <c r="BA38" s="790"/>
      <c r="BB38" s="790"/>
    </row>
    <row r="39" spans="1:54" x14ac:dyDescent="0.2">
      <c r="A39" s="790" t="s">
        <v>641</v>
      </c>
      <c r="B39" s="790"/>
      <c r="C39" s="804" t="s">
        <v>782</v>
      </c>
      <c r="D39" s="804"/>
      <c r="E39" s="804"/>
      <c r="F39" s="804"/>
      <c r="G39" s="804"/>
      <c r="H39" s="804"/>
      <c r="I39" s="804"/>
      <c r="J39" s="804"/>
      <c r="K39" s="804"/>
      <c r="L39" s="804"/>
      <c r="M39" s="804"/>
      <c r="N39" s="804"/>
      <c r="O39" s="804"/>
      <c r="P39" s="804"/>
      <c r="Q39" s="804"/>
      <c r="R39" s="804"/>
      <c r="S39" s="804"/>
      <c r="T39" s="804"/>
      <c r="U39" s="804"/>
      <c r="V39" s="792" t="s">
        <v>947</v>
      </c>
      <c r="W39" s="792"/>
      <c r="X39" s="792"/>
      <c r="Y39" s="790"/>
      <c r="Z39" s="790"/>
      <c r="AA39" s="790"/>
      <c r="AB39" s="790"/>
      <c r="AC39" s="790"/>
      <c r="AD39" s="790"/>
      <c r="AE39" s="790"/>
      <c r="AF39" s="790"/>
      <c r="AG39" s="790"/>
      <c r="AH39" s="790"/>
      <c r="AI39" s="790"/>
      <c r="AJ39" s="790"/>
      <c r="AK39" s="790"/>
      <c r="AL39" s="790"/>
      <c r="AM39" s="790"/>
      <c r="AN39" s="790"/>
      <c r="AO39" s="790"/>
      <c r="AP39" s="790"/>
      <c r="AQ39" s="790"/>
      <c r="AR39" s="790"/>
      <c r="AS39" s="790"/>
      <c r="AT39" s="790"/>
      <c r="AU39" s="790"/>
      <c r="AV39" s="790"/>
      <c r="AW39" s="790"/>
      <c r="AX39" s="790"/>
      <c r="AY39" s="790"/>
      <c r="AZ39" s="790"/>
      <c r="BA39" s="790"/>
      <c r="BB39" s="790"/>
    </row>
    <row r="40" spans="1:54" x14ac:dyDescent="0.2">
      <c r="A40" s="790" t="s">
        <v>644</v>
      </c>
      <c r="B40" s="790"/>
      <c r="C40" s="804" t="s">
        <v>783</v>
      </c>
      <c r="D40" s="804"/>
      <c r="E40" s="804"/>
      <c r="F40" s="804"/>
      <c r="G40" s="804"/>
      <c r="H40" s="804"/>
      <c r="I40" s="804"/>
      <c r="J40" s="804"/>
      <c r="K40" s="804"/>
      <c r="L40" s="804"/>
      <c r="M40" s="804"/>
      <c r="N40" s="804"/>
      <c r="O40" s="804"/>
      <c r="P40" s="804"/>
      <c r="Q40" s="804"/>
      <c r="R40" s="804"/>
      <c r="S40" s="804"/>
      <c r="T40" s="804"/>
      <c r="U40" s="804"/>
      <c r="V40" s="792" t="s">
        <v>947</v>
      </c>
      <c r="W40" s="792"/>
      <c r="X40" s="792"/>
      <c r="Y40" s="790"/>
      <c r="Z40" s="790"/>
      <c r="AA40" s="790"/>
      <c r="AB40" s="790"/>
      <c r="AC40" s="790"/>
      <c r="AD40" s="790"/>
      <c r="AE40" s="790"/>
      <c r="AF40" s="790"/>
      <c r="AG40" s="790"/>
      <c r="AH40" s="790"/>
      <c r="AI40" s="790"/>
      <c r="AJ40" s="790"/>
      <c r="AK40" s="790"/>
      <c r="AL40" s="790"/>
      <c r="AM40" s="790"/>
      <c r="AN40" s="790"/>
      <c r="AO40" s="790"/>
      <c r="AP40" s="790"/>
      <c r="AQ40" s="790"/>
      <c r="AR40" s="790"/>
      <c r="AS40" s="790"/>
      <c r="AT40" s="790"/>
      <c r="AU40" s="790"/>
      <c r="AV40" s="790"/>
      <c r="AW40" s="790"/>
      <c r="AX40" s="790"/>
      <c r="AY40" s="790"/>
      <c r="AZ40" s="790"/>
      <c r="BA40" s="790"/>
      <c r="BB40" s="790"/>
    </row>
    <row r="41" spans="1:54" x14ac:dyDescent="0.2">
      <c r="A41" s="790" t="s">
        <v>647</v>
      </c>
      <c r="B41" s="790"/>
      <c r="C41" s="804" t="s">
        <v>784</v>
      </c>
      <c r="D41" s="804"/>
      <c r="E41" s="804"/>
      <c r="F41" s="804"/>
      <c r="G41" s="804"/>
      <c r="H41" s="804"/>
      <c r="I41" s="804"/>
      <c r="J41" s="804"/>
      <c r="K41" s="804"/>
      <c r="L41" s="804"/>
      <c r="M41" s="804"/>
      <c r="N41" s="804"/>
      <c r="O41" s="804"/>
      <c r="P41" s="804"/>
      <c r="Q41" s="804"/>
      <c r="R41" s="804"/>
      <c r="S41" s="804"/>
      <c r="T41" s="804"/>
      <c r="U41" s="804"/>
      <c r="V41" s="792" t="s">
        <v>947</v>
      </c>
      <c r="W41" s="792"/>
      <c r="X41" s="792"/>
      <c r="Y41" s="790"/>
      <c r="Z41" s="790"/>
      <c r="AA41" s="790"/>
      <c r="AB41" s="790"/>
      <c r="AC41" s="790"/>
      <c r="AD41" s="790"/>
      <c r="AE41" s="790"/>
      <c r="AF41" s="790"/>
      <c r="AG41" s="790"/>
      <c r="AH41" s="790"/>
      <c r="AI41" s="790"/>
      <c r="AJ41" s="790"/>
      <c r="AK41" s="790"/>
      <c r="AL41" s="790"/>
      <c r="AM41" s="790"/>
      <c r="AN41" s="790"/>
      <c r="AO41" s="790"/>
      <c r="AP41" s="790"/>
      <c r="AQ41" s="790"/>
      <c r="AR41" s="790"/>
      <c r="AS41" s="790"/>
      <c r="AT41" s="790"/>
      <c r="AU41" s="790"/>
      <c r="AV41" s="790"/>
      <c r="AW41" s="790"/>
      <c r="AX41" s="790"/>
      <c r="AY41" s="790"/>
      <c r="AZ41" s="790"/>
      <c r="BA41" s="790"/>
      <c r="BB41" s="790"/>
    </row>
    <row r="42" spans="1:54" x14ac:dyDescent="0.2">
      <c r="A42" s="790" t="s">
        <v>650</v>
      </c>
      <c r="B42" s="790"/>
      <c r="C42" s="804" t="s">
        <v>785</v>
      </c>
      <c r="D42" s="804"/>
      <c r="E42" s="804"/>
      <c r="F42" s="804"/>
      <c r="G42" s="804"/>
      <c r="H42" s="804"/>
      <c r="I42" s="804"/>
      <c r="J42" s="804"/>
      <c r="K42" s="804"/>
      <c r="L42" s="804"/>
      <c r="M42" s="804"/>
      <c r="N42" s="804"/>
      <c r="O42" s="804"/>
      <c r="P42" s="804"/>
      <c r="Q42" s="804"/>
      <c r="R42" s="804"/>
      <c r="S42" s="804"/>
      <c r="T42" s="804"/>
      <c r="U42" s="804"/>
      <c r="V42" s="792" t="s">
        <v>947</v>
      </c>
      <c r="W42" s="792"/>
      <c r="X42" s="792"/>
      <c r="Y42" s="790"/>
      <c r="Z42" s="790"/>
      <c r="AA42" s="790"/>
      <c r="AB42" s="790"/>
      <c r="AC42" s="790"/>
      <c r="AD42" s="790"/>
      <c r="AE42" s="790"/>
      <c r="AF42" s="790"/>
      <c r="AG42" s="790"/>
      <c r="AH42" s="790"/>
      <c r="AI42" s="790"/>
      <c r="AJ42" s="790"/>
      <c r="AK42" s="790"/>
      <c r="AL42" s="790"/>
      <c r="AM42" s="790"/>
      <c r="AN42" s="790"/>
      <c r="AO42" s="790"/>
      <c r="AP42" s="790"/>
      <c r="AQ42" s="790"/>
      <c r="AR42" s="790"/>
      <c r="AS42" s="790"/>
      <c r="AT42" s="790"/>
      <c r="AU42" s="790"/>
      <c r="AV42" s="790"/>
      <c r="AW42" s="790"/>
      <c r="AX42" s="790"/>
      <c r="AY42" s="790"/>
      <c r="AZ42" s="790"/>
      <c r="BA42" s="790"/>
      <c r="BB42" s="790"/>
    </row>
    <row r="43" spans="1:54" x14ac:dyDescent="0.2">
      <c r="A43" s="790" t="s">
        <v>653</v>
      </c>
      <c r="B43" s="790"/>
      <c r="C43" s="804" t="s">
        <v>786</v>
      </c>
      <c r="D43" s="804"/>
      <c r="E43" s="804"/>
      <c r="F43" s="804"/>
      <c r="G43" s="804"/>
      <c r="H43" s="804"/>
      <c r="I43" s="804"/>
      <c r="J43" s="804"/>
      <c r="K43" s="804"/>
      <c r="L43" s="804"/>
      <c r="M43" s="804"/>
      <c r="N43" s="804"/>
      <c r="O43" s="804"/>
      <c r="P43" s="804"/>
      <c r="Q43" s="804"/>
      <c r="R43" s="804"/>
      <c r="S43" s="804"/>
      <c r="T43" s="804"/>
      <c r="U43" s="804"/>
      <c r="V43" s="792" t="s">
        <v>947</v>
      </c>
      <c r="W43" s="792"/>
      <c r="X43" s="792"/>
      <c r="Y43" s="790"/>
      <c r="Z43" s="790"/>
      <c r="AA43" s="790"/>
      <c r="AB43" s="790"/>
      <c r="AC43" s="790"/>
      <c r="AD43" s="790"/>
      <c r="AE43" s="790"/>
      <c r="AF43" s="790"/>
      <c r="AG43" s="790"/>
      <c r="AH43" s="790"/>
      <c r="AI43" s="790"/>
      <c r="AJ43" s="790"/>
      <c r="AK43" s="790"/>
      <c r="AL43" s="790"/>
      <c r="AM43" s="790"/>
      <c r="AN43" s="790"/>
      <c r="AO43" s="790"/>
      <c r="AP43" s="790"/>
      <c r="AQ43" s="790"/>
      <c r="AR43" s="790"/>
      <c r="AS43" s="790"/>
      <c r="AT43" s="790"/>
      <c r="AU43" s="790"/>
      <c r="AV43" s="790"/>
      <c r="AW43" s="790"/>
      <c r="AX43" s="790"/>
      <c r="AY43" s="790"/>
      <c r="AZ43" s="790"/>
      <c r="BA43" s="790"/>
      <c r="BB43" s="790"/>
    </row>
    <row r="44" spans="1:54" x14ac:dyDescent="0.2">
      <c r="A44" s="790" t="s">
        <v>655</v>
      </c>
      <c r="B44" s="790"/>
      <c r="C44" s="804" t="s">
        <v>787</v>
      </c>
      <c r="D44" s="804"/>
      <c r="E44" s="804"/>
      <c r="F44" s="804"/>
      <c r="G44" s="804"/>
      <c r="H44" s="804"/>
      <c r="I44" s="804"/>
      <c r="J44" s="804"/>
      <c r="K44" s="804"/>
      <c r="L44" s="804"/>
      <c r="M44" s="804"/>
      <c r="N44" s="804"/>
      <c r="O44" s="804"/>
      <c r="P44" s="804"/>
      <c r="Q44" s="804"/>
      <c r="R44" s="804"/>
      <c r="S44" s="804"/>
      <c r="T44" s="804"/>
      <c r="U44" s="804"/>
      <c r="V44" s="792" t="s">
        <v>947</v>
      </c>
      <c r="W44" s="792"/>
      <c r="X44" s="792"/>
      <c r="Y44" s="790"/>
      <c r="Z44" s="790"/>
      <c r="AA44" s="790"/>
      <c r="AB44" s="790"/>
      <c r="AC44" s="790"/>
      <c r="AD44" s="790"/>
      <c r="AE44" s="790"/>
      <c r="AF44" s="790"/>
      <c r="AG44" s="790"/>
      <c r="AH44" s="790"/>
      <c r="AI44" s="790"/>
      <c r="AJ44" s="790"/>
      <c r="AK44" s="790"/>
      <c r="AL44" s="790"/>
      <c r="AM44" s="790"/>
      <c r="AN44" s="790"/>
      <c r="AO44" s="790"/>
      <c r="AP44" s="790"/>
      <c r="AQ44" s="790"/>
      <c r="AR44" s="790"/>
      <c r="AS44" s="790"/>
      <c r="AT44" s="790"/>
      <c r="AU44" s="790"/>
      <c r="AV44" s="790"/>
      <c r="AW44" s="790"/>
      <c r="AX44" s="790"/>
      <c r="AY44" s="790"/>
      <c r="AZ44" s="790"/>
      <c r="BA44" s="790"/>
      <c r="BB44" s="790"/>
    </row>
    <row r="45" spans="1:54" x14ac:dyDescent="0.2">
      <c r="A45" s="790" t="s">
        <v>658</v>
      </c>
      <c r="B45" s="790"/>
      <c r="C45" s="804" t="s">
        <v>788</v>
      </c>
      <c r="D45" s="804"/>
      <c r="E45" s="804"/>
      <c r="F45" s="804"/>
      <c r="G45" s="804"/>
      <c r="H45" s="804"/>
      <c r="I45" s="804"/>
      <c r="J45" s="804"/>
      <c r="K45" s="804"/>
      <c r="L45" s="804"/>
      <c r="M45" s="804"/>
      <c r="N45" s="804"/>
      <c r="O45" s="804"/>
      <c r="P45" s="804"/>
      <c r="Q45" s="804"/>
      <c r="R45" s="804"/>
      <c r="S45" s="804"/>
      <c r="T45" s="804"/>
      <c r="U45" s="804"/>
      <c r="V45" s="792" t="s">
        <v>947</v>
      </c>
      <c r="W45" s="792"/>
      <c r="X45" s="792"/>
      <c r="Y45" s="790"/>
      <c r="Z45" s="790"/>
      <c r="AA45" s="790"/>
      <c r="AB45" s="790"/>
      <c r="AC45" s="790"/>
      <c r="AD45" s="790"/>
      <c r="AE45" s="790"/>
      <c r="AF45" s="790"/>
      <c r="AG45" s="790"/>
      <c r="AH45" s="790"/>
      <c r="AI45" s="790"/>
      <c r="AJ45" s="790"/>
      <c r="AK45" s="790"/>
      <c r="AL45" s="790"/>
      <c r="AM45" s="790"/>
      <c r="AN45" s="790"/>
      <c r="AO45" s="790"/>
      <c r="AP45" s="790"/>
      <c r="AQ45" s="790"/>
      <c r="AR45" s="790"/>
      <c r="AS45" s="790"/>
      <c r="AT45" s="790"/>
      <c r="AU45" s="790"/>
      <c r="AV45" s="790"/>
      <c r="AW45" s="790"/>
      <c r="AX45" s="790"/>
      <c r="AY45" s="790"/>
      <c r="AZ45" s="790"/>
      <c r="BA45" s="790"/>
      <c r="BB45" s="790"/>
    </row>
    <row r="46" spans="1:54" x14ac:dyDescent="0.2">
      <c r="A46" s="790" t="s">
        <v>661</v>
      </c>
      <c r="B46" s="790"/>
      <c r="C46" s="804" t="s">
        <v>789</v>
      </c>
      <c r="D46" s="804"/>
      <c r="E46" s="804"/>
      <c r="F46" s="804"/>
      <c r="G46" s="804"/>
      <c r="H46" s="804"/>
      <c r="I46" s="804"/>
      <c r="J46" s="804"/>
      <c r="K46" s="804"/>
      <c r="L46" s="804"/>
      <c r="M46" s="804"/>
      <c r="N46" s="804"/>
      <c r="O46" s="804"/>
      <c r="P46" s="804"/>
      <c r="Q46" s="804"/>
      <c r="R46" s="804"/>
      <c r="S46" s="804"/>
      <c r="T46" s="804"/>
      <c r="U46" s="804"/>
      <c r="V46" s="792" t="s">
        <v>947</v>
      </c>
      <c r="W46" s="792"/>
      <c r="X46" s="792"/>
      <c r="Y46" s="790"/>
      <c r="Z46" s="790"/>
      <c r="AA46" s="790"/>
      <c r="AB46" s="790"/>
      <c r="AC46" s="790"/>
      <c r="AD46" s="790"/>
      <c r="AE46" s="790"/>
      <c r="AF46" s="790"/>
      <c r="AG46" s="790"/>
      <c r="AH46" s="790"/>
      <c r="AI46" s="790"/>
      <c r="AJ46" s="790"/>
      <c r="AK46" s="790"/>
      <c r="AL46" s="790"/>
      <c r="AM46" s="790"/>
      <c r="AN46" s="790"/>
      <c r="AO46" s="790"/>
      <c r="AP46" s="790"/>
      <c r="AQ46" s="790"/>
      <c r="AR46" s="790"/>
      <c r="AS46" s="790"/>
      <c r="AT46" s="790"/>
      <c r="AU46" s="790"/>
      <c r="AV46" s="790"/>
      <c r="AW46" s="790"/>
      <c r="AX46" s="790"/>
      <c r="AY46" s="790"/>
      <c r="AZ46" s="790"/>
      <c r="BA46" s="790"/>
      <c r="BB46" s="790"/>
    </row>
    <row r="47" spans="1:54" x14ac:dyDescent="0.2">
      <c r="A47" s="797" t="s">
        <v>663</v>
      </c>
      <c r="B47" s="797"/>
      <c r="C47" s="798" t="s">
        <v>948</v>
      </c>
      <c r="D47" s="798"/>
      <c r="E47" s="798"/>
      <c r="F47" s="798"/>
      <c r="G47" s="798"/>
      <c r="H47" s="798"/>
      <c r="I47" s="798"/>
      <c r="J47" s="798"/>
      <c r="K47" s="798"/>
      <c r="L47" s="798"/>
      <c r="M47" s="798"/>
      <c r="N47" s="798"/>
      <c r="O47" s="798"/>
      <c r="P47" s="798"/>
      <c r="Q47" s="798"/>
      <c r="R47" s="798"/>
      <c r="S47" s="798"/>
      <c r="T47" s="798"/>
      <c r="U47" s="798"/>
      <c r="V47" s="799" t="s">
        <v>949</v>
      </c>
      <c r="W47" s="799"/>
      <c r="X47" s="799"/>
      <c r="Y47" s="794"/>
      <c r="Z47" s="814"/>
      <c r="AA47" s="814"/>
      <c r="AB47" s="814"/>
      <c r="AC47" s="796"/>
      <c r="AD47" s="796"/>
      <c r="AE47" s="794"/>
      <c r="AF47" s="814"/>
      <c r="AG47" s="814"/>
      <c r="AH47" s="814"/>
      <c r="AI47" s="796"/>
      <c r="AJ47" s="796"/>
      <c r="AK47" s="794"/>
      <c r="AL47" s="814"/>
      <c r="AM47" s="814"/>
      <c r="AN47" s="814"/>
      <c r="AO47" s="796"/>
      <c r="AP47" s="796"/>
      <c r="AQ47" s="794"/>
      <c r="AR47" s="814"/>
      <c r="AS47" s="814"/>
      <c r="AT47" s="814"/>
      <c r="AU47" s="796"/>
      <c r="AV47" s="796"/>
      <c r="AW47" s="794"/>
      <c r="AX47" s="814"/>
      <c r="AY47" s="814"/>
      <c r="AZ47" s="814"/>
      <c r="BA47" s="796"/>
      <c r="BB47" s="796"/>
    </row>
    <row r="48" spans="1:54" x14ac:dyDescent="0.2">
      <c r="A48" s="790" t="s">
        <v>666</v>
      </c>
      <c r="B48" s="790"/>
      <c r="C48" s="791" t="s">
        <v>82</v>
      </c>
      <c r="D48" s="791"/>
      <c r="E48" s="791"/>
      <c r="F48" s="791"/>
      <c r="G48" s="791"/>
      <c r="H48" s="791"/>
      <c r="I48" s="791"/>
      <c r="J48" s="791"/>
      <c r="K48" s="791"/>
      <c r="L48" s="791"/>
      <c r="M48" s="791"/>
      <c r="N48" s="791"/>
      <c r="O48" s="791"/>
      <c r="P48" s="791"/>
      <c r="Q48" s="791"/>
      <c r="R48" s="791"/>
      <c r="S48" s="791"/>
      <c r="T48" s="791"/>
      <c r="U48" s="791"/>
      <c r="V48" s="792" t="s">
        <v>950</v>
      </c>
      <c r="W48" s="792"/>
      <c r="X48" s="792"/>
      <c r="Y48" s="790"/>
      <c r="Z48" s="790"/>
      <c r="AA48" s="790"/>
      <c r="AB48" s="790"/>
      <c r="AC48" s="790"/>
      <c r="AD48" s="790"/>
      <c r="AE48" s="790"/>
      <c r="AF48" s="790"/>
      <c r="AG48" s="790"/>
      <c r="AH48" s="790"/>
      <c r="AI48" s="790"/>
      <c r="AJ48" s="790"/>
      <c r="AK48" s="790"/>
      <c r="AL48" s="790"/>
      <c r="AM48" s="790"/>
      <c r="AN48" s="790"/>
      <c r="AO48" s="790"/>
      <c r="AP48" s="790"/>
      <c r="AQ48" s="790"/>
      <c r="AR48" s="790"/>
      <c r="AS48" s="790"/>
      <c r="AT48" s="790"/>
      <c r="AU48" s="790"/>
      <c r="AV48" s="790"/>
      <c r="AW48" s="790"/>
      <c r="AX48" s="790"/>
      <c r="AY48" s="790"/>
      <c r="AZ48" s="790"/>
      <c r="BA48" s="790"/>
      <c r="BB48" s="790"/>
    </row>
    <row r="49" spans="1:54" x14ac:dyDescent="0.2">
      <c r="A49" s="790" t="s">
        <v>951</v>
      </c>
      <c r="B49" s="790"/>
      <c r="C49" s="791" t="s">
        <v>952</v>
      </c>
      <c r="D49" s="791"/>
      <c r="E49" s="791"/>
      <c r="F49" s="791"/>
      <c r="G49" s="791"/>
      <c r="H49" s="791"/>
      <c r="I49" s="791"/>
      <c r="J49" s="791"/>
      <c r="K49" s="791"/>
      <c r="L49" s="791"/>
      <c r="M49" s="791"/>
      <c r="N49" s="791"/>
      <c r="O49" s="791"/>
      <c r="P49" s="791"/>
      <c r="Q49" s="791"/>
      <c r="R49" s="791"/>
      <c r="S49" s="791"/>
      <c r="T49" s="791"/>
      <c r="U49" s="791"/>
      <c r="V49" s="792" t="s">
        <v>953</v>
      </c>
      <c r="W49" s="792"/>
      <c r="X49" s="792"/>
      <c r="Y49" s="790"/>
      <c r="Z49" s="790"/>
      <c r="AA49" s="790"/>
      <c r="AB49" s="790"/>
      <c r="AC49" s="790"/>
      <c r="AD49" s="790"/>
      <c r="AE49" s="790"/>
      <c r="AF49" s="790"/>
      <c r="AG49" s="790"/>
      <c r="AH49" s="790"/>
      <c r="AI49" s="790"/>
      <c r="AJ49" s="790"/>
      <c r="AK49" s="790"/>
      <c r="AL49" s="790"/>
      <c r="AM49" s="790"/>
      <c r="AN49" s="790"/>
      <c r="AO49" s="790"/>
      <c r="AP49" s="790"/>
      <c r="AQ49" s="790"/>
      <c r="AR49" s="790"/>
      <c r="AS49" s="790"/>
      <c r="AT49" s="790"/>
      <c r="AU49" s="790"/>
      <c r="AV49" s="790"/>
      <c r="AW49" s="790"/>
      <c r="AX49" s="790"/>
      <c r="AY49" s="790"/>
      <c r="AZ49" s="790"/>
      <c r="BA49" s="790"/>
      <c r="BB49" s="790"/>
    </row>
    <row r="50" spans="1:54" x14ac:dyDescent="0.2">
      <c r="A50" s="790" t="s">
        <v>954</v>
      </c>
      <c r="B50" s="790"/>
      <c r="C50" s="791" t="s">
        <v>955</v>
      </c>
      <c r="D50" s="791"/>
      <c r="E50" s="791"/>
      <c r="F50" s="791"/>
      <c r="G50" s="791"/>
      <c r="H50" s="791"/>
      <c r="I50" s="791"/>
      <c r="J50" s="791"/>
      <c r="K50" s="791"/>
      <c r="L50" s="791"/>
      <c r="M50" s="791"/>
      <c r="N50" s="791"/>
      <c r="O50" s="791"/>
      <c r="P50" s="791"/>
      <c r="Q50" s="791"/>
      <c r="R50" s="791"/>
      <c r="S50" s="791"/>
      <c r="T50" s="791"/>
      <c r="U50" s="791"/>
      <c r="V50" s="792" t="s">
        <v>956</v>
      </c>
      <c r="W50" s="792"/>
      <c r="X50" s="792"/>
      <c r="Y50" s="794"/>
      <c r="Z50" s="814"/>
      <c r="AA50" s="814"/>
      <c r="AB50" s="814"/>
      <c r="AC50" s="796"/>
      <c r="AD50" s="796"/>
      <c r="AE50" s="794"/>
      <c r="AF50" s="814"/>
      <c r="AG50" s="814"/>
      <c r="AH50" s="814"/>
      <c r="AI50" s="796"/>
      <c r="AJ50" s="796"/>
      <c r="AK50" s="794"/>
      <c r="AL50" s="814"/>
      <c r="AM50" s="814"/>
      <c r="AN50" s="814"/>
      <c r="AO50" s="796"/>
      <c r="AP50" s="796"/>
      <c r="AQ50" s="794"/>
      <c r="AR50" s="814"/>
      <c r="AS50" s="814"/>
      <c r="AT50" s="814"/>
      <c r="AU50" s="796"/>
      <c r="AV50" s="796"/>
      <c r="AW50" s="794"/>
      <c r="AX50" s="814"/>
      <c r="AY50" s="814"/>
      <c r="AZ50" s="814"/>
      <c r="BA50" s="796"/>
      <c r="BB50" s="796"/>
    </row>
    <row r="51" spans="1:54" x14ac:dyDescent="0.2">
      <c r="A51" s="790" t="s">
        <v>957</v>
      </c>
      <c r="B51" s="790"/>
      <c r="C51" s="804" t="s">
        <v>780</v>
      </c>
      <c r="D51" s="804"/>
      <c r="E51" s="804"/>
      <c r="F51" s="804"/>
      <c r="G51" s="804"/>
      <c r="H51" s="804"/>
      <c r="I51" s="804"/>
      <c r="J51" s="804"/>
      <c r="K51" s="804"/>
      <c r="L51" s="804"/>
      <c r="M51" s="804"/>
      <c r="N51" s="804"/>
      <c r="O51" s="804"/>
      <c r="P51" s="804"/>
      <c r="Q51" s="804"/>
      <c r="R51" s="804"/>
      <c r="S51" s="804"/>
      <c r="T51" s="804"/>
      <c r="U51" s="804"/>
      <c r="V51" s="792" t="s">
        <v>956</v>
      </c>
      <c r="W51" s="792"/>
      <c r="X51" s="792"/>
      <c r="Y51" s="790"/>
      <c r="Z51" s="790"/>
      <c r="AA51" s="790"/>
      <c r="AB51" s="790"/>
      <c r="AC51" s="790"/>
      <c r="AD51" s="790"/>
      <c r="AE51" s="790"/>
      <c r="AF51" s="790"/>
      <c r="AG51" s="790"/>
      <c r="AH51" s="790"/>
      <c r="AI51" s="790"/>
      <c r="AJ51" s="790"/>
      <c r="AK51" s="790"/>
      <c r="AL51" s="790"/>
      <c r="AM51" s="790"/>
      <c r="AN51" s="790"/>
      <c r="AO51" s="790"/>
      <c r="AP51" s="790"/>
      <c r="AQ51" s="790"/>
      <c r="AR51" s="790"/>
      <c r="AS51" s="790"/>
      <c r="AT51" s="790"/>
      <c r="AU51" s="790"/>
      <c r="AV51" s="790"/>
      <c r="AW51" s="790"/>
      <c r="AX51" s="790"/>
      <c r="AY51" s="790"/>
      <c r="AZ51" s="790"/>
      <c r="BA51" s="790"/>
      <c r="BB51" s="790"/>
    </row>
    <row r="52" spans="1:54" x14ac:dyDescent="0.2">
      <c r="A52" s="790" t="s">
        <v>958</v>
      </c>
      <c r="B52" s="790"/>
      <c r="C52" s="804" t="s">
        <v>781</v>
      </c>
      <c r="D52" s="804"/>
      <c r="E52" s="804"/>
      <c r="F52" s="804"/>
      <c r="G52" s="804"/>
      <c r="H52" s="804"/>
      <c r="I52" s="804"/>
      <c r="J52" s="804"/>
      <c r="K52" s="804"/>
      <c r="L52" s="804"/>
      <c r="M52" s="804"/>
      <c r="N52" s="804"/>
      <c r="O52" s="804"/>
      <c r="P52" s="804"/>
      <c r="Q52" s="804"/>
      <c r="R52" s="804"/>
      <c r="S52" s="804"/>
      <c r="T52" s="804"/>
      <c r="U52" s="804"/>
      <c r="V52" s="792" t="s">
        <v>956</v>
      </c>
      <c r="W52" s="792"/>
      <c r="X52" s="792"/>
      <c r="Y52" s="790"/>
      <c r="Z52" s="790"/>
      <c r="AA52" s="790"/>
      <c r="AB52" s="790"/>
      <c r="AC52" s="790"/>
      <c r="AD52" s="790"/>
      <c r="AE52" s="790"/>
      <c r="AF52" s="790"/>
      <c r="AG52" s="790"/>
      <c r="AH52" s="790"/>
      <c r="AI52" s="790"/>
      <c r="AJ52" s="790"/>
      <c r="AK52" s="790"/>
      <c r="AL52" s="790"/>
      <c r="AM52" s="790"/>
      <c r="AN52" s="790"/>
      <c r="AO52" s="790"/>
      <c r="AP52" s="790"/>
      <c r="AQ52" s="790"/>
      <c r="AR52" s="790"/>
      <c r="AS52" s="790"/>
      <c r="AT52" s="790"/>
      <c r="AU52" s="790"/>
      <c r="AV52" s="790"/>
      <c r="AW52" s="790"/>
      <c r="AX52" s="790"/>
      <c r="AY52" s="790"/>
      <c r="AZ52" s="790"/>
      <c r="BA52" s="790"/>
      <c r="BB52" s="790"/>
    </row>
    <row r="53" spans="1:54" x14ac:dyDescent="0.2">
      <c r="A53" s="790" t="s">
        <v>959</v>
      </c>
      <c r="B53" s="790"/>
      <c r="C53" s="804" t="s">
        <v>782</v>
      </c>
      <c r="D53" s="804"/>
      <c r="E53" s="804"/>
      <c r="F53" s="804"/>
      <c r="G53" s="804"/>
      <c r="H53" s="804"/>
      <c r="I53" s="804"/>
      <c r="J53" s="804"/>
      <c r="K53" s="804"/>
      <c r="L53" s="804"/>
      <c r="M53" s="804"/>
      <c r="N53" s="804"/>
      <c r="O53" s="804"/>
      <c r="P53" s="804"/>
      <c r="Q53" s="804"/>
      <c r="R53" s="804"/>
      <c r="S53" s="804"/>
      <c r="T53" s="804"/>
      <c r="U53" s="804"/>
      <c r="V53" s="792" t="s">
        <v>956</v>
      </c>
      <c r="W53" s="792"/>
      <c r="X53" s="792"/>
      <c r="Y53" s="790"/>
      <c r="Z53" s="790"/>
      <c r="AA53" s="790"/>
      <c r="AB53" s="790"/>
      <c r="AC53" s="790"/>
      <c r="AD53" s="790"/>
      <c r="AE53" s="790"/>
      <c r="AF53" s="790"/>
      <c r="AG53" s="790"/>
      <c r="AH53" s="790"/>
      <c r="AI53" s="790"/>
      <c r="AJ53" s="790"/>
      <c r="AK53" s="790"/>
      <c r="AL53" s="790"/>
      <c r="AM53" s="790"/>
      <c r="AN53" s="790"/>
      <c r="AO53" s="790"/>
      <c r="AP53" s="790"/>
      <c r="AQ53" s="790"/>
      <c r="AR53" s="790"/>
      <c r="AS53" s="790"/>
      <c r="AT53" s="790"/>
      <c r="AU53" s="790"/>
      <c r="AV53" s="790"/>
      <c r="AW53" s="790"/>
      <c r="AX53" s="790"/>
      <c r="AY53" s="790"/>
      <c r="AZ53" s="790"/>
      <c r="BA53" s="790"/>
      <c r="BB53" s="790"/>
    </row>
    <row r="54" spans="1:54" x14ac:dyDescent="0.2">
      <c r="A54" s="790" t="s">
        <v>960</v>
      </c>
      <c r="B54" s="790"/>
      <c r="C54" s="804" t="s">
        <v>783</v>
      </c>
      <c r="D54" s="804"/>
      <c r="E54" s="804"/>
      <c r="F54" s="804"/>
      <c r="G54" s="804"/>
      <c r="H54" s="804"/>
      <c r="I54" s="804"/>
      <c r="J54" s="804"/>
      <c r="K54" s="804"/>
      <c r="L54" s="804"/>
      <c r="M54" s="804"/>
      <c r="N54" s="804"/>
      <c r="O54" s="804"/>
      <c r="P54" s="804"/>
      <c r="Q54" s="804"/>
      <c r="R54" s="804"/>
      <c r="S54" s="804"/>
      <c r="T54" s="804"/>
      <c r="U54" s="804"/>
      <c r="V54" s="792" t="s">
        <v>956</v>
      </c>
      <c r="W54" s="792"/>
      <c r="X54" s="792"/>
      <c r="Y54" s="790"/>
      <c r="Z54" s="790"/>
      <c r="AA54" s="790"/>
      <c r="AB54" s="790"/>
      <c r="AC54" s="790"/>
      <c r="AD54" s="790"/>
      <c r="AE54" s="790"/>
      <c r="AF54" s="790"/>
      <c r="AG54" s="790"/>
      <c r="AH54" s="790"/>
      <c r="AI54" s="790"/>
      <c r="AJ54" s="790"/>
      <c r="AK54" s="790"/>
      <c r="AL54" s="790"/>
      <c r="AM54" s="790"/>
      <c r="AN54" s="790"/>
      <c r="AO54" s="790"/>
      <c r="AP54" s="790"/>
      <c r="AQ54" s="790"/>
      <c r="AR54" s="790"/>
      <c r="AS54" s="790"/>
      <c r="AT54" s="790"/>
      <c r="AU54" s="790"/>
      <c r="AV54" s="790"/>
      <c r="AW54" s="790"/>
      <c r="AX54" s="790"/>
      <c r="AY54" s="790"/>
      <c r="AZ54" s="790"/>
      <c r="BA54" s="790"/>
      <c r="BB54" s="790"/>
    </row>
    <row r="55" spans="1:54" x14ac:dyDescent="0.2">
      <c r="A55" s="790" t="s">
        <v>961</v>
      </c>
      <c r="B55" s="790"/>
      <c r="C55" s="804" t="s">
        <v>784</v>
      </c>
      <c r="D55" s="804"/>
      <c r="E55" s="804"/>
      <c r="F55" s="804"/>
      <c r="G55" s="804"/>
      <c r="H55" s="804"/>
      <c r="I55" s="804"/>
      <c r="J55" s="804"/>
      <c r="K55" s="804"/>
      <c r="L55" s="804"/>
      <c r="M55" s="804"/>
      <c r="N55" s="804"/>
      <c r="O55" s="804"/>
      <c r="P55" s="804"/>
      <c r="Q55" s="804"/>
      <c r="R55" s="804"/>
      <c r="S55" s="804"/>
      <c r="T55" s="804"/>
      <c r="U55" s="804"/>
      <c r="V55" s="792" t="s">
        <v>956</v>
      </c>
      <c r="W55" s="792"/>
      <c r="X55" s="792"/>
      <c r="Y55" s="790"/>
      <c r="Z55" s="790"/>
      <c r="AA55" s="790"/>
      <c r="AB55" s="790"/>
      <c r="AC55" s="790"/>
      <c r="AD55" s="790"/>
      <c r="AE55" s="790"/>
      <c r="AF55" s="790"/>
      <c r="AG55" s="790"/>
      <c r="AH55" s="790"/>
      <c r="AI55" s="790"/>
      <c r="AJ55" s="790"/>
      <c r="AK55" s="790"/>
      <c r="AL55" s="790"/>
      <c r="AM55" s="790"/>
      <c r="AN55" s="790"/>
      <c r="AO55" s="790"/>
      <c r="AP55" s="790"/>
      <c r="AQ55" s="790"/>
      <c r="AR55" s="790"/>
      <c r="AS55" s="790"/>
      <c r="AT55" s="790"/>
      <c r="AU55" s="790"/>
      <c r="AV55" s="790"/>
      <c r="AW55" s="790"/>
      <c r="AX55" s="790"/>
      <c r="AY55" s="790"/>
      <c r="AZ55" s="790"/>
      <c r="BA55" s="790"/>
      <c r="BB55" s="790"/>
    </row>
    <row r="56" spans="1:54" x14ac:dyDescent="0.2">
      <c r="A56" s="790" t="s">
        <v>962</v>
      </c>
      <c r="B56" s="790"/>
      <c r="C56" s="804" t="s">
        <v>785</v>
      </c>
      <c r="D56" s="804"/>
      <c r="E56" s="804"/>
      <c r="F56" s="804"/>
      <c r="G56" s="804"/>
      <c r="H56" s="804"/>
      <c r="I56" s="804"/>
      <c r="J56" s="804"/>
      <c r="K56" s="804"/>
      <c r="L56" s="804"/>
      <c r="M56" s="804"/>
      <c r="N56" s="804"/>
      <c r="O56" s="804"/>
      <c r="P56" s="804"/>
      <c r="Q56" s="804"/>
      <c r="R56" s="804"/>
      <c r="S56" s="804"/>
      <c r="T56" s="804"/>
      <c r="U56" s="804"/>
      <c r="V56" s="792" t="s">
        <v>956</v>
      </c>
      <c r="W56" s="792"/>
      <c r="X56" s="792"/>
      <c r="Y56" s="790"/>
      <c r="Z56" s="790"/>
      <c r="AA56" s="790"/>
      <c r="AB56" s="790"/>
      <c r="AC56" s="790"/>
      <c r="AD56" s="790"/>
      <c r="AE56" s="790"/>
      <c r="AF56" s="790"/>
      <c r="AG56" s="790"/>
      <c r="AH56" s="790"/>
      <c r="AI56" s="790"/>
      <c r="AJ56" s="790"/>
      <c r="AK56" s="790"/>
      <c r="AL56" s="790"/>
      <c r="AM56" s="790"/>
      <c r="AN56" s="790"/>
      <c r="AO56" s="790"/>
      <c r="AP56" s="790"/>
      <c r="AQ56" s="790"/>
      <c r="AR56" s="790"/>
      <c r="AS56" s="790"/>
      <c r="AT56" s="790"/>
      <c r="AU56" s="790"/>
      <c r="AV56" s="790"/>
      <c r="AW56" s="790"/>
      <c r="AX56" s="790"/>
      <c r="AY56" s="790"/>
      <c r="AZ56" s="790"/>
      <c r="BA56" s="790"/>
      <c r="BB56" s="790"/>
    </row>
    <row r="57" spans="1:54" x14ac:dyDescent="0.2">
      <c r="A57" s="790" t="s">
        <v>963</v>
      </c>
      <c r="B57" s="790"/>
      <c r="C57" s="804" t="s">
        <v>786</v>
      </c>
      <c r="D57" s="804"/>
      <c r="E57" s="804"/>
      <c r="F57" s="804"/>
      <c r="G57" s="804"/>
      <c r="H57" s="804"/>
      <c r="I57" s="804"/>
      <c r="J57" s="804"/>
      <c r="K57" s="804"/>
      <c r="L57" s="804"/>
      <c r="M57" s="804"/>
      <c r="N57" s="804"/>
      <c r="O57" s="804"/>
      <c r="P57" s="804"/>
      <c r="Q57" s="804"/>
      <c r="R57" s="804"/>
      <c r="S57" s="804"/>
      <c r="T57" s="804"/>
      <c r="U57" s="804"/>
      <c r="V57" s="792" t="s">
        <v>956</v>
      </c>
      <c r="W57" s="792"/>
      <c r="X57" s="792"/>
      <c r="Y57" s="790"/>
      <c r="Z57" s="790"/>
      <c r="AA57" s="790"/>
      <c r="AB57" s="790"/>
      <c r="AC57" s="790"/>
      <c r="AD57" s="790"/>
      <c r="AE57" s="790"/>
      <c r="AF57" s="790"/>
      <c r="AG57" s="790"/>
      <c r="AH57" s="790"/>
      <c r="AI57" s="790"/>
      <c r="AJ57" s="790"/>
      <c r="AK57" s="790"/>
      <c r="AL57" s="790"/>
      <c r="AM57" s="790"/>
      <c r="AN57" s="790"/>
      <c r="AO57" s="790"/>
      <c r="AP57" s="790"/>
      <c r="AQ57" s="790"/>
      <c r="AR57" s="790"/>
      <c r="AS57" s="790"/>
      <c r="AT57" s="790"/>
      <c r="AU57" s="790"/>
      <c r="AV57" s="790"/>
      <c r="AW57" s="790"/>
      <c r="AX57" s="790"/>
      <c r="AY57" s="790"/>
      <c r="AZ57" s="790"/>
      <c r="BA57" s="790"/>
      <c r="BB57" s="790"/>
    </row>
    <row r="58" spans="1:54" x14ac:dyDescent="0.2">
      <c r="A58" s="790" t="s">
        <v>964</v>
      </c>
      <c r="B58" s="790"/>
      <c r="C58" s="804" t="s">
        <v>787</v>
      </c>
      <c r="D58" s="804"/>
      <c r="E58" s="804"/>
      <c r="F58" s="804"/>
      <c r="G58" s="804"/>
      <c r="H58" s="804"/>
      <c r="I58" s="804"/>
      <c r="J58" s="804"/>
      <c r="K58" s="804"/>
      <c r="L58" s="804"/>
      <c r="M58" s="804"/>
      <c r="N58" s="804"/>
      <c r="O58" s="804"/>
      <c r="P58" s="804"/>
      <c r="Q58" s="804"/>
      <c r="R58" s="804"/>
      <c r="S58" s="804"/>
      <c r="T58" s="804"/>
      <c r="U58" s="804"/>
      <c r="V58" s="792" t="s">
        <v>956</v>
      </c>
      <c r="W58" s="792"/>
      <c r="X58" s="792"/>
      <c r="Y58" s="790"/>
      <c r="Z58" s="790"/>
      <c r="AA58" s="790"/>
      <c r="AB58" s="790"/>
      <c r="AC58" s="790"/>
      <c r="AD58" s="790"/>
      <c r="AE58" s="790"/>
      <c r="AF58" s="790"/>
      <c r="AG58" s="790"/>
      <c r="AH58" s="790"/>
      <c r="AI58" s="790"/>
      <c r="AJ58" s="790"/>
      <c r="AK58" s="790"/>
      <c r="AL58" s="790"/>
      <c r="AM58" s="790"/>
      <c r="AN58" s="790"/>
      <c r="AO58" s="790"/>
      <c r="AP58" s="790"/>
      <c r="AQ58" s="790"/>
      <c r="AR58" s="790"/>
      <c r="AS58" s="790"/>
      <c r="AT58" s="790"/>
      <c r="AU58" s="790"/>
      <c r="AV58" s="790"/>
      <c r="AW58" s="790"/>
      <c r="AX58" s="790"/>
      <c r="AY58" s="790"/>
      <c r="AZ58" s="790"/>
      <c r="BA58" s="790"/>
      <c r="BB58" s="790"/>
    </row>
    <row r="59" spans="1:54" x14ac:dyDescent="0.2">
      <c r="A59" s="790" t="s">
        <v>965</v>
      </c>
      <c r="B59" s="790"/>
      <c r="C59" s="804" t="s">
        <v>788</v>
      </c>
      <c r="D59" s="804"/>
      <c r="E59" s="804"/>
      <c r="F59" s="804"/>
      <c r="G59" s="804"/>
      <c r="H59" s="804"/>
      <c r="I59" s="804"/>
      <c r="J59" s="804"/>
      <c r="K59" s="804"/>
      <c r="L59" s="804"/>
      <c r="M59" s="804"/>
      <c r="N59" s="804"/>
      <c r="O59" s="804"/>
      <c r="P59" s="804"/>
      <c r="Q59" s="804"/>
      <c r="R59" s="804"/>
      <c r="S59" s="804"/>
      <c r="T59" s="804"/>
      <c r="U59" s="804"/>
      <c r="V59" s="792" t="s">
        <v>956</v>
      </c>
      <c r="W59" s="792"/>
      <c r="X59" s="792"/>
      <c r="Y59" s="790"/>
      <c r="Z59" s="790"/>
      <c r="AA59" s="790"/>
      <c r="AB59" s="790"/>
      <c r="AC59" s="790"/>
      <c r="AD59" s="790"/>
      <c r="AE59" s="790"/>
      <c r="AF59" s="790"/>
      <c r="AG59" s="790"/>
      <c r="AH59" s="790"/>
      <c r="AI59" s="790"/>
      <c r="AJ59" s="790"/>
      <c r="AK59" s="790"/>
      <c r="AL59" s="790"/>
      <c r="AM59" s="790"/>
      <c r="AN59" s="790"/>
      <c r="AO59" s="790"/>
      <c r="AP59" s="790"/>
      <c r="AQ59" s="790"/>
      <c r="AR59" s="790"/>
      <c r="AS59" s="790"/>
      <c r="AT59" s="790"/>
      <c r="AU59" s="790"/>
      <c r="AV59" s="790"/>
      <c r="AW59" s="790"/>
      <c r="AX59" s="790"/>
      <c r="AY59" s="790"/>
      <c r="AZ59" s="790"/>
      <c r="BA59" s="790"/>
      <c r="BB59" s="790"/>
    </row>
    <row r="60" spans="1:54" x14ac:dyDescent="0.2">
      <c r="A60" s="790" t="s">
        <v>966</v>
      </c>
      <c r="B60" s="790"/>
      <c r="C60" s="804" t="s">
        <v>789</v>
      </c>
      <c r="D60" s="804"/>
      <c r="E60" s="804"/>
      <c r="F60" s="804"/>
      <c r="G60" s="804"/>
      <c r="H60" s="804"/>
      <c r="I60" s="804"/>
      <c r="J60" s="804"/>
      <c r="K60" s="804"/>
      <c r="L60" s="804"/>
      <c r="M60" s="804"/>
      <c r="N60" s="804"/>
      <c r="O60" s="804"/>
      <c r="P60" s="804"/>
      <c r="Q60" s="804"/>
      <c r="R60" s="804"/>
      <c r="S60" s="804"/>
      <c r="T60" s="804"/>
      <c r="U60" s="804"/>
      <c r="V60" s="792" t="s">
        <v>956</v>
      </c>
      <c r="W60" s="792"/>
      <c r="X60" s="792"/>
      <c r="Y60" s="790"/>
      <c r="Z60" s="790"/>
      <c r="AA60" s="790"/>
      <c r="AB60" s="790"/>
      <c r="AC60" s="790"/>
      <c r="AD60" s="790"/>
      <c r="AE60" s="790"/>
      <c r="AF60" s="790"/>
      <c r="AG60" s="790"/>
      <c r="AH60" s="790"/>
      <c r="AI60" s="790"/>
      <c r="AJ60" s="790"/>
      <c r="AK60" s="790"/>
      <c r="AL60" s="790"/>
      <c r="AM60" s="790"/>
      <c r="AN60" s="790"/>
      <c r="AO60" s="790"/>
      <c r="AP60" s="790"/>
      <c r="AQ60" s="790"/>
      <c r="AR60" s="790"/>
      <c r="AS60" s="790"/>
      <c r="AT60" s="790"/>
      <c r="AU60" s="790"/>
      <c r="AV60" s="790"/>
      <c r="AW60" s="790"/>
      <c r="AX60" s="790"/>
      <c r="AY60" s="790"/>
      <c r="AZ60" s="790"/>
      <c r="BA60" s="790"/>
      <c r="BB60" s="790"/>
    </row>
    <row r="61" spans="1:54" x14ac:dyDescent="0.2">
      <c r="A61" s="790" t="s">
        <v>967</v>
      </c>
      <c r="B61" s="790"/>
      <c r="C61" s="791" t="s">
        <v>968</v>
      </c>
      <c r="D61" s="791"/>
      <c r="E61" s="791"/>
      <c r="F61" s="791"/>
      <c r="G61" s="791"/>
      <c r="H61" s="791"/>
      <c r="I61" s="791"/>
      <c r="J61" s="791"/>
      <c r="K61" s="791"/>
      <c r="L61" s="791"/>
      <c r="M61" s="791"/>
      <c r="N61" s="791"/>
      <c r="O61" s="791"/>
      <c r="P61" s="791"/>
      <c r="Q61" s="791"/>
      <c r="R61" s="791"/>
      <c r="S61" s="791"/>
      <c r="T61" s="791"/>
      <c r="U61" s="791"/>
      <c r="V61" s="792" t="s">
        <v>969</v>
      </c>
      <c r="W61" s="792"/>
      <c r="X61" s="792"/>
      <c r="Y61" s="794"/>
      <c r="Z61" s="814"/>
      <c r="AA61" s="814"/>
      <c r="AB61" s="814"/>
      <c r="AC61" s="796"/>
      <c r="AD61" s="796"/>
      <c r="AE61" s="794"/>
      <c r="AF61" s="814"/>
      <c r="AG61" s="814"/>
      <c r="AH61" s="814"/>
      <c r="AI61" s="796"/>
      <c r="AJ61" s="796"/>
      <c r="AK61" s="794"/>
      <c r="AL61" s="814"/>
      <c r="AM61" s="814"/>
      <c r="AN61" s="814"/>
      <c r="AO61" s="796"/>
      <c r="AP61" s="796"/>
      <c r="AQ61" s="794"/>
      <c r="AR61" s="814"/>
      <c r="AS61" s="814"/>
      <c r="AT61" s="814"/>
      <c r="AU61" s="796"/>
      <c r="AV61" s="796"/>
      <c r="AW61" s="794"/>
      <c r="AX61" s="814"/>
      <c r="AY61" s="814"/>
      <c r="AZ61" s="814"/>
      <c r="BA61" s="796"/>
      <c r="BB61" s="796"/>
    </row>
    <row r="62" spans="1:54" x14ac:dyDescent="0.2">
      <c r="A62" s="790" t="s">
        <v>970</v>
      </c>
      <c r="B62" s="790"/>
      <c r="C62" s="804" t="s">
        <v>780</v>
      </c>
      <c r="D62" s="804"/>
      <c r="E62" s="804"/>
      <c r="F62" s="804"/>
      <c r="G62" s="804"/>
      <c r="H62" s="804"/>
      <c r="I62" s="804"/>
      <c r="J62" s="804"/>
      <c r="K62" s="804"/>
      <c r="L62" s="804"/>
      <c r="M62" s="804"/>
      <c r="N62" s="804"/>
      <c r="O62" s="804"/>
      <c r="P62" s="804"/>
      <c r="Q62" s="804"/>
      <c r="R62" s="804"/>
      <c r="S62" s="804"/>
      <c r="T62" s="804"/>
      <c r="U62" s="804"/>
      <c r="V62" s="792" t="s">
        <v>969</v>
      </c>
      <c r="W62" s="792"/>
      <c r="X62" s="792"/>
      <c r="Y62" s="790"/>
      <c r="Z62" s="790"/>
      <c r="AA62" s="790"/>
      <c r="AB62" s="790"/>
      <c r="AC62" s="790"/>
      <c r="AD62" s="790"/>
      <c r="AE62" s="790"/>
      <c r="AF62" s="790"/>
      <c r="AG62" s="790"/>
      <c r="AH62" s="790"/>
      <c r="AI62" s="790"/>
      <c r="AJ62" s="790"/>
      <c r="AK62" s="790"/>
      <c r="AL62" s="790"/>
      <c r="AM62" s="790"/>
      <c r="AN62" s="790"/>
      <c r="AO62" s="790"/>
      <c r="AP62" s="790"/>
      <c r="AQ62" s="790"/>
      <c r="AR62" s="790"/>
      <c r="AS62" s="790"/>
      <c r="AT62" s="790"/>
      <c r="AU62" s="790"/>
      <c r="AV62" s="790"/>
      <c r="AW62" s="790"/>
      <c r="AX62" s="790"/>
      <c r="AY62" s="790"/>
      <c r="AZ62" s="790"/>
      <c r="BA62" s="790"/>
      <c r="BB62" s="790"/>
    </row>
    <row r="63" spans="1:54" x14ac:dyDescent="0.2">
      <c r="A63" s="790" t="s">
        <v>971</v>
      </c>
      <c r="B63" s="790"/>
      <c r="C63" s="804" t="s">
        <v>781</v>
      </c>
      <c r="D63" s="804"/>
      <c r="E63" s="804"/>
      <c r="F63" s="804"/>
      <c r="G63" s="804"/>
      <c r="H63" s="804"/>
      <c r="I63" s="804"/>
      <c r="J63" s="804"/>
      <c r="K63" s="804"/>
      <c r="L63" s="804"/>
      <c r="M63" s="804"/>
      <c r="N63" s="804"/>
      <c r="O63" s="804"/>
      <c r="P63" s="804"/>
      <c r="Q63" s="804"/>
      <c r="R63" s="804"/>
      <c r="S63" s="804"/>
      <c r="T63" s="804"/>
      <c r="U63" s="804"/>
      <c r="V63" s="792" t="s">
        <v>969</v>
      </c>
      <c r="W63" s="792"/>
      <c r="X63" s="792"/>
      <c r="Y63" s="790"/>
      <c r="Z63" s="790"/>
      <c r="AA63" s="790"/>
      <c r="AB63" s="790"/>
      <c r="AC63" s="790"/>
      <c r="AD63" s="790"/>
      <c r="AE63" s="790"/>
      <c r="AF63" s="790"/>
      <c r="AG63" s="790"/>
      <c r="AH63" s="790"/>
      <c r="AI63" s="790"/>
      <c r="AJ63" s="790"/>
      <c r="AK63" s="790"/>
      <c r="AL63" s="790"/>
      <c r="AM63" s="790"/>
      <c r="AN63" s="790"/>
      <c r="AO63" s="790"/>
      <c r="AP63" s="790"/>
      <c r="AQ63" s="790"/>
      <c r="AR63" s="790"/>
      <c r="AS63" s="790"/>
      <c r="AT63" s="790"/>
      <c r="AU63" s="790"/>
      <c r="AV63" s="790"/>
      <c r="AW63" s="790"/>
      <c r="AX63" s="790"/>
      <c r="AY63" s="790"/>
      <c r="AZ63" s="790"/>
      <c r="BA63" s="790"/>
      <c r="BB63" s="790"/>
    </row>
    <row r="64" spans="1:54" x14ac:dyDescent="0.2">
      <c r="A64" s="790" t="s">
        <v>972</v>
      </c>
      <c r="B64" s="790"/>
      <c r="C64" s="804" t="s">
        <v>782</v>
      </c>
      <c r="D64" s="804"/>
      <c r="E64" s="804"/>
      <c r="F64" s="804"/>
      <c r="G64" s="804"/>
      <c r="H64" s="804"/>
      <c r="I64" s="804"/>
      <c r="J64" s="804"/>
      <c r="K64" s="804"/>
      <c r="L64" s="804"/>
      <c r="M64" s="804"/>
      <c r="N64" s="804"/>
      <c r="O64" s="804"/>
      <c r="P64" s="804"/>
      <c r="Q64" s="804"/>
      <c r="R64" s="804"/>
      <c r="S64" s="804"/>
      <c r="T64" s="804"/>
      <c r="U64" s="804"/>
      <c r="V64" s="792" t="s">
        <v>969</v>
      </c>
      <c r="W64" s="792"/>
      <c r="X64" s="792"/>
      <c r="Y64" s="790"/>
      <c r="Z64" s="790"/>
      <c r="AA64" s="790"/>
      <c r="AB64" s="790"/>
      <c r="AC64" s="790"/>
      <c r="AD64" s="790"/>
      <c r="AE64" s="790"/>
      <c r="AF64" s="790"/>
      <c r="AG64" s="790"/>
      <c r="AH64" s="790"/>
      <c r="AI64" s="790"/>
      <c r="AJ64" s="790"/>
      <c r="AK64" s="790"/>
      <c r="AL64" s="790"/>
      <c r="AM64" s="790"/>
      <c r="AN64" s="790"/>
      <c r="AO64" s="790"/>
      <c r="AP64" s="790"/>
      <c r="AQ64" s="790"/>
      <c r="AR64" s="790"/>
      <c r="AS64" s="790"/>
      <c r="AT64" s="790"/>
      <c r="AU64" s="790"/>
      <c r="AV64" s="790"/>
      <c r="AW64" s="790"/>
      <c r="AX64" s="790"/>
      <c r="AY64" s="790"/>
      <c r="AZ64" s="790"/>
      <c r="BA64" s="790"/>
      <c r="BB64" s="790"/>
    </row>
    <row r="65" spans="1:54" x14ac:dyDescent="0.2">
      <c r="A65" s="790" t="s">
        <v>973</v>
      </c>
      <c r="B65" s="790"/>
      <c r="C65" s="804" t="s">
        <v>783</v>
      </c>
      <c r="D65" s="804"/>
      <c r="E65" s="804"/>
      <c r="F65" s="804"/>
      <c r="G65" s="804"/>
      <c r="H65" s="804"/>
      <c r="I65" s="804"/>
      <c r="J65" s="804"/>
      <c r="K65" s="804"/>
      <c r="L65" s="804"/>
      <c r="M65" s="804"/>
      <c r="N65" s="804"/>
      <c r="O65" s="804"/>
      <c r="P65" s="804"/>
      <c r="Q65" s="804"/>
      <c r="R65" s="804"/>
      <c r="S65" s="804"/>
      <c r="T65" s="804"/>
      <c r="U65" s="804"/>
      <c r="V65" s="792" t="s">
        <v>969</v>
      </c>
      <c r="W65" s="792"/>
      <c r="X65" s="792"/>
      <c r="Y65" s="790"/>
      <c r="Z65" s="790"/>
      <c r="AA65" s="790"/>
      <c r="AB65" s="790"/>
      <c r="AC65" s="790"/>
      <c r="AD65" s="790"/>
      <c r="AE65" s="790"/>
      <c r="AF65" s="790"/>
      <c r="AG65" s="790"/>
      <c r="AH65" s="790"/>
      <c r="AI65" s="790"/>
      <c r="AJ65" s="790"/>
      <c r="AK65" s="790"/>
      <c r="AL65" s="790"/>
      <c r="AM65" s="790"/>
      <c r="AN65" s="790"/>
      <c r="AO65" s="790"/>
      <c r="AP65" s="790"/>
      <c r="AQ65" s="790"/>
      <c r="AR65" s="790"/>
      <c r="AS65" s="790"/>
      <c r="AT65" s="790"/>
      <c r="AU65" s="790"/>
      <c r="AV65" s="790"/>
      <c r="AW65" s="790"/>
      <c r="AX65" s="790"/>
      <c r="AY65" s="790"/>
      <c r="AZ65" s="790"/>
      <c r="BA65" s="790"/>
      <c r="BB65" s="790"/>
    </row>
    <row r="66" spans="1:54" x14ac:dyDescent="0.2">
      <c r="A66" s="790" t="s">
        <v>974</v>
      </c>
      <c r="B66" s="790"/>
      <c r="C66" s="804" t="s">
        <v>784</v>
      </c>
      <c r="D66" s="804"/>
      <c r="E66" s="804"/>
      <c r="F66" s="804"/>
      <c r="G66" s="804"/>
      <c r="H66" s="804"/>
      <c r="I66" s="804"/>
      <c r="J66" s="804"/>
      <c r="K66" s="804"/>
      <c r="L66" s="804"/>
      <c r="M66" s="804"/>
      <c r="N66" s="804"/>
      <c r="O66" s="804"/>
      <c r="P66" s="804"/>
      <c r="Q66" s="804"/>
      <c r="R66" s="804"/>
      <c r="S66" s="804"/>
      <c r="T66" s="804"/>
      <c r="U66" s="804"/>
      <c r="V66" s="792" t="s">
        <v>969</v>
      </c>
      <c r="W66" s="792"/>
      <c r="X66" s="792"/>
      <c r="Y66" s="790"/>
      <c r="Z66" s="790"/>
      <c r="AA66" s="790"/>
      <c r="AB66" s="790"/>
      <c r="AC66" s="790"/>
      <c r="AD66" s="790"/>
      <c r="AE66" s="790"/>
      <c r="AF66" s="790"/>
      <c r="AG66" s="790"/>
      <c r="AH66" s="790"/>
      <c r="AI66" s="790"/>
      <c r="AJ66" s="790"/>
      <c r="AK66" s="790"/>
      <c r="AL66" s="790"/>
      <c r="AM66" s="790"/>
      <c r="AN66" s="790"/>
      <c r="AO66" s="790"/>
      <c r="AP66" s="790"/>
      <c r="AQ66" s="790"/>
      <c r="AR66" s="790"/>
      <c r="AS66" s="790"/>
      <c r="AT66" s="790"/>
      <c r="AU66" s="790"/>
      <c r="AV66" s="790"/>
      <c r="AW66" s="790"/>
      <c r="AX66" s="790"/>
      <c r="AY66" s="790"/>
      <c r="AZ66" s="790"/>
      <c r="BA66" s="790"/>
      <c r="BB66" s="790"/>
    </row>
    <row r="67" spans="1:54" x14ac:dyDescent="0.2">
      <c r="A67" s="790" t="s">
        <v>975</v>
      </c>
      <c r="B67" s="790"/>
      <c r="C67" s="804" t="s">
        <v>785</v>
      </c>
      <c r="D67" s="804"/>
      <c r="E67" s="804"/>
      <c r="F67" s="804"/>
      <c r="G67" s="804"/>
      <c r="H67" s="804"/>
      <c r="I67" s="804"/>
      <c r="J67" s="804"/>
      <c r="K67" s="804"/>
      <c r="L67" s="804"/>
      <c r="M67" s="804"/>
      <c r="N67" s="804"/>
      <c r="O67" s="804"/>
      <c r="P67" s="804"/>
      <c r="Q67" s="804"/>
      <c r="R67" s="804"/>
      <c r="S67" s="804"/>
      <c r="T67" s="804"/>
      <c r="U67" s="804"/>
      <c r="V67" s="792" t="s">
        <v>969</v>
      </c>
      <c r="W67" s="792"/>
      <c r="X67" s="792"/>
      <c r="Y67" s="790"/>
      <c r="Z67" s="790"/>
      <c r="AA67" s="790"/>
      <c r="AB67" s="790"/>
      <c r="AC67" s="790"/>
      <c r="AD67" s="790"/>
      <c r="AE67" s="790"/>
      <c r="AF67" s="790"/>
      <c r="AG67" s="790"/>
      <c r="AH67" s="790"/>
      <c r="AI67" s="790"/>
      <c r="AJ67" s="790"/>
      <c r="AK67" s="790"/>
      <c r="AL67" s="790"/>
      <c r="AM67" s="790"/>
      <c r="AN67" s="790"/>
      <c r="AO67" s="790"/>
      <c r="AP67" s="790"/>
      <c r="AQ67" s="790"/>
      <c r="AR67" s="790"/>
      <c r="AS67" s="790"/>
      <c r="AT67" s="790"/>
      <c r="AU67" s="790"/>
      <c r="AV67" s="790"/>
      <c r="AW67" s="790"/>
      <c r="AX67" s="790"/>
      <c r="AY67" s="790"/>
      <c r="AZ67" s="790"/>
      <c r="BA67" s="790"/>
      <c r="BB67" s="790"/>
    </row>
    <row r="68" spans="1:54" x14ac:dyDescent="0.2">
      <c r="A68" s="790" t="s">
        <v>976</v>
      </c>
      <c r="B68" s="790"/>
      <c r="C68" s="804" t="s">
        <v>786</v>
      </c>
      <c r="D68" s="804"/>
      <c r="E68" s="804"/>
      <c r="F68" s="804"/>
      <c r="G68" s="804"/>
      <c r="H68" s="804"/>
      <c r="I68" s="804"/>
      <c r="J68" s="804"/>
      <c r="K68" s="804"/>
      <c r="L68" s="804"/>
      <c r="M68" s="804"/>
      <c r="N68" s="804"/>
      <c r="O68" s="804"/>
      <c r="P68" s="804"/>
      <c r="Q68" s="804"/>
      <c r="R68" s="804"/>
      <c r="S68" s="804"/>
      <c r="T68" s="804"/>
      <c r="U68" s="804"/>
      <c r="V68" s="792" t="s">
        <v>969</v>
      </c>
      <c r="W68" s="792"/>
      <c r="X68" s="792"/>
      <c r="Y68" s="790"/>
      <c r="Z68" s="790"/>
      <c r="AA68" s="790"/>
      <c r="AB68" s="790"/>
      <c r="AC68" s="790"/>
      <c r="AD68" s="790"/>
      <c r="AE68" s="790"/>
      <c r="AF68" s="790"/>
      <c r="AG68" s="790"/>
      <c r="AH68" s="790"/>
      <c r="AI68" s="790"/>
      <c r="AJ68" s="790"/>
      <c r="AK68" s="790"/>
      <c r="AL68" s="790"/>
      <c r="AM68" s="790"/>
      <c r="AN68" s="790"/>
      <c r="AO68" s="790"/>
      <c r="AP68" s="790"/>
      <c r="AQ68" s="790"/>
      <c r="AR68" s="790"/>
      <c r="AS68" s="790"/>
      <c r="AT68" s="790"/>
      <c r="AU68" s="790"/>
      <c r="AV68" s="790"/>
      <c r="AW68" s="790"/>
      <c r="AX68" s="790"/>
      <c r="AY68" s="790"/>
      <c r="AZ68" s="790"/>
      <c r="BA68" s="790"/>
      <c r="BB68" s="790"/>
    </row>
    <row r="69" spans="1:54" x14ac:dyDescent="0.2">
      <c r="A69" s="790" t="s">
        <v>977</v>
      </c>
      <c r="B69" s="790"/>
      <c r="C69" s="804" t="s">
        <v>787</v>
      </c>
      <c r="D69" s="804"/>
      <c r="E69" s="804"/>
      <c r="F69" s="804"/>
      <c r="G69" s="804"/>
      <c r="H69" s="804"/>
      <c r="I69" s="804"/>
      <c r="J69" s="804"/>
      <c r="K69" s="804"/>
      <c r="L69" s="804"/>
      <c r="M69" s="804"/>
      <c r="N69" s="804"/>
      <c r="O69" s="804"/>
      <c r="P69" s="804"/>
      <c r="Q69" s="804"/>
      <c r="R69" s="804"/>
      <c r="S69" s="804"/>
      <c r="T69" s="804"/>
      <c r="U69" s="804"/>
      <c r="V69" s="792" t="s">
        <v>969</v>
      </c>
      <c r="W69" s="792"/>
      <c r="X69" s="792"/>
      <c r="Y69" s="790"/>
      <c r="Z69" s="790"/>
      <c r="AA69" s="790"/>
      <c r="AB69" s="790"/>
      <c r="AC69" s="790"/>
      <c r="AD69" s="790"/>
      <c r="AE69" s="790"/>
      <c r="AF69" s="790"/>
      <c r="AG69" s="790"/>
      <c r="AH69" s="790"/>
      <c r="AI69" s="790"/>
      <c r="AJ69" s="790"/>
      <c r="AK69" s="790"/>
      <c r="AL69" s="790"/>
      <c r="AM69" s="790"/>
      <c r="AN69" s="790"/>
      <c r="AO69" s="790"/>
      <c r="AP69" s="790"/>
      <c r="AQ69" s="790"/>
      <c r="AR69" s="790"/>
      <c r="AS69" s="790"/>
      <c r="AT69" s="790"/>
      <c r="AU69" s="790"/>
      <c r="AV69" s="790"/>
      <c r="AW69" s="790"/>
      <c r="AX69" s="790"/>
      <c r="AY69" s="790"/>
      <c r="AZ69" s="790"/>
      <c r="BA69" s="790"/>
      <c r="BB69" s="790"/>
    </row>
    <row r="70" spans="1:54" x14ac:dyDescent="0.2">
      <c r="A70" s="790" t="s">
        <v>978</v>
      </c>
      <c r="B70" s="790"/>
      <c r="C70" s="804" t="s">
        <v>788</v>
      </c>
      <c r="D70" s="804"/>
      <c r="E70" s="804"/>
      <c r="F70" s="804"/>
      <c r="G70" s="804"/>
      <c r="H70" s="804"/>
      <c r="I70" s="804"/>
      <c r="J70" s="804"/>
      <c r="K70" s="804"/>
      <c r="L70" s="804"/>
      <c r="M70" s="804"/>
      <c r="N70" s="804"/>
      <c r="O70" s="804"/>
      <c r="P70" s="804"/>
      <c r="Q70" s="804"/>
      <c r="R70" s="804"/>
      <c r="S70" s="804"/>
      <c r="T70" s="804"/>
      <c r="U70" s="804"/>
      <c r="V70" s="792" t="s">
        <v>969</v>
      </c>
      <c r="W70" s="792"/>
      <c r="X70" s="792"/>
      <c r="Y70" s="790"/>
      <c r="Z70" s="790"/>
      <c r="AA70" s="790"/>
      <c r="AB70" s="790"/>
      <c r="AC70" s="790"/>
      <c r="AD70" s="790"/>
      <c r="AE70" s="790"/>
      <c r="AF70" s="790"/>
      <c r="AG70" s="790"/>
      <c r="AH70" s="790"/>
      <c r="AI70" s="790"/>
      <c r="AJ70" s="790"/>
      <c r="AK70" s="790"/>
      <c r="AL70" s="790"/>
      <c r="AM70" s="790"/>
      <c r="AN70" s="790"/>
      <c r="AO70" s="790"/>
      <c r="AP70" s="790"/>
      <c r="AQ70" s="790"/>
      <c r="AR70" s="790"/>
      <c r="AS70" s="790"/>
      <c r="AT70" s="790"/>
      <c r="AU70" s="790"/>
      <c r="AV70" s="790"/>
      <c r="AW70" s="790"/>
      <c r="AX70" s="790"/>
      <c r="AY70" s="790"/>
      <c r="AZ70" s="790"/>
      <c r="BA70" s="790"/>
      <c r="BB70" s="790"/>
    </row>
    <row r="71" spans="1:54" x14ac:dyDescent="0.2">
      <c r="A71" s="790" t="s">
        <v>979</v>
      </c>
      <c r="B71" s="790"/>
      <c r="C71" s="804" t="s">
        <v>789</v>
      </c>
      <c r="D71" s="804"/>
      <c r="E71" s="804"/>
      <c r="F71" s="804"/>
      <c r="G71" s="804"/>
      <c r="H71" s="804"/>
      <c r="I71" s="804"/>
      <c r="J71" s="804"/>
      <c r="K71" s="804"/>
      <c r="L71" s="804"/>
      <c r="M71" s="804"/>
      <c r="N71" s="804"/>
      <c r="O71" s="804"/>
      <c r="P71" s="804"/>
      <c r="Q71" s="804"/>
      <c r="R71" s="804"/>
      <c r="S71" s="804"/>
      <c r="T71" s="804"/>
      <c r="U71" s="804"/>
      <c r="V71" s="792" t="s">
        <v>969</v>
      </c>
      <c r="W71" s="792"/>
      <c r="X71" s="792"/>
      <c r="Y71" s="790"/>
      <c r="Z71" s="790"/>
      <c r="AA71" s="790"/>
      <c r="AB71" s="790"/>
      <c r="AC71" s="790"/>
      <c r="AD71" s="790"/>
      <c r="AE71" s="790"/>
      <c r="AF71" s="790"/>
      <c r="AG71" s="790"/>
      <c r="AH71" s="790"/>
      <c r="AI71" s="790"/>
      <c r="AJ71" s="790"/>
      <c r="AK71" s="790"/>
      <c r="AL71" s="790"/>
      <c r="AM71" s="790"/>
      <c r="AN71" s="790"/>
      <c r="AO71" s="790"/>
      <c r="AP71" s="790"/>
      <c r="AQ71" s="790"/>
      <c r="AR71" s="790"/>
      <c r="AS71" s="790"/>
      <c r="AT71" s="790"/>
      <c r="AU71" s="790"/>
      <c r="AV71" s="790"/>
      <c r="AW71" s="790"/>
      <c r="AX71" s="790"/>
      <c r="AY71" s="790"/>
      <c r="AZ71" s="790"/>
      <c r="BA71" s="790"/>
      <c r="BB71" s="790"/>
    </row>
    <row r="72" spans="1:54" x14ac:dyDescent="0.2">
      <c r="A72" s="790" t="s">
        <v>980</v>
      </c>
      <c r="B72" s="790"/>
      <c r="C72" s="791" t="s">
        <v>981</v>
      </c>
      <c r="D72" s="791"/>
      <c r="E72" s="791"/>
      <c r="F72" s="791"/>
      <c r="G72" s="791"/>
      <c r="H72" s="791"/>
      <c r="I72" s="791"/>
      <c r="J72" s="791"/>
      <c r="K72" s="791"/>
      <c r="L72" s="791"/>
      <c r="M72" s="791"/>
      <c r="N72" s="791"/>
      <c r="O72" s="791"/>
      <c r="P72" s="791"/>
      <c r="Q72" s="791"/>
      <c r="R72" s="791"/>
      <c r="S72" s="791"/>
      <c r="T72" s="791"/>
      <c r="U72" s="791"/>
      <c r="V72" s="792" t="s">
        <v>982</v>
      </c>
      <c r="W72" s="792"/>
      <c r="X72" s="792"/>
      <c r="Y72" s="794"/>
      <c r="Z72" s="814"/>
      <c r="AA72" s="814"/>
      <c r="AB72" s="814"/>
      <c r="AC72" s="796"/>
      <c r="AD72" s="796"/>
      <c r="AE72" s="794"/>
      <c r="AF72" s="814"/>
      <c r="AG72" s="814"/>
      <c r="AH72" s="814"/>
      <c r="AI72" s="796"/>
      <c r="AJ72" s="796"/>
      <c r="AK72" s="794"/>
      <c r="AL72" s="814"/>
      <c r="AM72" s="814"/>
      <c r="AN72" s="814"/>
      <c r="AO72" s="796"/>
      <c r="AP72" s="796"/>
      <c r="AQ72" s="794"/>
      <c r="AR72" s="814"/>
      <c r="AS72" s="814"/>
      <c r="AT72" s="814"/>
      <c r="AU72" s="796"/>
      <c r="AV72" s="796"/>
      <c r="AW72" s="794"/>
      <c r="AX72" s="814"/>
      <c r="AY72" s="814"/>
      <c r="AZ72" s="814"/>
      <c r="BA72" s="796"/>
      <c r="BB72" s="796"/>
    </row>
    <row r="73" spans="1:54" x14ac:dyDescent="0.2">
      <c r="A73" s="790" t="s">
        <v>983</v>
      </c>
      <c r="B73" s="790"/>
      <c r="C73" s="804" t="s">
        <v>780</v>
      </c>
      <c r="D73" s="804"/>
      <c r="E73" s="804"/>
      <c r="F73" s="804"/>
      <c r="G73" s="804"/>
      <c r="H73" s="804"/>
      <c r="I73" s="804"/>
      <c r="J73" s="804"/>
      <c r="K73" s="804"/>
      <c r="L73" s="804"/>
      <c r="M73" s="804"/>
      <c r="N73" s="804"/>
      <c r="O73" s="804"/>
      <c r="P73" s="804"/>
      <c r="Q73" s="804"/>
      <c r="R73" s="804"/>
      <c r="S73" s="804"/>
      <c r="T73" s="804"/>
      <c r="U73" s="804"/>
      <c r="V73" s="792" t="s">
        <v>982</v>
      </c>
      <c r="W73" s="792"/>
      <c r="X73" s="792"/>
      <c r="Y73" s="790"/>
      <c r="Z73" s="790"/>
      <c r="AA73" s="790"/>
      <c r="AB73" s="790"/>
      <c r="AC73" s="790"/>
      <c r="AD73" s="790"/>
      <c r="AE73" s="790"/>
      <c r="AF73" s="790"/>
      <c r="AG73" s="790"/>
      <c r="AH73" s="790"/>
      <c r="AI73" s="790"/>
      <c r="AJ73" s="790"/>
      <c r="AK73" s="790"/>
      <c r="AL73" s="790"/>
      <c r="AM73" s="790"/>
      <c r="AN73" s="790"/>
      <c r="AO73" s="790"/>
      <c r="AP73" s="790"/>
      <c r="AQ73" s="790"/>
      <c r="AR73" s="790"/>
      <c r="AS73" s="790"/>
      <c r="AT73" s="790"/>
      <c r="AU73" s="790"/>
      <c r="AV73" s="790"/>
      <c r="AW73" s="790"/>
      <c r="AX73" s="790"/>
      <c r="AY73" s="790"/>
      <c r="AZ73" s="790"/>
      <c r="BA73" s="790"/>
      <c r="BB73" s="790"/>
    </row>
    <row r="74" spans="1:54" x14ac:dyDescent="0.2">
      <c r="A74" s="790" t="s">
        <v>984</v>
      </c>
      <c r="B74" s="790"/>
      <c r="C74" s="804" t="s">
        <v>781</v>
      </c>
      <c r="D74" s="804"/>
      <c r="E74" s="804"/>
      <c r="F74" s="804"/>
      <c r="G74" s="804"/>
      <c r="H74" s="804"/>
      <c r="I74" s="804"/>
      <c r="J74" s="804"/>
      <c r="K74" s="804"/>
      <c r="L74" s="804"/>
      <c r="M74" s="804"/>
      <c r="N74" s="804"/>
      <c r="O74" s="804"/>
      <c r="P74" s="804"/>
      <c r="Q74" s="804"/>
      <c r="R74" s="804"/>
      <c r="S74" s="804"/>
      <c r="T74" s="804"/>
      <c r="U74" s="804"/>
      <c r="V74" s="792" t="s">
        <v>982</v>
      </c>
      <c r="W74" s="792"/>
      <c r="X74" s="792"/>
      <c r="Y74" s="790"/>
      <c r="Z74" s="790"/>
      <c r="AA74" s="790"/>
      <c r="AB74" s="790"/>
      <c r="AC74" s="790"/>
      <c r="AD74" s="790"/>
      <c r="AE74" s="790"/>
      <c r="AF74" s="790"/>
      <c r="AG74" s="790"/>
      <c r="AH74" s="790"/>
      <c r="AI74" s="790"/>
      <c r="AJ74" s="790"/>
      <c r="AK74" s="790"/>
      <c r="AL74" s="790"/>
      <c r="AM74" s="790"/>
      <c r="AN74" s="790"/>
      <c r="AO74" s="790"/>
      <c r="AP74" s="790"/>
      <c r="AQ74" s="790"/>
      <c r="AR74" s="790"/>
      <c r="AS74" s="790"/>
      <c r="AT74" s="790"/>
      <c r="AU74" s="790"/>
      <c r="AV74" s="790"/>
      <c r="AW74" s="790"/>
      <c r="AX74" s="790"/>
      <c r="AY74" s="790"/>
      <c r="AZ74" s="790"/>
      <c r="BA74" s="790"/>
      <c r="BB74" s="790"/>
    </row>
    <row r="75" spans="1:54" x14ac:dyDescent="0.2">
      <c r="A75" s="790" t="s">
        <v>985</v>
      </c>
      <c r="B75" s="790"/>
      <c r="C75" s="804" t="s">
        <v>782</v>
      </c>
      <c r="D75" s="804"/>
      <c r="E75" s="804"/>
      <c r="F75" s="804"/>
      <c r="G75" s="804"/>
      <c r="H75" s="804"/>
      <c r="I75" s="804"/>
      <c r="J75" s="804"/>
      <c r="K75" s="804"/>
      <c r="L75" s="804"/>
      <c r="M75" s="804"/>
      <c r="N75" s="804"/>
      <c r="O75" s="804"/>
      <c r="P75" s="804"/>
      <c r="Q75" s="804"/>
      <c r="R75" s="804"/>
      <c r="S75" s="804"/>
      <c r="T75" s="804"/>
      <c r="U75" s="804"/>
      <c r="V75" s="792" t="s">
        <v>982</v>
      </c>
      <c r="W75" s="792"/>
      <c r="X75" s="792"/>
      <c r="Y75" s="790"/>
      <c r="Z75" s="790"/>
      <c r="AA75" s="790"/>
      <c r="AB75" s="790"/>
      <c r="AC75" s="790"/>
      <c r="AD75" s="790"/>
      <c r="AE75" s="790"/>
      <c r="AF75" s="790"/>
      <c r="AG75" s="790"/>
      <c r="AH75" s="790"/>
      <c r="AI75" s="790"/>
      <c r="AJ75" s="790"/>
      <c r="AK75" s="790"/>
      <c r="AL75" s="790"/>
      <c r="AM75" s="790"/>
      <c r="AN75" s="790"/>
      <c r="AO75" s="790"/>
      <c r="AP75" s="790"/>
      <c r="AQ75" s="790"/>
      <c r="AR75" s="790"/>
      <c r="AS75" s="790"/>
      <c r="AT75" s="790"/>
      <c r="AU75" s="790"/>
      <c r="AV75" s="790"/>
      <c r="AW75" s="790"/>
      <c r="AX75" s="790"/>
      <c r="AY75" s="790"/>
      <c r="AZ75" s="790"/>
      <c r="BA75" s="790"/>
      <c r="BB75" s="790"/>
    </row>
    <row r="76" spans="1:54" x14ac:dyDescent="0.2">
      <c r="A76" s="790" t="s">
        <v>986</v>
      </c>
      <c r="B76" s="790"/>
      <c r="C76" s="804" t="s">
        <v>783</v>
      </c>
      <c r="D76" s="804"/>
      <c r="E76" s="804"/>
      <c r="F76" s="804"/>
      <c r="G76" s="804"/>
      <c r="H76" s="804"/>
      <c r="I76" s="804"/>
      <c r="J76" s="804"/>
      <c r="K76" s="804"/>
      <c r="L76" s="804"/>
      <c r="M76" s="804"/>
      <c r="N76" s="804"/>
      <c r="O76" s="804"/>
      <c r="P76" s="804"/>
      <c r="Q76" s="804"/>
      <c r="R76" s="804"/>
      <c r="S76" s="804"/>
      <c r="T76" s="804"/>
      <c r="U76" s="804"/>
      <c r="V76" s="792" t="s">
        <v>982</v>
      </c>
      <c r="W76" s="792"/>
      <c r="X76" s="792"/>
      <c r="Y76" s="790"/>
      <c r="Z76" s="790"/>
      <c r="AA76" s="790"/>
      <c r="AB76" s="790"/>
      <c r="AC76" s="790"/>
      <c r="AD76" s="790"/>
      <c r="AE76" s="790"/>
      <c r="AF76" s="790"/>
      <c r="AG76" s="790"/>
      <c r="AH76" s="790"/>
      <c r="AI76" s="790"/>
      <c r="AJ76" s="790"/>
      <c r="AK76" s="790"/>
      <c r="AL76" s="790"/>
      <c r="AM76" s="790"/>
      <c r="AN76" s="790"/>
      <c r="AO76" s="790"/>
      <c r="AP76" s="790"/>
      <c r="AQ76" s="790"/>
      <c r="AR76" s="790"/>
      <c r="AS76" s="790"/>
      <c r="AT76" s="790"/>
      <c r="AU76" s="790"/>
      <c r="AV76" s="790"/>
      <c r="AW76" s="790"/>
      <c r="AX76" s="790"/>
      <c r="AY76" s="790"/>
      <c r="AZ76" s="790"/>
      <c r="BA76" s="790"/>
      <c r="BB76" s="790"/>
    </row>
    <row r="77" spans="1:54" x14ac:dyDescent="0.2">
      <c r="A77" s="790" t="s">
        <v>987</v>
      </c>
      <c r="B77" s="790"/>
      <c r="C77" s="804" t="s">
        <v>784</v>
      </c>
      <c r="D77" s="804"/>
      <c r="E77" s="804"/>
      <c r="F77" s="804"/>
      <c r="G77" s="804"/>
      <c r="H77" s="804"/>
      <c r="I77" s="804"/>
      <c r="J77" s="804"/>
      <c r="K77" s="804"/>
      <c r="L77" s="804"/>
      <c r="M77" s="804"/>
      <c r="N77" s="804"/>
      <c r="O77" s="804"/>
      <c r="P77" s="804"/>
      <c r="Q77" s="804"/>
      <c r="R77" s="804"/>
      <c r="S77" s="804"/>
      <c r="T77" s="804"/>
      <c r="U77" s="804"/>
      <c r="V77" s="792" t="s">
        <v>982</v>
      </c>
      <c r="W77" s="792"/>
      <c r="X77" s="792"/>
      <c r="Y77" s="790"/>
      <c r="Z77" s="790"/>
      <c r="AA77" s="790"/>
      <c r="AB77" s="790"/>
      <c r="AC77" s="790"/>
      <c r="AD77" s="790"/>
      <c r="AE77" s="790"/>
      <c r="AF77" s="790"/>
      <c r="AG77" s="790"/>
      <c r="AH77" s="790"/>
      <c r="AI77" s="790"/>
      <c r="AJ77" s="790"/>
      <c r="AK77" s="790"/>
      <c r="AL77" s="790"/>
      <c r="AM77" s="790"/>
      <c r="AN77" s="790"/>
      <c r="AO77" s="790"/>
      <c r="AP77" s="790"/>
      <c r="AQ77" s="790"/>
      <c r="AR77" s="790"/>
      <c r="AS77" s="790"/>
      <c r="AT77" s="790"/>
      <c r="AU77" s="790"/>
      <c r="AV77" s="790"/>
      <c r="AW77" s="790"/>
      <c r="AX77" s="790"/>
      <c r="AY77" s="790"/>
      <c r="AZ77" s="790"/>
      <c r="BA77" s="790"/>
      <c r="BB77" s="790"/>
    </row>
    <row r="78" spans="1:54" x14ac:dyDescent="0.2">
      <c r="A78" s="790" t="s">
        <v>988</v>
      </c>
      <c r="B78" s="790"/>
      <c r="C78" s="804" t="s">
        <v>785</v>
      </c>
      <c r="D78" s="804"/>
      <c r="E78" s="804"/>
      <c r="F78" s="804"/>
      <c r="G78" s="804"/>
      <c r="H78" s="804"/>
      <c r="I78" s="804"/>
      <c r="J78" s="804"/>
      <c r="K78" s="804"/>
      <c r="L78" s="804"/>
      <c r="M78" s="804"/>
      <c r="N78" s="804"/>
      <c r="O78" s="804"/>
      <c r="P78" s="804"/>
      <c r="Q78" s="804"/>
      <c r="R78" s="804"/>
      <c r="S78" s="804"/>
      <c r="T78" s="804"/>
      <c r="U78" s="804"/>
      <c r="V78" s="792" t="s">
        <v>982</v>
      </c>
      <c r="W78" s="792"/>
      <c r="X78" s="792"/>
      <c r="Y78" s="790"/>
      <c r="Z78" s="790"/>
      <c r="AA78" s="790"/>
      <c r="AB78" s="790"/>
      <c r="AC78" s="790"/>
      <c r="AD78" s="790"/>
      <c r="AE78" s="790"/>
      <c r="AF78" s="790"/>
      <c r="AG78" s="790"/>
      <c r="AH78" s="790"/>
      <c r="AI78" s="790"/>
      <c r="AJ78" s="790"/>
      <c r="AK78" s="790"/>
      <c r="AL78" s="790"/>
      <c r="AM78" s="790"/>
      <c r="AN78" s="790"/>
      <c r="AO78" s="790"/>
      <c r="AP78" s="790"/>
      <c r="AQ78" s="790"/>
      <c r="AR78" s="790"/>
      <c r="AS78" s="790"/>
      <c r="AT78" s="790"/>
      <c r="AU78" s="790"/>
      <c r="AV78" s="790"/>
      <c r="AW78" s="790"/>
      <c r="AX78" s="790"/>
      <c r="AY78" s="790"/>
      <c r="AZ78" s="790"/>
      <c r="BA78" s="790"/>
      <c r="BB78" s="790"/>
    </row>
    <row r="79" spans="1:54" x14ac:dyDescent="0.2">
      <c r="A79" s="790" t="s">
        <v>989</v>
      </c>
      <c r="B79" s="790"/>
      <c r="C79" s="804" t="s">
        <v>786</v>
      </c>
      <c r="D79" s="804"/>
      <c r="E79" s="804"/>
      <c r="F79" s="804"/>
      <c r="G79" s="804"/>
      <c r="H79" s="804"/>
      <c r="I79" s="804"/>
      <c r="J79" s="804"/>
      <c r="K79" s="804"/>
      <c r="L79" s="804"/>
      <c r="M79" s="804"/>
      <c r="N79" s="804"/>
      <c r="O79" s="804"/>
      <c r="P79" s="804"/>
      <c r="Q79" s="804"/>
      <c r="R79" s="804"/>
      <c r="S79" s="804"/>
      <c r="T79" s="804"/>
      <c r="U79" s="804"/>
      <c r="V79" s="792" t="s">
        <v>982</v>
      </c>
      <c r="W79" s="792"/>
      <c r="X79" s="792"/>
      <c r="Y79" s="790"/>
      <c r="Z79" s="790"/>
      <c r="AA79" s="790"/>
      <c r="AB79" s="790"/>
      <c r="AC79" s="790"/>
      <c r="AD79" s="790"/>
      <c r="AE79" s="790"/>
      <c r="AF79" s="790"/>
      <c r="AG79" s="790"/>
      <c r="AH79" s="790"/>
      <c r="AI79" s="790"/>
      <c r="AJ79" s="790"/>
      <c r="AK79" s="790"/>
      <c r="AL79" s="790"/>
      <c r="AM79" s="790"/>
      <c r="AN79" s="790"/>
      <c r="AO79" s="790"/>
      <c r="AP79" s="790"/>
      <c r="AQ79" s="790"/>
      <c r="AR79" s="790"/>
      <c r="AS79" s="790"/>
      <c r="AT79" s="790"/>
      <c r="AU79" s="790"/>
      <c r="AV79" s="790"/>
      <c r="AW79" s="790"/>
      <c r="AX79" s="790"/>
      <c r="AY79" s="790"/>
      <c r="AZ79" s="790"/>
      <c r="BA79" s="790"/>
      <c r="BB79" s="790"/>
    </row>
    <row r="80" spans="1:54" x14ac:dyDescent="0.2">
      <c r="A80" s="790" t="s">
        <v>990</v>
      </c>
      <c r="B80" s="790"/>
      <c r="C80" s="804" t="s">
        <v>787</v>
      </c>
      <c r="D80" s="804"/>
      <c r="E80" s="804"/>
      <c r="F80" s="804"/>
      <c r="G80" s="804"/>
      <c r="H80" s="804"/>
      <c r="I80" s="804"/>
      <c r="J80" s="804"/>
      <c r="K80" s="804"/>
      <c r="L80" s="804"/>
      <c r="M80" s="804"/>
      <c r="N80" s="804"/>
      <c r="O80" s="804"/>
      <c r="P80" s="804"/>
      <c r="Q80" s="804"/>
      <c r="R80" s="804"/>
      <c r="S80" s="804"/>
      <c r="T80" s="804"/>
      <c r="U80" s="804"/>
      <c r="V80" s="792" t="s">
        <v>982</v>
      </c>
      <c r="W80" s="792"/>
      <c r="X80" s="792"/>
      <c r="Y80" s="790"/>
      <c r="Z80" s="790"/>
      <c r="AA80" s="790"/>
      <c r="AB80" s="790"/>
      <c r="AC80" s="790"/>
      <c r="AD80" s="790"/>
      <c r="AE80" s="790"/>
      <c r="AF80" s="790"/>
      <c r="AG80" s="790"/>
      <c r="AH80" s="790"/>
      <c r="AI80" s="790"/>
      <c r="AJ80" s="790"/>
      <c r="AK80" s="790"/>
      <c r="AL80" s="790"/>
      <c r="AM80" s="790"/>
      <c r="AN80" s="790"/>
      <c r="AO80" s="790"/>
      <c r="AP80" s="790"/>
      <c r="AQ80" s="790"/>
      <c r="AR80" s="790"/>
      <c r="AS80" s="790"/>
      <c r="AT80" s="790"/>
      <c r="AU80" s="790"/>
      <c r="AV80" s="790"/>
      <c r="AW80" s="790"/>
      <c r="AX80" s="790"/>
      <c r="AY80" s="790"/>
      <c r="AZ80" s="790"/>
      <c r="BA80" s="790"/>
      <c r="BB80" s="790"/>
    </row>
    <row r="81" spans="1:54" x14ac:dyDescent="0.2">
      <c r="A81" s="790" t="s">
        <v>991</v>
      </c>
      <c r="B81" s="790"/>
      <c r="C81" s="804" t="s">
        <v>788</v>
      </c>
      <c r="D81" s="804"/>
      <c r="E81" s="804"/>
      <c r="F81" s="804"/>
      <c r="G81" s="804"/>
      <c r="H81" s="804"/>
      <c r="I81" s="804"/>
      <c r="J81" s="804"/>
      <c r="K81" s="804"/>
      <c r="L81" s="804"/>
      <c r="M81" s="804"/>
      <c r="N81" s="804"/>
      <c r="O81" s="804"/>
      <c r="P81" s="804"/>
      <c r="Q81" s="804"/>
      <c r="R81" s="804"/>
      <c r="S81" s="804"/>
      <c r="T81" s="804"/>
      <c r="U81" s="804"/>
      <c r="V81" s="792" t="s">
        <v>982</v>
      </c>
      <c r="W81" s="792"/>
      <c r="X81" s="792"/>
      <c r="Y81" s="790"/>
      <c r="Z81" s="790"/>
      <c r="AA81" s="790"/>
      <c r="AB81" s="790"/>
      <c r="AC81" s="790"/>
      <c r="AD81" s="790"/>
      <c r="AE81" s="790"/>
      <c r="AF81" s="790"/>
      <c r="AG81" s="790"/>
      <c r="AH81" s="790"/>
      <c r="AI81" s="790"/>
      <c r="AJ81" s="790"/>
      <c r="AK81" s="790"/>
      <c r="AL81" s="790"/>
      <c r="AM81" s="790"/>
      <c r="AN81" s="790"/>
      <c r="AO81" s="790"/>
      <c r="AP81" s="790"/>
      <c r="AQ81" s="790"/>
      <c r="AR81" s="790"/>
      <c r="AS81" s="790"/>
      <c r="AT81" s="790"/>
      <c r="AU81" s="790"/>
      <c r="AV81" s="790"/>
      <c r="AW81" s="790"/>
      <c r="AX81" s="790"/>
      <c r="AY81" s="790"/>
      <c r="AZ81" s="790"/>
      <c r="BA81" s="790"/>
      <c r="BB81" s="790"/>
    </row>
    <row r="82" spans="1:54" x14ac:dyDescent="0.2">
      <c r="A82" s="790" t="s">
        <v>992</v>
      </c>
      <c r="B82" s="790"/>
      <c r="C82" s="804" t="s">
        <v>789</v>
      </c>
      <c r="D82" s="804"/>
      <c r="E82" s="804"/>
      <c r="F82" s="804"/>
      <c r="G82" s="804"/>
      <c r="H82" s="804"/>
      <c r="I82" s="804"/>
      <c r="J82" s="804"/>
      <c r="K82" s="804"/>
      <c r="L82" s="804"/>
      <c r="M82" s="804"/>
      <c r="N82" s="804"/>
      <c r="O82" s="804"/>
      <c r="P82" s="804"/>
      <c r="Q82" s="804"/>
      <c r="R82" s="804"/>
      <c r="S82" s="804"/>
      <c r="T82" s="804"/>
      <c r="U82" s="804"/>
      <c r="V82" s="792" t="s">
        <v>982</v>
      </c>
      <c r="W82" s="792"/>
      <c r="X82" s="792"/>
      <c r="Y82" s="790"/>
      <c r="Z82" s="790"/>
      <c r="AA82" s="790"/>
      <c r="AB82" s="790"/>
      <c r="AC82" s="790"/>
      <c r="AD82" s="790"/>
      <c r="AE82" s="790"/>
      <c r="AF82" s="790"/>
      <c r="AG82" s="790"/>
      <c r="AH82" s="790"/>
      <c r="AI82" s="790"/>
      <c r="AJ82" s="790"/>
      <c r="AK82" s="790"/>
      <c r="AL82" s="790"/>
      <c r="AM82" s="790"/>
      <c r="AN82" s="790"/>
      <c r="AO82" s="790"/>
      <c r="AP82" s="790"/>
      <c r="AQ82" s="790"/>
      <c r="AR82" s="790"/>
      <c r="AS82" s="790"/>
      <c r="AT82" s="790"/>
      <c r="AU82" s="790"/>
      <c r="AV82" s="790"/>
      <c r="AW82" s="790"/>
      <c r="AX82" s="790"/>
      <c r="AY82" s="790"/>
      <c r="AZ82" s="790"/>
      <c r="BA82" s="790"/>
      <c r="BB82" s="790"/>
    </row>
    <row r="83" spans="1:54" x14ac:dyDescent="0.2">
      <c r="A83" s="797" t="s">
        <v>993</v>
      </c>
      <c r="B83" s="797"/>
      <c r="C83" s="798" t="s">
        <v>994</v>
      </c>
      <c r="D83" s="798"/>
      <c r="E83" s="798"/>
      <c r="F83" s="798"/>
      <c r="G83" s="798"/>
      <c r="H83" s="798"/>
      <c r="I83" s="798"/>
      <c r="J83" s="798"/>
      <c r="K83" s="798"/>
      <c r="L83" s="798"/>
      <c r="M83" s="798"/>
      <c r="N83" s="798"/>
      <c r="O83" s="798"/>
      <c r="P83" s="798"/>
      <c r="Q83" s="798"/>
      <c r="R83" s="798"/>
      <c r="S83" s="798"/>
      <c r="T83" s="798"/>
      <c r="U83" s="798"/>
      <c r="V83" s="799" t="s">
        <v>995</v>
      </c>
      <c r="W83" s="799"/>
      <c r="X83" s="799"/>
      <c r="Y83" s="794"/>
      <c r="Z83" s="814"/>
      <c r="AA83" s="814"/>
      <c r="AB83" s="814"/>
      <c r="AC83" s="796"/>
      <c r="AD83" s="796"/>
      <c r="AE83" s="794"/>
      <c r="AF83" s="814"/>
      <c r="AG83" s="814"/>
      <c r="AH83" s="814"/>
      <c r="AI83" s="796"/>
      <c r="AJ83" s="796"/>
      <c r="AK83" s="794"/>
      <c r="AL83" s="814"/>
      <c r="AM83" s="814"/>
      <c r="AN83" s="814"/>
      <c r="AO83" s="796"/>
      <c r="AP83" s="796"/>
      <c r="AQ83" s="794"/>
      <c r="AR83" s="814"/>
      <c r="AS83" s="814"/>
      <c r="AT83" s="814"/>
      <c r="AU83" s="796"/>
      <c r="AV83" s="796"/>
      <c r="AW83" s="794"/>
      <c r="AX83" s="814"/>
      <c r="AY83" s="814"/>
      <c r="AZ83" s="814"/>
      <c r="BA83" s="796"/>
      <c r="BB83" s="796"/>
    </row>
    <row r="84" spans="1:54" x14ac:dyDescent="0.2">
      <c r="A84" s="790" t="s">
        <v>996</v>
      </c>
      <c r="B84" s="790"/>
      <c r="C84" s="791" t="s">
        <v>997</v>
      </c>
      <c r="D84" s="791"/>
      <c r="E84" s="791"/>
      <c r="F84" s="791"/>
      <c r="G84" s="791"/>
      <c r="H84" s="791"/>
      <c r="I84" s="791"/>
      <c r="J84" s="791"/>
      <c r="K84" s="791"/>
      <c r="L84" s="791"/>
      <c r="M84" s="791"/>
      <c r="N84" s="791"/>
      <c r="O84" s="791"/>
      <c r="P84" s="791"/>
      <c r="Q84" s="791"/>
      <c r="R84" s="791"/>
      <c r="S84" s="791"/>
      <c r="T84" s="791"/>
      <c r="U84" s="791"/>
      <c r="V84" s="792" t="s">
        <v>998</v>
      </c>
      <c r="W84" s="792"/>
      <c r="X84" s="792"/>
      <c r="Y84" s="794"/>
      <c r="Z84" s="814"/>
      <c r="AA84" s="814"/>
      <c r="AB84" s="814"/>
      <c r="AC84" s="796"/>
      <c r="AD84" s="796"/>
      <c r="AE84" s="794"/>
      <c r="AF84" s="814"/>
      <c r="AG84" s="814"/>
      <c r="AH84" s="814"/>
      <c r="AI84" s="796"/>
      <c r="AJ84" s="796"/>
      <c r="AK84" s="794"/>
      <c r="AL84" s="814"/>
      <c r="AM84" s="814"/>
      <c r="AN84" s="814"/>
      <c r="AO84" s="796"/>
      <c r="AP84" s="796"/>
      <c r="AQ84" s="794"/>
      <c r="AR84" s="814"/>
      <c r="AS84" s="814"/>
      <c r="AT84" s="814"/>
      <c r="AU84" s="796"/>
      <c r="AV84" s="796"/>
      <c r="AW84" s="794"/>
      <c r="AX84" s="814"/>
      <c r="AY84" s="814"/>
      <c r="AZ84" s="814"/>
      <c r="BA84" s="796"/>
      <c r="BB84" s="796"/>
    </row>
    <row r="85" spans="1:54" x14ac:dyDescent="0.2">
      <c r="A85" s="790" t="s">
        <v>999</v>
      </c>
      <c r="B85" s="790"/>
      <c r="C85" s="791" t="s">
        <v>1000</v>
      </c>
      <c r="D85" s="791"/>
      <c r="E85" s="791"/>
      <c r="F85" s="791"/>
      <c r="G85" s="791"/>
      <c r="H85" s="791"/>
      <c r="I85" s="791"/>
      <c r="J85" s="791"/>
      <c r="K85" s="791"/>
      <c r="L85" s="791"/>
      <c r="M85" s="791"/>
      <c r="N85" s="791"/>
      <c r="O85" s="791"/>
      <c r="P85" s="791"/>
      <c r="Q85" s="791"/>
      <c r="R85" s="791"/>
      <c r="S85" s="791"/>
      <c r="T85" s="791"/>
      <c r="U85" s="791"/>
      <c r="V85" s="792" t="s">
        <v>998</v>
      </c>
      <c r="W85" s="792"/>
      <c r="X85" s="792"/>
      <c r="Y85" s="790"/>
      <c r="Z85" s="790"/>
      <c r="AA85" s="790"/>
      <c r="AB85" s="790"/>
      <c r="AC85" s="790"/>
      <c r="AD85" s="790"/>
      <c r="AE85" s="790"/>
      <c r="AF85" s="790"/>
      <c r="AG85" s="790"/>
      <c r="AH85" s="790"/>
      <c r="AI85" s="790"/>
      <c r="AJ85" s="790"/>
      <c r="AK85" s="790"/>
      <c r="AL85" s="790"/>
      <c r="AM85" s="790"/>
      <c r="AN85" s="790"/>
      <c r="AO85" s="790"/>
      <c r="AP85" s="790"/>
      <c r="AQ85" s="790"/>
      <c r="AR85" s="790"/>
      <c r="AS85" s="790"/>
      <c r="AT85" s="790"/>
      <c r="AU85" s="790"/>
      <c r="AV85" s="790"/>
      <c r="AW85" s="790"/>
      <c r="AX85" s="790"/>
      <c r="AY85" s="790"/>
      <c r="AZ85" s="790"/>
      <c r="BA85" s="790"/>
      <c r="BB85" s="790"/>
    </row>
    <row r="86" spans="1:54" x14ac:dyDescent="0.2">
      <c r="A86" s="790" t="s">
        <v>1001</v>
      </c>
      <c r="B86" s="790"/>
      <c r="C86" s="791" t="s">
        <v>1002</v>
      </c>
      <c r="D86" s="791"/>
      <c r="E86" s="791"/>
      <c r="F86" s="791"/>
      <c r="G86" s="791"/>
      <c r="H86" s="791"/>
      <c r="I86" s="791"/>
      <c r="J86" s="791"/>
      <c r="K86" s="791"/>
      <c r="L86" s="791"/>
      <c r="M86" s="791"/>
      <c r="N86" s="791"/>
      <c r="O86" s="791"/>
      <c r="P86" s="791"/>
      <c r="Q86" s="791"/>
      <c r="R86" s="791"/>
      <c r="S86" s="791"/>
      <c r="T86" s="791"/>
      <c r="U86" s="791"/>
      <c r="V86" s="792" t="s">
        <v>998</v>
      </c>
      <c r="W86" s="792"/>
      <c r="X86" s="792"/>
      <c r="Y86" s="790"/>
      <c r="Z86" s="790"/>
      <c r="AA86" s="790"/>
      <c r="AB86" s="790"/>
      <c r="AC86" s="790"/>
      <c r="AD86" s="790"/>
      <c r="AE86" s="790"/>
      <c r="AF86" s="790"/>
      <c r="AG86" s="790"/>
      <c r="AH86" s="790"/>
      <c r="AI86" s="790"/>
      <c r="AJ86" s="790"/>
      <c r="AK86" s="790"/>
      <c r="AL86" s="790"/>
      <c r="AM86" s="790"/>
      <c r="AN86" s="790"/>
      <c r="AO86" s="790"/>
      <c r="AP86" s="790"/>
      <c r="AQ86" s="790"/>
      <c r="AR86" s="790"/>
      <c r="AS86" s="790"/>
      <c r="AT86" s="790"/>
      <c r="AU86" s="790"/>
      <c r="AV86" s="790"/>
      <c r="AW86" s="790"/>
      <c r="AX86" s="790"/>
      <c r="AY86" s="790"/>
      <c r="AZ86" s="790"/>
      <c r="BA86" s="790"/>
      <c r="BB86" s="790"/>
    </row>
    <row r="87" spans="1:54" x14ac:dyDescent="0.2">
      <c r="A87" s="790" t="s">
        <v>1003</v>
      </c>
      <c r="B87" s="790"/>
      <c r="C87" s="791" t="s">
        <v>1004</v>
      </c>
      <c r="D87" s="791"/>
      <c r="E87" s="791"/>
      <c r="F87" s="791"/>
      <c r="G87" s="791"/>
      <c r="H87" s="791"/>
      <c r="I87" s="791"/>
      <c r="J87" s="791"/>
      <c r="K87" s="791"/>
      <c r="L87" s="791"/>
      <c r="M87" s="791"/>
      <c r="N87" s="791"/>
      <c r="O87" s="791"/>
      <c r="P87" s="791"/>
      <c r="Q87" s="791"/>
      <c r="R87" s="791"/>
      <c r="S87" s="791"/>
      <c r="T87" s="791"/>
      <c r="U87" s="791"/>
      <c r="V87" s="792" t="s">
        <v>998</v>
      </c>
      <c r="W87" s="792"/>
      <c r="X87" s="792"/>
      <c r="Y87" s="790"/>
      <c r="Z87" s="790"/>
      <c r="AA87" s="790"/>
      <c r="AB87" s="790"/>
      <c r="AC87" s="790"/>
      <c r="AD87" s="790"/>
      <c r="AE87" s="790"/>
      <c r="AF87" s="790"/>
      <c r="AG87" s="790"/>
      <c r="AH87" s="790"/>
      <c r="AI87" s="790"/>
      <c r="AJ87" s="790"/>
      <c r="AK87" s="790"/>
      <c r="AL87" s="790"/>
      <c r="AM87" s="790"/>
      <c r="AN87" s="790"/>
      <c r="AO87" s="790"/>
      <c r="AP87" s="790"/>
      <c r="AQ87" s="790"/>
      <c r="AR87" s="790"/>
      <c r="AS87" s="790"/>
      <c r="AT87" s="790"/>
      <c r="AU87" s="790"/>
      <c r="AV87" s="790"/>
      <c r="AW87" s="790"/>
      <c r="AX87" s="790"/>
      <c r="AY87" s="790"/>
      <c r="AZ87" s="790"/>
      <c r="BA87" s="790"/>
      <c r="BB87" s="790"/>
    </row>
    <row r="88" spans="1:54" x14ac:dyDescent="0.2">
      <c r="A88" s="790" t="s">
        <v>1005</v>
      </c>
      <c r="B88" s="790"/>
      <c r="C88" s="791" t="s">
        <v>1006</v>
      </c>
      <c r="D88" s="791"/>
      <c r="E88" s="791"/>
      <c r="F88" s="791"/>
      <c r="G88" s="791"/>
      <c r="H88" s="791"/>
      <c r="I88" s="791"/>
      <c r="J88" s="791"/>
      <c r="K88" s="791"/>
      <c r="L88" s="791"/>
      <c r="M88" s="791"/>
      <c r="N88" s="791"/>
      <c r="O88" s="791"/>
      <c r="P88" s="791"/>
      <c r="Q88" s="791"/>
      <c r="R88" s="791"/>
      <c r="S88" s="791"/>
      <c r="T88" s="791"/>
      <c r="U88" s="791"/>
      <c r="V88" s="792" t="s">
        <v>1007</v>
      </c>
      <c r="W88" s="792"/>
      <c r="X88" s="792"/>
      <c r="Y88" s="794"/>
      <c r="Z88" s="814"/>
      <c r="AA88" s="814"/>
      <c r="AB88" s="814"/>
      <c r="AC88" s="796"/>
      <c r="AD88" s="796"/>
      <c r="AE88" s="794"/>
      <c r="AF88" s="814"/>
      <c r="AG88" s="814"/>
      <c r="AH88" s="814"/>
      <c r="AI88" s="796"/>
      <c r="AJ88" s="796"/>
      <c r="AK88" s="794"/>
      <c r="AL88" s="814"/>
      <c r="AM88" s="814"/>
      <c r="AN88" s="814"/>
      <c r="AO88" s="796"/>
      <c r="AP88" s="796"/>
      <c r="AQ88" s="794"/>
      <c r="AR88" s="814"/>
      <c r="AS88" s="814"/>
      <c r="AT88" s="814"/>
      <c r="AU88" s="796"/>
      <c r="AV88" s="796"/>
      <c r="AW88" s="794"/>
      <c r="AX88" s="814"/>
      <c r="AY88" s="814"/>
      <c r="AZ88" s="814"/>
      <c r="BA88" s="796"/>
      <c r="BB88" s="796"/>
    </row>
    <row r="89" spans="1:54" x14ac:dyDescent="0.2">
      <c r="A89" s="790" t="s">
        <v>1008</v>
      </c>
      <c r="B89" s="790"/>
      <c r="C89" s="791" t="s">
        <v>1009</v>
      </c>
      <c r="D89" s="791"/>
      <c r="E89" s="791"/>
      <c r="F89" s="791"/>
      <c r="G89" s="791"/>
      <c r="H89" s="791"/>
      <c r="I89" s="791"/>
      <c r="J89" s="791"/>
      <c r="K89" s="791"/>
      <c r="L89" s="791"/>
      <c r="M89" s="791"/>
      <c r="N89" s="791"/>
      <c r="O89" s="791"/>
      <c r="P89" s="791"/>
      <c r="Q89" s="791"/>
      <c r="R89" s="791"/>
      <c r="S89" s="791"/>
      <c r="T89" s="791"/>
      <c r="U89" s="791"/>
      <c r="V89" s="792" t="s">
        <v>1007</v>
      </c>
      <c r="W89" s="792"/>
      <c r="X89" s="792"/>
      <c r="Y89" s="790"/>
      <c r="Z89" s="790"/>
      <c r="AA89" s="790"/>
      <c r="AB89" s="790"/>
      <c r="AC89" s="790"/>
      <c r="AD89" s="790"/>
      <c r="AE89" s="790"/>
      <c r="AF89" s="790"/>
      <c r="AG89" s="790"/>
      <c r="AH89" s="790"/>
      <c r="AI89" s="790"/>
      <c r="AJ89" s="790"/>
      <c r="AK89" s="790"/>
      <c r="AL89" s="790"/>
      <c r="AM89" s="790"/>
      <c r="AN89" s="790"/>
      <c r="AO89" s="790"/>
      <c r="AP89" s="790"/>
      <c r="AQ89" s="790"/>
      <c r="AR89" s="790"/>
      <c r="AS89" s="790"/>
      <c r="AT89" s="790"/>
      <c r="AU89" s="790"/>
      <c r="AV89" s="790"/>
      <c r="AW89" s="790"/>
      <c r="AX89" s="790"/>
      <c r="AY89" s="790"/>
      <c r="AZ89" s="790"/>
      <c r="BA89" s="790"/>
      <c r="BB89" s="790"/>
    </row>
    <row r="90" spans="1:54" x14ac:dyDescent="0.2">
      <c r="A90" s="790" t="s">
        <v>1010</v>
      </c>
      <c r="B90" s="790"/>
      <c r="C90" s="791" t="s">
        <v>1011</v>
      </c>
      <c r="D90" s="791"/>
      <c r="E90" s="791"/>
      <c r="F90" s="791"/>
      <c r="G90" s="791"/>
      <c r="H90" s="791"/>
      <c r="I90" s="791"/>
      <c r="J90" s="791"/>
      <c r="K90" s="791"/>
      <c r="L90" s="791"/>
      <c r="M90" s="791"/>
      <c r="N90" s="791"/>
      <c r="O90" s="791"/>
      <c r="P90" s="791"/>
      <c r="Q90" s="791"/>
      <c r="R90" s="791"/>
      <c r="S90" s="791"/>
      <c r="T90" s="791"/>
      <c r="U90" s="791"/>
      <c r="V90" s="792" t="s">
        <v>1007</v>
      </c>
      <c r="W90" s="792"/>
      <c r="X90" s="792"/>
      <c r="Y90" s="790"/>
      <c r="Z90" s="790"/>
      <c r="AA90" s="790"/>
      <c r="AB90" s="790"/>
      <c r="AC90" s="790"/>
      <c r="AD90" s="790"/>
      <c r="AE90" s="790"/>
      <c r="AF90" s="790"/>
      <c r="AG90" s="790"/>
      <c r="AH90" s="790"/>
      <c r="AI90" s="790"/>
      <c r="AJ90" s="790"/>
      <c r="AK90" s="790"/>
      <c r="AL90" s="790"/>
      <c r="AM90" s="790"/>
      <c r="AN90" s="790"/>
      <c r="AO90" s="790"/>
      <c r="AP90" s="790"/>
      <c r="AQ90" s="790"/>
      <c r="AR90" s="790"/>
      <c r="AS90" s="790"/>
      <c r="AT90" s="790"/>
      <c r="AU90" s="790"/>
      <c r="AV90" s="790"/>
      <c r="AW90" s="790"/>
      <c r="AX90" s="790"/>
      <c r="AY90" s="790"/>
      <c r="AZ90" s="790"/>
      <c r="BA90" s="790"/>
      <c r="BB90" s="790"/>
    </row>
    <row r="91" spans="1:54" x14ac:dyDescent="0.2">
      <c r="A91" s="790" t="s">
        <v>1012</v>
      </c>
      <c r="B91" s="790"/>
      <c r="C91" s="791" t="s">
        <v>1013</v>
      </c>
      <c r="D91" s="791"/>
      <c r="E91" s="791"/>
      <c r="F91" s="791"/>
      <c r="G91" s="791"/>
      <c r="H91" s="791"/>
      <c r="I91" s="791"/>
      <c r="J91" s="791"/>
      <c r="K91" s="791"/>
      <c r="L91" s="791"/>
      <c r="M91" s="791"/>
      <c r="N91" s="791"/>
      <c r="O91" s="791"/>
      <c r="P91" s="791"/>
      <c r="Q91" s="791"/>
      <c r="R91" s="791"/>
      <c r="S91" s="791"/>
      <c r="T91" s="791"/>
      <c r="U91" s="791"/>
      <c r="V91" s="792" t="s">
        <v>1007</v>
      </c>
      <c r="W91" s="792"/>
      <c r="X91" s="792"/>
      <c r="Y91" s="790"/>
      <c r="Z91" s="790"/>
      <c r="AA91" s="790"/>
      <c r="AB91" s="790"/>
      <c r="AC91" s="790"/>
      <c r="AD91" s="790"/>
      <c r="AE91" s="790"/>
      <c r="AF91" s="790"/>
      <c r="AG91" s="790"/>
      <c r="AH91" s="790"/>
      <c r="AI91" s="790"/>
      <c r="AJ91" s="790"/>
      <c r="AK91" s="790"/>
      <c r="AL91" s="790"/>
      <c r="AM91" s="790"/>
      <c r="AN91" s="790"/>
      <c r="AO91" s="790"/>
      <c r="AP91" s="790"/>
      <c r="AQ91" s="790"/>
      <c r="AR91" s="790"/>
      <c r="AS91" s="790"/>
      <c r="AT91" s="790"/>
      <c r="AU91" s="790"/>
      <c r="AV91" s="790"/>
      <c r="AW91" s="790"/>
      <c r="AX91" s="790"/>
      <c r="AY91" s="790"/>
      <c r="AZ91" s="790"/>
      <c r="BA91" s="790"/>
      <c r="BB91" s="790"/>
    </row>
    <row r="92" spans="1:54" x14ac:dyDescent="0.2">
      <c r="A92" s="790" t="s">
        <v>1014</v>
      </c>
      <c r="B92" s="790"/>
      <c r="C92" s="791" t="s">
        <v>1015</v>
      </c>
      <c r="D92" s="791"/>
      <c r="E92" s="791"/>
      <c r="F92" s="791"/>
      <c r="G92" s="791"/>
      <c r="H92" s="791"/>
      <c r="I92" s="791"/>
      <c r="J92" s="791"/>
      <c r="K92" s="791"/>
      <c r="L92" s="791"/>
      <c r="M92" s="791"/>
      <c r="N92" s="791"/>
      <c r="O92" s="791"/>
      <c r="P92" s="791"/>
      <c r="Q92" s="791"/>
      <c r="R92" s="791"/>
      <c r="S92" s="791"/>
      <c r="T92" s="791"/>
      <c r="U92" s="791"/>
      <c r="V92" s="792" t="s">
        <v>1007</v>
      </c>
      <c r="W92" s="792"/>
      <c r="X92" s="792"/>
      <c r="Y92" s="790"/>
      <c r="Z92" s="790"/>
      <c r="AA92" s="790"/>
      <c r="AB92" s="790"/>
      <c r="AC92" s="790"/>
      <c r="AD92" s="790"/>
      <c r="AE92" s="790"/>
      <c r="AF92" s="790"/>
      <c r="AG92" s="790"/>
      <c r="AH92" s="790"/>
      <c r="AI92" s="790"/>
      <c r="AJ92" s="790"/>
      <c r="AK92" s="790"/>
      <c r="AL92" s="790"/>
      <c r="AM92" s="790"/>
      <c r="AN92" s="790"/>
      <c r="AO92" s="790"/>
      <c r="AP92" s="790"/>
      <c r="AQ92" s="790"/>
      <c r="AR92" s="790"/>
      <c r="AS92" s="790"/>
      <c r="AT92" s="790"/>
      <c r="AU92" s="790"/>
      <c r="AV92" s="790"/>
      <c r="AW92" s="790"/>
      <c r="AX92" s="790"/>
      <c r="AY92" s="790"/>
      <c r="AZ92" s="790"/>
      <c r="BA92" s="790"/>
      <c r="BB92" s="790"/>
    </row>
    <row r="93" spans="1:54" x14ac:dyDescent="0.2">
      <c r="A93" s="790" t="s">
        <v>1016</v>
      </c>
      <c r="B93" s="790"/>
      <c r="C93" s="791" t="s">
        <v>1017</v>
      </c>
      <c r="D93" s="791"/>
      <c r="E93" s="791"/>
      <c r="F93" s="791"/>
      <c r="G93" s="791"/>
      <c r="H93" s="791"/>
      <c r="I93" s="791"/>
      <c r="J93" s="791"/>
      <c r="K93" s="791"/>
      <c r="L93" s="791"/>
      <c r="M93" s="791"/>
      <c r="N93" s="791"/>
      <c r="O93" s="791"/>
      <c r="P93" s="791"/>
      <c r="Q93" s="791"/>
      <c r="R93" s="791"/>
      <c r="S93" s="791"/>
      <c r="T93" s="791"/>
      <c r="U93" s="791"/>
      <c r="V93" s="792" t="s">
        <v>1007</v>
      </c>
      <c r="W93" s="792"/>
      <c r="X93" s="792"/>
      <c r="Y93" s="790"/>
      <c r="Z93" s="790"/>
      <c r="AA93" s="790"/>
      <c r="AB93" s="790"/>
      <c r="AC93" s="790"/>
      <c r="AD93" s="790"/>
      <c r="AE93" s="790"/>
      <c r="AF93" s="790"/>
      <c r="AG93" s="790"/>
      <c r="AH93" s="790"/>
      <c r="AI93" s="790"/>
      <c r="AJ93" s="790"/>
      <c r="AK93" s="790"/>
      <c r="AL93" s="790"/>
      <c r="AM93" s="790"/>
      <c r="AN93" s="790"/>
      <c r="AO93" s="790"/>
      <c r="AP93" s="790"/>
      <c r="AQ93" s="790"/>
      <c r="AR93" s="790"/>
      <c r="AS93" s="790"/>
      <c r="AT93" s="790"/>
      <c r="AU93" s="790"/>
      <c r="AV93" s="790"/>
      <c r="AW93" s="790"/>
      <c r="AX93" s="790"/>
      <c r="AY93" s="790"/>
      <c r="AZ93" s="790"/>
      <c r="BA93" s="790"/>
      <c r="BB93" s="790"/>
    </row>
    <row r="94" spans="1:54" x14ac:dyDescent="0.2">
      <c r="A94" s="790" t="s">
        <v>1018</v>
      </c>
      <c r="B94" s="790"/>
      <c r="C94" s="791" t="s">
        <v>1019</v>
      </c>
      <c r="D94" s="791"/>
      <c r="E94" s="791"/>
      <c r="F94" s="791"/>
      <c r="G94" s="791"/>
      <c r="H94" s="791"/>
      <c r="I94" s="791"/>
      <c r="J94" s="791"/>
      <c r="K94" s="791"/>
      <c r="L94" s="791"/>
      <c r="M94" s="791"/>
      <c r="N94" s="791"/>
      <c r="O94" s="791"/>
      <c r="P94" s="791"/>
      <c r="Q94" s="791"/>
      <c r="R94" s="791"/>
      <c r="S94" s="791"/>
      <c r="T94" s="791"/>
      <c r="U94" s="791"/>
      <c r="V94" s="792" t="s">
        <v>1007</v>
      </c>
      <c r="W94" s="792"/>
      <c r="X94" s="792"/>
      <c r="Y94" s="790"/>
      <c r="Z94" s="790"/>
      <c r="AA94" s="790"/>
      <c r="AB94" s="790"/>
      <c r="AC94" s="790"/>
      <c r="AD94" s="790"/>
      <c r="AE94" s="790"/>
      <c r="AF94" s="790"/>
      <c r="AG94" s="790"/>
      <c r="AH94" s="790"/>
      <c r="AI94" s="790"/>
      <c r="AJ94" s="790"/>
      <c r="AK94" s="790"/>
      <c r="AL94" s="790"/>
      <c r="AM94" s="790"/>
      <c r="AN94" s="790"/>
      <c r="AO94" s="790"/>
      <c r="AP94" s="790"/>
      <c r="AQ94" s="790"/>
      <c r="AR94" s="790"/>
      <c r="AS94" s="790"/>
      <c r="AT94" s="790"/>
      <c r="AU94" s="790"/>
      <c r="AV94" s="790"/>
      <c r="AW94" s="790"/>
      <c r="AX94" s="790"/>
      <c r="AY94" s="790"/>
      <c r="AZ94" s="790"/>
      <c r="BA94" s="790"/>
      <c r="BB94" s="790"/>
    </row>
    <row r="95" spans="1:54" x14ac:dyDescent="0.2">
      <c r="A95" s="790" t="s">
        <v>1020</v>
      </c>
      <c r="B95" s="790"/>
      <c r="C95" s="791" t="s">
        <v>1021</v>
      </c>
      <c r="D95" s="791"/>
      <c r="E95" s="791"/>
      <c r="F95" s="791"/>
      <c r="G95" s="791"/>
      <c r="H95" s="791"/>
      <c r="I95" s="791"/>
      <c r="J95" s="791"/>
      <c r="K95" s="791"/>
      <c r="L95" s="791"/>
      <c r="M95" s="791"/>
      <c r="N95" s="791"/>
      <c r="O95" s="791"/>
      <c r="P95" s="791"/>
      <c r="Q95" s="791"/>
      <c r="R95" s="791"/>
      <c r="S95" s="791"/>
      <c r="T95" s="791"/>
      <c r="U95" s="791"/>
      <c r="V95" s="792" t="s">
        <v>1007</v>
      </c>
      <c r="W95" s="792"/>
      <c r="X95" s="792"/>
      <c r="Y95" s="790"/>
      <c r="Z95" s="790"/>
      <c r="AA95" s="790"/>
      <c r="AB95" s="790"/>
      <c r="AC95" s="790"/>
      <c r="AD95" s="790"/>
      <c r="AE95" s="790"/>
      <c r="AF95" s="790"/>
      <c r="AG95" s="790"/>
      <c r="AH95" s="790"/>
      <c r="AI95" s="790"/>
      <c r="AJ95" s="790"/>
      <c r="AK95" s="790"/>
      <c r="AL95" s="790"/>
      <c r="AM95" s="790"/>
      <c r="AN95" s="790"/>
      <c r="AO95" s="790"/>
      <c r="AP95" s="790"/>
      <c r="AQ95" s="790"/>
      <c r="AR95" s="790"/>
      <c r="AS95" s="790"/>
      <c r="AT95" s="790"/>
      <c r="AU95" s="790"/>
      <c r="AV95" s="790"/>
      <c r="AW95" s="790"/>
      <c r="AX95" s="790"/>
      <c r="AY95" s="790"/>
      <c r="AZ95" s="790"/>
      <c r="BA95" s="790"/>
      <c r="BB95" s="790"/>
    </row>
    <row r="96" spans="1:54" x14ac:dyDescent="0.2">
      <c r="A96" s="790" t="s">
        <v>1022</v>
      </c>
      <c r="B96" s="790"/>
      <c r="C96" s="791" t="s">
        <v>1023</v>
      </c>
      <c r="D96" s="791"/>
      <c r="E96" s="791"/>
      <c r="F96" s="791"/>
      <c r="G96" s="791"/>
      <c r="H96" s="791"/>
      <c r="I96" s="791"/>
      <c r="J96" s="791"/>
      <c r="K96" s="791"/>
      <c r="L96" s="791"/>
      <c r="M96" s="791"/>
      <c r="N96" s="791"/>
      <c r="O96" s="791"/>
      <c r="P96" s="791"/>
      <c r="Q96" s="791"/>
      <c r="R96" s="791"/>
      <c r="S96" s="791"/>
      <c r="T96" s="791"/>
      <c r="U96" s="791"/>
      <c r="V96" s="792" t="s">
        <v>1007</v>
      </c>
      <c r="W96" s="792"/>
      <c r="X96" s="792"/>
      <c r="Y96" s="790"/>
      <c r="Z96" s="790"/>
      <c r="AA96" s="790"/>
      <c r="AB96" s="790"/>
      <c r="AC96" s="790"/>
      <c r="AD96" s="790"/>
      <c r="AE96" s="790"/>
      <c r="AF96" s="790"/>
      <c r="AG96" s="790"/>
      <c r="AH96" s="790"/>
      <c r="AI96" s="790"/>
      <c r="AJ96" s="790"/>
      <c r="AK96" s="790"/>
      <c r="AL96" s="790"/>
      <c r="AM96" s="790"/>
      <c r="AN96" s="790"/>
      <c r="AO96" s="790"/>
      <c r="AP96" s="790"/>
      <c r="AQ96" s="790"/>
      <c r="AR96" s="790"/>
      <c r="AS96" s="790"/>
      <c r="AT96" s="790"/>
      <c r="AU96" s="790"/>
      <c r="AV96" s="790"/>
      <c r="AW96" s="790"/>
      <c r="AX96" s="790"/>
      <c r="AY96" s="790"/>
      <c r="AZ96" s="790"/>
      <c r="BA96" s="790"/>
      <c r="BB96" s="790"/>
    </row>
    <row r="97" spans="1:54" x14ac:dyDescent="0.2">
      <c r="A97" s="797" t="s">
        <v>1024</v>
      </c>
      <c r="B97" s="797"/>
      <c r="C97" s="798" t="s">
        <v>1025</v>
      </c>
      <c r="D97" s="798"/>
      <c r="E97" s="798"/>
      <c r="F97" s="798"/>
      <c r="G97" s="798"/>
      <c r="H97" s="798"/>
      <c r="I97" s="798"/>
      <c r="J97" s="798"/>
      <c r="K97" s="798"/>
      <c r="L97" s="798"/>
      <c r="M97" s="798"/>
      <c r="N97" s="798"/>
      <c r="O97" s="798"/>
      <c r="P97" s="798"/>
      <c r="Q97" s="798"/>
      <c r="R97" s="798"/>
      <c r="S97" s="798"/>
      <c r="T97" s="798"/>
      <c r="U97" s="798"/>
      <c r="V97" s="799" t="s">
        <v>1026</v>
      </c>
      <c r="W97" s="799"/>
      <c r="X97" s="799"/>
      <c r="Y97" s="794"/>
      <c r="Z97" s="814"/>
      <c r="AA97" s="814"/>
      <c r="AB97" s="814"/>
      <c r="AC97" s="796"/>
      <c r="AD97" s="796"/>
      <c r="AE97" s="794"/>
      <c r="AF97" s="814"/>
      <c r="AG97" s="814"/>
      <c r="AH97" s="814"/>
      <c r="AI97" s="796"/>
      <c r="AJ97" s="796"/>
      <c r="AK97" s="794"/>
      <c r="AL97" s="814"/>
      <c r="AM97" s="814"/>
      <c r="AN97" s="814"/>
      <c r="AO97" s="796"/>
      <c r="AP97" s="796"/>
      <c r="AQ97" s="794"/>
      <c r="AR97" s="814"/>
      <c r="AS97" s="814"/>
      <c r="AT97" s="814"/>
      <c r="AU97" s="796"/>
      <c r="AV97" s="796"/>
      <c r="AW97" s="794"/>
      <c r="AX97" s="814"/>
      <c r="AY97" s="814"/>
      <c r="AZ97" s="814"/>
      <c r="BA97" s="796"/>
      <c r="BB97" s="796"/>
    </row>
    <row r="98" spans="1:54" x14ac:dyDescent="0.2">
      <c r="A98" s="790" t="s">
        <v>1027</v>
      </c>
      <c r="B98" s="790"/>
      <c r="C98" s="791" t="s">
        <v>1028</v>
      </c>
      <c r="D98" s="791"/>
      <c r="E98" s="791"/>
      <c r="F98" s="791"/>
      <c r="G98" s="791"/>
      <c r="H98" s="791"/>
      <c r="I98" s="791"/>
      <c r="J98" s="791"/>
      <c r="K98" s="791"/>
      <c r="L98" s="791"/>
      <c r="M98" s="791"/>
      <c r="N98" s="791"/>
      <c r="O98" s="791"/>
      <c r="P98" s="791"/>
      <c r="Q98" s="791"/>
      <c r="R98" s="791"/>
      <c r="S98" s="791"/>
      <c r="T98" s="791"/>
      <c r="U98" s="791"/>
      <c r="V98" s="792" t="s">
        <v>1029</v>
      </c>
      <c r="W98" s="792"/>
      <c r="X98" s="792"/>
      <c r="Y98" s="794"/>
      <c r="Z98" s="814"/>
      <c r="AA98" s="814"/>
      <c r="AB98" s="814"/>
      <c r="AC98" s="796"/>
      <c r="AD98" s="796"/>
      <c r="AE98" s="794"/>
      <c r="AF98" s="814"/>
      <c r="AG98" s="814"/>
      <c r="AH98" s="814"/>
      <c r="AI98" s="796"/>
      <c r="AJ98" s="796"/>
      <c r="AK98" s="794"/>
      <c r="AL98" s="814"/>
      <c r="AM98" s="814"/>
      <c r="AN98" s="814"/>
      <c r="AO98" s="796"/>
      <c r="AP98" s="796"/>
      <c r="AQ98" s="794"/>
      <c r="AR98" s="814"/>
      <c r="AS98" s="814"/>
      <c r="AT98" s="814"/>
      <c r="AU98" s="796"/>
      <c r="AV98" s="796"/>
      <c r="AW98" s="794"/>
      <c r="AX98" s="814"/>
      <c r="AY98" s="814"/>
      <c r="AZ98" s="814"/>
      <c r="BA98" s="796"/>
      <c r="BB98" s="796"/>
    </row>
    <row r="99" spans="1:54" x14ac:dyDescent="0.2">
      <c r="A99" s="790" t="s">
        <v>1030</v>
      </c>
      <c r="B99" s="790"/>
      <c r="C99" s="791" t="s">
        <v>616</v>
      </c>
      <c r="D99" s="791"/>
      <c r="E99" s="791"/>
      <c r="F99" s="791"/>
      <c r="G99" s="791"/>
      <c r="H99" s="791"/>
      <c r="I99" s="791"/>
      <c r="J99" s="791"/>
      <c r="K99" s="791"/>
      <c r="L99" s="791"/>
      <c r="M99" s="791"/>
      <c r="N99" s="791"/>
      <c r="O99" s="791"/>
      <c r="P99" s="791"/>
      <c r="Q99" s="791"/>
      <c r="R99" s="791"/>
      <c r="S99" s="791"/>
      <c r="T99" s="791"/>
      <c r="U99" s="791"/>
      <c r="V99" s="792" t="s">
        <v>1029</v>
      </c>
      <c r="W99" s="792"/>
      <c r="X99" s="792"/>
      <c r="Y99" s="790"/>
      <c r="Z99" s="790"/>
      <c r="AA99" s="790"/>
      <c r="AB99" s="790"/>
      <c r="AC99" s="790"/>
      <c r="AD99" s="790"/>
      <c r="AE99" s="790"/>
      <c r="AF99" s="790"/>
      <c r="AG99" s="790"/>
      <c r="AH99" s="790"/>
      <c r="AI99" s="790"/>
      <c r="AJ99" s="790"/>
      <c r="AK99" s="790"/>
      <c r="AL99" s="790"/>
      <c r="AM99" s="790"/>
      <c r="AN99" s="790"/>
      <c r="AO99" s="790"/>
      <c r="AP99" s="790"/>
      <c r="AQ99" s="790"/>
      <c r="AR99" s="790"/>
      <c r="AS99" s="790"/>
      <c r="AT99" s="790"/>
      <c r="AU99" s="790"/>
      <c r="AV99" s="790"/>
      <c r="AW99" s="790"/>
      <c r="AX99" s="790"/>
      <c r="AY99" s="790"/>
      <c r="AZ99" s="790"/>
      <c r="BA99" s="790"/>
      <c r="BB99" s="790"/>
    </row>
    <row r="100" spans="1:54" x14ac:dyDescent="0.2">
      <c r="A100" s="790" t="s">
        <v>1031</v>
      </c>
      <c r="B100" s="790"/>
      <c r="C100" s="791" t="s">
        <v>1032</v>
      </c>
      <c r="D100" s="791"/>
      <c r="E100" s="791"/>
      <c r="F100" s="791"/>
      <c r="G100" s="791"/>
      <c r="H100" s="791"/>
      <c r="I100" s="791"/>
      <c r="J100" s="791"/>
      <c r="K100" s="791"/>
      <c r="L100" s="791"/>
      <c r="M100" s="791"/>
      <c r="N100" s="791"/>
      <c r="O100" s="791"/>
      <c r="P100" s="791"/>
      <c r="Q100" s="791"/>
      <c r="R100" s="791"/>
      <c r="S100" s="791"/>
      <c r="T100" s="791"/>
      <c r="U100" s="791"/>
      <c r="V100" s="792" t="s">
        <v>1029</v>
      </c>
      <c r="W100" s="792"/>
      <c r="X100" s="792"/>
      <c r="Y100" s="790"/>
      <c r="Z100" s="790"/>
      <c r="AA100" s="790"/>
      <c r="AB100" s="790"/>
      <c r="AC100" s="790"/>
      <c r="AD100" s="790"/>
      <c r="AE100" s="790"/>
      <c r="AF100" s="790"/>
      <c r="AG100" s="790"/>
      <c r="AH100" s="790"/>
      <c r="AI100" s="790"/>
      <c r="AJ100" s="790"/>
      <c r="AK100" s="790"/>
      <c r="AL100" s="790"/>
      <c r="AM100" s="790"/>
      <c r="AN100" s="790"/>
      <c r="AO100" s="790"/>
      <c r="AP100" s="790"/>
      <c r="AQ100" s="790"/>
      <c r="AR100" s="790"/>
      <c r="AS100" s="790"/>
      <c r="AT100" s="790"/>
      <c r="AU100" s="790"/>
      <c r="AV100" s="790"/>
      <c r="AW100" s="790"/>
      <c r="AX100" s="790"/>
      <c r="AY100" s="790"/>
      <c r="AZ100" s="790"/>
      <c r="BA100" s="790"/>
      <c r="BB100" s="790"/>
    </row>
    <row r="101" spans="1:54" x14ac:dyDescent="0.2">
      <c r="A101" s="790" t="s">
        <v>1033</v>
      </c>
      <c r="B101" s="790"/>
      <c r="C101" s="791" t="s">
        <v>618</v>
      </c>
      <c r="D101" s="791"/>
      <c r="E101" s="791"/>
      <c r="F101" s="791"/>
      <c r="G101" s="791"/>
      <c r="H101" s="791"/>
      <c r="I101" s="791"/>
      <c r="J101" s="791"/>
      <c r="K101" s="791"/>
      <c r="L101" s="791"/>
      <c r="M101" s="791"/>
      <c r="N101" s="791"/>
      <c r="O101" s="791"/>
      <c r="P101" s="791"/>
      <c r="Q101" s="791"/>
      <c r="R101" s="791"/>
      <c r="S101" s="791"/>
      <c r="T101" s="791"/>
      <c r="U101" s="791"/>
      <c r="V101" s="792" t="s">
        <v>1029</v>
      </c>
      <c r="W101" s="792"/>
      <c r="X101" s="792"/>
      <c r="Y101" s="790"/>
      <c r="Z101" s="790"/>
      <c r="AA101" s="790"/>
      <c r="AB101" s="790"/>
      <c r="AC101" s="790"/>
      <c r="AD101" s="790"/>
      <c r="AE101" s="790"/>
      <c r="AF101" s="790"/>
      <c r="AG101" s="790"/>
      <c r="AH101" s="790"/>
      <c r="AI101" s="790"/>
      <c r="AJ101" s="790"/>
      <c r="AK101" s="790"/>
      <c r="AL101" s="790"/>
      <c r="AM101" s="790"/>
      <c r="AN101" s="790"/>
      <c r="AO101" s="790"/>
      <c r="AP101" s="790"/>
      <c r="AQ101" s="790"/>
      <c r="AR101" s="790"/>
      <c r="AS101" s="790"/>
      <c r="AT101" s="790"/>
      <c r="AU101" s="790"/>
      <c r="AV101" s="790"/>
      <c r="AW101" s="790"/>
      <c r="AX101" s="790"/>
      <c r="AY101" s="790"/>
      <c r="AZ101" s="790"/>
      <c r="BA101" s="790"/>
      <c r="BB101" s="790"/>
    </row>
    <row r="102" spans="1:54" x14ac:dyDescent="0.2">
      <c r="A102" s="790" t="s">
        <v>1034</v>
      </c>
      <c r="B102" s="790"/>
      <c r="C102" s="791" t="s">
        <v>1035</v>
      </c>
      <c r="D102" s="791"/>
      <c r="E102" s="791"/>
      <c r="F102" s="791"/>
      <c r="G102" s="791"/>
      <c r="H102" s="791"/>
      <c r="I102" s="791"/>
      <c r="J102" s="791"/>
      <c r="K102" s="791"/>
      <c r="L102" s="791"/>
      <c r="M102" s="791"/>
      <c r="N102" s="791"/>
      <c r="O102" s="791"/>
      <c r="P102" s="791"/>
      <c r="Q102" s="791"/>
      <c r="R102" s="791"/>
      <c r="S102" s="791"/>
      <c r="T102" s="791"/>
      <c r="U102" s="791"/>
      <c r="V102" s="792" t="s">
        <v>1029</v>
      </c>
      <c r="W102" s="792"/>
      <c r="X102" s="792"/>
      <c r="Y102" s="790"/>
      <c r="Z102" s="790"/>
      <c r="AA102" s="790"/>
      <c r="AB102" s="790"/>
      <c r="AC102" s="790"/>
      <c r="AD102" s="790"/>
      <c r="AE102" s="790"/>
      <c r="AF102" s="790"/>
      <c r="AG102" s="790"/>
      <c r="AH102" s="790"/>
      <c r="AI102" s="790"/>
      <c r="AJ102" s="790"/>
      <c r="AK102" s="790"/>
      <c r="AL102" s="790"/>
      <c r="AM102" s="790"/>
      <c r="AN102" s="790"/>
      <c r="AO102" s="790"/>
      <c r="AP102" s="790"/>
      <c r="AQ102" s="790"/>
      <c r="AR102" s="790"/>
      <c r="AS102" s="790"/>
      <c r="AT102" s="790"/>
      <c r="AU102" s="790"/>
      <c r="AV102" s="790"/>
      <c r="AW102" s="790"/>
      <c r="AX102" s="790"/>
      <c r="AY102" s="790"/>
      <c r="AZ102" s="790"/>
      <c r="BA102" s="790"/>
      <c r="BB102" s="790"/>
    </row>
    <row r="103" spans="1:54" x14ac:dyDescent="0.2">
      <c r="A103" s="790" t="s">
        <v>1036</v>
      </c>
      <c r="B103" s="790"/>
      <c r="C103" s="791" t="s">
        <v>1037</v>
      </c>
      <c r="D103" s="791"/>
      <c r="E103" s="791"/>
      <c r="F103" s="791"/>
      <c r="G103" s="791"/>
      <c r="H103" s="791"/>
      <c r="I103" s="791"/>
      <c r="J103" s="791"/>
      <c r="K103" s="791"/>
      <c r="L103" s="791"/>
      <c r="M103" s="791"/>
      <c r="N103" s="791"/>
      <c r="O103" s="791"/>
      <c r="P103" s="791"/>
      <c r="Q103" s="791"/>
      <c r="R103" s="791"/>
      <c r="S103" s="791"/>
      <c r="T103" s="791"/>
      <c r="U103" s="791"/>
      <c r="V103" s="792" t="s">
        <v>1029</v>
      </c>
      <c r="W103" s="792"/>
      <c r="X103" s="792"/>
      <c r="Y103" s="790"/>
      <c r="Z103" s="790"/>
      <c r="AA103" s="790"/>
      <c r="AB103" s="790"/>
      <c r="AC103" s="790"/>
      <c r="AD103" s="790"/>
      <c r="AE103" s="790"/>
      <c r="AF103" s="790"/>
      <c r="AG103" s="790"/>
      <c r="AH103" s="790"/>
      <c r="AI103" s="790"/>
      <c r="AJ103" s="790"/>
      <c r="AK103" s="790"/>
      <c r="AL103" s="790"/>
      <c r="AM103" s="790"/>
      <c r="AN103" s="790"/>
      <c r="AO103" s="790"/>
      <c r="AP103" s="790"/>
      <c r="AQ103" s="790"/>
      <c r="AR103" s="790"/>
      <c r="AS103" s="790"/>
      <c r="AT103" s="790"/>
      <c r="AU103" s="790"/>
      <c r="AV103" s="790"/>
      <c r="AW103" s="790"/>
      <c r="AX103" s="790"/>
      <c r="AY103" s="790"/>
      <c r="AZ103" s="790"/>
      <c r="BA103" s="790"/>
      <c r="BB103" s="790"/>
    </row>
    <row r="104" spans="1:54" x14ac:dyDescent="0.2">
      <c r="A104" s="790" t="s">
        <v>1038</v>
      </c>
      <c r="B104" s="790"/>
      <c r="C104" s="791" t="s">
        <v>1039</v>
      </c>
      <c r="D104" s="791"/>
      <c r="E104" s="791"/>
      <c r="F104" s="791"/>
      <c r="G104" s="791"/>
      <c r="H104" s="791"/>
      <c r="I104" s="791"/>
      <c r="J104" s="791"/>
      <c r="K104" s="791"/>
      <c r="L104" s="791"/>
      <c r="M104" s="791"/>
      <c r="N104" s="791"/>
      <c r="O104" s="791"/>
      <c r="P104" s="791"/>
      <c r="Q104" s="791"/>
      <c r="R104" s="791"/>
      <c r="S104" s="791"/>
      <c r="T104" s="791"/>
      <c r="U104" s="791"/>
      <c r="V104" s="792" t="s">
        <v>1029</v>
      </c>
      <c r="W104" s="792"/>
      <c r="X104" s="792"/>
      <c r="Y104" s="790"/>
      <c r="Z104" s="790"/>
      <c r="AA104" s="790"/>
      <c r="AB104" s="790"/>
      <c r="AC104" s="790"/>
      <c r="AD104" s="790"/>
      <c r="AE104" s="790"/>
      <c r="AF104" s="790"/>
      <c r="AG104" s="790"/>
      <c r="AH104" s="790"/>
      <c r="AI104" s="790"/>
      <c r="AJ104" s="790"/>
      <c r="AK104" s="790"/>
      <c r="AL104" s="790"/>
      <c r="AM104" s="790"/>
      <c r="AN104" s="790"/>
      <c r="AO104" s="790"/>
      <c r="AP104" s="790"/>
      <c r="AQ104" s="790"/>
      <c r="AR104" s="790"/>
      <c r="AS104" s="790"/>
      <c r="AT104" s="790"/>
      <c r="AU104" s="790"/>
      <c r="AV104" s="790"/>
      <c r="AW104" s="790"/>
      <c r="AX104" s="790"/>
      <c r="AY104" s="790"/>
      <c r="AZ104" s="790"/>
      <c r="BA104" s="790"/>
      <c r="BB104" s="790"/>
    </row>
    <row r="105" spans="1:54" x14ac:dyDescent="0.2">
      <c r="A105" s="790" t="s">
        <v>1040</v>
      </c>
      <c r="B105" s="790"/>
      <c r="C105" s="791" t="s">
        <v>1041</v>
      </c>
      <c r="D105" s="791"/>
      <c r="E105" s="791"/>
      <c r="F105" s="791"/>
      <c r="G105" s="791"/>
      <c r="H105" s="791"/>
      <c r="I105" s="791"/>
      <c r="J105" s="791"/>
      <c r="K105" s="791"/>
      <c r="L105" s="791"/>
      <c r="M105" s="791"/>
      <c r="N105" s="791"/>
      <c r="O105" s="791"/>
      <c r="P105" s="791"/>
      <c r="Q105" s="791"/>
      <c r="R105" s="791"/>
      <c r="S105" s="791"/>
      <c r="T105" s="791"/>
      <c r="U105" s="791"/>
      <c r="V105" s="792" t="s">
        <v>1029</v>
      </c>
      <c r="W105" s="792"/>
      <c r="X105" s="792"/>
      <c r="Y105" s="790"/>
      <c r="Z105" s="790"/>
      <c r="AA105" s="790"/>
      <c r="AB105" s="790"/>
      <c r="AC105" s="790"/>
      <c r="AD105" s="790"/>
      <c r="AE105" s="790"/>
      <c r="AF105" s="790"/>
      <c r="AG105" s="790"/>
      <c r="AH105" s="790"/>
      <c r="AI105" s="790"/>
      <c r="AJ105" s="790"/>
      <c r="AK105" s="790"/>
      <c r="AL105" s="790"/>
      <c r="AM105" s="790"/>
      <c r="AN105" s="790"/>
      <c r="AO105" s="790"/>
      <c r="AP105" s="790"/>
      <c r="AQ105" s="790"/>
      <c r="AR105" s="790"/>
      <c r="AS105" s="790"/>
      <c r="AT105" s="790"/>
      <c r="AU105" s="790"/>
      <c r="AV105" s="790"/>
      <c r="AW105" s="790"/>
      <c r="AX105" s="790"/>
      <c r="AY105" s="790"/>
      <c r="AZ105" s="790"/>
      <c r="BA105" s="790"/>
      <c r="BB105" s="790"/>
    </row>
    <row r="106" spans="1:54" x14ac:dyDescent="0.2">
      <c r="A106" s="790" t="s">
        <v>1042</v>
      </c>
      <c r="B106" s="790"/>
      <c r="C106" s="791" t="s">
        <v>1043</v>
      </c>
      <c r="D106" s="791"/>
      <c r="E106" s="791"/>
      <c r="F106" s="791"/>
      <c r="G106" s="791"/>
      <c r="H106" s="791"/>
      <c r="I106" s="791"/>
      <c r="J106" s="791"/>
      <c r="K106" s="791"/>
      <c r="L106" s="791"/>
      <c r="M106" s="791"/>
      <c r="N106" s="791"/>
      <c r="O106" s="791"/>
      <c r="P106" s="791"/>
      <c r="Q106" s="791"/>
      <c r="R106" s="791"/>
      <c r="S106" s="791"/>
      <c r="T106" s="791"/>
      <c r="U106" s="791"/>
      <c r="V106" s="792" t="s">
        <v>1029</v>
      </c>
      <c r="W106" s="792"/>
      <c r="X106" s="792"/>
      <c r="Y106" s="790"/>
      <c r="Z106" s="790"/>
      <c r="AA106" s="790"/>
      <c r="AB106" s="790"/>
      <c r="AC106" s="790"/>
      <c r="AD106" s="790"/>
      <c r="AE106" s="790"/>
      <c r="AF106" s="790"/>
      <c r="AG106" s="790"/>
      <c r="AH106" s="790"/>
      <c r="AI106" s="790"/>
      <c r="AJ106" s="790"/>
      <c r="AK106" s="790"/>
      <c r="AL106" s="790"/>
      <c r="AM106" s="790"/>
      <c r="AN106" s="790"/>
      <c r="AO106" s="790"/>
      <c r="AP106" s="790"/>
      <c r="AQ106" s="790"/>
      <c r="AR106" s="790"/>
      <c r="AS106" s="790"/>
      <c r="AT106" s="790"/>
      <c r="AU106" s="790"/>
      <c r="AV106" s="790"/>
      <c r="AW106" s="790"/>
      <c r="AX106" s="790"/>
      <c r="AY106" s="790"/>
      <c r="AZ106" s="790"/>
      <c r="BA106" s="790"/>
      <c r="BB106" s="790"/>
    </row>
    <row r="107" spans="1:54" x14ac:dyDescent="0.2">
      <c r="A107" s="790" t="s">
        <v>1044</v>
      </c>
      <c r="B107" s="790"/>
      <c r="C107" s="791" t="s">
        <v>1045</v>
      </c>
      <c r="D107" s="791"/>
      <c r="E107" s="791"/>
      <c r="F107" s="791"/>
      <c r="G107" s="791"/>
      <c r="H107" s="791"/>
      <c r="I107" s="791"/>
      <c r="J107" s="791"/>
      <c r="K107" s="791"/>
      <c r="L107" s="791"/>
      <c r="M107" s="791"/>
      <c r="N107" s="791"/>
      <c r="O107" s="791"/>
      <c r="P107" s="791"/>
      <c r="Q107" s="791"/>
      <c r="R107" s="791"/>
      <c r="S107" s="791"/>
      <c r="T107" s="791"/>
      <c r="U107" s="791"/>
      <c r="V107" s="792" t="s">
        <v>1029</v>
      </c>
      <c r="W107" s="792"/>
      <c r="X107" s="792"/>
      <c r="Y107" s="790"/>
      <c r="Z107" s="790"/>
      <c r="AA107" s="790"/>
      <c r="AB107" s="790"/>
      <c r="AC107" s="790"/>
      <c r="AD107" s="790"/>
      <c r="AE107" s="790"/>
      <c r="AF107" s="790"/>
      <c r="AG107" s="790"/>
      <c r="AH107" s="790"/>
      <c r="AI107" s="790"/>
      <c r="AJ107" s="790"/>
      <c r="AK107" s="790"/>
      <c r="AL107" s="790"/>
      <c r="AM107" s="790"/>
      <c r="AN107" s="790"/>
      <c r="AO107" s="790"/>
      <c r="AP107" s="790"/>
      <c r="AQ107" s="790"/>
      <c r="AR107" s="790"/>
      <c r="AS107" s="790"/>
      <c r="AT107" s="790"/>
      <c r="AU107" s="790"/>
      <c r="AV107" s="790"/>
      <c r="AW107" s="790"/>
      <c r="AX107" s="790"/>
      <c r="AY107" s="790"/>
      <c r="AZ107" s="790"/>
      <c r="BA107" s="790"/>
      <c r="BB107" s="790"/>
    </row>
    <row r="108" spans="1:54" x14ac:dyDescent="0.2">
      <c r="A108" s="790" t="s">
        <v>1046</v>
      </c>
      <c r="B108" s="790"/>
      <c r="C108" s="791" t="s">
        <v>1047</v>
      </c>
      <c r="D108" s="791"/>
      <c r="E108" s="791"/>
      <c r="F108" s="791"/>
      <c r="G108" s="791"/>
      <c r="H108" s="791"/>
      <c r="I108" s="791"/>
      <c r="J108" s="791"/>
      <c r="K108" s="791"/>
      <c r="L108" s="791"/>
      <c r="M108" s="791"/>
      <c r="N108" s="791"/>
      <c r="O108" s="791"/>
      <c r="P108" s="791"/>
      <c r="Q108" s="791"/>
      <c r="R108" s="791"/>
      <c r="S108" s="791"/>
      <c r="T108" s="791"/>
      <c r="U108" s="791"/>
      <c r="V108" s="792" t="s">
        <v>1048</v>
      </c>
      <c r="W108" s="792"/>
      <c r="X108" s="792"/>
      <c r="Y108" s="794"/>
      <c r="Z108" s="814"/>
      <c r="AA108" s="814"/>
      <c r="AB108" s="814"/>
      <c r="AC108" s="796"/>
      <c r="AD108" s="796"/>
      <c r="AE108" s="794"/>
      <c r="AF108" s="814"/>
      <c r="AG108" s="814"/>
      <c r="AH108" s="814"/>
      <c r="AI108" s="796"/>
      <c r="AJ108" s="796"/>
      <c r="AK108" s="794"/>
      <c r="AL108" s="814"/>
      <c r="AM108" s="814"/>
      <c r="AN108" s="814"/>
      <c r="AO108" s="796"/>
      <c r="AP108" s="796"/>
      <c r="AQ108" s="794"/>
      <c r="AR108" s="814"/>
      <c r="AS108" s="814"/>
      <c r="AT108" s="814"/>
      <c r="AU108" s="796"/>
      <c r="AV108" s="796"/>
      <c r="AW108" s="794"/>
      <c r="AX108" s="814"/>
      <c r="AY108" s="814"/>
      <c r="AZ108" s="814"/>
      <c r="BA108" s="796"/>
      <c r="BB108" s="796"/>
    </row>
    <row r="109" spans="1:54" x14ac:dyDescent="0.2">
      <c r="A109" s="790" t="s">
        <v>1049</v>
      </c>
      <c r="B109" s="790"/>
      <c r="C109" s="791" t="s">
        <v>1050</v>
      </c>
      <c r="D109" s="791"/>
      <c r="E109" s="791"/>
      <c r="F109" s="791"/>
      <c r="G109" s="791"/>
      <c r="H109" s="791"/>
      <c r="I109" s="791"/>
      <c r="J109" s="791"/>
      <c r="K109" s="791"/>
      <c r="L109" s="791"/>
      <c r="M109" s="791"/>
      <c r="N109" s="791"/>
      <c r="O109" s="791"/>
      <c r="P109" s="791"/>
      <c r="Q109" s="791"/>
      <c r="R109" s="791"/>
      <c r="S109" s="791"/>
      <c r="T109" s="791"/>
      <c r="U109" s="791"/>
      <c r="V109" s="792" t="s">
        <v>1048</v>
      </c>
      <c r="W109" s="792"/>
      <c r="X109" s="792"/>
      <c r="Y109" s="790"/>
      <c r="Z109" s="790"/>
      <c r="AA109" s="790"/>
      <c r="AB109" s="790"/>
      <c r="AC109" s="790"/>
      <c r="AD109" s="790"/>
      <c r="AE109" s="790"/>
      <c r="AF109" s="790"/>
      <c r="AG109" s="790"/>
      <c r="AH109" s="790"/>
      <c r="AI109" s="790"/>
      <c r="AJ109" s="790"/>
      <c r="AK109" s="790"/>
      <c r="AL109" s="790"/>
      <c r="AM109" s="790"/>
      <c r="AN109" s="790"/>
      <c r="AO109" s="790"/>
      <c r="AP109" s="790"/>
      <c r="AQ109" s="790"/>
      <c r="AR109" s="790"/>
      <c r="AS109" s="790"/>
      <c r="AT109" s="790"/>
      <c r="AU109" s="790"/>
      <c r="AV109" s="790"/>
      <c r="AW109" s="790"/>
      <c r="AX109" s="790"/>
      <c r="AY109" s="790"/>
      <c r="AZ109" s="790"/>
      <c r="BA109" s="790"/>
      <c r="BB109" s="790"/>
    </row>
    <row r="110" spans="1:54" x14ac:dyDescent="0.2">
      <c r="A110" s="790" t="s">
        <v>1051</v>
      </c>
      <c r="B110" s="790"/>
      <c r="C110" s="791" t="s">
        <v>617</v>
      </c>
      <c r="D110" s="791"/>
      <c r="E110" s="791"/>
      <c r="F110" s="791"/>
      <c r="G110" s="791"/>
      <c r="H110" s="791"/>
      <c r="I110" s="791"/>
      <c r="J110" s="791"/>
      <c r="K110" s="791"/>
      <c r="L110" s="791"/>
      <c r="M110" s="791"/>
      <c r="N110" s="791"/>
      <c r="O110" s="791"/>
      <c r="P110" s="791"/>
      <c r="Q110" s="791"/>
      <c r="R110" s="791"/>
      <c r="S110" s="791"/>
      <c r="T110" s="791"/>
      <c r="U110" s="791"/>
      <c r="V110" s="792" t="s">
        <v>1048</v>
      </c>
      <c r="W110" s="792"/>
      <c r="X110" s="792"/>
      <c r="Y110" s="790"/>
      <c r="Z110" s="790"/>
      <c r="AA110" s="790"/>
      <c r="AB110" s="790"/>
      <c r="AC110" s="790"/>
      <c r="AD110" s="790"/>
      <c r="AE110" s="790"/>
      <c r="AF110" s="790"/>
      <c r="AG110" s="790"/>
      <c r="AH110" s="790"/>
      <c r="AI110" s="790"/>
      <c r="AJ110" s="790"/>
      <c r="AK110" s="790"/>
      <c r="AL110" s="790"/>
      <c r="AM110" s="790"/>
      <c r="AN110" s="790"/>
      <c r="AO110" s="790"/>
      <c r="AP110" s="790"/>
      <c r="AQ110" s="790"/>
      <c r="AR110" s="790"/>
      <c r="AS110" s="790"/>
      <c r="AT110" s="790"/>
      <c r="AU110" s="790"/>
      <c r="AV110" s="790"/>
      <c r="AW110" s="790"/>
      <c r="AX110" s="790"/>
      <c r="AY110" s="790"/>
      <c r="AZ110" s="790"/>
      <c r="BA110" s="790"/>
      <c r="BB110" s="790"/>
    </row>
    <row r="111" spans="1:54" x14ac:dyDescent="0.2">
      <c r="A111" s="790" t="s">
        <v>1052</v>
      </c>
      <c r="B111" s="790"/>
      <c r="C111" s="791" t="s">
        <v>619</v>
      </c>
      <c r="D111" s="791"/>
      <c r="E111" s="791"/>
      <c r="F111" s="791"/>
      <c r="G111" s="791"/>
      <c r="H111" s="791"/>
      <c r="I111" s="791"/>
      <c r="J111" s="791"/>
      <c r="K111" s="791"/>
      <c r="L111" s="791"/>
      <c r="M111" s="791"/>
      <c r="N111" s="791"/>
      <c r="O111" s="791"/>
      <c r="P111" s="791"/>
      <c r="Q111" s="791"/>
      <c r="R111" s="791"/>
      <c r="S111" s="791"/>
      <c r="T111" s="791"/>
      <c r="U111" s="791"/>
      <c r="V111" s="792" t="s">
        <v>1048</v>
      </c>
      <c r="W111" s="792"/>
      <c r="X111" s="792"/>
      <c r="Y111" s="790"/>
      <c r="Z111" s="790"/>
      <c r="AA111" s="790"/>
      <c r="AB111" s="790"/>
      <c r="AC111" s="790"/>
      <c r="AD111" s="790"/>
      <c r="AE111" s="790"/>
      <c r="AF111" s="790"/>
      <c r="AG111" s="790"/>
      <c r="AH111" s="790"/>
      <c r="AI111" s="790"/>
      <c r="AJ111" s="790"/>
      <c r="AK111" s="790"/>
      <c r="AL111" s="790"/>
      <c r="AM111" s="790"/>
      <c r="AN111" s="790"/>
      <c r="AO111" s="790"/>
      <c r="AP111" s="790"/>
      <c r="AQ111" s="790"/>
      <c r="AR111" s="790"/>
      <c r="AS111" s="790"/>
      <c r="AT111" s="790"/>
      <c r="AU111" s="790"/>
      <c r="AV111" s="790"/>
      <c r="AW111" s="790"/>
      <c r="AX111" s="790"/>
      <c r="AY111" s="790"/>
      <c r="AZ111" s="790"/>
      <c r="BA111" s="790"/>
      <c r="BB111" s="790"/>
    </row>
    <row r="112" spans="1:54" x14ac:dyDescent="0.2">
      <c r="A112" s="790" t="s">
        <v>1053</v>
      </c>
      <c r="B112" s="790"/>
      <c r="C112" s="791" t="s">
        <v>1054</v>
      </c>
      <c r="D112" s="791"/>
      <c r="E112" s="791"/>
      <c r="F112" s="791"/>
      <c r="G112" s="791"/>
      <c r="H112" s="791"/>
      <c r="I112" s="791"/>
      <c r="J112" s="791"/>
      <c r="K112" s="791"/>
      <c r="L112" s="791"/>
      <c r="M112" s="791"/>
      <c r="N112" s="791"/>
      <c r="O112" s="791"/>
      <c r="P112" s="791"/>
      <c r="Q112" s="791"/>
      <c r="R112" s="791"/>
      <c r="S112" s="791"/>
      <c r="T112" s="791"/>
      <c r="U112" s="791"/>
      <c r="V112" s="792" t="s">
        <v>1048</v>
      </c>
      <c r="W112" s="792"/>
      <c r="X112" s="792"/>
      <c r="Y112" s="790"/>
      <c r="Z112" s="790"/>
      <c r="AA112" s="790"/>
      <c r="AB112" s="790"/>
      <c r="AC112" s="790"/>
      <c r="AD112" s="790"/>
      <c r="AE112" s="790"/>
      <c r="AF112" s="790"/>
      <c r="AG112" s="790"/>
      <c r="AH112" s="790"/>
      <c r="AI112" s="790"/>
      <c r="AJ112" s="790"/>
      <c r="AK112" s="790"/>
      <c r="AL112" s="790"/>
      <c r="AM112" s="790"/>
      <c r="AN112" s="790"/>
      <c r="AO112" s="790"/>
      <c r="AP112" s="790"/>
      <c r="AQ112" s="790"/>
      <c r="AR112" s="790"/>
      <c r="AS112" s="790"/>
      <c r="AT112" s="790"/>
      <c r="AU112" s="790"/>
      <c r="AV112" s="790"/>
      <c r="AW112" s="790"/>
      <c r="AX112" s="790"/>
      <c r="AY112" s="790"/>
      <c r="AZ112" s="790"/>
      <c r="BA112" s="790"/>
      <c r="BB112" s="790"/>
    </row>
    <row r="113" spans="1:54" x14ac:dyDescent="0.2">
      <c r="A113" s="790" t="s">
        <v>1055</v>
      </c>
      <c r="B113" s="790"/>
      <c r="C113" s="791" t="s">
        <v>1056</v>
      </c>
      <c r="D113" s="791"/>
      <c r="E113" s="791"/>
      <c r="F113" s="791"/>
      <c r="G113" s="791"/>
      <c r="H113" s="791"/>
      <c r="I113" s="791"/>
      <c r="J113" s="791"/>
      <c r="K113" s="791"/>
      <c r="L113" s="791"/>
      <c r="M113" s="791"/>
      <c r="N113" s="791"/>
      <c r="O113" s="791"/>
      <c r="P113" s="791"/>
      <c r="Q113" s="791"/>
      <c r="R113" s="791"/>
      <c r="S113" s="791"/>
      <c r="T113" s="791"/>
      <c r="U113" s="791"/>
      <c r="V113" s="792" t="s">
        <v>1057</v>
      </c>
      <c r="W113" s="792"/>
      <c r="X113" s="792"/>
      <c r="Y113" s="794"/>
      <c r="Z113" s="814"/>
      <c r="AA113" s="814"/>
      <c r="AB113" s="814"/>
      <c r="AC113" s="796"/>
      <c r="AD113" s="796"/>
      <c r="AE113" s="794"/>
      <c r="AF113" s="814"/>
      <c r="AG113" s="814"/>
      <c r="AH113" s="814"/>
      <c r="AI113" s="796"/>
      <c r="AJ113" s="796"/>
      <c r="AK113" s="794"/>
      <c r="AL113" s="814"/>
      <c r="AM113" s="814"/>
      <c r="AN113" s="814"/>
      <c r="AO113" s="796"/>
      <c r="AP113" s="796"/>
      <c r="AQ113" s="794"/>
      <c r="AR113" s="814"/>
      <c r="AS113" s="814"/>
      <c r="AT113" s="814"/>
      <c r="AU113" s="796"/>
      <c r="AV113" s="796"/>
      <c r="AW113" s="794"/>
      <c r="AX113" s="814"/>
      <c r="AY113" s="814"/>
      <c r="AZ113" s="814"/>
      <c r="BA113" s="796"/>
      <c r="BB113" s="796"/>
    </row>
    <row r="114" spans="1:54" x14ac:dyDescent="0.2">
      <c r="A114" s="790" t="s">
        <v>1058</v>
      </c>
      <c r="B114" s="790"/>
      <c r="C114" s="791" t="s">
        <v>1059</v>
      </c>
      <c r="D114" s="791"/>
      <c r="E114" s="791"/>
      <c r="F114" s="791"/>
      <c r="G114" s="791"/>
      <c r="H114" s="791"/>
      <c r="I114" s="791"/>
      <c r="J114" s="791"/>
      <c r="K114" s="791"/>
      <c r="L114" s="791"/>
      <c r="M114" s="791"/>
      <c r="N114" s="791"/>
      <c r="O114" s="791"/>
      <c r="P114" s="791"/>
      <c r="Q114" s="791"/>
      <c r="R114" s="791"/>
      <c r="S114" s="791"/>
      <c r="T114" s="791"/>
      <c r="U114" s="791"/>
      <c r="V114" s="791" t="s">
        <v>1057</v>
      </c>
      <c r="W114" s="791"/>
      <c r="X114" s="791"/>
      <c r="Y114" s="790"/>
      <c r="Z114" s="790"/>
      <c r="AA114" s="790"/>
      <c r="AB114" s="790"/>
      <c r="AC114" s="790"/>
      <c r="AD114" s="790"/>
      <c r="AE114" s="790"/>
      <c r="AF114" s="790"/>
      <c r="AG114" s="790"/>
      <c r="AH114" s="790"/>
      <c r="AI114" s="790"/>
      <c r="AJ114" s="790"/>
      <c r="AK114" s="790"/>
      <c r="AL114" s="790"/>
      <c r="AM114" s="790"/>
      <c r="AN114" s="790"/>
      <c r="AO114" s="790"/>
      <c r="AP114" s="790"/>
      <c r="AQ114" s="790"/>
      <c r="AR114" s="790"/>
      <c r="AS114" s="790"/>
      <c r="AT114" s="790"/>
      <c r="AU114" s="790"/>
      <c r="AV114" s="790"/>
      <c r="AW114" s="790"/>
      <c r="AX114" s="790"/>
      <c r="AY114" s="790"/>
      <c r="AZ114" s="790"/>
      <c r="BA114" s="790"/>
      <c r="BB114" s="790"/>
    </row>
    <row r="115" spans="1:54" x14ac:dyDescent="0.2">
      <c r="A115" s="790" t="s">
        <v>1060</v>
      </c>
      <c r="B115" s="790"/>
      <c r="C115" s="791" t="s">
        <v>1061</v>
      </c>
      <c r="D115" s="791"/>
      <c r="E115" s="791"/>
      <c r="F115" s="791"/>
      <c r="G115" s="791"/>
      <c r="H115" s="791"/>
      <c r="I115" s="791"/>
      <c r="J115" s="791"/>
      <c r="K115" s="791"/>
      <c r="L115" s="791"/>
      <c r="M115" s="791"/>
      <c r="N115" s="791"/>
      <c r="O115" s="791"/>
      <c r="P115" s="791"/>
      <c r="Q115" s="791"/>
      <c r="R115" s="791"/>
      <c r="S115" s="791"/>
      <c r="T115" s="791"/>
      <c r="U115" s="791"/>
      <c r="V115" s="791" t="s">
        <v>1057</v>
      </c>
      <c r="W115" s="791"/>
      <c r="X115" s="791"/>
      <c r="Y115" s="790"/>
      <c r="Z115" s="790"/>
      <c r="AA115" s="790"/>
      <c r="AB115" s="790"/>
      <c r="AC115" s="790"/>
      <c r="AD115" s="790"/>
      <c r="AE115" s="790"/>
      <c r="AF115" s="790"/>
      <c r="AG115" s="790"/>
      <c r="AH115" s="790"/>
      <c r="AI115" s="790"/>
      <c r="AJ115" s="790"/>
      <c r="AK115" s="790"/>
      <c r="AL115" s="790"/>
      <c r="AM115" s="790"/>
      <c r="AN115" s="790"/>
      <c r="AO115" s="790"/>
      <c r="AP115" s="790"/>
      <c r="AQ115" s="790"/>
      <c r="AR115" s="790"/>
      <c r="AS115" s="790"/>
      <c r="AT115" s="790"/>
      <c r="AU115" s="790"/>
      <c r="AV115" s="790"/>
      <c r="AW115" s="790"/>
      <c r="AX115" s="790"/>
      <c r="AY115" s="790"/>
      <c r="AZ115" s="790"/>
      <c r="BA115" s="790"/>
      <c r="BB115" s="790"/>
    </row>
    <row r="116" spans="1:54" x14ac:dyDescent="0.2">
      <c r="A116" s="790" t="s">
        <v>1062</v>
      </c>
      <c r="B116" s="790"/>
      <c r="C116" s="791" t="s">
        <v>1063</v>
      </c>
      <c r="D116" s="791"/>
      <c r="E116" s="791"/>
      <c r="F116" s="791"/>
      <c r="G116" s="791"/>
      <c r="H116" s="791"/>
      <c r="I116" s="791"/>
      <c r="J116" s="791"/>
      <c r="K116" s="791"/>
      <c r="L116" s="791"/>
      <c r="M116" s="791"/>
      <c r="N116" s="791"/>
      <c r="O116" s="791"/>
      <c r="P116" s="791"/>
      <c r="Q116" s="791"/>
      <c r="R116" s="791"/>
      <c r="S116" s="791"/>
      <c r="T116" s="791"/>
      <c r="U116" s="791"/>
      <c r="V116" s="791" t="s">
        <v>1057</v>
      </c>
      <c r="W116" s="791"/>
      <c r="X116" s="791"/>
      <c r="Y116" s="790"/>
      <c r="Z116" s="790"/>
      <c r="AA116" s="790"/>
      <c r="AB116" s="790"/>
      <c r="AC116" s="790"/>
      <c r="AD116" s="790"/>
      <c r="AE116" s="790"/>
      <c r="AF116" s="790"/>
      <c r="AG116" s="790"/>
      <c r="AH116" s="790"/>
      <c r="AI116" s="790"/>
      <c r="AJ116" s="790"/>
      <c r="AK116" s="790"/>
      <c r="AL116" s="790"/>
      <c r="AM116" s="790"/>
      <c r="AN116" s="790"/>
      <c r="AO116" s="790"/>
      <c r="AP116" s="790"/>
      <c r="AQ116" s="790"/>
      <c r="AR116" s="790"/>
      <c r="AS116" s="790"/>
      <c r="AT116" s="790"/>
      <c r="AU116" s="790"/>
      <c r="AV116" s="790"/>
      <c r="AW116" s="790"/>
      <c r="AX116" s="790"/>
      <c r="AY116" s="790"/>
      <c r="AZ116" s="790"/>
      <c r="BA116" s="790"/>
      <c r="BB116" s="790"/>
    </row>
    <row r="117" spans="1:54" x14ac:dyDescent="0.2">
      <c r="A117" s="790" t="s">
        <v>1064</v>
      </c>
      <c r="B117" s="790"/>
      <c r="C117" s="791" t="s">
        <v>1065</v>
      </c>
      <c r="D117" s="791"/>
      <c r="E117" s="791"/>
      <c r="F117" s="791"/>
      <c r="G117" s="791"/>
      <c r="H117" s="791"/>
      <c r="I117" s="791"/>
      <c r="J117" s="791"/>
      <c r="K117" s="791"/>
      <c r="L117" s="791"/>
      <c r="M117" s="791"/>
      <c r="N117" s="791"/>
      <c r="O117" s="791"/>
      <c r="P117" s="791"/>
      <c r="Q117" s="791"/>
      <c r="R117" s="791"/>
      <c r="S117" s="791"/>
      <c r="T117" s="791"/>
      <c r="U117" s="791"/>
      <c r="V117" s="791" t="s">
        <v>1057</v>
      </c>
      <c r="W117" s="791"/>
      <c r="X117" s="791"/>
      <c r="Y117" s="790"/>
      <c r="Z117" s="790"/>
      <c r="AA117" s="790"/>
      <c r="AB117" s="790"/>
      <c r="AC117" s="790"/>
      <c r="AD117" s="790"/>
      <c r="AE117" s="790"/>
      <c r="AF117" s="790"/>
      <c r="AG117" s="790"/>
      <c r="AH117" s="790"/>
      <c r="AI117" s="790"/>
      <c r="AJ117" s="790"/>
      <c r="AK117" s="790"/>
      <c r="AL117" s="790"/>
      <c r="AM117" s="790"/>
      <c r="AN117" s="790"/>
      <c r="AO117" s="790"/>
      <c r="AP117" s="790"/>
      <c r="AQ117" s="790"/>
      <c r="AR117" s="790"/>
      <c r="AS117" s="790"/>
      <c r="AT117" s="790"/>
      <c r="AU117" s="790"/>
      <c r="AV117" s="790"/>
      <c r="AW117" s="790"/>
      <c r="AX117" s="790"/>
      <c r="AY117" s="790"/>
      <c r="AZ117" s="790"/>
      <c r="BA117" s="790"/>
      <c r="BB117" s="790"/>
    </row>
    <row r="118" spans="1:54" x14ac:dyDescent="0.2">
      <c r="A118" s="790" t="s">
        <v>1066</v>
      </c>
      <c r="B118" s="790"/>
      <c r="C118" s="791" t="s">
        <v>1067</v>
      </c>
      <c r="D118" s="791"/>
      <c r="E118" s="791"/>
      <c r="F118" s="791"/>
      <c r="G118" s="791"/>
      <c r="H118" s="791"/>
      <c r="I118" s="791"/>
      <c r="J118" s="791"/>
      <c r="K118" s="791"/>
      <c r="L118" s="791"/>
      <c r="M118" s="791"/>
      <c r="N118" s="791"/>
      <c r="O118" s="791"/>
      <c r="P118" s="791"/>
      <c r="Q118" s="791"/>
      <c r="R118" s="791"/>
      <c r="S118" s="791"/>
      <c r="T118" s="791"/>
      <c r="U118" s="791"/>
      <c r="V118" s="791" t="s">
        <v>1057</v>
      </c>
      <c r="W118" s="791"/>
      <c r="X118" s="791"/>
      <c r="Y118" s="790"/>
      <c r="Z118" s="790"/>
      <c r="AA118" s="790"/>
      <c r="AB118" s="790"/>
      <c r="AC118" s="790"/>
      <c r="AD118" s="790"/>
      <c r="AE118" s="790"/>
      <c r="AF118" s="790"/>
      <c r="AG118" s="790"/>
      <c r="AH118" s="790"/>
      <c r="AI118" s="790"/>
      <c r="AJ118" s="790"/>
      <c r="AK118" s="790"/>
      <c r="AL118" s="790"/>
      <c r="AM118" s="790"/>
      <c r="AN118" s="790"/>
      <c r="AO118" s="790"/>
      <c r="AP118" s="790"/>
      <c r="AQ118" s="790"/>
      <c r="AR118" s="790"/>
      <c r="AS118" s="790"/>
      <c r="AT118" s="790"/>
      <c r="AU118" s="790"/>
      <c r="AV118" s="790"/>
      <c r="AW118" s="790"/>
      <c r="AX118" s="790"/>
      <c r="AY118" s="790"/>
      <c r="AZ118" s="790"/>
      <c r="BA118" s="790"/>
      <c r="BB118" s="790"/>
    </row>
    <row r="119" spans="1:54" x14ac:dyDescent="0.2">
      <c r="A119" s="790" t="s">
        <v>1068</v>
      </c>
      <c r="B119" s="790"/>
      <c r="C119" s="791" t="s">
        <v>1069</v>
      </c>
      <c r="D119" s="791"/>
      <c r="E119" s="791"/>
      <c r="F119" s="791"/>
      <c r="G119" s="791"/>
      <c r="H119" s="791"/>
      <c r="I119" s="791"/>
      <c r="J119" s="791"/>
      <c r="K119" s="791"/>
      <c r="L119" s="791"/>
      <c r="M119" s="791"/>
      <c r="N119" s="791"/>
      <c r="O119" s="791"/>
      <c r="P119" s="791"/>
      <c r="Q119" s="791"/>
      <c r="R119" s="791"/>
      <c r="S119" s="791"/>
      <c r="T119" s="791"/>
      <c r="U119" s="791"/>
      <c r="V119" s="791" t="s">
        <v>1057</v>
      </c>
      <c r="W119" s="791"/>
      <c r="X119" s="791"/>
      <c r="Y119" s="790"/>
      <c r="Z119" s="790"/>
      <c r="AA119" s="790"/>
      <c r="AB119" s="790"/>
      <c r="AC119" s="790"/>
      <c r="AD119" s="790"/>
      <c r="AE119" s="790"/>
      <c r="AF119" s="790"/>
      <c r="AG119" s="790"/>
      <c r="AH119" s="790"/>
      <c r="AI119" s="790"/>
      <c r="AJ119" s="790"/>
      <c r="AK119" s="790"/>
      <c r="AL119" s="790"/>
      <c r="AM119" s="790"/>
      <c r="AN119" s="790"/>
      <c r="AO119" s="790"/>
      <c r="AP119" s="790"/>
      <c r="AQ119" s="790"/>
      <c r="AR119" s="790"/>
      <c r="AS119" s="790"/>
      <c r="AT119" s="790"/>
      <c r="AU119" s="790"/>
      <c r="AV119" s="790"/>
      <c r="AW119" s="790"/>
      <c r="AX119" s="790"/>
      <c r="AY119" s="790"/>
      <c r="AZ119" s="790"/>
      <c r="BA119" s="790"/>
      <c r="BB119" s="790"/>
    </row>
    <row r="120" spans="1:54" x14ac:dyDescent="0.2">
      <c r="A120" s="790" t="s">
        <v>1070</v>
      </c>
      <c r="B120" s="790"/>
      <c r="C120" s="791" t="s">
        <v>1071</v>
      </c>
      <c r="D120" s="791"/>
      <c r="E120" s="791"/>
      <c r="F120" s="791"/>
      <c r="G120" s="791"/>
      <c r="H120" s="791"/>
      <c r="I120" s="791"/>
      <c r="J120" s="791"/>
      <c r="K120" s="791"/>
      <c r="L120" s="791"/>
      <c r="M120" s="791"/>
      <c r="N120" s="791"/>
      <c r="O120" s="791"/>
      <c r="P120" s="791"/>
      <c r="Q120" s="791"/>
      <c r="R120" s="791"/>
      <c r="S120" s="791"/>
      <c r="T120" s="791"/>
      <c r="U120" s="791"/>
      <c r="V120" s="791" t="s">
        <v>1057</v>
      </c>
      <c r="W120" s="791"/>
      <c r="X120" s="791"/>
      <c r="Y120" s="790"/>
      <c r="Z120" s="790"/>
      <c r="AA120" s="790"/>
      <c r="AB120" s="790"/>
      <c r="AC120" s="790"/>
      <c r="AD120" s="790"/>
      <c r="AE120" s="790"/>
      <c r="AF120" s="790"/>
      <c r="AG120" s="790"/>
      <c r="AH120" s="790"/>
      <c r="AI120" s="790"/>
      <c r="AJ120" s="790"/>
      <c r="AK120" s="790"/>
      <c r="AL120" s="790"/>
      <c r="AM120" s="790"/>
      <c r="AN120" s="790"/>
      <c r="AO120" s="790"/>
      <c r="AP120" s="790"/>
      <c r="AQ120" s="790"/>
      <c r="AR120" s="790"/>
      <c r="AS120" s="790"/>
      <c r="AT120" s="790"/>
      <c r="AU120" s="790"/>
      <c r="AV120" s="790"/>
      <c r="AW120" s="790"/>
      <c r="AX120" s="790"/>
      <c r="AY120" s="790"/>
      <c r="AZ120" s="790"/>
      <c r="BA120" s="790"/>
      <c r="BB120" s="790"/>
    </row>
    <row r="121" spans="1:54" x14ac:dyDescent="0.2">
      <c r="A121" s="790" t="s">
        <v>1072</v>
      </c>
      <c r="B121" s="790"/>
      <c r="C121" s="791" t="s">
        <v>1073</v>
      </c>
      <c r="D121" s="791"/>
      <c r="E121" s="791"/>
      <c r="F121" s="791"/>
      <c r="G121" s="791"/>
      <c r="H121" s="791"/>
      <c r="I121" s="791"/>
      <c r="J121" s="791"/>
      <c r="K121" s="791"/>
      <c r="L121" s="791"/>
      <c r="M121" s="791"/>
      <c r="N121" s="791"/>
      <c r="O121" s="791"/>
      <c r="P121" s="791"/>
      <c r="Q121" s="791"/>
      <c r="R121" s="791"/>
      <c r="S121" s="791"/>
      <c r="T121" s="791"/>
      <c r="U121" s="791"/>
      <c r="V121" s="792" t="s">
        <v>1074</v>
      </c>
      <c r="W121" s="792"/>
      <c r="X121" s="792"/>
      <c r="Y121" s="794"/>
      <c r="Z121" s="814"/>
      <c r="AA121" s="814"/>
      <c r="AB121" s="814"/>
      <c r="AC121" s="796"/>
      <c r="AD121" s="796"/>
      <c r="AE121" s="794"/>
      <c r="AF121" s="814"/>
      <c r="AG121" s="814"/>
      <c r="AH121" s="814"/>
      <c r="AI121" s="796"/>
      <c r="AJ121" s="796"/>
      <c r="AK121" s="794"/>
      <c r="AL121" s="814"/>
      <c r="AM121" s="814"/>
      <c r="AN121" s="814"/>
      <c r="AO121" s="796"/>
      <c r="AP121" s="796"/>
      <c r="AQ121" s="794"/>
      <c r="AR121" s="814"/>
      <c r="AS121" s="814"/>
      <c r="AT121" s="814"/>
      <c r="AU121" s="796"/>
      <c r="AV121" s="796"/>
      <c r="AW121" s="794"/>
      <c r="AX121" s="814"/>
      <c r="AY121" s="814"/>
      <c r="AZ121" s="814"/>
      <c r="BA121" s="796"/>
      <c r="BB121" s="796"/>
    </row>
    <row r="122" spans="1:54" x14ac:dyDescent="0.2">
      <c r="A122" s="790" t="s">
        <v>1075</v>
      </c>
      <c r="B122" s="790"/>
      <c r="C122" s="791" t="s">
        <v>1076</v>
      </c>
      <c r="D122" s="791"/>
      <c r="E122" s="791"/>
      <c r="F122" s="791"/>
      <c r="G122" s="791"/>
      <c r="H122" s="791"/>
      <c r="I122" s="791"/>
      <c r="J122" s="791"/>
      <c r="K122" s="791"/>
      <c r="L122" s="791"/>
      <c r="M122" s="791"/>
      <c r="N122" s="791"/>
      <c r="O122" s="791"/>
      <c r="P122" s="791"/>
      <c r="Q122" s="791"/>
      <c r="R122" s="791"/>
      <c r="S122" s="791"/>
      <c r="T122" s="791"/>
      <c r="U122" s="791"/>
      <c r="V122" s="791" t="s">
        <v>1074</v>
      </c>
      <c r="W122" s="791"/>
      <c r="X122" s="791"/>
      <c r="Y122" s="790"/>
      <c r="Z122" s="790"/>
      <c r="AA122" s="790"/>
      <c r="AB122" s="790"/>
      <c r="AC122" s="790"/>
      <c r="AD122" s="790"/>
      <c r="AE122" s="790"/>
      <c r="AF122" s="790"/>
      <c r="AG122" s="790"/>
      <c r="AH122" s="790"/>
      <c r="AI122" s="790"/>
      <c r="AJ122" s="790"/>
      <c r="AK122" s="790"/>
      <c r="AL122" s="790"/>
      <c r="AM122" s="790"/>
      <c r="AN122" s="790"/>
      <c r="AO122" s="790"/>
      <c r="AP122" s="790"/>
      <c r="AQ122" s="790"/>
      <c r="AR122" s="790"/>
      <c r="AS122" s="790"/>
      <c r="AT122" s="790"/>
      <c r="AU122" s="790"/>
      <c r="AV122" s="790"/>
      <c r="AW122" s="790"/>
      <c r="AX122" s="790"/>
      <c r="AY122" s="790"/>
      <c r="AZ122" s="790"/>
      <c r="BA122" s="790"/>
      <c r="BB122" s="790"/>
    </row>
    <row r="123" spans="1:54" x14ac:dyDescent="0.2">
      <c r="A123" s="790" t="s">
        <v>1077</v>
      </c>
      <c r="B123" s="790"/>
      <c r="C123" s="791" t="s">
        <v>1078</v>
      </c>
      <c r="D123" s="791"/>
      <c r="E123" s="791"/>
      <c r="F123" s="791"/>
      <c r="G123" s="791"/>
      <c r="H123" s="791"/>
      <c r="I123" s="791"/>
      <c r="J123" s="791"/>
      <c r="K123" s="791"/>
      <c r="L123" s="791"/>
      <c r="M123" s="791"/>
      <c r="N123" s="791"/>
      <c r="O123" s="791"/>
      <c r="P123" s="791"/>
      <c r="Q123" s="791"/>
      <c r="R123" s="791"/>
      <c r="S123" s="791"/>
      <c r="T123" s="791"/>
      <c r="U123" s="791"/>
      <c r="V123" s="791" t="s">
        <v>1074</v>
      </c>
      <c r="W123" s="791"/>
      <c r="X123" s="791"/>
      <c r="Y123" s="790"/>
      <c r="Z123" s="790"/>
      <c r="AA123" s="790"/>
      <c r="AB123" s="790"/>
      <c r="AC123" s="790"/>
      <c r="AD123" s="790"/>
      <c r="AE123" s="790"/>
      <c r="AF123" s="790"/>
      <c r="AG123" s="790"/>
      <c r="AH123" s="790"/>
      <c r="AI123" s="790"/>
      <c r="AJ123" s="790"/>
      <c r="AK123" s="790"/>
      <c r="AL123" s="790"/>
      <c r="AM123" s="790"/>
      <c r="AN123" s="790"/>
      <c r="AO123" s="790"/>
      <c r="AP123" s="790"/>
      <c r="AQ123" s="790"/>
      <c r="AR123" s="790"/>
      <c r="AS123" s="790"/>
      <c r="AT123" s="790"/>
      <c r="AU123" s="790"/>
      <c r="AV123" s="790"/>
      <c r="AW123" s="790"/>
      <c r="AX123" s="790"/>
      <c r="AY123" s="790"/>
      <c r="AZ123" s="790"/>
      <c r="BA123" s="790"/>
      <c r="BB123" s="790"/>
    </row>
    <row r="124" spans="1:54" x14ac:dyDescent="0.2">
      <c r="A124" s="790" t="s">
        <v>1079</v>
      </c>
      <c r="B124" s="790"/>
      <c r="C124" s="791" t="s">
        <v>1080</v>
      </c>
      <c r="D124" s="791"/>
      <c r="E124" s="791"/>
      <c r="F124" s="791"/>
      <c r="G124" s="791"/>
      <c r="H124" s="791"/>
      <c r="I124" s="791"/>
      <c r="J124" s="791"/>
      <c r="K124" s="791"/>
      <c r="L124" s="791"/>
      <c r="M124" s="791"/>
      <c r="N124" s="791"/>
      <c r="O124" s="791"/>
      <c r="P124" s="791"/>
      <c r="Q124" s="791"/>
      <c r="R124" s="791"/>
      <c r="S124" s="791"/>
      <c r="T124" s="791"/>
      <c r="U124" s="791"/>
      <c r="V124" s="791" t="s">
        <v>1074</v>
      </c>
      <c r="W124" s="791"/>
      <c r="X124" s="791"/>
      <c r="Y124" s="790"/>
      <c r="Z124" s="790"/>
      <c r="AA124" s="790"/>
      <c r="AB124" s="790"/>
      <c r="AC124" s="790"/>
      <c r="AD124" s="790"/>
      <c r="AE124" s="790"/>
      <c r="AF124" s="790"/>
      <c r="AG124" s="790"/>
      <c r="AH124" s="790"/>
      <c r="AI124" s="790"/>
      <c r="AJ124" s="790"/>
      <c r="AK124" s="790"/>
      <c r="AL124" s="790"/>
      <c r="AM124" s="790"/>
      <c r="AN124" s="790"/>
      <c r="AO124" s="790"/>
      <c r="AP124" s="790"/>
      <c r="AQ124" s="790"/>
      <c r="AR124" s="790"/>
      <c r="AS124" s="790"/>
      <c r="AT124" s="790"/>
      <c r="AU124" s="790"/>
      <c r="AV124" s="790"/>
      <c r="AW124" s="790"/>
      <c r="AX124" s="790"/>
      <c r="AY124" s="790"/>
      <c r="AZ124" s="790"/>
      <c r="BA124" s="790"/>
      <c r="BB124" s="790"/>
    </row>
    <row r="125" spans="1:54" x14ac:dyDescent="0.2">
      <c r="A125" s="790" t="s">
        <v>1081</v>
      </c>
      <c r="B125" s="790"/>
      <c r="C125" s="791" t="s">
        <v>1082</v>
      </c>
      <c r="D125" s="791"/>
      <c r="E125" s="791"/>
      <c r="F125" s="791"/>
      <c r="G125" s="791"/>
      <c r="H125" s="791"/>
      <c r="I125" s="791"/>
      <c r="J125" s="791"/>
      <c r="K125" s="791"/>
      <c r="L125" s="791"/>
      <c r="M125" s="791"/>
      <c r="N125" s="791"/>
      <c r="O125" s="791"/>
      <c r="P125" s="791"/>
      <c r="Q125" s="791"/>
      <c r="R125" s="791"/>
      <c r="S125" s="791"/>
      <c r="T125" s="791"/>
      <c r="U125" s="791"/>
      <c r="V125" s="791" t="s">
        <v>1074</v>
      </c>
      <c r="W125" s="791"/>
      <c r="X125" s="791"/>
      <c r="Y125" s="790"/>
      <c r="Z125" s="790"/>
      <c r="AA125" s="790"/>
      <c r="AB125" s="790"/>
      <c r="AC125" s="790"/>
      <c r="AD125" s="790"/>
      <c r="AE125" s="790"/>
      <c r="AF125" s="790"/>
      <c r="AG125" s="790"/>
      <c r="AH125" s="790"/>
      <c r="AI125" s="790"/>
      <c r="AJ125" s="790"/>
      <c r="AK125" s="790"/>
      <c r="AL125" s="790"/>
      <c r="AM125" s="790"/>
      <c r="AN125" s="790"/>
      <c r="AO125" s="790"/>
      <c r="AP125" s="790"/>
      <c r="AQ125" s="790"/>
      <c r="AR125" s="790"/>
      <c r="AS125" s="790"/>
      <c r="AT125" s="790"/>
      <c r="AU125" s="790"/>
      <c r="AV125" s="790"/>
      <c r="AW125" s="790"/>
      <c r="AX125" s="790"/>
      <c r="AY125" s="790"/>
      <c r="AZ125" s="790"/>
      <c r="BA125" s="790"/>
      <c r="BB125" s="790"/>
    </row>
    <row r="126" spans="1:54" x14ac:dyDescent="0.2">
      <c r="A126" s="790" t="s">
        <v>1083</v>
      </c>
      <c r="B126" s="790"/>
      <c r="C126" s="791" t="s">
        <v>1084</v>
      </c>
      <c r="D126" s="791"/>
      <c r="E126" s="791"/>
      <c r="F126" s="791"/>
      <c r="G126" s="791"/>
      <c r="H126" s="791"/>
      <c r="I126" s="791"/>
      <c r="J126" s="791"/>
      <c r="K126" s="791"/>
      <c r="L126" s="791"/>
      <c r="M126" s="791"/>
      <c r="N126" s="791"/>
      <c r="O126" s="791"/>
      <c r="P126" s="791"/>
      <c r="Q126" s="791"/>
      <c r="R126" s="791"/>
      <c r="S126" s="791"/>
      <c r="T126" s="791"/>
      <c r="U126" s="791"/>
      <c r="V126" s="791" t="s">
        <v>1074</v>
      </c>
      <c r="W126" s="791"/>
      <c r="X126" s="791"/>
      <c r="Y126" s="790"/>
      <c r="Z126" s="790"/>
      <c r="AA126" s="790"/>
      <c r="AB126" s="790"/>
      <c r="AC126" s="790"/>
      <c r="AD126" s="790"/>
      <c r="AE126" s="790"/>
      <c r="AF126" s="790"/>
      <c r="AG126" s="790"/>
      <c r="AH126" s="790"/>
      <c r="AI126" s="790"/>
      <c r="AJ126" s="790"/>
      <c r="AK126" s="790"/>
      <c r="AL126" s="790"/>
      <c r="AM126" s="790"/>
      <c r="AN126" s="790"/>
      <c r="AO126" s="790"/>
      <c r="AP126" s="790"/>
      <c r="AQ126" s="790"/>
      <c r="AR126" s="790"/>
      <c r="AS126" s="790"/>
      <c r="AT126" s="790"/>
      <c r="AU126" s="790"/>
      <c r="AV126" s="790"/>
      <c r="AW126" s="790"/>
      <c r="AX126" s="790"/>
      <c r="AY126" s="790"/>
      <c r="AZ126" s="790"/>
      <c r="BA126" s="790"/>
      <c r="BB126" s="790"/>
    </row>
    <row r="127" spans="1:54" x14ac:dyDescent="0.2">
      <c r="A127" s="790" t="s">
        <v>1085</v>
      </c>
      <c r="B127" s="790"/>
      <c r="C127" s="791" t="s">
        <v>1086</v>
      </c>
      <c r="D127" s="791"/>
      <c r="E127" s="791"/>
      <c r="F127" s="791"/>
      <c r="G127" s="791"/>
      <c r="H127" s="791"/>
      <c r="I127" s="791"/>
      <c r="J127" s="791"/>
      <c r="K127" s="791"/>
      <c r="L127" s="791"/>
      <c r="M127" s="791"/>
      <c r="N127" s="791"/>
      <c r="O127" s="791"/>
      <c r="P127" s="791"/>
      <c r="Q127" s="791"/>
      <c r="R127" s="791"/>
      <c r="S127" s="791"/>
      <c r="T127" s="791"/>
      <c r="U127" s="791"/>
      <c r="V127" s="791" t="s">
        <v>1074</v>
      </c>
      <c r="W127" s="791"/>
      <c r="X127" s="791"/>
      <c r="Y127" s="790"/>
      <c r="Z127" s="790"/>
      <c r="AA127" s="790"/>
      <c r="AB127" s="790"/>
      <c r="AC127" s="790"/>
      <c r="AD127" s="790"/>
      <c r="AE127" s="790"/>
      <c r="AF127" s="790"/>
      <c r="AG127" s="790"/>
      <c r="AH127" s="790"/>
      <c r="AI127" s="790"/>
      <c r="AJ127" s="790"/>
      <c r="AK127" s="790"/>
      <c r="AL127" s="790"/>
      <c r="AM127" s="790"/>
      <c r="AN127" s="790"/>
      <c r="AO127" s="790"/>
      <c r="AP127" s="790"/>
      <c r="AQ127" s="790"/>
      <c r="AR127" s="790"/>
      <c r="AS127" s="790"/>
      <c r="AT127" s="790"/>
      <c r="AU127" s="790"/>
      <c r="AV127" s="790"/>
      <c r="AW127" s="790"/>
      <c r="AX127" s="790"/>
      <c r="AY127" s="790"/>
      <c r="AZ127" s="790"/>
      <c r="BA127" s="790"/>
      <c r="BB127" s="790"/>
    </row>
    <row r="128" spans="1:54" x14ac:dyDescent="0.2">
      <c r="A128" s="790" t="s">
        <v>1087</v>
      </c>
      <c r="B128" s="790"/>
      <c r="C128" s="791" t="s">
        <v>1088</v>
      </c>
      <c r="D128" s="791"/>
      <c r="E128" s="791"/>
      <c r="F128" s="791"/>
      <c r="G128" s="791"/>
      <c r="H128" s="791"/>
      <c r="I128" s="791"/>
      <c r="J128" s="791"/>
      <c r="K128" s="791"/>
      <c r="L128" s="791"/>
      <c r="M128" s="791"/>
      <c r="N128" s="791"/>
      <c r="O128" s="791"/>
      <c r="P128" s="791"/>
      <c r="Q128" s="791"/>
      <c r="R128" s="791"/>
      <c r="S128" s="791"/>
      <c r="T128" s="791"/>
      <c r="U128" s="791"/>
      <c r="V128" s="791" t="s">
        <v>1074</v>
      </c>
      <c r="W128" s="791"/>
      <c r="X128" s="791"/>
      <c r="Y128" s="790"/>
      <c r="Z128" s="790"/>
      <c r="AA128" s="790"/>
      <c r="AB128" s="790"/>
      <c r="AC128" s="790"/>
      <c r="AD128" s="790"/>
      <c r="AE128" s="790"/>
      <c r="AF128" s="790"/>
      <c r="AG128" s="790"/>
      <c r="AH128" s="790"/>
      <c r="AI128" s="790"/>
      <c r="AJ128" s="790"/>
      <c r="AK128" s="790"/>
      <c r="AL128" s="790"/>
      <c r="AM128" s="790"/>
      <c r="AN128" s="790"/>
      <c r="AO128" s="790"/>
      <c r="AP128" s="790"/>
      <c r="AQ128" s="790"/>
      <c r="AR128" s="790"/>
      <c r="AS128" s="790"/>
      <c r="AT128" s="790"/>
      <c r="AU128" s="790"/>
      <c r="AV128" s="790"/>
      <c r="AW128" s="790"/>
      <c r="AX128" s="790"/>
      <c r="AY128" s="790"/>
      <c r="AZ128" s="790"/>
      <c r="BA128" s="790"/>
      <c r="BB128" s="790"/>
    </row>
    <row r="129" spans="1:54" x14ac:dyDescent="0.2">
      <c r="A129" s="790" t="s">
        <v>1089</v>
      </c>
      <c r="B129" s="790"/>
      <c r="C129" s="791" t="s">
        <v>1090</v>
      </c>
      <c r="D129" s="791"/>
      <c r="E129" s="791"/>
      <c r="F129" s="791"/>
      <c r="G129" s="791"/>
      <c r="H129" s="791"/>
      <c r="I129" s="791"/>
      <c r="J129" s="791"/>
      <c r="K129" s="791"/>
      <c r="L129" s="791"/>
      <c r="M129" s="791"/>
      <c r="N129" s="791"/>
      <c r="O129" s="791"/>
      <c r="P129" s="791"/>
      <c r="Q129" s="791"/>
      <c r="R129" s="791"/>
      <c r="S129" s="791"/>
      <c r="T129" s="791"/>
      <c r="U129" s="791"/>
      <c r="V129" s="791" t="s">
        <v>1074</v>
      </c>
      <c r="W129" s="791"/>
      <c r="X129" s="791"/>
      <c r="Y129" s="790"/>
      <c r="Z129" s="790"/>
      <c r="AA129" s="790"/>
      <c r="AB129" s="790"/>
      <c r="AC129" s="790"/>
      <c r="AD129" s="790"/>
      <c r="AE129" s="790"/>
      <c r="AF129" s="790"/>
      <c r="AG129" s="790"/>
      <c r="AH129" s="790"/>
      <c r="AI129" s="790"/>
      <c r="AJ129" s="790"/>
      <c r="AK129" s="790"/>
      <c r="AL129" s="790"/>
      <c r="AM129" s="790"/>
      <c r="AN129" s="790"/>
      <c r="AO129" s="790"/>
      <c r="AP129" s="790"/>
      <c r="AQ129" s="790"/>
      <c r="AR129" s="790"/>
      <c r="AS129" s="790"/>
      <c r="AT129" s="790"/>
      <c r="AU129" s="790"/>
      <c r="AV129" s="790"/>
      <c r="AW129" s="790"/>
      <c r="AX129" s="790"/>
      <c r="AY129" s="790"/>
      <c r="AZ129" s="790"/>
      <c r="BA129" s="790"/>
      <c r="BB129" s="790"/>
    </row>
    <row r="130" spans="1:54" x14ac:dyDescent="0.2">
      <c r="A130" s="790" t="s">
        <v>1091</v>
      </c>
      <c r="B130" s="790"/>
      <c r="C130" s="791" t="s">
        <v>1092</v>
      </c>
      <c r="D130" s="791"/>
      <c r="E130" s="791"/>
      <c r="F130" s="791"/>
      <c r="G130" s="791"/>
      <c r="H130" s="791"/>
      <c r="I130" s="791"/>
      <c r="J130" s="791"/>
      <c r="K130" s="791"/>
      <c r="L130" s="791"/>
      <c r="M130" s="791"/>
      <c r="N130" s="791"/>
      <c r="O130" s="791"/>
      <c r="P130" s="791"/>
      <c r="Q130" s="791"/>
      <c r="R130" s="791"/>
      <c r="S130" s="791"/>
      <c r="T130" s="791"/>
      <c r="U130" s="791"/>
      <c r="V130" s="791" t="s">
        <v>1074</v>
      </c>
      <c r="W130" s="791"/>
      <c r="X130" s="791"/>
      <c r="Y130" s="790"/>
      <c r="Z130" s="790"/>
      <c r="AA130" s="790"/>
      <c r="AB130" s="790"/>
      <c r="AC130" s="790"/>
      <c r="AD130" s="790"/>
      <c r="AE130" s="790"/>
      <c r="AF130" s="790"/>
      <c r="AG130" s="790"/>
      <c r="AH130" s="790"/>
      <c r="AI130" s="790"/>
      <c r="AJ130" s="790"/>
      <c r="AK130" s="790"/>
      <c r="AL130" s="790"/>
      <c r="AM130" s="790"/>
      <c r="AN130" s="790"/>
      <c r="AO130" s="790"/>
      <c r="AP130" s="790"/>
      <c r="AQ130" s="790"/>
      <c r="AR130" s="790"/>
      <c r="AS130" s="790"/>
      <c r="AT130" s="790"/>
      <c r="AU130" s="790"/>
      <c r="AV130" s="790"/>
      <c r="AW130" s="790"/>
      <c r="AX130" s="790"/>
      <c r="AY130" s="790"/>
      <c r="AZ130" s="790"/>
      <c r="BA130" s="790"/>
      <c r="BB130" s="790"/>
    </row>
    <row r="131" spans="1:54" x14ac:dyDescent="0.2">
      <c r="A131" s="790" t="s">
        <v>1093</v>
      </c>
      <c r="B131" s="790"/>
      <c r="C131" s="791" t="s">
        <v>1094</v>
      </c>
      <c r="D131" s="791"/>
      <c r="E131" s="791"/>
      <c r="F131" s="791"/>
      <c r="G131" s="791"/>
      <c r="H131" s="791"/>
      <c r="I131" s="791"/>
      <c r="J131" s="791"/>
      <c r="K131" s="791"/>
      <c r="L131" s="791"/>
      <c r="M131" s="791"/>
      <c r="N131" s="791"/>
      <c r="O131" s="791"/>
      <c r="P131" s="791"/>
      <c r="Q131" s="791"/>
      <c r="R131" s="791"/>
      <c r="S131" s="791"/>
      <c r="T131" s="791"/>
      <c r="U131" s="791"/>
      <c r="V131" s="791" t="s">
        <v>1074</v>
      </c>
      <c r="W131" s="791"/>
      <c r="X131" s="791"/>
      <c r="Y131" s="790"/>
      <c r="Z131" s="790"/>
      <c r="AA131" s="790"/>
      <c r="AB131" s="790"/>
      <c r="AC131" s="790"/>
      <c r="AD131" s="790"/>
      <c r="AE131" s="790"/>
      <c r="AF131" s="790"/>
      <c r="AG131" s="790"/>
      <c r="AH131" s="790"/>
      <c r="AI131" s="790"/>
      <c r="AJ131" s="790"/>
      <c r="AK131" s="790"/>
      <c r="AL131" s="790"/>
      <c r="AM131" s="790"/>
      <c r="AN131" s="790"/>
      <c r="AO131" s="790"/>
      <c r="AP131" s="790"/>
      <c r="AQ131" s="790"/>
      <c r="AR131" s="790"/>
      <c r="AS131" s="790"/>
      <c r="AT131" s="790"/>
      <c r="AU131" s="790"/>
      <c r="AV131" s="790"/>
      <c r="AW131" s="790"/>
      <c r="AX131" s="790"/>
      <c r="AY131" s="790"/>
      <c r="AZ131" s="790"/>
      <c r="BA131" s="790"/>
      <c r="BB131" s="790"/>
    </row>
    <row r="132" spans="1:54" x14ac:dyDescent="0.2">
      <c r="A132" s="790" t="s">
        <v>1095</v>
      </c>
      <c r="B132" s="790"/>
      <c r="C132" s="791" t="s">
        <v>1096</v>
      </c>
      <c r="D132" s="791"/>
      <c r="E132" s="791"/>
      <c r="F132" s="791"/>
      <c r="G132" s="791"/>
      <c r="H132" s="791"/>
      <c r="I132" s="791"/>
      <c r="J132" s="791"/>
      <c r="K132" s="791"/>
      <c r="L132" s="791"/>
      <c r="M132" s="791"/>
      <c r="N132" s="791"/>
      <c r="O132" s="791"/>
      <c r="P132" s="791"/>
      <c r="Q132" s="791"/>
      <c r="R132" s="791"/>
      <c r="S132" s="791"/>
      <c r="T132" s="791"/>
      <c r="U132" s="791"/>
      <c r="V132" s="791" t="s">
        <v>1074</v>
      </c>
      <c r="W132" s="791"/>
      <c r="X132" s="791"/>
      <c r="Y132" s="790"/>
      <c r="Z132" s="790"/>
      <c r="AA132" s="790"/>
      <c r="AB132" s="790"/>
      <c r="AC132" s="790"/>
      <c r="AD132" s="790"/>
      <c r="AE132" s="790"/>
      <c r="AF132" s="790"/>
      <c r="AG132" s="790"/>
      <c r="AH132" s="790"/>
      <c r="AI132" s="790"/>
      <c r="AJ132" s="790"/>
      <c r="AK132" s="790"/>
      <c r="AL132" s="790"/>
      <c r="AM132" s="790"/>
      <c r="AN132" s="790"/>
      <c r="AO132" s="790"/>
      <c r="AP132" s="790"/>
      <c r="AQ132" s="790"/>
      <c r="AR132" s="790"/>
      <c r="AS132" s="790"/>
      <c r="AT132" s="790"/>
      <c r="AU132" s="790"/>
      <c r="AV132" s="790"/>
      <c r="AW132" s="790"/>
      <c r="AX132" s="790"/>
      <c r="AY132" s="790"/>
      <c r="AZ132" s="790"/>
      <c r="BA132" s="790"/>
      <c r="BB132" s="790"/>
    </row>
    <row r="133" spans="1:54" x14ac:dyDescent="0.2">
      <c r="A133" s="790" t="s">
        <v>1097</v>
      </c>
      <c r="B133" s="790"/>
      <c r="C133" s="791" t="s">
        <v>1098</v>
      </c>
      <c r="D133" s="791"/>
      <c r="E133" s="791"/>
      <c r="F133" s="791"/>
      <c r="G133" s="791"/>
      <c r="H133" s="791"/>
      <c r="I133" s="791"/>
      <c r="J133" s="791"/>
      <c r="K133" s="791"/>
      <c r="L133" s="791"/>
      <c r="M133" s="791"/>
      <c r="N133" s="791"/>
      <c r="O133" s="791"/>
      <c r="P133" s="791"/>
      <c r="Q133" s="791"/>
      <c r="R133" s="791"/>
      <c r="S133" s="791"/>
      <c r="T133" s="791"/>
      <c r="U133" s="791"/>
      <c r="V133" s="791" t="s">
        <v>1074</v>
      </c>
      <c r="W133" s="791"/>
      <c r="X133" s="791"/>
      <c r="Y133" s="790"/>
      <c r="Z133" s="790"/>
      <c r="AA133" s="790"/>
      <c r="AB133" s="790"/>
      <c r="AC133" s="790"/>
      <c r="AD133" s="790"/>
      <c r="AE133" s="790"/>
      <c r="AF133" s="790"/>
      <c r="AG133" s="790"/>
      <c r="AH133" s="790"/>
      <c r="AI133" s="790"/>
      <c r="AJ133" s="790"/>
      <c r="AK133" s="790"/>
      <c r="AL133" s="790"/>
      <c r="AM133" s="790"/>
      <c r="AN133" s="790"/>
      <c r="AO133" s="790"/>
      <c r="AP133" s="790"/>
      <c r="AQ133" s="790"/>
      <c r="AR133" s="790"/>
      <c r="AS133" s="790"/>
      <c r="AT133" s="790"/>
      <c r="AU133" s="790"/>
      <c r="AV133" s="790"/>
      <c r="AW133" s="790"/>
      <c r="AX133" s="790"/>
      <c r="AY133" s="790"/>
      <c r="AZ133" s="790"/>
      <c r="BA133" s="790"/>
      <c r="BB133" s="790"/>
    </row>
    <row r="134" spans="1:54" x14ac:dyDescent="0.2">
      <c r="A134" s="790" t="s">
        <v>1099</v>
      </c>
      <c r="B134" s="790"/>
      <c r="C134" s="791" t="s">
        <v>1100</v>
      </c>
      <c r="D134" s="791"/>
      <c r="E134" s="791"/>
      <c r="F134" s="791"/>
      <c r="G134" s="791"/>
      <c r="H134" s="791"/>
      <c r="I134" s="791"/>
      <c r="J134" s="791"/>
      <c r="K134" s="791"/>
      <c r="L134" s="791"/>
      <c r="M134" s="791"/>
      <c r="N134" s="791"/>
      <c r="O134" s="791"/>
      <c r="P134" s="791"/>
      <c r="Q134" s="791"/>
      <c r="R134" s="791"/>
      <c r="S134" s="791"/>
      <c r="T134" s="791"/>
      <c r="U134" s="791"/>
      <c r="V134" s="791" t="s">
        <v>1074</v>
      </c>
      <c r="W134" s="791"/>
      <c r="X134" s="791"/>
      <c r="Y134" s="790"/>
      <c r="Z134" s="790"/>
      <c r="AA134" s="790"/>
      <c r="AB134" s="790"/>
      <c r="AC134" s="790"/>
      <c r="AD134" s="790"/>
      <c r="AE134" s="790"/>
      <c r="AF134" s="790"/>
      <c r="AG134" s="790"/>
      <c r="AH134" s="790"/>
      <c r="AI134" s="790"/>
      <c r="AJ134" s="790"/>
      <c r="AK134" s="790"/>
      <c r="AL134" s="790"/>
      <c r="AM134" s="790"/>
      <c r="AN134" s="790"/>
      <c r="AO134" s="790"/>
      <c r="AP134" s="790"/>
      <c r="AQ134" s="790"/>
      <c r="AR134" s="790"/>
      <c r="AS134" s="790"/>
      <c r="AT134" s="790"/>
      <c r="AU134" s="790"/>
      <c r="AV134" s="790"/>
      <c r="AW134" s="790"/>
      <c r="AX134" s="790"/>
      <c r="AY134" s="790"/>
      <c r="AZ134" s="790"/>
      <c r="BA134" s="790"/>
      <c r="BB134" s="790"/>
    </row>
    <row r="135" spans="1:54" x14ac:dyDescent="0.2">
      <c r="A135" s="790" t="s">
        <v>1101</v>
      </c>
      <c r="B135" s="790"/>
      <c r="C135" s="791" t="s">
        <v>1102</v>
      </c>
      <c r="D135" s="791"/>
      <c r="E135" s="791"/>
      <c r="F135" s="791"/>
      <c r="G135" s="791"/>
      <c r="H135" s="791"/>
      <c r="I135" s="791"/>
      <c r="J135" s="791"/>
      <c r="K135" s="791"/>
      <c r="L135" s="791"/>
      <c r="M135" s="791"/>
      <c r="N135" s="791"/>
      <c r="O135" s="791"/>
      <c r="P135" s="791"/>
      <c r="Q135" s="791"/>
      <c r="R135" s="791"/>
      <c r="S135" s="791"/>
      <c r="T135" s="791"/>
      <c r="U135" s="791"/>
      <c r="V135" s="791" t="s">
        <v>1074</v>
      </c>
      <c r="W135" s="791"/>
      <c r="X135" s="791"/>
      <c r="Y135" s="790"/>
      <c r="Z135" s="790"/>
      <c r="AA135" s="790"/>
      <c r="AB135" s="790"/>
      <c r="AC135" s="790"/>
      <c r="AD135" s="790"/>
      <c r="AE135" s="790"/>
      <c r="AF135" s="790"/>
      <c r="AG135" s="790"/>
      <c r="AH135" s="790"/>
      <c r="AI135" s="790"/>
      <c r="AJ135" s="790"/>
      <c r="AK135" s="790"/>
      <c r="AL135" s="790"/>
      <c r="AM135" s="790"/>
      <c r="AN135" s="790"/>
      <c r="AO135" s="790"/>
      <c r="AP135" s="790"/>
      <c r="AQ135" s="790"/>
      <c r="AR135" s="790"/>
      <c r="AS135" s="790"/>
      <c r="AT135" s="790"/>
      <c r="AU135" s="790"/>
      <c r="AV135" s="790"/>
      <c r="AW135" s="790"/>
      <c r="AX135" s="790"/>
      <c r="AY135" s="790"/>
      <c r="AZ135" s="790"/>
      <c r="BA135" s="790"/>
      <c r="BB135" s="790"/>
    </row>
    <row r="136" spans="1:54" x14ac:dyDescent="0.2">
      <c r="A136" s="790" t="s">
        <v>1103</v>
      </c>
      <c r="B136" s="790"/>
      <c r="C136" s="791" t="s">
        <v>1104</v>
      </c>
      <c r="D136" s="791"/>
      <c r="E136" s="791"/>
      <c r="F136" s="791"/>
      <c r="G136" s="791"/>
      <c r="H136" s="791"/>
      <c r="I136" s="791"/>
      <c r="J136" s="791"/>
      <c r="K136" s="791"/>
      <c r="L136" s="791"/>
      <c r="M136" s="791"/>
      <c r="N136" s="791"/>
      <c r="O136" s="791"/>
      <c r="P136" s="791"/>
      <c r="Q136" s="791"/>
      <c r="R136" s="791"/>
      <c r="S136" s="791"/>
      <c r="T136" s="791"/>
      <c r="U136" s="791"/>
      <c r="V136" s="791" t="s">
        <v>1074</v>
      </c>
      <c r="W136" s="791"/>
      <c r="X136" s="791"/>
      <c r="Y136" s="790"/>
      <c r="Z136" s="790"/>
      <c r="AA136" s="790"/>
      <c r="AB136" s="790"/>
      <c r="AC136" s="790"/>
      <c r="AD136" s="790"/>
      <c r="AE136" s="790"/>
      <c r="AF136" s="790"/>
      <c r="AG136" s="790"/>
      <c r="AH136" s="790"/>
      <c r="AI136" s="790"/>
      <c r="AJ136" s="790"/>
      <c r="AK136" s="790"/>
      <c r="AL136" s="790"/>
      <c r="AM136" s="790"/>
      <c r="AN136" s="790"/>
      <c r="AO136" s="790"/>
      <c r="AP136" s="790"/>
      <c r="AQ136" s="790"/>
      <c r="AR136" s="790"/>
      <c r="AS136" s="790"/>
      <c r="AT136" s="790"/>
      <c r="AU136" s="790"/>
      <c r="AV136" s="790"/>
      <c r="AW136" s="790"/>
      <c r="AX136" s="790"/>
      <c r="AY136" s="790"/>
      <c r="AZ136" s="790"/>
      <c r="BA136" s="790"/>
      <c r="BB136" s="790"/>
    </row>
    <row r="137" spans="1:54" x14ac:dyDescent="0.2">
      <c r="A137" s="790" t="s">
        <v>1105</v>
      </c>
      <c r="B137" s="790"/>
      <c r="C137" s="791" t="s">
        <v>1106</v>
      </c>
      <c r="D137" s="791"/>
      <c r="E137" s="791"/>
      <c r="F137" s="791"/>
      <c r="G137" s="791"/>
      <c r="H137" s="791"/>
      <c r="I137" s="791"/>
      <c r="J137" s="791"/>
      <c r="K137" s="791"/>
      <c r="L137" s="791"/>
      <c r="M137" s="791"/>
      <c r="N137" s="791"/>
      <c r="O137" s="791"/>
      <c r="P137" s="791"/>
      <c r="Q137" s="791"/>
      <c r="R137" s="791"/>
      <c r="S137" s="791"/>
      <c r="T137" s="791"/>
      <c r="U137" s="791"/>
      <c r="V137" s="791" t="s">
        <v>1074</v>
      </c>
      <c r="W137" s="791"/>
      <c r="X137" s="791"/>
      <c r="Y137" s="790"/>
      <c r="Z137" s="790"/>
      <c r="AA137" s="790"/>
      <c r="AB137" s="790"/>
      <c r="AC137" s="790"/>
      <c r="AD137" s="790"/>
      <c r="AE137" s="790"/>
      <c r="AF137" s="790"/>
      <c r="AG137" s="790"/>
      <c r="AH137" s="790"/>
      <c r="AI137" s="790"/>
      <c r="AJ137" s="790"/>
      <c r="AK137" s="790"/>
      <c r="AL137" s="790"/>
      <c r="AM137" s="790"/>
      <c r="AN137" s="790"/>
      <c r="AO137" s="790"/>
      <c r="AP137" s="790"/>
      <c r="AQ137" s="790"/>
      <c r="AR137" s="790"/>
      <c r="AS137" s="790"/>
      <c r="AT137" s="790"/>
      <c r="AU137" s="790"/>
      <c r="AV137" s="790"/>
      <c r="AW137" s="790"/>
      <c r="AX137" s="790"/>
      <c r="AY137" s="790"/>
      <c r="AZ137" s="790"/>
      <c r="BA137" s="790"/>
      <c r="BB137" s="790"/>
    </row>
    <row r="138" spans="1:54" x14ac:dyDescent="0.2">
      <c r="A138" s="790" t="s">
        <v>1107</v>
      </c>
      <c r="B138" s="790"/>
      <c r="C138" s="791" t="s">
        <v>1108</v>
      </c>
      <c r="D138" s="791"/>
      <c r="E138" s="791"/>
      <c r="F138" s="791"/>
      <c r="G138" s="791"/>
      <c r="H138" s="791"/>
      <c r="I138" s="791"/>
      <c r="J138" s="791"/>
      <c r="K138" s="791"/>
      <c r="L138" s="791"/>
      <c r="M138" s="791"/>
      <c r="N138" s="791"/>
      <c r="O138" s="791"/>
      <c r="P138" s="791"/>
      <c r="Q138" s="791"/>
      <c r="R138" s="791"/>
      <c r="S138" s="791"/>
      <c r="T138" s="791"/>
      <c r="U138" s="791"/>
      <c r="V138" s="791" t="s">
        <v>1074</v>
      </c>
      <c r="W138" s="791"/>
      <c r="X138" s="791"/>
      <c r="Y138" s="790"/>
      <c r="Z138" s="790"/>
      <c r="AA138" s="790"/>
      <c r="AB138" s="790"/>
      <c r="AC138" s="790"/>
      <c r="AD138" s="790"/>
      <c r="AE138" s="790"/>
      <c r="AF138" s="790"/>
      <c r="AG138" s="790"/>
      <c r="AH138" s="790"/>
      <c r="AI138" s="790"/>
      <c r="AJ138" s="790"/>
      <c r="AK138" s="790"/>
      <c r="AL138" s="790"/>
      <c r="AM138" s="790"/>
      <c r="AN138" s="790"/>
      <c r="AO138" s="790"/>
      <c r="AP138" s="790"/>
      <c r="AQ138" s="790"/>
      <c r="AR138" s="790"/>
      <c r="AS138" s="790"/>
      <c r="AT138" s="790"/>
      <c r="AU138" s="790"/>
      <c r="AV138" s="790"/>
      <c r="AW138" s="790"/>
      <c r="AX138" s="790"/>
      <c r="AY138" s="790"/>
      <c r="AZ138" s="790"/>
      <c r="BA138" s="790"/>
      <c r="BB138" s="790"/>
    </row>
    <row r="139" spans="1:54" x14ac:dyDescent="0.2">
      <c r="A139" s="790" t="s">
        <v>1109</v>
      </c>
      <c r="B139" s="790"/>
      <c r="C139" s="791" t="s">
        <v>1110</v>
      </c>
      <c r="D139" s="791"/>
      <c r="E139" s="791"/>
      <c r="F139" s="791"/>
      <c r="G139" s="791"/>
      <c r="H139" s="791"/>
      <c r="I139" s="791"/>
      <c r="J139" s="791"/>
      <c r="K139" s="791"/>
      <c r="L139" s="791"/>
      <c r="M139" s="791"/>
      <c r="N139" s="791"/>
      <c r="O139" s="791"/>
      <c r="P139" s="791"/>
      <c r="Q139" s="791"/>
      <c r="R139" s="791"/>
      <c r="S139" s="791"/>
      <c r="T139" s="791"/>
      <c r="U139" s="791"/>
      <c r="V139" s="791" t="s">
        <v>1074</v>
      </c>
      <c r="W139" s="791"/>
      <c r="X139" s="791"/>
      <c r="Y139" s="790"/>
      <c r="Z139" s="790"/>
      <c r="AA139" s="790"/>
      <c r="AB139" s="790"/>
      <c r="AC139" s="790"/>
      <c r="AD139" s="790"/>
      <c r="AE139" s="790"/>
      <c r="AF139" s="790"/>
      <c r="AG139" s="790"/>
      <c r="AH139" s="790"/>
      <c r="AI139" s="790"/>
      <c r="AJ139" s="790"/>
      <c r="AK139" s="790"/>
      <c r="AL139" s="790"/>
      <c r="AM139" s="790"/>
      <c r="AN139" s="790"/>
      <c r="AO139" s="790"/>
      <c r="AP139" s="790"/>
      <c r="AQ139" s="790"/>
      <c r="AR139" s="790"/>
      <c r="AS139" s="790"/>
      <c r="AT139" s="790"/>
      <c r="AU139" s="790"/>
      <c r="AV139" s="790"/>
      <c r="AW139" s="790"/>
      <c r="AX139" s="790"/>
      <c r="AY139" s="790"/>
      <c r="AZ139" s="790"/>
      <c r="BA139" s="790"/>
      <c r="BB139" s="790"/>
    </row>
    <row r="140" spans="1:54" x14ac:dyDescent="0.2">
      <c r="A140" s="790" t="s">
        <v>1111</v>
      </c>
      <c r="B140" s="790"/>
      <c r="C140" s="791" t="s">
        <v>1112</v>
      </c>
      <c r="D140" s="791"/>
      <c r="E140" s="791"/>
      <c r="F140" s="791"/>
      <c r="G140" s="791"/>
      <c r="H140" s="791"/>
      <c r="I140" s="791"/>
      <c r="J140" s="791"/>
      <c r="K140" s="791"/>
      <c r="L140" s="791"/>
      <c r="M140" s="791"/>
      <c r="N140" s="791"/>
      <c r="O140" s="791"/>
      <c r="P140" s="791"/>
      <c r="Q140" s="791"/>
      <c r="R140" s="791"/>
      <c r="S140" s="791"/>
      <c r="T140" s="791"/>
      <c r="U140" s="791"/>
      <c r="V140" s="791" t="s">
        <v>1074</v>
      </c>
      <c r="W140" s="791"/>
      <c r="X140" s="791"/>
      <c r="Y140" s="790"/>
      <c r="Z140" s="790"/>
      <c r="AA140" s="790"/>
      <c r="AB140" s="790"/>
      <c r="AC140" s="790"/>
      <c r="AD140" s="790"/>
      <c r="AE140" s="790"/>
      <c r="AF140" s="790"/>
      <c r="AG140" s="790"/>
      <c r="AH140" s="790"/>
      <c r="AI140" s="790"/>
      <c r="AJ140" s="790"/>
      <c r="AK140" s="790"/>
      <c r="AL140" s="790"/>
      <c r="AM140" s="790"/>
      <c r="AN140" s="790"/>
      <c r="AO140" s="790"/>
      <c r="AP140" s="790"/>
      <c r="AQ140" s="790"/>
      <c r="AR140" s="790"/>
      <c r="AS140" s="790"/>
      <c r="AT140" s="790"/>
      <c r="AU140" s="790"/>
      <c r="AV140" s="790"/>
      <c r="AW140" s="790"/>
      <c r="AX140" s="790"/>
      <c r="AY140" s="790"/>
      <c r="AZ140" s="790"/>
      <c r="BA140" s="790"/>
      <c r="BB140" s="790"/>
    </row>
    <row r="141" spans="1:54" x14ac:dyDescent="0.2">
      <c r="A141" s="790" t="s">
        <v>1113</v>
      </c>
      <c r="B141" s="790"/>
      <c r="C141" s="791" t="s">
        <v>1114</v>
      </c>
      <c r="D141" s="791"/>
      <c r="E141" s="791"/>
      <c r="F141" s="791"/>
      <c r="G141" s="791"/>
      <c r="H141" s="791"/>
      <c r="I141" s="791"/>
      <c r="J141" s="791"/>
      <c r="K141" s="791"/>
      <c r="L141" s="791"/>
      <c r="M141" s="791"/>
      <c r="N141" s="791"/>
      <c r="O141" s="791"/>
      <c r="P141" s="791"/>
      <c r="Q141" s="791"/>
      <c r="R141" s="791"/>
      <c r="S141" s="791"/>
      <c r="T141" s="791"/>
      <c r="U141" s="791"/>
      <c r="V141" s="791" t="s">
        <v>1074</v>
      </c>
      <c r="W141" s="791"/>
      <c r="X141" s="791"/>
      <c r="Y141" s="790"/>
      <c r="Z141" s="790"/>
      <c r="AA141" s="790"/>
      <c r="AB141" s="790"/>
      <c r="AC141" s="790"/>
      <c r="AD141" s="790"/>
      <c r="AE141" s="790"/>
      <c r="AF141" s="790"/>
      <c r="AG141" s="790"/>
      <c r="AH141" s="790"/>
      <c r="AI141" s="790"/>
      <c r="AJ141" s="790"/>
      <c r="AK141" s="790"/>
      <c r="AL141" s="790"/>
      <c r="AM141" s="790"/>
      <c r="AN141" s="790"/>
      <c r="AO141" s="790"/>
      <c r="AP141" s="790"/>
      <c r="AQ141" s="790"/>
      <c r="AR141" s="790"/>
      <c r="AS141" s="790"/>
      <c r="AT141" s="790"/>
      <c r="AU141" s="790"/>
      <c r="AV141" s="790"/>
      <c r="AW141" s="790"/>
      <c r="AX141" s="790"/>
      <c r="AY141" s="790"/>
      <c r="AZ141" s="790"/>
      <c r="BA141" s="790"/>
      <c r="BB141" s="790"/>
    </row>
    <row r="142" spans="1:54" x14ac:dyDescent="0.2">
      <c r="A142" s="815" t="s">
        <v>1115</v>
      </c>
      <c r="B142" s="816"/>
      <c r="C142" s="791" t="s">
        <v>1116</v>
      </c>
      <c r="D142" s="791"/>
      <c r="E142" s="791"/>
      <c r="F142" s="791"/>
      <c r="G142" s="791"/>
      <c r="H142" s="791"/>
      <c r="I142" s="791"/>
      <c r="J142" s="791"/>
      <c r="K142" s="791"/>
      <c r="L142" s="791"/>
      <c r="M142" s="791"/>
      <c r="N142" s="791"/>
      <c r="O142" s="791"/>
      <c r="P142" s="791"/>
      <c r="Q142" s="791"/>
      <c r="R142" s="791"/>
      <c r="S142" s="791"/>
      <c r="T142" s="791"/>
      <c r="U142" s="791"/>
      <c r="V142" s="792" t="s">
        <v>1117</v>
      </c>
      <c r="W142" s="792"/>
      <c r="X142" s="792"/>
      <c r="Y142" s="794"/>
      <c r="Z142" s="814"/>
      <c r="AA142" s="814"/>
      <c r="AB142" s="814"/>
      <c r="AC142" s="796"/>
      <c r="AD142" s="796"/>
      <c r="AE142" s="794"/>
      <c r="AF142" s="814"/>
      <c r="AG142" s="814"/>
      <c r="AH142" s="814"/>
      <c r="AI142" s="796"/>
      <c r="AJ142" s="796"/>
      <c r="AK142" s="794"/>
      <c r="AL142" s="814"/>
      <c r="AM142" s="814"/>
      <c r="AN142" s="814"/>
      <c r="AO142" s="796"/>
      <c r="AP142" s="796"/>
      <c r="AQ142" s="794"/>
      <c r="AR142" s="814"/>
      <c r="AS142" s="814"/>
      <c r="AT142" s="814"/>
      <c r="AU142" s="796"/>
      <c r="AV142" s="796"/>
      <c r="AW142" s="794"/>
      <c r="AX142" s="814"/>
      <c r="AY142" s="814"/>
      <c r="AZ142" s="814"/>
      <c r="BA142" s="796"/>
      <c r="BB142" s="796"/>
    </row>
    <row r="143" spans="1:54" x14ac:dyDescent="0.2">
      <c r="A143" s="815" t="s">
        <v>1118</v>
      </c>
      <c r="B143" s="816"/>
      <c r="C143" s="791" t="s">
        <v>1119</v>
      </c>
      <c r="D143" s="791"/>
      <c r="E143" s="791"/>
      <c r="F143" s="791"/>
      <c r="G143" s="791"/>
      <c r="H143" s="791"/>
      <c r="I143" s="791"/>
      <c r="J143" s="791"/>
      <c r="K143" s="791"/>
      <c r="L143" s="791"/>
      <c r="M143" s="791"/>
      <c r="N143" s="791"/>
      <c r="O143" s="791"/>
      <c r="P143" s="791"/>
      <c r="Q143" s="791"/>
      <c r="R143" s="791"/>
      <c r="S143" s="791"/>
      <c r="T143" s="791"/>
      <c r="U143" s="791"/>
      <c r="V143" s="791" t="s">
        <v>1117</v>
      </c>
      <c r="W143" s="791"/>
      <c r="X143" s="791"/>
      <c r="Y143" s="790"/>
      <c r="Z143" s="790"/>
      <c r="AA143" s="790"/>
      <c r="AB143" s="790"/>
      <c r="AC143" s="790"/>
      <c r="AD143" s="790"/>
      <c r="AE143" s="790"/>
      <c r="AF143" s="790"/>
      <c r="AG143" s="790"/>
      <c r="AH143" s="790"/>
      <c r="AI143" s="790"/>
      <c r="AJ143" s="790"/>
      <c r="AK143" s="790"/>
      <c r="AL143" s="790"/>
      <c r="AM143" s="790"/>
      <c r="AN143" s="790"/>
      <c r="AO143" s="790"/>
      <c r="AP143" s="790"/>
      <c r="AQ143" s="790"/>
      <c r="AR143" s="790"/>
      <c r="AS143" s="790"/>
      <c r="AT143" s="790"/>
      <c r="AU143" s="790"/>
      <c r="AV143" s="790"/>
      <c r="AW143" s="790"/>
      <c r="AX143" s="790"/>
      <c r="AY143" s="790"/>
      <c r="AZ143" s="790"/>
      <c r="BA143" s="790"/>
      <c r="BB143" s="790"/>
    </row>
    <row r="144" spans="1:54" x14ac:dyDescent="0.2">
      <c r="A144" s="815" t="s">
        <v>1120</v>
      </c>
      <c r="B144" s="816"/>
      <c r="C144" s="791" t="s">
        <v>1121</v>
      </c>
      <c r="D144" s="791"/>
      <c r="E144" s="791"/>
      <c r="F144" s="791"/>
      <c r="G144" s="791"/>
      <c r="H144" s="791"/>
      <c r="I144" s="791"/>
      <c r="J144" s="791"/>
      <c r="K144" s="791"/>
      <c r="L144" s="791"/>
      <c r="M144" s="791"/>
      <c r="N144" s="791"/>
      <c r="O144" s="791"/>
      <c r="P144" s="791"/>
      <c r="Q144" s="791"/>
      <c r="R144" s="791"/>
      <c r="S144" s="791"/>
      <c r="T144" s="791"/>
      <c r="U144" s="791"/>
      <c r="V144" s="791" t="s">
        <v>1117</v>
      </c>
      <c r="W144" s="791"/>
      <c r="X144" s="791"/>
      <c r="Y144" s="790"/>
      <c r="Z144" s="790"/>
      <c r="AA144" s="790"/>
      <c r="AB144" s="790"/>
      <c r="AC144" s="790"/>
      <c r="AD144" s="790"/>
      <c r="AE144" s="790"/>
      <c r="AF144" s="790"/>
      <c r="AG144" s="790"/>
      <c r="AH144" s="790"/>
      <c r="AI144" s="790"/>
      <c r="AJ144" s="790"/>
      <c r="AK144" s="790"/>
      <c r="AL144" s="790"/>
      <c r="AM144" s="790"/>
      <c r="AN144" s="790"/>
      <c r="AO144" s="790"/>
      <c r="AP144" s="790"/>
      <c r="AQ144" s="790"/>
      <c r="AR144" s="790"/>
      <c r="AS144" s="790"/>
      <c r="AT144" s="790"/>
      <c r="AU144" s="790"/>
      <c r="AV144" s="790"/>
      <c r="AW144" s="790"/>
      <c r="AX144" s="790"/>
      <c r="AY144" s="790"/>
      <c r="AZ144" s="790"/>
      <c r="BA144" s="790"/>
      <c r="BB144" s="790"/>
    </row>
    <row r="145" spans="1:54" x14ac:dyDescent="0.2">
      <c r="A145" s="815" t="s">
        <v>1122</v>
      </c>
      <c r="B145" s="816"/>
      <c r="C145" s="791" t="s">
        <v>1123</v>
      </c>
      <c r="D145" s="791"/>
      <c r="E145" s="791"/>
      <c r="F145" s="791"/>
      <c r="G145" s="791"/>
      <c r="H145" s="791"/>
      <c r="I145" s="791"/>
      <c r="J145" s="791"/>
      <c r="K145" s="791"/>
      <c r="L145" s="791"/>
      <c r="M145" s="791"/>
      <c r="N145" s="791"/>
      <c r="O145" s="791"/>
      <c r="P145" s="791"/>
      <c r="Q145" s="791"/>
      <c r="R145" s="791"/>
      <c r="S145" s="791"/>
      <c r="T145" s="791"/>
      <c r="U145" s="791"/>
      <c r="V145" s="791" t="s">
        <v>1117</v>
      </c>
      <c r="W145" s="791"/>
      <c r="X145" s="791"/>
      <c r="Y145" s="790"/>
      <c r="Z145" s="790"/>
      <c r="AA145" s="790"/>
      <c r="AB145" s="790"/>
      <c r="AC145" s="790"/>
      <c r="AD145" s="790"/>
      <c r="AE145" s="790"/>
      <c r="AF145" s="790"/>
      <c r="AG145" s="790"/>
      <c r="AH145" s="790"/>
      <c r="AI145" s="790"/>
      <c r="AJ145" s="790"/>
      <c r="AK145" s="790"/>
      <c r="AL145" s="790"/>
      <c r="AM145" s="790"/>
      <c r="AN145" s="790"/>
      <c r="AO145" s="790"/>
      <c r="AP145" s="790"/>
      <c r="AQ145" s="790"/>
      <c r="AR145" s="790"/>
      <c r="AS145" s="790"/>
      <c r="AT145" s="790"/>
      <c r="AU145" s="790"/>
      <c r="AV145" s="790"/>
      <c r="AW145" s="790"/>
      <c r="AX145" s="790"/>
      <c r="AY145" s="790"/>
      <c r="AZ145" s="790"/>
      <c r="BA145" s="790"/>
      <c r="BB145" s="790"/>
    </row>
    <row r="146" spans="1:54" x14ac:dyDescent="0.2">
      <c r="A146" s="815" t="s">
        <v>1124</v>
      </c>
      <c r="B146" s="816"/>
      <c r="C146" s="791" t="s">
        <v>1125</v>
      </c>
      <c r="D146" s="791"/>
      <c r="E146" s="791"/>
      <c r="F146" s="791"/>
      <c r="G146" s="791"/>
      <c r="H146" s="791"/>
      <c r="I146" s="791"/>
      <c r="J146" s="791"/>
      <c r="K146" s="791"/>
      <c r="L146" s="791"/>
      <c r="M146" s="791"/>
      <c r="N146" s="791"/>
      <c r="O146" s="791"/>
      <c r="P146" s="791"/>
      <c r="Q146" s="791"/>
      <c r="R146" s="791"/>
      <c r="S146" s="791"/>
      <c r="T146" s="791"/>
      <c r="U146" s="791"/>
      <c r="V146" s="792" t="s">
        <v>1126</v>
      </c>
      <c r="W146" s="792"/>
      <c r="X146" s="792"/>
      <c r="Y146" s="790"/>
      <c r="Z146" s="790"/>
      <c r="AA146" s="790"/>
      <c r="AB146" s="790"/>
      <c r="AC146" s="790"/>
      <c r="AD146" s="790"/>
      <c r="AE146" s="790"/>
      <c r="AF146" s="790"/>
      <c r="AG146" s="790"/>
      <c r="AH146" s="790"/>
      <c r="AI146" s="790"/>
      <c r="AJ146" s="790"/>
      <c r="AK146" s="790"/>
      <c r="AL146" s="790"/>
      <c r="AM146" s="790"/>
      <c r="AN146" s="790"/>
      <c r="AO146" s="790"/>
      <c r="AP146" s="790"/>
      <c r="AQ146" s="790"/>
      <c r="AR146" s="790"/>
      <c r="AS146" s="790"/>
      <c r="AT146" s="790"/>
      <c r="AU146" s="790"/>
      <c r="AV146" s="790"/>
      <c r="AW146" s="790"/>
      <c r="AX146" s="790"/>
      <c r="AY146" s="790"/>
      <c r="AZ146" s="790"/>
      <c r="BA146" s="790"/>
      <c r="BB146" s="790"/>
    </row>
    <row r="147" spans="1:54" x14ac:dyDescent="0.2">
      <c r="A147" s="815" t="s">
        <v>1127</v>
      </c>
      <c r="B147" s="816"/>
      <c r="C147" s="791" t="s">
        <v>1128</v>
      </c>
      <c r="D147" s="791"/>
      <c r="E147" s="791"/>
      <c r="F147" s="791"/>
      <c r="G147" s="791"/>
      <c r="H147" s="791"/>
      <c r="I147" s="791"/>
      <c r="J147" s="791"/>
      <c r="K147" s="791"/>
      <c r="L147" s="791"/>
      <c r="M147" s="791"/>
      <c r="N147" s="791"/>
      <c r="O147" s="791"/>
      <c r="P147" s="791"/>
      <c r="Q147" s="791"/>
      <c r="R147" s="791"/>
      <c r="S147" s="791"/>
      <c r="T147" s="791"/>
      <c r="U147" s="791"/>
      <c r="V147" s="792" t="s">
        <v>1129</v>
      </c>
      <c r="W147" s="792"/>
      <c r="X147" s="792"/>
      <c r="Y147" s="794"/>
      <c r="Z147" s="814"/>
      <c r="AA147" s="814"/>
      <c r="AB147" s="814"/>
      <c r="AC147" s="796"/>
      <c r="AD147" s="796"/>
      <c r="AE147" s="794"/>
      <c r="AF147" s="814"/>
      <c r="AG147" s="814"/>
      <c r="AH147" s="814"/>
      <c r="AI147" s="796"/>
      <c r="AJ147" s="796"/>
      <c r="AK147" s="794"/>
      <c r="AL147" s="814"/>
      <c r="AM147" s="814"/>
      <c r="AN147" s="814"/>
      <c r="AO147" s="796"/>
      <c r="AP147" s="796"/>
      <c r="AQ147" s="794"/>
      <c r="AR147" s="814"/>
      <c r="AS147" s="814"/>
      <c r="AT147" s="814"/>
      <c r="AU147" s="796"/>
      <c r="AV147" s="796"/>
      <c r="AW147" s="794"/>
      <c r="AX147" s="814"/>
      <c r="AY147" s="814"/>
      <c r="AZ147" s="814"/>
      <c r="BA147" s="796"/>
      <c r="BB147" s="796"/>
    </row>
    <row r="148" spans="1:54" x14ac:dyDescent="0.2">
      <c r="A148" s="815" t="s">
        <v>1130</v>
      </c>
      <c r="B148" s="816"/>
      <c r="C148" s="791" t="s">
        <v>1131</v>
      </c>
      <c r="D148" s="791"/>
      <c r="E148" s="791"/>
      <c r="F148" s="791"/>
      <c r="G148" s="791"/>
      <c r="H148" s="791"/>
      <c r="I148" s="791"/>
      <c r="J148" s="791"/>
      <c r="K148" s="791"/>
      <c r="L148" s="791"/>
      <c r="M148" s="791"/>
      <c r="N148" s="791"/>
      <c r="O148" s="791"/>
      <c r="P148" s="791"/>
      <c r="Q148" s="791"/>
      <c r="R148" s="791"/>
      <c r="S148" s="791"/>
      <c r="T148" s="791"/>
      <c r="U148" s="791"/>
      <c r="V148" s="791" t="s">
        <v>1129</v>
      </c>
      <c r="W148" s="791"/>
      <c r="X148" s="791"/>
      <c r="Y148" s="790"/>
      <c r="Z148" s="790"/>
      <c r="AA148" s="790"/>
      <c r="AB148" s="790"/>
      <c r="AC148" s="790"/>
      <c r="AD148" s="790"/>
      <c r="AE148" s="790"/>
      <c r="AF148" s="790"/>
      <c r="AG148" s="790"/>
      <c r="AH148" s="790"/>
      <c r="AI148" s="790"/>
      <c r="AJ148" s="790"/>
      <c r="AK148" s="790"/>
      <c r="AL148" s="790"/>
      <c r="AM148" s="790"/>
      <c r="AN148" s="790"/>
      <c r="AO148" s="790"/>
      <c r="AP148" s="790"/>
      <c r="AQ148" s="790"/>
      <c r="AR148" s="790"/>
      <c r="AS148" s="790"/>
      <c r="AT148" s="790"/>
      <c r="AU148" s="790"/>
      <c r="AV148" s="790"/>
      <c r="AW148" s="790"/>
      <c r="AX148" s="790"/>
      <c r="AY148" s="790"/>
      <c r="AZ148" s="790"/>
      <c r="BA148" s="790"/>
      <c r="BB148" s="790"/>
    </row>
    <row r="149" spans="1:54" x14ac:dyDescent="0.2">
      <c r="A149" s="815" t="s">
        <v>1132</v>
      </c>
      <c r="B149" s="816"/>
      <c r="C149" s="791" t="s">
        <v>1133</v>
      </c>
      <c r="D149" s="791"/>
      <c r="E149" s="791"/>
      <c r="F149" s="791"/>
      <c r="G149" s="791"/>
      <c r="H149" s="791"/>
      <c r="I149" s="791"/>
      <c r="J149" s="791"/>
      <c r="K149" s="791"/>
      <c r="L149" s="791"/>
      <c r="M149" s="791"/>
      <c r="N149" s="791"/>
      <c r="O149" s="791"/>
      <c r="P149" s="791"/>
      <c r="Q149" s="791"/>
      <c r="R149" s="791"/>
      <c r="S149" s="791"/>
      <c r="T149" s="791"/>
      <c r="U149" s="791"/>
      <c r="V149" s="791" t="s">
        <v>1129</v>
      </c>
      <c r="W149" s="791"/>
      <c r="X149" s="791"/>
      <c r="Y149" s="790"/>
      <c r="Z149" s="790"/>
      <c r="AA149" s="790"/>
      <c r="AB149" s="790"/>
      <c r="AC149" s="790"/>
      <c r="AD149" s="790"/>
      <c r="AE149" s="790"/>
      <c r="AF149" s="790"/>
      <c r="AG149" s="790"/>
      <c r="AH149" s="790"/>
      <c r="AI149" s="790"/>
      <c r="AJ149" s="790"/>
      <c r="AK149" s="790"/>
      <c r="AL149" s="790"/>
      <c r="AM149" s="790"/>
      <c r="AN149" s="790"/>
      <c r="AO149" s="790"/>
      <c r="AP149" s="790"/>
      <c r="AQ149" s="790"/>
      <c r="AR149" s="790"/>
      <c r="AS149" s="790"/>
      <c r="AT149" s="790"/>
      <c r="AU149" s="790"/>
      <c r="AV149" s="790"/>
      <c r="AW149" s="790"/>
      <c r="AX149" s="790"/>
      <c r="AY149" s="790"/>
      <c r="AZ149" s="790"/>
      <c r="BA149" s="790"/>
      <c r="BB149" s="790"/>
    </row>
    <row r="150" spans="1:54" x14ac:dyDescent="0.2">
      <c r="A150" s="815" t="s">
        <v>1134</v>
      </c>
      <c r="B150" s="816"/>
      <c r="C150" s="791" t="s">
        <v>1135</v>
      </c>
      <c r="D150" s="791"/>
      <c r="E150" s="791"/>
      <c r="F150" s="791"/>
      <c r="G150" s="791"/>
      <c r="H150" s="791"/>
      <c r="I150" s="791"/>
      <c r="J150" s="791"/>
      <c r="K150" s="791"/>
      <c r="L150" s="791"/>
      <c r="M150" s="791"/>
      <c r="N150" s="791"/>
      <c r="O150" s="791"/>
      <c r="P150" s="791"/>
      <c r="Q150" s="791"/>
      <c r="R150" s="791"/>
      <c r="S150" s="791"/>
      <c r="T150" s="791"/>
      <c r="U150" s="791"/>
      <c r="V150" s="791" t="s">
        <v>1129</v>
      </c>
      <c r="W150" s="791"/>
      <c r="X150" s="791"/>
      <c r="Y150" s="790"/>
      <c r="Z150" s="790"/>
      <c r="AA150" s="790"/>
      <c r="AB150" s="790"/>
      <c r="AC150" s="790"/>
      <c r="AD150" s="790"/>
      <c r="AE150" s="790"/>
      <c r="AF150" s="790"/>
      <c r="AG150" s="790"/>
      <c r="AH150" s="790"/>
      <c r="AI150" s="790"/>
      <c r="AJ150" s="790"/>
      <c r="AK150" s="790"/>
      <c r="AL150" s="790"/>
      <c r="AM150" s="790"/>
      <c r="AN150" s="790"/>
      <c r="AO150" s="790"/>
      <c r="AP150" s="790"/>
      <c r="AQ150" s="790"/>
      <c r="AR150" s="790"/>
      <c r="AS150" s="790"/>
      <c r="AT150" s="790"/>
      <c r="AU150" s="790"/>
      <c r="AV150" s="790"/>
      <c r="AW150" s="790"/>
      <c r="AX150" s="790"/>
      <c r="AY150" s="790"/>
      <c r="AZ150" s="790"/>
      <c r="BA150" s="790"/>
      <c r="BB150" s="790"/>
    </row>
    <row r="151" spans="1:54" x14ac:dyDescent="0.2">
      <c r="A151" s="815" t="s">
        <v>1136</v>
      </c>
      <c r="B151" s="816"/>
      <c r="C151" s="791" t="s">
        <v>1137</v>
      </c>
      <c r="D151" s="791"/>
      <c r="E151" s="791"/>
      <c r="F151" s="791"/>
      <c r="G151" s="791"/>
      <c r="H151" s="791"/>
      <c r="I151" s="791"/>
      <c r="J151" s="791"/>
      <c r="K151" s="791"/>
      <c r="L151" s="791"/>
      <c r="M151" s="791"/>
      <c r="N151" s="791"/>
      <c r="O151" s="791"/>
      <c r="P151" s="791"/>
      <c r="Q151" s="791"/>
      <c r="R151" s="791"/>
      <c r="S151" s="791"/>
      <c r="T151" s="791"/>
      <c r="U151" s="791"/>
      <c r="V151" s="791" t="s">
        <v>1129</v>
      </c>
      <c r="W151" s="791"/>
      <c r="X151" s="791"/>
      <c r="Y151" s="790"/>
      <c r="Z151" s="790"/>
      <c r="AA151" s="790"/>
      <c r="AB151" s="790"/>
      <c r="AC151" s="790"/>
      <c r="AD151" s="790"/>
      <c r="AE151" s="790"/>
      <c r="AF151" s="790"/>
      <c r="AG151" s="790"/>
      <c r="AH151" s="790"/>
      <c r="AI151" s="790"/>
      <c r="AJ151" s="790"/>
      <c r="AK151" s="790"/>
      <c r="AL151" s="790"/>
      <c r="AM151" s="790"/>
      <c r="AN151" s="790"/>
      <c r="AO151" s="790"/>
      <c r="AP151" s="790"/>
      <c r="AQ151" s="790"/>
      <c r="AR151" s="790"/>
      <c r="AS151" s="790"/>
      <c r="AT151" s="790"/>
      <c r="AU151" s="790"/>
      <c r="AV151" s="790"/>
      <c r="AW151" s="790"/>
      <c r="AX151" s="790"/>
      <c r="AY151" s="790"/>
      <c r="AZ151" s="790"/>
      <c r="BA151" s="790"/>
      <c r="BB151" s="790"/>
    </row>
    <row r="152" spans="1:54" x14ac:dyDescent="0.2">
      <c r="A152" s="815" t="s">
        <v>1138</v>
      </c>
      <c r="B152" s="816"/>
      <c r="C152" s="791" t="s">
        <v>1139</v>
      </c>
      <c r="D152" s="791"/>
      <c r="E152" s="791"/>
      <c r="F152" s="791"/>
      <c r="G152" s="791"/>
      <c r="H152" s="791"/>
      <c r="I152" s="791"/>
      <c r="J152" s="791"/>
      <c r="K152" s="791"/>
      <c r="L152" s="791"/>
      <c r="M152" s="791"/>
      <c r="N152" s="791"/>
      <c r="O152" s="791"/>
      <c r="P152" s="791"/>
      <c r="Q152" s="791"/>
      <c r="R152" s="791"/>
      <c r="S152" s="791"/>
      <c r="T152" s="791"/>
      <c r="U152" s="791"/>
      <c r="V152" s="792" t="s">
        <v>1140</v>
      </c>
      <c r="W152" s="792"/>
      <c r="X152" s="792"/>
      <c r="Y152" s="794"/>
      <c r="Z152" s="814"/>
      <c r="AA152" s="814"/>
      <c r="AB152" s="814"/>
      <c r="AC152" s="796"/>
      <c r="AD152" s="796"/>
      <c r="AE152" s="794"/>
      <c r="AF152" s="814"/>
      <c r="AG152" s="814"/>
      <c r="AH152" s="814"/>
      <c r="AI152" s="796"/>
      <c r="AJ152" s="796"/>
      <c r="AK152" s="794"/>
      <c r="AL152" s="814"/>
      <c r="AM152" s="814"/>
      <c r="AN152" s="814"/>
      <c r="AO152" s="796"/>
      <c r="AP152" s="796"/>
      <c r="AQ152" s="794"/>
      <c r="AR152" s="814"/>
      <c r="AS152" s="814"/>
      <c r="AT152" s="814"/>
      <c r="AU152" s="796"/>
      <c r="AV152" s="796"/>
      <c r="AW152" s="794"/>
      <c r="AX152" s="814"/>
      <c r="AY152" s="814"/>
      <c r="AZ152" s="814"/>
      <c r="BA152" s="796"/>
      <c r="BB152" s="796"/>
    </row>
    <row r="153" spans="1:54" x14ac:dyDescent="0.2">
      <c r="A153" s="815" t="s">
        <v>1141</v>
      </c>
      <c r="B153" s="816"/>
      <c r="C153" s="791" t="s">
        <v>1142</v>
      </c>
      <c r="D153" s="791"/>
      <c r="E153" s="791"/>
      <c r="F153" s="791"/>
      <c r="G153" s="791"/>
      <c r="H153" s="791"/>
      <c r="I153" s="791"/>
      <c r="J153" s="791"/>
      <c r="K153" s="791"/>
      <c r="L153" s="791"/>
      <c r="M153" s="791"/>
      <c r="N153" s="791"/>
      <c r="O153" s="791"/>
      <c r="P153" s="791"/>
      <c r="Q153" s="791"/>
      <c r="R153" s="791"/>
      <c r="S153" s="791"/>
      <c r="T153" s="791"/>
      <c r="U153" s="791"/>
      <c r="V153" s="791" t="s">
        <v>1140</v>
      </c>
      <c r="W153" s="791"/>
      <c r="X153" s="791"/>
      <c r="Y153" s="790"/>
      <c r="Z153" s="790"/>
      <c r="AA153" s="790"/>
      <c r="AB153" s="790"/>
      <c r="AC153" s="790"/>
      <c r="AD153" s="790"/>
      <c r="AE153" s="790"/>
      <c r="AF153" s="790"/>
      <c r="AG153" s="790"/>
      <c r="AH153" s="790"/>
      <c r="AI153" s="790"/>
      <c r="AJ153" s="790"/>
      <c r="AK153" s="790"/>
      <c r="AL153" s="790"/>
      <c r="AM153" s="790"/>
      <c r="AN153" s="790"/>
      <c r="AO153" s="790"/>
      <c r="AP153" s="790"/>
      <c r="AQ153" s="790"/>
      <c r="AR153" s="790"/>
      <c r="AS153" s="790"/>
      <c r="AT153" s="790"/>
      <c r="AU153" s="790"/>
      <c r="AV153" s="790"/>
      <c r="AW153" s="790"/>
      <c r="AX153" s="790"/>
      <c r="AY153" s="790"/>
      <c r="AZ153" s="790"/>
      <c r="BA153" s="790"/>
      <c r="BB153" s="790"/>
    </row>
    <row r="154" spans="1:54" x14ac:dyDescent="0.2">
      <c r="A154" s="815" t="s">
        <v>1143</v>
      </c>
      <c r="B154" s="816"/>
      <c r="C154" s="791" t="s">
        <v>1144</v>
      </c>
      <c r="D154" s="791"/>
      <c r="E154" s="791"/>
      <c r="F154" s="791"/>
      <c r="G154" s="791"/>
      <c r="H154" s="791"/>
      <c r="I154" s="791"/>
      <c r="J154" s="791"/>
      <c r="K154" s="791"/>
      <c r="L154" s="791"/>
      <c r="M154" s="791"/>
      <c r="N154" s="791"/>
      <c r="O154" s="791"/>
      <c r="P154" s="791"/>
      <c r="Q154" s="791"/>
      <c r="R154" s="791"/>
      <c r="S154" s="791"/>
      <c r="T154" s="791"/>
      <c r="U154" s="791"/>
      <c r="V154" s="791" t="s">
        <v>1140</v>
      </c>
      <c r="W154" s="791"/>
      <c r="X154" s="791"/>
      <c r="Y154" s="790"/>
      <c r="Z154" s="790"/>
      <c r="AA154" s="790"/>
      <c r="AB154" s="790"/>
      <c r="AC154" s="790"/>
      <c r="AD154" s="790"/>
      <c r="AE154" s="790"/>
      <c r="AF154" s="790"/>
      <c r="AG154" s="790"/>
      <c r="AH154" s="790"/>
      <c r="AI154" s="790"/>
      <c r="AJ154" s="790"/>
      <c r="AK154" s="790"/>
      <c r="AL154" s="790"/>
      <c r="AM154" s="790"/>
      <c r="AN154" s="790"/>
      <c r="AO154" s="790"/>
      <c r="AP154" s="790"/>
      <c r="AQ154" s="790"/>
      <c r="AR154" s="790"/>
      <c r="AS154" s="790"/>
      <c r="AT154" s="790"/>
      <c r="AU154" s="790"/>
      <c r="AV154" s="790"/>
      <c r="AW154" s="790"/>
      <c r="AX154" s="790"/>
      <c r="AY154" s="790"/>
      <c r="AZ154" s="790"/>
      <c r="BA154" s="790"/>
      <c r="BB154" s="790"/>
    </row>
    <row r="155" spans="1:54" x14ac:dyDescent="0.2">
      <c r="A155" s="815" t="s">
        <v>1145</v>
      </c>
      <c r="B155" s="816"/>
      <c r="C155" s="791" t="s">
        <v>1146</v>
      </c>
      <c r="D155" s="791"/>
      <c r="E155" s="791"/>
      <c r="F155" s="791"/>
      <c r="G155" s="791"/>
      <c r="H155" s="791"/>
      <c r="I155" s="791"/>
      <c r="J155" s="791"/>
      <c r="K155" s="791"/>
      <c r="L155" s="791"/>
      <c r="M155" s="791"/>
      <c r="N155" s="791"/>
      <c r="O155" s="791"/>
      <c r="P155" s="791"/>
      <c r="Q155" s="791"/>
      <c r="R155" s="791"/>
      <c r="S155" s="791"/>
      <c r="T155" s="791"/>
      <c r="U155" s="791"/>
      <c r="V155" s="791" t="s">
        <v>1140</v>
      </c>
      <c r="W155" s="791"/>
      <c r="X155" s="791"/>
      <c r="Y155" s="790"/>
      <c r="Z155" s="790"/>
      <c r="AA155" s="790"/>
      <c r="AB155" s="790"/>
      <c r="AC155" s="790"/>
      <c r="AD155" s="790"/>
      <c r="AE155" s="790"/>
      <c r="AF155" s="790"/>
      <c r="AG155" s="790"/>
      <c r="AH155" s="790"/>
      <c r="AI155" s="790"/>
      <c r="AJ155" s="790"/>
      <c r="AK155" s="790"/>
      <c r="AL155" s="790"/>
      <c r="AM155" s="790"/>
      <c r="AN155" s="790"/>
      <c r="AO155" s="790"/>
      <c r="AP155" s="790"/>
      <c r="AQ155" s="790"/>
      <c r="AR155" s="790"/>
      <c r="AS155" s="790"/>
      <c r="AT155" s="790"/>
      <c r="AU155" s="790"/>
      <c r="AV155" s="790"/>
      <c r="AW155" s="790"/>
      <c r="AX155" s="790"/>
      <c r="AY155" s="790"/>
      <c r="AZ155" s="790"/>
      <c r="BA155" s="790"/>
      <c r="BB155" s="790"/>
    </row>
    <row r="156" spans="1:54" x14ac:dyDescent="0.2">
      <c r="A156" s="815" t="s">
        <v>1147</v>
      </c>
      <c r="B156" s="816"/>
      <c r="C156" s="791" t="s">
        <v>1148</v>
      </c>
      <c r="D156" s="791"/>
      <c r="E156" s="791"/>
      <c r="F156" s="791"/>
      <c r="G156" s="791"/>
      <c r="H156" s="791"/>
      <c r="I156" s="791"/>
      <c r="J156" s="791"/>
      <c r="K156" s="791"/>
      <c r="L156" s="791"/>
      <c r="M156" s="791"/>
      <c r="N156" s="791"/>
      <c r="O156" s="791"/>
      <c r="P156" s="791"/>
      <c r="Q156" s="791"/>
      <c r="R156" s="791"/>
      <c r="S156" s="791"/>
      <c r="T156" s="791"/>
      <c r="U156" s="791"/>
      <c r="V156" s="791" t="s">
        <v>1140</v>
      </c>
      <c r="W156" s="791"/>
      <c r="X156" s="791"/>
      <c r="Y156" s="790"/>
      <c r="Z156" s="790"/>
      <c r="AA156" s="790"/>
      <c r="AB156" s="790"/>
      <c r="AC156" s="790"/>
      <c r="AD156" s="790"/>
      <c r="AE156" s="790"/>
      <c r="AF156" s="790"/>
      <c r="AG156" s="790"/>
      <c r="AH156" s="790"/>
      <c r="AI156" s="790"/>
      <c r="AJ156" s="790"/>
      <c r="AK156" s="790"/>
      <c r="AL156" s="790"/>
      <c r="AM156" s="790"/>
      <c r="AN156" s="790"/>
      <c r="AO156" s="790"/>
      <c r="AP156" s="790"/>
      <c r="AQ156" s="790"/>
      <c r="AR156" s="790"/>
      <c r="AS156" s="790"/>
      <c r="AT156" s="790"/>
      <c r="AU156" s="790"/>
      <c r="AV156" s="790"/>
      <c r="AW156" s="790"/>
      <c r="AX156" s="790"/>
      <c r="AY156" s="790"/>
      <c r="AZ156" s="790"/>
      <c r="BA156" s="790"/>
      <c r="BB156" s="790"/>
    </row>
    <row r="157" spans="1:54" x14ac:dyDescent="0.2">
      <c r="A157" s="815" t="s">
        <v>1149</v>
      </c>
      <c r="B157" s="816"/>
      <c r="C157" s="791" t="s">
        <v>1150</v>
      </c>
      <c r="D157" s="791"/>
      <c r="E157" s="791"/>
      <c r="F157" s="791"/>
      <c r="G157" s="791"/>
      <c r="H157" s="791"/>
      <c r="I157" s="791"/>
      <c r="J157" s="791"/>
      <c r="K157" s="791"/>
      <c r="L157" s="791"/>
      <c r="M157" s="791"/>
      <c r="N157" s="791"/>
      <c r="O157" s="791"/>
      <c r="P157" s="791"/>
      <c r="Q157" s="791"/>
      <c r="R157" s="791"/>
      <c r="S157" s="791"/>
      <c r="T157" s="791"/>
      <c r="U157" s="791"/>
      <c r="V157" s="791" t="s">
        <v>1140</v>
      </c>
      <c r="W157" s="791"/>
      <c r="X157" s="791"/>
      <c r="Y157" s="790"/>
      <c r="Z157" s="790"/>
      <c r="AA157" s="790"/>
      <c r="AB157" s="790"/>
      <c r="AC157" s="790"/>
      <c r="AD157" s="790"/>
      <c r="AE157" s="790"/>
      <c r="AF157" s="790"/>
      <c r="AG157" s="790"/>
      <c r="AH157" s="790"/>
      <c r="AI157" s="790"/>
      <c r="AJ157" s="790"/>
      <c r="AK157" s="790"/>
      <c r="AL157" s="790"/>
      <c r="AM157" s="790"/>
      <c r="AN157" s="790"/>
      <c r="AO157" s="790"/>
      <c r="AP157" s="790"/>
      <c r="AQ157" s="790"/>
      <c r="AR157" s="790"/>
      <c r="AS157" s="790"/>
      <c r="AT157" s="790"/>
      <c r="AU157" s="790"/>
      <c r="AV157" s="790"/>
      <c r="AW157" s="790"/>
      <c r="AX157" s="790"/>
      <c r="AY157" s="790"/>
      <c r="AZ157" s="790"/>
      <c r="BA157" s="790"/>
      <c r="BB157" s="790"/>
    </row>
    <row r="158" spans="1:54" x14ac:dyDescent="0.2">
      <c r="A158" s="815" t="s">
        <v>1151</v>
      </c>
      <c r="B158" s="816"/>
      <c r="C158" s="791" t="s">
        <v>1152</v>
      </c>
      <c r="D158" s="791"/>
      <c r="E158" s="791"/>
      <c r="F158" s="791"/>
      <c r="G158" s="791"/>
      <c r="H158" s="791"/>
      <c r="I158" s="791"/>
      <c r="J158" s="791"/>
      <c r="K158" s="791"/>
      <c r="L158" s="791"/>
      <c r="M158" s="791"/>
      <c r="N158" s="791"/>
      <c r="O158" s="791"/>
      <c r="P158" s="791"/>
      <c r="Q158" s="791"/>
      <c r="R158" s="791"/>
      <c r="S158" s="791"/>
      <c r="T158" s="791"/>
      <c r="U158" s="791"/>
      <c r="V158" s="791" t="s">
        <v>1140</v>
      </c>
      <c r="W158" s="791"/>
      <c r="X158" s="791"/>
      <c r="Y158" s="790"/>
      <c r="Z158" s="790"/>
      <c r="AA158" s="790"/>
      <c r="AB158" s="790"/>
      <c r="AC158" s="790"/>
      <c r="AD158" s="790"/>
      <c r="AE158" s="790"/>
      <c r="AF158" s="790"/>
      <c r="AG158" s="790"/>
      <c r="AH158" s="790"/>
      <c r="AI158" s="790"/>
      <c r="AJ158" s="790"/>
      <c r="AK158" s="790"/>
      <c r="AL158" s="790"/>
      <c r="AM158" s="790"/>
      <c r="AN158" s="790"/>
      <c r="AO158" s="790"/>
      <c r="AP158" s="790"/>
      <c r="AQ158" s="790"/>
      <c r="AR158" s="790"/>
      <c r="AS158" s="790"/>
      <c r="AT158" s="790"/>
      <c r="AU158" s="790"/>
      <c r="AV158" s="790"/>
      <c r="AW158" s="790"/>
      <c r="AX158" s="790"/>
      <c r="AY158" s="790"/>
      <c r="AZ158" s="790"/>
      <c r="BA158" s="790"/>
      <c r="BB158" s="790"/>
    </row>
    <row r="159" spans="1:54" x14ac:dyDescent="0.2">
      <c r="A159" s="815" t="s">
        <v>1153</v>
      </c>
      <c r="B159" s="816"/>
      <c r="C159" s="791" t="s">
        <v>1154</v>
      </c>
      <c r="D159" s="791"/>
      <c r="E159" s="791"/>
      <c r="F159" s="791"/>
      <c r="G159" s="791"/>
      <c r="H159" s="791"/>
      <c r="I159" s="791"/>
      <c r="J159" s="791"/>
      <c r="K159" s="791"/>
      <c r="L159" s="791"/>
      <c r="M159" s="791"/>
      <c r="N159" s="791"/>
      <c r="O159" s="791"/>
      <c r="P159" s="791"/>
      <c r="Q159" s="791"/>
      <c r="R159" s="791"/>
      <c r="S159" s="791"/>
      <c r="T159" s="791"/>
      <c r="U159" s="791"/>
      <c r="V159" s="791" t="s">
        <v>1140</v>
      </c>
      <c r="W159" s="791"/>
      <c r="X159" s="791"/>
      <c r="Y159" s="790"/>
      <c r="Z159" s="790"/>
      <c r="AA159" s="790"/>
      <c r="AB159" s="790"/>
      <c r="AC159" s="790"/>
      <c r="AD159" s="790"/>
      <c r="AE159" s="790"/>
      <c r="AF159" s="790"/>
      <c r="AG159" s="790"/>
      <c r="AH159" s="790"/>
      <c r="AI159" s="790"/>
      <c r="AJ159" s="790"/>
      <c r="AK159" s="790"/>
      <c r="AL159" s="790"/>
      <c r="AM159" s="790"/>
      <c r="AN159" s="790"/>
      <c r="AO159" s="790"/>
      <c r="AP159" s="790"/>
      <c r="AQ159" s="790"/>
      <c r="AR159" s="790"/>
      <c r="AS159" s="790"/>
      <c r="AT159" s="790"/>
      <c r="AU159" s="790"/>
      <c r="AV159" s="790"/>
      <c r="AW159" s="790"/>
      <c r="AX159" s="790"/>
      <c r="AY159" s="790"/>
      <c r="AZ159" s="790"/>
      <c r="BA159" s="790"/>
      <c r="BB159" s="790"/>
    </row>
    <row r="160" spans="1:54" x14ac:dyDescent="0.2">
      <c r="A160" s="815" t="s">
        <v>1155</v>
      </c>
      <c r="B160" s="816"/>
      <c r="C160" s="791" t="s">
        <v>1156</v>
      </c>
      <c r="D160" s="791"/>
      <c r="E160" s="791"/>
      <c r="F160" s="791"/>
      <c r="G160" s="791"/>
      <c r="H160" s="791"/>
      <c r="I160" s="791"/>
      <c r="J160" s="791"/>
      <c r="K160" s="791"/>
      <c r="L160" s="791"/>
      <c r="M160" s="791"/>
      <c r="N160" s="791"/>
      <c r="O160" s="791"/>
      <c r="P160" s="791"/>
      <c r="Q160" s="791"/>
      <c r="R160" s="791"/>
      <c r="S160" s="791"/>
      <c r="T160" s="791"/>
      <c r="U160" s="791"/>
      <c r="V160" s="791" t="s">
        <v>1140</v>
      </c>
      <c r="W160" s="791"/>
      <c r="X160" s="791"/>
      <c r="Y160" s="790"/>
      <c r="Z160" s="790"/>
      <c r="AA160" s="790"/>
      <c r="AB160" s="790"/>
      <c r="AC160" s="790"/>
      <c r="AD160" s="790"/>
      <c r="AE160" s="790"/>
      <c r="AF160" s="790"/>
      <c r="AG160" s="790"/>
      <c r="AH160" s="790"/>
      <c r="AI160" s="790"/>
      <c r="AJ160" s="790"/>
      <c r="AK160" s="790"/>
      <c r="AL160" s="790"/>
      <c r="AM160" s="790"/>
      <c r="AN160" s="790"/>
      <c r="AO160" s="790"/>
      <c r="AP160" s="790"/>
      <c r="AQ160" s="790"/>
      <c r="AR160" s="790"/>
      <c r="AS160" s="790"/>
      <c r="AT160" s="790"/>
      <c r="AU160" s="790"/>
      <c r="AV160" s="790"/>
      <c r="AW160" s="790"/>
      <c r="AX160" s="790"/>
      <c r="AY160" s="790"/>
      <c r="AZ160" s="790"/>
      <c r="BA160" s="790"/>
      <c r="BB160" s="790"/>
    </row>
    <row r="161" spans="1:54" x14ac:dyDescent="0.2">
      <c r="A161" s="815" t="s">
        <v>1157</v>
      </c>
      <c r="B161" s="816"/>
      <c r="C161" s="791" t="s">
        <v>1158</v>
      </c>
      <c r="D161" s="791"/>
      <c r="E161" s="791"/>
      <c r="F161" s="791"/>
      <c r="G161" s="791"/>
      <c r="H161" s="791"/>
      <c r="I161" s="791"/>
      <c r="J161" s="791"/>
      <c r="K161" s="791"/>
      <c r="L161" s="791"/>
      <c r="M161" s="791"/>
      <c r="N161" s="791"/>
      <c r="O161" s="791"/>
      <c r="P161" s="791"/>
      <c r="Q161" s="791"/>
      <c r="R161" s="791"/>
      <c r="S161" s="791"/>
      <c r="T161" s="791"/>
      <c r="U161" s="791"/>
      <c r="V161" s="791" t="s">
        <v>1140</v>
      </c>
      <c r="W161" s="791"/>
      <c r="X161" s="791"/>
      <c r="Y161" s="790"/>
      <c r="Z161" s="790"/>
      <c r="AA161" s="790"/>
      <c r="AB161" s="790"/>
      <c r="AC161" s="790"/>
      <c r="AD161" s="790"/>
      <c r="AE161" s="790"/>
      <c r="AF161" s="790"/>
      <c r="AG161" s="790"/>
      <c r="AH161" s="790"/>
      <c r="AI161" s="790"/>
      <c r="AJ161" s="790"/>
      <c r="AK161" s="790"/>
      <c r="AL161" s="790"/>
      <c r="AM161" s="790"/>
      <c r="AN161" s="790"/>
      <c r="AO161" s="790"/>
      <c r="AP161" s="790"/>
      <c r="AQ161" s="790"/>
      <c r="AR161" s="790"/>
      <c r="AS161" s="790"/>
      <c r="AT161" s="790"/>
      <c r="AU161" s="790"/>
      <c r="AV161" s="790"/>
      <c r="AW161" s="790"/>
      <c r="AX161" s="790"/>
      <c r="AY161" s="790"/>
      <c r="AZ161" s="790"/>
      <c r="BA161" s="790"/>
      <c r="BB161" s="790"/>
    </row>
    <row r="162" spans="1:54" x14ac:dyDescent="0.2">
      <c r="A162" s="815" t="s">
        <v>1159</v>
      </c>
      <c r="B162" s="816"/>
      <c r="C162" s="791" t="s">
        <v>1160</v>
      </c>
      <c r="D162" s="791"/>
      <c r="E162" s="791"/>
      <c r="F162" s="791"/>
      <c r="G162" s="791"/>
      <c r="H162" s="791"/>
      <c r="I162" s="791"/>
      <c r="J162" s="791"/>
      <c r="K162" s="791"/>
      <c r="L162" s="791"/>
      <c r="M162" s="791"/>
      <c r="N162" s="791"/>
      <c r="O162" s="791"/>
      <c r="P162" s="791"/>
      <c r="Q162" s="791"/>
      <c r="R162" s="791"/>
      <c r="S162" s="791"/>
      <c r="T162" s="791"/>
      <c r="U162" s="791"/>
      <c r="V162" s="791" t="s">
        <v>1140</v>
      </c>
      <c r="W162" s="791"/>
      <c r="X162" s="791"/>
      <c r="Y162" s="790"/>
      <c r="Z162" s="790"/>
      <c r="AA162" s="790"/>
      <c r="AB162" s="790"/>
      <c r="AC162" s="790"/>
      <c r="AD162" s="790"/>
      <c r="AE162" s="790"/>
      <c r="AF162" s="790"/>
      <c r="AG162" s="790"/>
      <c r="AH162" s="790"/>
      <c r="AI162" s="790"/>
      <c r="AJ162" s="790"/>
      <c r="AK162" s="790"/>
      <c r="AL162" s="790"/>
      <c r="AM162" s="790"/>
      <c r="AN162" s="790"/>
      <c r="AO162" s="790"/>
      <c r="AP162" s="790"/>
      <c r="AQ162" s="790"/>
      <c r="AR162" s="790"/>
      <c r="AS162" s="790"/>
      <c r="AT162" s="790"/>
      <c r="AU162" s="790"/>
      <c r="AV162" s="790"/>
      <c r="AW162" s="790"/>
      <c r="AX162" s="790"/>
      <c r="AY162" s="790"/>
      <c r="AZ162" s="790"/>
      <c r="BA162" s="790"/>
      <c r="BB162" s="790"/>
    </row>
    <row r="163" spans="1:54" x14ac:dyDescent="0.2">
      <c r="A163" s="815" t="s">
        <v>1161</v>
      </c>
      <c r="B163" s="816"/>
      <c r="C163" s="791" t="s">
        <v>1162</v>
      </c>
      <c r="D163" s="791"/>
      <c r="E163" s="791"/>
      <c r="F163" s="791"/>
      <c r="G163" s="791"/>
      <c r="H163" s="791"/>
      <c r="I163" s="791"/>
      <c r="J163" s="791"/>
      <c r="K163" s="791"/>
      <c r="L163" s="791"/>
      <c r="M163" s="791"/>
      <c r="N163" s="791"/>
      <c r="O163" s="791"/>
      <c r="P163" s="791"/>
      <c r="Q163" s="791"/>
      <c r="R163" s="791"/>
      <c r="S163" s="791"/>
      <c r="T163" s="791"/>
      <c r="U163" s="791"/>
      <c r="V163" s="791" t="s">
        <v>1140</v>
      </c>
      <c r="W163" s="791"/>
      <c r="X163" s="791"/>
      <c r="Y163" s="790"/>
      <c r="Z163" s="790"/>
      <c r="AA163" s="790"/>
      <c r="AB163" s="790"/>
      <c r="AC163" s="790"/>
      <c r="AD163" s="790"/>
      <c r="AE163" s="790"/>
      <c r="AF163" s="790"/>
      <c r="AG163" s="790"/>
      <c r="AH163" s="790"/>
      <c r="AI163" s="790"/>
      <c r="AJ163" s="790"/>
      <c r="AK163" s="790"/>
      <c r="AL163" s="790"/>
      <c r="AM163" s="790"/>
      <c r="AN163" s="790"/>
      <c r="AO163" s="790"/>
      <c r="AP163" s="790"/>
      <c r="AQ163" s="790"/>
      <c r="AR163" s="790"/>
      <c r="AS163" s="790"/>
      <c r="AT163" s="790"/>
      <c r="AU163" s="790"/>
      <c r="AV163" s="790"/>
      <c r="AW163" s="790"/>
      <c r="AX163" s="790"/>
      <c r="AY163" s="790"/>
      <c r="AZ163" s="790"/>
      <c r="BA163" s="790"/>
      <c r="BB163" s="790"/>
    </row>
    <row r="164" spans="1:54" x14ac:dyDescent="0.2">
      <c r="A164" s="815" t="s">
        <v>1163</v>
      </c>
      <c r="B164" s="816"/>
      <c r="C164" s="791" t="s">
        <v>1164</v>
      </c>
      <c r="D164" s="791"/>
      <c r="E164" s="791"/>
      <c r="F164" s="791"/>
      <c r="G164" s="791"/>
      <c r="H164" s="791"/>
      <c r="I164" s="791"/>
      <c r="J164" s="791"/>
      <c r="K164" s="791"/>
      <c r="L164" s="791"/>
      <c r="M164" s="791"/>
      <c r="N164" s="791"/>
      <c r="O164" s="791"/>
      <c r="P164" s="791"/>
      <c r="Q164" s="791"/>
      <c r="R164" s="791"/>
      <c r="S164" s="791"/>
      <c r="T164" s="791"/>
      <c r="U164" s="791"/>
      <c r="V164" s="791" t="s">
        <v>1140</v>
      </c>
      <c r="W164" s="791"/>
      <c r="X164" s="791"/>
      <c r="Y164" s="790"/>
      <c r="Z164" s="790"/>
      <c r="AA164" s="790"/>
      <c r="AB164" s="790"/>
      <c r="AC164" s="790"/>
      <c r="AD164" s="790"/>
      <c r="AE164" s="790"/>
      <c r="AF164" s="790"/>
      <c r="AG164" s="790"/>
      <c r="AH164" s="790"/>
      <c r="AI164" s="790"/>
      <c r="AJ164" s="790"/>
      <c r="AK164" s="790"/>
      <c r="AL164" s="790"/>
      <c r="AM164" s="790"/>
      <c r="AN164" s="790"/>
      <c r="AO164" s="790"/>
      <c r="AP164" s="790"/>
      <c r="AQ164" s="790"/>
      <c r="AR164" s="790"/>
      <c r="AS164" s="790"/>
      <c r="AT164" s="790"/>
      <c r="AU164" s="790"/>
      <c r="AV164" s="790"/>
      <c r="AW164" s="790"/>
      <c r="AX164" s="790"/>
      <c r="AY164" s="790"/>
      <c r="AZ164" s="790"/>
      <c r="BA164" s="790"/>
      <c r="BB164" s="790"/>
    </row>
    <row r="165" spans="1:54" x14ac:dyDescent="0.2">
      <c r="A165" s="815" t="s">
        <v>1165</v>
      </c>
      <c r="B165" s="816"/>
      <c r="C165" s="791" t="s">
        <v>1166</v>
      </c>
      <c r="D165" s="791"/>
      <c r="E165" s="791"/>
      <c r="F165" s="791"/>
      <c r="G165" s="791"/>
      <c r="H165" s="791"/>
      <c r="I165" s="791"/>
      <c r="J165" s="791"/>
      <c r="K165" s="791"/>
      <c r="L165" s="791"/>
      <c r="M165" s="791"/>
      <c r="N165" s="791"/>
      <c r="O165" s="791"/>
      <c r="P165" s="791"/>
      <c r="Q165" s="791"/>
      <c r="R165" s="791"/>
      <c r="S165" s="791"/>
      <c r="T165" s="791"/>
      <c r="U165" s="791"/>
      <c r="V165" s="791" t="s">
        <v>1140</v>
      </c>
      <c r="W165" s="791"/>
      <c r="X165" s="791"/>
      <c r="Y165" s="790"/>
      <c r="Z165" s="790"/>
      <c r="AA165" s="790"/>
      <c r="AB165" s="790"/>
      <c r="AC165" s="790"/>
      <c r="AD165" s="790"/>
      <c r="AE165" s="790"/>
      <c r="AF165" s="790"/>
      <c r="AG165" s="790"/>
      <c r="AH165" s="790"/>
      <c r="AI165" s="790"/>
      <c r="AJ165" s="790"/>
      <c r="AK165" s="790"/>
      <c r="AL165" s="790"/>
      <c r="AM165" s="790"/>
      <c r="AN165" s="790"/>
      <c r="AO165" s="790"/>
      <c r="AP165" s="790"/>
      <c r="AQ165" s="790"/>
      <c r="AR165" s="790"/>
      <c r="AS165" s="790"/>
      <c r="AT165" s="790"/>
      <c r="AU165" s="790"/>
      <c r="AV165" s="790"/>
      <c r="AW165" s="790"/>
      <c r="AX165" s="790"/>
      <c r="AY165" s="790"/>
      <c r="AZ165" s="790"/>
      <c r="BA165" s="790"/>
      <c r="BB165" s="790"/>
    </row>
    <row r="166" spans="1:54" x14ac:dyDescent="0.2">
      <c r="A166" s="815" t="s">
        <v>1167</v>
      </c>
      <c r="B166" s="816"/>
      <c r="C166" s="791" t="s">
        <v>1168</v>
      </c>
      <c r="D166" s="791"/>
      <c r="E166" s="791"/>
      <c r="F166" s="791"/>
      <c r="G166" s="791"/>
      <c r="H166" s="791"/>
      <c r="I166" s="791"/>
      <c r="J166" s="791"/>
      <c r="K166" s="791"/>
      <c r="L166" s="791"/>
      <c r="M166" s="791"/>
      <c r="N166" s="791"/>
      <c r="O166" s="791"/>
      <c r="P166" s="791"/>
      <c r="Q166" s="791"/>
      <c r="R166" s="791"/>
      <c r="S166" s="791"/>
      <c r="T166" s="791"/>
      <c r="U166" s="791"/>
      <c r="V166" s="791" t="s">
        <v>1140</v>
      </c>
      <c r="W166" s="791"/>
      <c r="X166" s="791"/>
      <c r="Y166" s="790"/>
      <c r="Z166" s="790"/>
      <c r="AA166" s="790"/>
      <c r="AB166" s="790"/>
      <c r="AC166" s="790"/>
      <c r="AD166" s="790"/>
      <c r="AE166" s="790"/>
      <c r="AF166" s="790"/>
      <c r="AG166" s="790"/>
      <c r="AH166" s="790"/>
      <c r="AI166" s="790"/>
      <c r="AJ166" s="790"/>
      <c r="AK166" s="790"/>
      <c r="AL166" s="790"/>
      <c r="AM166" s="790"/>
      <c r="AN166" s="790"/>
      <c r="AO166" s="790"/>
      <c r="AP166" s="790"/>
      <c r="AQ166" s="790"/>
      <c r="AR166" s="790"/>
      <c r="AS166" s="790"/>
      <c r="AT166" s="790"/>
      <c r="AU166" s="790"/>
      <c r="AV166" s="790"/>
      <c r="AW166" s="790"/>
      <c r="AX166" s="790"/>
      <c r="AY166" s="790"/>
      <c r="AZ166" s="790"/>
      <c r="BA166" s="790"/>
      <c r="BB166" s="790"/>
    </row>
    <row r="167" spans="1:54" x14ac:dyDescent="0.2">
      <c r="A167" s="815" t="s">
        <v>1169</v>
      </c>
      <c r="B167" s="816"/>
      <c r="C167" s="791" t="s">
        <v>1170</v>
      </c>
      <c r="D167" s="791"/>
      <c r="E167" s="791"/>
      <c r="F167" s="791"/>
      <c r="G167" s="791"/>
      <c r="H167" s="791"/>
      <c r="I167" s="791"/>
      <c r="J167" s="791"/>
      <c r="K167" s="791"/>
      <c r="L167" s="791"/>
      <c r="M167" s="791"/>
      <c r="N167" s="791"/>
      <c r="O167" s="791"/>
      <c r="P167" s="791"/>
      <c r="Q167" s="791"/>
      <c r="R167" s="791"/>
      <c r="S167" s="791"/>
      <c r="T167" s="791"/>
      <c r="U167" s="791"/>
      <c r="V167" s="791" t="s">
        <v>1140</v>
      </c>
      <c r="W167" s="791"/>
      <c r="X167" s="791"/>
      <c r="Y167" s="790"/>
      <c r="Z167" s="790"/>
      <c r="AA167" s="790"/>
      <c r="AB167" s="790"/>
      <c r="AC167" s="790"/>
      <c r="AD167" s="790"/>
      <c r="AE167" s="790"/>
      <c r="AF167" s="790"/>
      <c r="AG167" s="790"/>
      <c r="AH167" s="790"/>
      <c r="AI167" s="790"/>
      <c r="AJ167" s="790"/>
      <c r="AK167" s="790"/>
      <c r="AL167" s="790"/>
      <c r="AM167" s="790"/>
      <c r="AN167" s="790"/>
      <c r="AO167" s="790"/>
      <c r="AP167" s="790"/>
      <c r="AQ167" s="790"/>
      <c r="AR167" s="790"/>
      <c r="AS167" s="790"/>
      <c r="AT167" s="790"/>
      <c r="AU167" s="790"/>
      <c r="AV167" s="790"/>
      <c r="AW167" s="790"/>
      <c r="AX167" s="790"/>
      <c r="AY167" s="790"/>
      <c r="AZ167" s="790"/>
      <c r="BA167" s="790"/>
      <c r="BB167" s="790"/>
    </row>
    <row r="168" spans="1:54" x14ac:dyDescent="0.2">
      <c r="A168" s="815" t="s">
        <v>1171</v>
      </c>
      <c r="B168" s="816"/>
      <c r="C168" s="791" t="s">
        <v>1172</v>
      </c>
      <c r="D168" s="791"/>
      <c r="E168" s="791"/>
      <c r="F168" s="791"/>
      <c r="G168" s="791"/>
      <c r="H168" s="791"/>
      <c r="I168" s="791"/>
      <c r="J168" s="791"/>
      <c r="K168" s="791"/>
      <c r="L168" s="791"/>
      <c r="M168" s="791"/>
      <c r="N168" s="791"/>
      <c r="O168" s="791"/>
      <c r="P168" s="791"/>
      <c r="Q168" s="791"/>
      <c r="R168" s="791"/>
      <c r="S168" s="791"/>
      <c r="T168" s="791"/>
      <c r="U168" s="791"/>
      <c r="V168" s="791" t="s">
        <v>1140</v>
      </c>
      <c r="W168" s="791"/>
      <c r="X168" s="791"/>
      <c r="Y168" s="790"/>
      <c r="Z168" s="790"/>
      <c r="AA168" s="790"/>
      <c r="AB168" s="790"/>
      <c r="AC168" s="790"/>
      <c r="AD168" s="790"/>
      <c r="AE168" s="790"/>
      <c r="AF168" s="790"/>
      <c r="AG168" s="790"/>
      <c r="AH168" s="790"/>
      <c r="AI168" s="790"/>
      <c r="AJ168" s="790"/>
      <c r="AK168" s="790"/>
      <c r="AL168" s="790"/>
      <c r="AM168" s="790"/>
      <c r="AN168" s="790"/>
      <c r="AO168" s="790"/>
      <c r="AP168" s="790"/>
      <c r="AQ168" s="790"/>
      <c r="AR168" s="790"/>
      <c r="AS168" s="790"/>
      <c r="AT168" s="790"/>
      <c r="AU168" s="790"/>
      <c r="AV168" s="790"/>
      <c r="AW168" s="790"/>
      <c r="AX168" s="790"/>
      <c r="AY168" s="790"/>
      <c r="AZ168" s="790"/>
      <c r="BA168" s="790"/>
      <c r="BB168" s="790"/>
    </row>
    <row r="169" spans="1:54" x14ac:dyDescent="0.2">
      <c r="A169" s="817" t="s">
        <v>1173</v>
      </c>
      <c r="B169" s="818"/>
      <c r="C169" s="798" t="s">
        <v>1174</v>
      </c>
      <c r="D169" s="798"/>
      <c r="E169" s="798"/>
      <c r="F169" s="798"/>
      <c r="G169" s="798"/>
      <c r="H169" s="798"/>
      <c r="I169" s="798"/>
      <c r="J169" s="798"/>
      <c r="K169" s="798"/>
      <c r="L169" s="798"/>
      <c r="M169" s="798"/>
      <c r="N169" s="798"/>
      <c r="O169" s="798"/>
      <c r="P169" s="798"/>
      <c r="Q169" s="798"/>
      <c r="R169" s="798"/>
      <c r="S169" s="798"/>
      <c r="T169" s="798"/>
      <c r="U169" s="798"/>
      <c r="V169" s="799" t="s">
        <v>1175</v>
      </c>
      <c r="W169" s="799"/>
      <c r="X169" s="799"/>
      <c r="Y169" s="794"/>
      <c r="Z169" s="814"/>
      <c r="AA169" s="814"/>
      <c r="AB169" s="814"/>
      <c r="AC169" s="796"/>
      <c r="AD169" s="796"/>
      <c r="AE169" s="794"/>
      <c r="AF169" s="814"/>
      <c r="AG169" s="814"/>
      <c r="AH169" s="814"/>
      <c r="AI169" s="796"/>
      <c r="AJ169" s="796"/>
      <c r="AK169" s="794"/>
      <c r="AL169" s="814"/>
      <c r="AM169" s="814"/>
      <c r="AN169" s="814"/>
      <c r="AO169" s="796"/>
      <c r="AP169" s="796"/>
      <c r="AQ169" s="794"/>
      <c r="AR169" s="814"/>
      <c r="AS169" s="814"/>
      <c r="AT169" s="814"/>
      <c r="AU169" s="796"/>
      <c r="AV169" s="796"/>
      <c r="AW169" s="794"/>
      <c r="AX169" s="814"/>
      <c r="AY169" s="814"/>
      <c r="AZ169" s="814"/>
      <c r="BA169" s="796"/>
      <c r="BB169" s="796"/>
    </row>
    <row r="170" spans="1:54" x14ac:dyDescent="0.2">
      <c r="A170" s="815" t="s">
        <v>1176</v>
      </c>
      <c r="B170" s="816"/>
      <c r="C170" s="791" t="s">
        <v>1177</v>
      </c>
      <c r="D170" s="791"/>
      <c r="E170" s="791"/>
      <c r="F170" s="791"/>
      <c r="G170" s="791"/>
      <c r="H170" s="791"/>
      <c r="I170" s="791"/>
      <c r="J170" s="791"/>
      <c r="K170" s="791"/>
      <c r="L170" s="791"/>
      <c r="M170" s="791"/>
      <c r="N170" s="791"/>
      <c r="O170" s="791"/>
      <c r="P170" s="791"/>
      <c r="Q170" s="791"/>
      <c r="R170" s="791"/>
      <c r="S170" s="791"/>
      <c r="T170" s="791"/>
      <c r="U170" s="791"/>
      <c r="V170" s="792" t="s">
        <v>1178</v>
      </c>
      <c r="W170" s="792"/>
      <c r="X170" s="792"/>
      <c r="Y170" s="790"/>
      <c r="Z170" s="790"/>
      <c r="AA170" s="790"/>
      <c r="AB170" s="790"/>
      <c r="AC170" s="790"/>
      <c r="AD170" s="790"/>
      <c r="AE170" s="790"/>
      <c r="AF170" s="790"/>
      <c r="AG170" s="790"/>
      <c r="AH170" s="790"/>
      <c r="AI170" s="790"/>
      <c r="AJ170" s="790"/>
      <c r="AK170" s="790"/>
      <c r="AL170" s="790"/>
      <c r="AM170" s="790"/>
      <c r="AN170" s="790"/>
      <c r="AO170" s="790"/>
      <c r="AP170" s="790"/>
      <c r="AQ170" s="790"/>
      <c r="AR170" s="790"/>
      <c r="AS170" s="790"/>
      <c r="AT170" s="790"/>
      <c r="AU170" s="790"/>
      <c r="AV170" s="790"/>
      <c r="AW170" s="790"/>
      <c r="AX170" s="790"/>
      <c r="AY170" s="790"/>
      <c r="AZ170" s="790"/>
      <c r="BA170" s="790"/>
      <c r="BB170" s="790"/>
    </row>
    <row r="171" spans="1:54" x14ac:dyDescent="0.2">
      <c r="A171" s="815" t="s">
        <v>1179</v>
      </c>
      <c r="B171" s="816"/>
      <c r="C171" s="791" t="s">
        <v>1180</v>
      </c>
      <c r="D171" s="791"/>
      <c r="E171" s="791"/>
      <c r="F171" s="791"/>
      <c r="G171" s="791"/>
      <c r="H171" s="791"/>
      <c r="I171" s="791"/>
      <c r="J171" s="791"/>
      <c r="K171" s="791"/>
      <c r="L171" s="791"/>
      <c r="M171" s="791"/>
      <c r="N171" s="791"/>
      <c r="O171" s="791"/>
      <c r="P171" s="791"/>
      <c r="Q171" s="791"/>
      <c r="R171" s="791"/>
      <c r="S171" s="791"/>
      <c r="T171" s="791"/>
      <c r="U171" s="791"/>
      <c r="V171" s="791" t="s">
        <v>1178</v>
      </c>
      <c r="W171" s="791"/>
      <c r="X171" s="791"/>
      <c r="Y171" s="790"/>
      <c r="Z171" s="790"/>
      <c r="AA171" s="790"/>
      <c r="AB171" s="790"/>
      <c r="AC171" s="790"/>
      <c r="AD171" s="790"/>
      <c r="AE171" s="790"/>
      <c r="AF171" s="790"/>
      <c r="AG171" s="790"/>
      <c r="AH171" s="790"/>
      <c r="AI171" s="790"/>
      <c r="AJ171" s="790"/>
      <c r="AK171" s="790"/>
      <c r="AL171" s="790"/>
      <c r="AM171" s="790"/>
      <c r="AN171" s="790"/>
      <c r="AO171" s="790"/>
      <c r="AP171" s="790"/>
      <c r="AQ171" s="790"/>
      <c r="AR171" s="790"/>
      <c r="AS171" s="790"/>
      <c r="AT171" s="790"/>
      <c r="AU171" s="790"/>
      <c r="AV171" s="790"/>
      <c r="AW171" s="790"/>
      <c r="AX171" s="790"/>
      <c r="AY171" s="790"/>
      <c r="AZ171" s="790"/>
      <c r="BA171" s="790"/>
      <c r="BB171" s="790"/>
    </row>
    <row r="172" spans="1:54" x14ac:dyDescent="0.2">
      <c r="A172" s="815" t="s">
        <v>1181</v>
      </c>
      <c r="B172" s="816"/>
      <c r="C172" s="791" t="s">
        <v>1182</v>
      </c>
      <c r="D172" s="791"/>
      <c r="E172" s="791"/>
      <c r="F172" s="791"/>
      <c r="G172" s="791"/>
      <c r="H172" s="791"/>
      <c r="I172" s="791"/>
      <c r="J172" s="791"/>
      <c r="K172" s="791"/>
      <c r="L172" s="791"/>
      <c r="M172" s="791"/>
      <c r="N172" s="791"/>
      <c r="O172" s="791"/>
      <c r="P172" s="791"/>
      <c r="Q172" s="791"/>
      <c r="R172" s="791"/>
      <c r="S172" s="791"/>
      <c r="T172" s="791"/>
      <c r="U172" s="791"/>
      <c r="V172" s="791" t="s">
        <v>1178</v>
      </c>
      <c r="W172" s="791"/>
      <c r="X172" s="791"/>
      <c r="Y172" s="790"/>
      <c r="Z172" s="790"/>
      <c r="AA172" s="790"/>
      <c r="AB172" s="790"/>
      <c r="AC172" s="790"/>
      <c r="AD172" s="790"/>
      <c r="AE172" s="790"/>
      <c r="AF172" s="790"/>
      <c r="AG172" s="790"/>
      <c r="AH172" s="790"/>
      <c r="AI172" s="790"/>
      <c r="AJ172" s="790"/>
      <c r="AK172" s="790"/>
      <c r="AL172" s="790"/>
      <c r="AM172" s="790"/>
      <c r="AN172" s="790"/>
      <c r="AO172" s="790"/>
      <c r="AP172" s="790"/>
      <c r="AQ172" s="790"/>
      <c r="AR172" s="790"/>
      <c r="AS172" s="790"/>
      <c r="AT172" s="790"/>
      <c r="AU172" s="790"/>
      <c r="AV172" s="790"/>
      <c r="AW172" s="790"/>
      <c r="AX172" s="790"/>
      <c r="AY172" s="790"/>
      <c r="AZ172" s="790"/>
      <c r="BA172" s="790"/>
      <c r="BB172" s="790"/>
    </row>
    <row r="173" spans="1:54" x14ac:dyDescent="0.2">
      <c r="A173" s="815" t="s">
        <v>1183</v>
      </c>
      <c r="B173" s="816"/>
      <c r="C173" s="791" t="s">
        <v>1184</v>
      </c>
      <c r="D173" s="791"/>
      <c r="E173" s="791"/>
      <c r="F173" s="791"/>
      <c r="G173" s="791"/>
      <c r="H173" s="791"/>
      <c r="I173" s="791"/>
      <c r="J173" s="791"/>
      <c r="K173" s="791"/>
      <c r="L173" s="791"/>
      <c r="M173" s="791"/>
      <c r="N173" s="791"/>
      <c r="O173" s="791"/>
      <c r="P173" s="791"/>
      <c r="Q173" s="791"/>
      <c r="R173" s="791"/>
      <c r="S173" s="791"/>
      <c r="T173" s="791"/>
      <c r="U173" s="791"/>
      <c r="V173" s="791" t="s">
        <v>1178</v>
      </c>
      <c r="W173" s="791"/>
      <c r="X173" s="791"/>
      <c r="Y173" s="790"/>
      <c r="Z173" s="790"/>
      <c r="AA173" s="790"/>
      <c r="AB173" s="790"/>
      <c r="AC173" s="790"/>
      <c r="AD173" s="790"/>
      <c r="AE173" s="790"/>
      <c r="AF173" s="790"/>
      <c r="AG173" s="790"/>
      <c r="AH173" s="790"/>
      <c r="AI173" s="790"/>
      <c r="AJ173" s="790"/>
      <c r="AK173" s="790"/>
      <c r="AL173" s="790"/>
      <c r="AM173" s="790"/>
      <c r="AN173" s="790"/>
      <c r="AO173" s="790"/>
      <c r="AP173" s="790"/>
      <c r="AQ173" s="790"/>
      <c r="AR173" s="790"/>
      <c r="AS173" s="790"/>
      <c r="AT173" s="790"/>
      <c r="AU173" s="790"/>
      <c r="AV173" s="790"/>
      <c r="AW173" s="790"/>
      <c r="AX173" s="790"/>
      <c r="AY173" s="790"/>
      <c r="AZ173" s="790"/>
      <c r="BA173" s="790"/>
      <c r="BB173" s="790"/>
    </row>
    <row r="174" spans="1:54" x14ac:dyDescent="0.2">
      <c r="A174" s="815" t="s">
        <v>1185</v>
      </c>
      <c r="B174" s="816"/>
      <c r="C174" s="791" t="s">
        <v>1186</v>
      </c>
      <c r="D174" s="791"/>
      <c r="E174" s="791"/>
      <c r="F174" s="791"/>
      <c r="G174" s="791"/>
      <c r="H174" s="791"/>
      <c r="I174" s="791"/>
      <c r="J174" s="791"/>
      <c r="K174" s="791"/>
      <c r="L174" s="791"/>
      <c r="M174" s="791"/>
      <c r="N174" s="791"/>
      <c r="O174" s="791"/>
      <c r="P174" s="791"/>
      <c r="Q174" s="791"/>
      <c r="R174" s="791"/>
      <c r="S174" s="791"/>
      <c r="T174" s="791"/>
      <c r="U174" s="791"/>
      <c r="V174" s="791" t="s">
        <v>1178</v>
      </c>
      <c r="W174" s="791"/>
      <c r="X174" s="791"/>
      <c r="Y174" s="790"/>
      <c r="Z174" s="790"/>
      <c r="AA174" s="790"/>
      <c r="AB174" s="790"/>
      <c r="AC174" s="790"/>
      <c r="AD174" s="790"/>
      <c r="AE174" s="790"/>
      <c r="AF174" s="790"/>
      <c r="AG174" s="790"/>
      <c r="AH174" s="790"/>
      <c r="AI174" s="790"/>
      <c r="AJ174" s="790"/>
      <c r="AK174" s="790"/>
      <c r="AL174" s="790"/>
      <c r="AM174" s="790"/>
      <c r="AN174" s="790"/>
      <c r="AO174" s="790"/>
      <c r="AP174" s="790"/>
      <c r="AQ174" s="790"/>
      <c r="AR174" s="790"/>
      <c r="AS174" s="790"/>
      <c r="AT174" s="790"/>
      <c r="AU174" s="790"/>
      <c r="AV174" s="790"/>
      <c r="AW174" s="790"/>
      <c r="AX174" s="790"/>
      <c r="AY174" s="790"/>
      <c r="AZ174" s="790"/>
      <c r="BA174" s="790"/>
      <c r="BB174" s="790"/>
    </row>
    <row r="175" spans="1:54" x14ac:dyDescent="0.2">
      <c r="A175" s="815" t="s">
        <v>1187</v>
      </c>
      <c r="B175" s="816"/>
      <c r="C175" s="791" t="s">
        <v>1188</v>
      </c>
      <c r="D175" s="791"/>
      <c r="E175" s="791"/>
      <c r="F175" s="791"/>
      <c r="G175" s="791"/>
      <c r="H175" s="791"/>
      <c r="I175" s="791"/>
      <c r="J175" s="791"/>
      <c r="K175" s="791"/>
      <c r="L175" s="791"/>
      <c r="M175" s="791"/>
      <c r="N175" s="791"/>
      <c r="O175" s="791"/>
      <c r="P175" s="791"/>
      <c r="Q175" s="791"/>
      <c r="R175" s="791"/>
      <c r="S175" s="791"/>
      <c r="T175" s="791"/>
      <c r="U175" s="791"/>
      <c r="V175" s="791" t="s">
        <v>1178</v>
      </c>
      <c r="W175" s="791"/>
      <c r="X175" s="791"/>
      <c r="Y175" s="790"/>
      <c r="Z175" s="790"/>
      <c r="AA175" s="790"/>
      <c r="AB175" s="790"/>
      <c r="AC175" s="790"/>
      <c r="AD175" s="790"/>
      <c r="AE175" s="790"/>
      <c r="AF175" s="790"/>
      <c r="AG175" s="790"/>
      <c r="AH175" s="790"/>
      <c r="AI175" s="790"/>
      <c r="AJ175" s="790"/>
      <c r="AK175" s="790"/>
      <c r="AL175" s="790"/>
      <c r="AM175" s="790"/>
      <c r="AN175" s="790"/>
      <c r="AO175" s="790"/>
      <c r="AP175" s="790"/>
      <c r="AQ175" s="790"/>
      <c r="AR175" s="790"/>
      <c r="AS175" s="790"/>
      <c r="AT175" s="790"/>
      <c r="AU175" s="790"/>
      <c r="AV175" s="790"/>
      <c r="AW175" s="790"/>
      <c r="AX175" s="790"/>
      <c r="AY175" s="790"/>
      <c r="AZ175" s="790"/>
      <c r="BA175" s="790"/>
      <c r="BB175" s="790"/>
    </row>
    <row r="176" spans="1:54" x14ac:dyDescent="0.2">
      <c r="A176" s="815" t="s">
        <v>1189</v>
      </c>
      <c r="B176" s="816"/>
      <c r="C176" s="791" t="s">
        <v>1190</v>
      </c>
      <c r="D176" s="791"/>
      <c r="E176" s="791"/>
      <c r="F176" s="791"/>
      <c r="G176" s="791"/>
      <c r="H176" s="791"/>
      <c r="I176" s="791"/>
      <c r="J176" s="791"/>
      <c r="K176" s="791"/>
      <c r="L176" s="791"/>
      <c r="M176" s="791"/>
      <c r="N176" s="791"/>
      <c r="O176" s="791"/>
      <c r="P176" s="791"/>
      <c r="Q176" s="791"/>
      <c r="R176" s="791"/>
      <c r="S176" s="791"/>
      <c r="T176" s="791"/>
      <c r="U176" s="791"/>
      <c r="V176" s="791" t="s">
        <v>1178</v>
      </c>
      <c r="W176" s="791"/>
      <c r="X176" s="791"/>
      <c r="Y176" s="790"/>
      <c r="Z176" s="790"/>
      <c r="AA176" s="790"/>
      <c r="AB176" s="790"/>
      <c r="AC176" s="790"/>
      <c r="AD176" s="790"/>
      <c r="AE176" s="790"/>
      <c r="AF176" s="790"/>
      <c r="AG176" s="790"/>
      <c r="AH176" s="790"/>
      <c r="AI176" s="790"/>
      <c r="AJ176" s="790"/>
      <c r="AK176" s="790"/>
      <c r="AL176" s="790"/>
      <c r="AM176" s="790"/>
      <c r="AN176" s="790"/>
      <c r="AO176" s="790"/>
      <c r="AP176" s="790"/>
      <c r="AQ176" s="790"/>
      <c r="AR176" s="790"/>
      <c r="AS176" s="790"/>
      <c r="AT176" s="790"/>
      <c r="AU176" s="790"/>
      <c r="AV176" s="790"/>
      <c r="AW176" s="790"/>
      <c r="AX176" s="790"/>
      <c r="AY176" s="790"/>
      <c r="AZ176" s="790"/>
      <c r="BA176" s="790"/>
      <c r="BB176" s="790"/>
    </row>
    <row r="177" spans="1:54" x14ac:dyDescent="0.2">
      <c r="A177" s="815" t="s">
        <v>1191</v>
      </c>
      <c r="B177" s="816"/>
      <c r="C177" s="791" t="s">
        <v>1192</v>
      </c>
      <c r="D177" s="791"/>
      <c r="E177" s="791"/>
      <c r="F177" s="791"/>
      <c r="G177" s="791"/>
      <c r="H177" s="791"/>
      <c r="I177" s="791"/>
      <c r="J177" s="791"/>
      <c r="K177" s="791"/>
      <c r="L177" s="791"/>
      <c r="M177" s="791"/>
      <c r="N177" s="791"/>
      <c r="O177" s="791"/>
      <c r="P177" s="791"/>
      <c r="Q177" s="791"/>
      <c r="R177" s="791"/>
      <c r="S177" s="791"/>
      <c r="T177" s="791"/>
      <c r="U177" s="791"/>
      <c r="V177" s="791" t="s">
        <v>1178</v>
      </c>
      <c r="W177" s="791"/>
      <c r="X177" s="791"/>
      <c r="Y177" s="790"/>
      <c r="Z177" s="790"/>
      <c r="AA177" s="790"/>
      <c r="AB177" s="790"/>
      <c r="AC177" s="790"/>
      <c r="AD177" s="790"/>
      <c r="AE177" s="790"/>
      <c r="AF177" s="790"/>
      <c r="AG177" s="790"/>
      <c r="AH177" s="790"/>
      <c r="AI177" s="790"/>
      <c r="AJ177" s="790"/>
      <c r="AK177" s="790"/>
      <c r="AL177" s="790"/>
      <c r="AM177" s="790"/>
      <c r="AN177" s="790"/>
      <c r="AO177" s="790"/>
      <c r="AP177" s="790"/>
      <c r="AQ177" s="790"/>
      <c r="AR177" s="790"/>
      <c r="AS177" s="790"/>
      <c r="AT177" s="790"/>
      <c r="AU177" s="790"/>
      <c r="AV177" s="790"/>
      <c r="AW177" s="790"/>
      <c r="AX177" s="790"/>
      <c r="AY177" s="790"/>
      <c r="AZ177" s="790"/>
      <c r="BA177" s="790"/>
      <c r="BB177" s="790"/>
    </row>
    <row r="178" spans="1:54" x14ac:dyDescent="0.2">
      <c r="A178" s="815" t="s">
        <v>1193</v>
      </c>
      <c r="B178" s="816"/>
      <c r="C178" s="791" t="s">
        <v>1194</v>
      </c>
      <c r="D178" s="791"/>
      <c r="E178" s="791"/>
      <c r="F178" s="791"/>
      <c r="G178" s="791"/>
      <c r="H178" s="791"/>
      <c r="I178" s="791"/>
      <c r="J178" s="791"/>
      <c r="K178" s="791"/>
      <c r="L178" s="791"/>
      <c r="M178" s="791"/>
      <c r="N178" s="791"/>
      <c r="O178" s="791"/>
      <c r="P178" s="791"/>
      <c r="Q178" s="791"/>
      <c r="R178" s="791"/>
      <c r="S178" s="791"/>
      <c r="T178" s="791"/>
      <c r="U178" s="791"/>
      <c r="V178" s="791" t="s">
        <v>1178</v>
      </c>
      <c r="W178" s="791"/>
      <c r="X178" s="791"/>
      <c r="Y178" s="790"/>
      <c r="Z178" s="790"/>
      <c r="AA178" s="790"/>
      <c r="AB178" s="790"/>
      <c r="AC178" s="790"/>
      <c r="AD178" s="790"/>
      <c r="AE178" s="790"/>
      <c r="AF178" s="790"/>
      <c r="AG178" s="790"/>
      <c r="AH178" s="790"/>
      <c r="AI178" s="790"/>
      <c r="AJ178" s="790"/>
      <c r="AK178" s="790"/>
      <c r="AL178" s="790"/>
      <c r="AM178" s="790"/>
      <c r="AN178" s="790"/>
      <c r="AO178" s="790"/>
      <c r="AP178" s="790"/>
      <c r="AQ178" s="790"/>
      <c r="AR178" s="790"/>
      <c r="AS178" s="790"/>
      <c r="AT178" s="790"/>
      <c r="AU178" s="790"/>
      <c r="AV178" s="790"/>
      <c r="AW178" s="790"/>
      <c r="AX178" s="790"/>
      <c r="AY178" s="790"/>
      <c r="AZ178" s="790"/>
      <c r="BA178" s="790"/>
      <c r="BB178" s="790"/>
    </row>
    <row r="179" spans="1:54" x14ac:dyDescent="0.2">
      <c r="A179" s="815" t="s">
        <v>1195</v>
      </c>
      <c r="B179" s="816"/>
      <c r="C179" s="791" t="s">
        <v>1196</v>
      </c>
      <c r="D179" s="791"/>
      <c r="E179" s="791"/>
      <c r="F179" s="791"/>
      <c r="G179" s="791"/>
      <c r="H179" s="791"/>
      <c r="I179" s="791"/>
      <c r="J179" s="791"/>
      <c r="K179" s="791"/>
      <c r="L179" s="791"/>
      <c r="M179" s="791"/>
      <c r="N179" s="791"/>
      <c r="O179" s="791"/>
      <c r="P179" s="791"/>
      <c r="Q179" s="791"/>
      <c r="R179" s="791"/>
      <c r="S179" s="791"/>
      <c r="T179" s="791"/>
      <c r="U179" s="791"/>
      <c r="V179" s="791" t="s">
        <v>1178</v>
      </c>
      <c r="W179" s="791"/>
      <c r="X179" s="791"/>
      <c r="Y179" s="790"/>
      <c r="Z179" s="790"/>
      <c r="AA179" s="790"/>
      <c r="AB179" s="790"/>
      <c r="AC179" s="790"/>
      <c r="AD179" s="790"/>
      <c r="AE179" s="790"/>
      <c r="AF179" s="790"/>
      <c r="AG179" s="790"/>
      <c r="AH179" s="790"/>
      <c r="AI179" s="790"/>
      <c r="AJ179" s="790"/>
      <c r="AK179" s="790"/>
      <c r="AL179" s="790"/>
      <c r="AM179" s="790"/>
      <c r="AN179" s="790"/>
      <c r="AO179" s="790"/>
      <c r="AP179" s="790"/>
      <c r="AQ179" s="790"/>
      <c r="AR179" s="790"/>
      <c r="AS179" s="790"/>
      <c r="AT179" s="790"/>
      <c r="AU179" s="790"/>
      <c r="AV179" s="790"/>
      <c r="AW179" s="790"/>
      <c r="AX179" s="790"/>
      <c r="AY179" s="790"/>
      <c r="AZ179" s="790"/>
      <c r="BA179" s="790"/>
      <c r="BB179" s="790"/>
    </row>
    <row r="180" spans="1:54" x14ac:dyDescent="0.2">
      <c r="A180" s="815" t="s">
        <v>1197</v>
      </c>
      <c r="B180" s="816"/>
      <c r="C180" s="791" t="s">
        <v>1198</v>
      </c>
      <c r="D180" s="791"/>
      <c r="E180" s="791"/>
      <c r="F180" s="791"/>
      <c r="G180" s="791"/>
      <c r="H180" s="791"/>
      <c r="I180" s="791"/>
      <c r="J180" s="791"/>
      <c r="K180" s="791"/>
      <c r="L180" s="791"/>
      <c r="M180" s="791"/>
      <c r="N180" s="791"/>
      <c r="O180" s="791"/>
      <c r="P180" s="791"/>
      <c r="Q180" s="791"/>
      <c r="R180" s="791"/>
      <c r="S180" s="791"/>
      <c r="T180" s="791"/>
      <c r="U180" s="791"/>
      <c r="V180" s="791" t="s">
        <v>1178</v>
      </c>
      <c r="W180" s="791"/>
      <c r="X180" s="791"/>
      <c r="Y180" s="790"/>
      <c r="Z180" s="790"/>
      <c r="AA180" s="790"/>
      <c r="AB180" s="790"/>
      <c r="AC180" s="790"/>
      <c r="AD180" s="790"/>
      <c r="AE180" s="790"/>
      <c r="AF180" s="790"/>
      <c r="AG180" s="790"/>
      <c r="AH180" s="790"/>
      <c r="AI180" s="790"/>
      <c r="AJ180" s="790"/>
      <c r="AK180" s="790"/>
      <c r="AL180" s="790"/>
      <c r="AM180" s="790"/>
      <c r="AN180" s="790"/>
      <c r="AO180" s="790"/>
      <c r="AP180" s="790"/>
      <c r="AQ180" s="790"/>
      <c r="AR180" s="790"/>
      <c r="AS180" s="790"/>
      <c r="AT180" s="790"/>
      <c r="AU180" s="790"/>
      <c r="AV180" s="790"/>
      <c r="AW180" s="790"/>
      <c r="AX180" s="790"/>
      <c r="AY180" s="790"/>
      <c r="AZ180" s="790"/>
      <c r="BA180" s="790"/>
      <c r="BB180" s="790"/>
    </row>
    <row r="181" spans="1:54" x14ac:dyDescent="0.2">
      <c r="A181" s="815" t="s">
        <v>1199</v>
      </c>
      <c r="B181" s="816"/>
      <c r="C181" s="791" t="s">
        <v>1200</v>
      </c>
      <c r="D181" s="791"/>
      <c r="E181" s="791"/>
      <c r="F181" s="791"/>
      <c r="G181" s="791"/>
      <c r="H181" s="791"/>
      <c r="I181" s="791"/>
      <c r="J181" s="791"/>
      <c r="K181" s="791"/>
      <c r="L181" s="791"/>
      <c r="M181" s="791"/>
      <c r="N181" s="791"/>
      <c r="O181" s="791"/>
      <c r="P181" s="791"/>
      <c r="Q181" s="791"/>
      <c r="R181" s="791"/>
      <c r="S181" s="791"/>
      <c r="T181" s="791"/>
      <c r="U181" s="791"/>
      <c r="V181" s="791" t="s">
        <v>1178</v>
      </c>
      <c r="W181" s="791"/>
      <c r="X181" s="791"/>
      <c r="Y181" s="790"/>
      <c r="Z181" s="790"/>
      <c r="AA181" s="790"/>
      <c r="AB181" s="790"/>
      <c r="AC181" s="790"/>
      <c r="AD181" s="790"/>
      <c r="AE181" s="790"/>
      <c r="AF181" s="790"/>
      <c r="AG181" s="790"/>
      <c r="AH181" s="790"/>
      <c r="AI181" s="790"/>
      <c r="AJ181" s="790"/>
      <c r="AK181" s="790"/>
      <c r="AL181" s="790"/>
      <c r="AM181" s="790"/>
      <c r="AN181" s="790"/>
      <c r="AO181" s="790"/>
      <c r="AP181" s="790"/>
      <c r="AQ181" s="790"/>
      <c r="AR181" s="790"/>
      <c r="AS181" s="790"/>
      <c r="AT181" s="790"/>
      <c r="AU181" s="790"/>
      <c r="AV181" s="790"/>
      <c r="AW181" s="790"/>
      <c r="AX181" s="790"/>
      <c r="AY181" s="790"/>
      <c r="AZ181" s="790"/>
      <c r="BA181" s="790"/>
      <c r="BB181" s="790"/>
    </row>
    <row r="182" spans="1:54" x14ac:dyDescent="0.2">
      <c r="A182" s="815" t="s">
        <v>1201</v>
      </c>
      <c r="B182" s="816"/>
      <c r="C182" s="791" t="s">
        <v>1202</v>
      </c>
      <c r="D182" s="791"/>
      <c r="E182" s="791"/>
      <c r="F182" s="791"/>
      <c r="G182" s="791"/>
      <c r="H182" s="791"/>
      <c r="I182" s="791"/>
      <c r="J182" s="791"/>
      <c r="K182" s="791"/>
      <c r="L182" s="791"/>
      <c r="M182" s="791"/>
      <c r="N182" s="791"/>
      <c r="O182" s="791"/>
      <c r="P182" s="791"/>
      <c r="Q182" s="791"/>
      <c r="R182" s="791"/>
      <c r="S182" s="791"/>
      <c r="T182" s="791"/>
      <c r="U182" s="791"/>
      <c r="V182" s="791" t="s">
        <v>1178</v>
      </c>
      <c r="W182" s="791"/>
      <c r="X182" s="791"/>
      <c r="Y182" s="790"/>
      <c r="Z182" s="790"/>
      <c r="AA182" s="790"/>
      <c r="AB182" s="790"/>
      <c r="AC182" s="790"/>
      <c r="AD182" s="790"/>
      <c r="AE182" s="790"/>
      <c r="AF182" s="790"/>
      <c r="AG182" s="790"/>
      <c r="AH182" s="790"/>
      <c r="AI182" s="790"/>
      <c r="AJ182" s="790"/>
      <c r="AK182" s="790"/>
      <c r="AL182" s="790"/>
      <c r="AM182" s="790"/>
      <c r="AN182" s="790"/>
      <c r="AO182" s="790"/>
      <c r="AP182" s="790"/>
      <c r="AQ182" s="790"/>
      <c r="AR182" s="790"/>
      <c r="AS182" s="790"/>
      <c r="AT182" s="790"/>
      <c r="AU182" s="790"/>
      <c r="AV182" s="790"/>
      <c r="AW182" s="790"/>
      <c r="AX182" s="790"/>
      <c r="AY182" s="790"/>
      <c r="AZ182" s="790"/>
      <c r="BA182" s="790"/>
      <c r="BB182" s="790"/>
    </row>
    <row r="183" spans="1:54" x14ac:dyDescent="0.2">
      <c r="A183" s="817" t="s">
        <v>1203</v>
      </c>
      <c r="B183" s="818"/>
      <c r="C183" s="798" t="s">
        <v>1204</v>
      </c>
      <c r="D183" s="798"/>
      <c r="E183" s="798"/>
      <c r="F183" s="798"/>
      <c r="G183" s="798"/>
      <c r="H183" s="798"/>
      <c r="I183" s="798"/>
      <c r="J183" s="798"/>
      <c r="K183" s="798"/>
      <c r="L183" s="798"/>
      <c r="M183" s="798"/>
      <c r="N183" s="798"/>
      <c r="O183" s="798"/>
      <c r="P183" s="798"/>
      <c r="Q183" s="798"/>
      <c r="R183" s="798"/>
      <c r="S183" s="798"/>
      <c r="T183" s="798"/>
      <c r="U183" s="798"/>
      <c r="V183" s="799" t="s">
        <v>1205</v>
      </c>
      <c r="W183" s="799"/>
      <c r="X183" s="799"/>
      <c r="Y183" s="794"/>
      <c r="Z183" s="814"/>
      <c r="AA183" s="814"/>
      <c r="AB183" s="814"/>
      <c r="AC183" s="796"/>
      <c r="AD183" s="796"/>
      <c r="AE183" s="794"/>
      <c r="AF183" s="814"/>
      <c r="AG183" s="814"/>
      <c r="AH183" s="814"/>
      <c r="AI183" s="796"/>
      <c r="AJ183" s="796"/>
      <c r="AK183" s="794"/>
      <c r="AL183" s="814"/>
      <c r="AM183" s="814"/>
      <c r="AN183" s="814"/>
      <c r="AO183" s="796"/>
      <c r="AP183" s="796"/>
      <c r="AQ183" s="794"/>
      <c r="AR183" s="814"/>
      <c r="AS183" s="814"/>
      <c r="AT183" s="814"/>
      <c r="AU183" s="796"/>
      <c r="AV183" s="796"/>
      <c r="AW183" s="794"/>
      <c r="AX183" s="814"/>
      <c r="AY183" s="814"/>
      <c r="AZ183" s="814"/>
      <c r="BA183" s="796"/>
      <c r="BB183" s="796"/>
    </row>
    <row r="184" spans="1:54" x14ac:dyDescent="0.2">
      <c r="A184" s="815" t="s">
        <v>1206</v>
      </c>
      <c r="B184" s="816"/>
      <c r="C184" s="791" t="s">
        <v>110</v>
      </c>
      <c r="D184" s="791"/>
      <c r="E184" s="791"/>
      <c r="F184" s="791"/>
      <c r="G184" s="791"/>
      <c r="H184" s="791"/>
      <c r="I184" s="791"/>
      <c r="J184" s="791"/>
      <c r="K184" s="791"/>
      <c r="L184" s="791"/>
      <c r="M184" s="791"/>
      <c r="N184" s="791"/>
      <c r="O184" s="791"/>
      <c r="P184" s="791"/>
      <c r="Q184" s="791"/>
      <c r="R184" s="791"/>
      <c r="S184" s="791"/>
      <c r="T184" s="791"/>
      <c r="U184" s="791"/>
      <c r="V184" s="792" t="s">
        <v>1207</v>
      </c>
      <c r="W184" s="792"/>
      <c r="X184" s="792"/>
      <c r="Y184" s="790"/>
      <c r="Z184" s="790"/>
      <c r="AA184" s="790"/>
      <c r="AB184" s="790"/>
      <c r="AC184" s="790"/>
      <c r="AD184" s="790"/>
      <c r="AE184" s="790"/>
      <c r="AF184" s="790"/>
      <c r="AG184" s="790"/>
      <c r="AH184" s="790"/>
      <c r="AI184" s="790"/>
      <c r="AJ184" s="790"/>
      <c r="AK184" s="790"/>
      <c r="AL184" s="790"/>
      <c r="AM184" s="790"/>
      <c r="AN184" s="790"/>
      <c r="AO184" s="790"/>
      <c r="AP184" s="790"/>
      <c r="AQ184" s="790"/>
      <c r="AR184" s="790"/>
      <c r="AS184" s="790"/>
      <c r="AT184" s="790"/>
      <c r="AU184" s="790"/>
      <c r="AV184" s="790"/>
      <c r="AW184" s="790"/>
      <c r="AX184" s="790"/>
      <c r="AY184" s="790"/>
      <c r="AZ184" s="790"/>
      <c r="BA184" s="790"/>
      <c r="BB184" s="790"/>
    </row>
    <row r="185" spans="1:54" x14ac:dyDescent="0.2">
      <c r="A185" s="815" t="s">
        <v>1208</v>
      </c>
      <c r="B185" s="816"/>
      <c r="C185" s="791" t="s">
        <v>1209</v>
      </c>
      <c r="D185" s="791"/>
      <c r="E185" s="791"/>
      <c r="F185" s="791"/>
      <c r="G185" s="791"/>
      <c r="H185" s="791"/>
      <c r="I185" s="791"/>
      <c r="J185" s="791"/>
      <c r="K185" s="791"/>
      <c r="L185" s="791"/>
      <c r="M185" s="791"/>
      <c r="N185" s="791"/>
      <c r="O185" s="791"/>
      <c r="P185" s="791"/>
      <c r="Q185" s="791"/>
      <c r="R185" s="791"/>
      <c r="S185" s="791"/>
      <c r="T185" s="791"/>
      <c r="U185" s="791"/>
      <c r="V185" s="792" t="s">
        <v>1210</v>
      </c>
      <c r="W185" s="792"/>
      <c r="X185" s="792"/>
      <c r="Y185" s="790"/>
      <c r="Z185" s="790"/>
      <c r="AA185" s="790"/>
      <c r="AB185" s="790"/>
      <c r="AC185" s="790"/>
      <c r="AD185" s="790"/>
      <c r="AE185" s="790"/>
      <c r="AF185" s="790"/>
      <c r="AG185" s="790"/>
      <c r="AH185" s="790"/>
      <c r="AI185" s="790"/>
      <c r="AJ185" s="790"/>
      <c r="AK185" s="790"/>
      <c r="AL185" s="790"/>
      <c r="AM185" s="790"/>
      <c r="AN185" s="790"/>
      <c r="AO185" s="790"/>
      <c r="AP185" s="790"/>
      <c r="AQ185" s="790"/>
      <c r="AR185" s="790"/>
      <c r="AS185" s="790"/>
      <c r="AT185" s="790"/>
      <c r="AU185" s="790"/>
      <c r="AV185" s="790"/>
      <c r="AW185" s="790"/>
      <c r="AX185" s="790"/>
      <c r="AY185" s="790"/>
      <c r="AZ185" s="790"/>
      <c r="BA185" s="790"/>
      <c r="BB185" s="790"/>
    </row>
    <row r="186" spans="1:54" x14ac:dyDescent="0.2">
      <c r="A186" s="815" t="s">
        <v>1211</v>
      </c>
      <c r="B186" s="816"/>
      <c r="C186" s="791" t="s">
        <v>1212</v>
      </c>
      <c r="D186" s="791"/>
      <c r="E186" s="791"/>
      <c r="F186" s="791"/>
      <c r="G186" s="791"/>
      <c r="H186" s="791"/>
      <c r="I186" s="791"/>
      <c r="J186" s="791"/>
      <c r="K186" s="791"/>
      <c r="L186" s="791"/>
      <c r="M186" s="791"/>
      <c r="N186" s="791"/>
      <c r="O186" s="791"/>
      <c r="P186" s="791"/>
      <c r="Q186" s="791"/>
      <c r="R186" s="791"/>
      <c r="S186" s="791"/>
      <c r="T186" s="791"/>
      <c r="U186" s="791"/>
      <c r="V186" s="791" t="s">
        <v>1210</v>
      </c>
      <c r="W186" s="791"/>
      <c r="X186" s="791"/>
      <c r="Y186" s="790"/>
      <c r="Z186" s="790"/>
      <c r="AA186" s="790"/>
      <c r="AB186" s="790"/>
      <c r="AC186" s="790"/>
      <c r="AD186" s="790"/>
      <c r="AE186" s="790"/>
      <c r="AF186" s="790"/>
      <c r="AG186" s="790"/>
      <c r="AH186" s="790"/>
      <c r="AI186" s="790"/>
      <c r="AJ186" s="790"/>
      <c r="AK186" s="790"/>
      <c r="AL186" s="790"/>
      <c r="AM186" s="790"/>
      <c r="AN186" s="790"/>
      <c r="AO186" s="790"/>
      <c r="AP186" s="790"/>
      <c r="AQ186" s="790"/>
      <c r="AR186" s="790"/>
      <c r="AS186" s="790"/>
      <c r="AT186" s="790"/>
      <c r="AU186" s="790"/>
      <c r="AV186" s="790"/>
      <c r="AW186" s="790"/>
      <c r="AX186" s="790"/>
      <c r="AY186" s="790"/>
      <c r="AZ186" s="790"/>
      <c r="BA186" s="790"/>
      <c r="BB186" s="790"/>
    </row>
    <row r="187" spans="1:54" x14ac:dyDescent="0.2">
      <c r="A187" s="815" t="s">
        <v>1213</v>
      </c>
      <c r="B187" s="816"/>
      <c r="C187" s="791" t="s">
        <v>1214</v>
      </c>
      <c r="D187" s="791"/>
      <c r="E187" s="791"/>
      <c r="F187" s="791"/>
      <c r="G187" s="791"/>
      <c r="H187" s="791"/>
      <c r="I187" s="791"/>
      <c r="J187" s="791"/>
      <c r="K187" s="791"/>
      <c r="L187" s="791"/>
      <c r="M187" s="791"/>
      <c r="N187" s="791"/>
      <c r="O187" s="791"/>
      <c r="P187" s="791"/>
      <c r="Q187" s="791"/>
      <c r="R187" s="791"/>
      <c r="S187" s="791"/>
      <c r="T187" s="791"/>
      <c r="U187" s="791"/>
      <c r="V187" s="791" t="s">
        <v>1210</v>
      </c>
      <c r="W187" s="791"/>
      <c r="X187" s="791"/>
      <c r="Y187" s="790"/>
      <c r="Z187" s="790"/>
      <c r="AA187" s="790"/>
      <c r="AB187" s="790"/>
      <c r="AC187" s="790"/>
      <c r="AD187" s="790"/>
      <c r="AE187" s="790"/>
      <c r="AF187" s="790"/>
      <c r="AG187" s="790"/>
      <c r="AH187" s="790"/>
      <c r="AI187" s="790"/>
      <c r="AJ187" s="790"/>
      <c r="AK187" s="790"/>
      <c r="AL187" s="790"/>
      <c r="AM187" s="790"/>
      <c r="AN187" s="790"/>
      <c r="AO187" s="790"/>
      <c r="AP187" s="790"/>
      <c r="AQ187" s="790"/>
      <c r="AR187" s="790"/>
      <c r="AS187" s="790"/>
      <c r="AT187" s="790"/>
      <c r="AU187" s="790"/>
      <c r="AV187" s="790"/>
      <c r="AW187" s="790"/>
      <c r="AX187" s="790"/>
      <c r="AY187" s="790"/>
      <c r="AZ187" s="790"/>
      <c r="BA187" s="790"/>
      <c r="BB187" s="790"/>
    </row>
    <row r="188" spans="1:54" x14ac:dyDescent="0.2">
      <c r="A188" s="815" t="s">
        <v>1215</v>
      </c>
      <c r="B188" s="816"/>
      <c r="C188" s="792" t="s">
        <v>1216</v>
      </c>
      <c r="D188" s="792"/>
      <c r="E188" s="792"/>
      <c r="F188" s="792"/>
      <c r="G188" s="792"/>
      <c r="H188" s="792"/>
      <c r="I188" s="792"/>
      <c r="J188" s="792"/>
      <c r="K188" s="792"/>
      <c r="L188" s="792"/>
      <c r="M188" s="792"/>
      <c r="N188" s="792"/>
      <c r="O188" s="792"/>
      <c r="P188" s="792"/>
      <c r="Q188" s="792"/>
      <c r="R188" s="792"/>
      <c r="S188" s="792"/>
      <c r="T188" s="792"/>
      <c r="U188" s="792"/>
      <c r="V188" s="792" t="s">
        <v>1217</v>
      </c>
      <c r="W188" s="792"/>
      <c r="X188" s="792"/>
      <c r="Y188" s="790"/>
      <c r="Z188" s="790"/>
      <c r="AA188" s="790"/>
      <c r="AB188" s="790"/>
      <c r="AC188" s="790"/>
      <c r="AD188" s="790"/>
      <c r="AE188" s="790"/>
      <c r="AF188" s="790"/>
      <c r="AG188" s="790"/>
      <c r="AH188" s="790"/>
      <c r="AI188" s="790"/>
      <c r="AJ188" s="790"/>
      <c r="AK188" s="790"/>
      <c r="AL188" s="790"/>
      <c r="AM188" s="790"/>
      <c r="AN188" s="790"/>
      <c r="AO188" s="790"/>
      <c r="AP188" s="790"/>
      <c r="AQ188" s="790"/>
      <c r="AR188" s="790"/>
      <c r="AS188" s="790"/>
      <c r="AT188" s="790"/>
      <c r="AU188" s="790"/>
      <c r="AV188" s="790"/>
      <c r="AW188" s="790"/>
      <c r="AX188" s="790"/>
      <c r="AY188" s="790"/>
      <c r="AZ188" s="790"/>
      <c r="BA188" s="790"/>
      <c r="BB188" s="790"/>
    </row>
    <row r="189" spans="1:54" x14ac:dyDescent="0.2">
      <c r="A189" s="815" t="s">
        <v>1218</v>
      </c>
      <c r="B189" s="816"/>
      <c r="C189" s="792" t="s">
        <v>662</v>
      </c>
      <c r="D189" s="792"/>
      <c r="E189" s="792"/>
      <c r="F189" s="792"/>
      <c r="G189" s="792"/>
      <c r="H189" s="792"/>
      <c r="I189" s="792"/>
      <c r="J189" s="792"/>
      <c r="K189" s="792"/>
      <c r="L189" s="792"/>
      <c r="M189" s="792"/>
      <c r="N189" s="792"/>
      <c r="O189" s="792"/>
      <c r="P189" s="792"/>
      <c r="Q189" s="792"/>
      <c r="R189" s="792"/>
      <c r="S189" s="792"/>
      <c r="T189" s="792"/>
      <c r="U189" s="792"/>
      <c r="V189" s="792" t="s">
        <v>1217</v>
      </c>
      <c r="W189" s="792"/>
      <c r="X189" s="792"/>
      <c r="Y189" s="790"/>
      <c r="Z189" s="790"/>
      <c r="AA189" s="790"/>
      <c r="AB189" s="790"/>
      <c r="AC189" s="790"/>
      <c r="AD189" s="790"/>
      <c r="AE189" s="790"/>
      <c r="AF189" s="790"/>
      <c r="AG189" s="790"/>
      <c r="AH189" s="790"/>
      <c r="AI189" s="790"/>
      <c r="AJ189" s="790"/>
      <c r="AK189" s="790"/>
      <c r="AL189" s="790"/>
      <c r="AM189" s="790"/>
      <c r="AN189" s="790"/>
      <c r="AO189" s="790"/>
      <c r="AP189" s="790"/>
      <c r="AQ189" s="790"/>
      <c r="AR189" s="790"/>
      <c r="AS189" s="790"/>
      <c r="AT189" s="790"/>
      <c r="AU189" s="790"/>
      <c r="AV189" s="790"/>
      <c r="AW189" s="790"/>
      <c r="AX189" s="790"/>
      <c r="AY189" s="790"/>
      <c r="AZ189" s="790"/>
      <c r="BA189" s="790"/>
      <c r="BB189" s="790"/>
    </row>
    <row r="190" spans="1:54" x14ac:dyDescent="0.2">
      <c r="A190" s="815" t="s">
        <v>1219</v>
      </c>
      <c r="B190" s="816"/>
      <c r="C190" s="792" t="s">
        <v>1220</v>
      </c>
      <c r="D190" s="792"/>
      <c r="E190" s="792"/>
      <c r="F190" s="792"/>
      <c r="G190" s="792"/>
      <c r="H190" s="792"/>
      <c r="I190" s="792"/>
      <c r="J190" s="792"/>
      <c r="K190" s="792"/>
      <c r="L190" s="792"/>
      <c r="M190" s="792"/>
      <c r="N190" s="792"/>
      <c r="O190" s="792"/>
      <c r="P190" s="792"/>
      <c r="Q190" s="792"/>
      <c r="R190" s="792"/>
      <c r="S190" s="792"/>
      <c r="T190" s="792"/>
      <c r="U190" s="792"/>
      <c r="V190" s="792" t="s">
        <v>1221</v>
      </c>
      <c r="W190" s="792"/>
      <c r="X190" s="792"/>
      <c r="Y190" s="790"/>
      <c r="Z190" s="790"/>
      <c r="AA190" s="790"/>
      <c r="AB190" s="790"/>
      <c r="AC190" s="790"/>
      <c r="AD190" s="790"/>
      <c r="AE190" s="790"/>
      <c r="AF190" s="790"/>
      <c r="AG190" s="790"/>
      <c r="AH190" s="790"/>
      <c r="AI190" s="790"/>
      <c r="AJ190" s="790"/>
      <c r="AK190" s="790"/>
      <c r="AL190" s="790"/>
      <c r="AM190" s="790"/>
      <c r="AN190" s="790"/>
      <c r="AO190" s="790"/>
      <c r="AP190" s="790"/>
      <c r="AQ190" s="790"/>
      <c r="AR190" s="790"/>
      <c r="AS190" s="790"/>
      <c r="AT190" s="790"/>
      <c r="AU190" s="790"/>
      <c r="AV190" s="790"/>
      <c r="AW190" s="790"/>
      <c r="AX190" s="790"/>
      <c r="AY190" s="790"/>
      <c r="AZ190" s="790"/>
      <c r="BA190" s="790"/>
      <c r="BB190" s="790"/>
    </row>
    <row r="191" spans="1:54" x14ac:dyDescent="0.2">
      <c r="A191" s="815" t="s">
        <v>1222</v>
      </c>
      <c r="B191" s="816"/>
      <c r="C191" s="792" t="s">
        <v>1223</v>
      </c>
      <c r="D191" s="792"/>
      <c r="E191" s="792"/>
      <c r="F191" s="792"/>
      <c r="G191" s="792"/>
      <c r="H191" s="792"/>
      <c r="I191" s="792"/>
      <c r="J191" s="792"/>
      <c r="K191" s="792"/>
      <c r="L191" s="792"/>
      <c r="M191" s="792"/>
      <c r="N191" s="792"/>
      <c r="O191" s="792"/>
      <c r="P191" s="792"/>
      <c r="Q191" s="792"/>
      <c r="R191" s="792"/>
      <c r="S191" s="792"/>
      <c r="T191" s="792"/>
      <c r="U191" s="792"/>
      <c r="V191" s="791" t="s">
        <v>1221</v>
      </c>
      <c r="W191" s="791"/>
      <c r="X191" s="791"/>
      <c r="Y191" s="790"/>
      <c r="Z191" s="790"/>
      <c r="AA191" s="790"/>
      <c r="AB191" s="790"/>
      <c r="AC191" s="790"/>
      <c r="AD191" s="790"/>
      <c r="AE191" s="790"/>
      <c r="AF191" s="790"/>
      <c r="AG191" s="790"/>
      <c r="AH191" s="790"/>
      <c r="AI191" s="790"/>
      <c r="AJ191" s="790"/>
      <c r="AK191" s="790"/>
      <c r="AL191" s="790"/>
      <c r="AM191" s="790"/>
      <c r="AN191" s="790"/>
      <c r="AO191" s="790"/>
      <c r="AP191" s="790"/>
      <c r="AQ191" s="790"/>
      <c r="AR191" s="790"/>
      <c r="AS191" s="790"/>
      <c r="AT191" s="790"/>
      <c r="AU191" s="790"/>
      <c r="AV191" s="790"/>
      <c r="AW191" s="790"/>
      <c r="AX191" s="790"/>
      <c r="AY191" s="790"/>
      <c r="AZ191" s="790"/>
      <c r="BA191" s="790"/>
      <c r="BB191" s="790"/>
    </row>
    <row r="192" spans="1:54" x14ac:dyDescent="0.2">
      <c r="A192" s="815" t="s">
        <v>1224</v>
      </c>
      <c r="B192" s="816"/>
      <c r="C192" s="791" t="s">
        <v>1225</v>
      </c>
      <c r="D192" s="791"/>
      <c r="E192" s="791"/>
      <c r="F192" s="791"/>
      <c r="G192" s="791"/>
      <c r="H192" s="791"/>
      <c r="I192" s="791"/>
      <c r="J192" s="791"/>
      <c r="K192" s="791"/>
      <c r="L192" s="791"/>
      <c r="M192" s="791"/>
      <c r="N192" s="791"/>
      <c r="O192" s="791"/>
      <c r="P192" s="791"/>
      <c r="Q192" s="791"/>
      <c r="R192" s="791"/>
      <c r="S192" s="791"/>
      <c r="T192" s="791"/>
      <c r="U192" s="791"/>
      <c r="V192" s="791" t="s">
        <v>1221</v>
      </c>
      <c r="W192" s="791"/>
      <c r="X192" s="791"/>
      <c r="Y192" s="790"/>
      <c r="Z192" s="790"/>
      <c r="AA192" s="790"/>
      <c r="AB192" s="790"/>
      <c r="AC192" s="790"/>
      <c r="AD192" s="790"/>
      <c r="AE192" s="790"/>
      <c r="AF192" s="790"/>
      <c r="AG192" s="790"/>
      <c r="AH192" s="790"/>
      <c r="AI192" s="790"/>
      <c r="AJ192" s="790"/>
      <c r="AK192" s="790"/>
      <c r="AL192" s="790"/>
      <c r="AM192" s="790"/>
      <c r="AN192" s="790"/>
      <c r="AO192" s="790"/>
      <c r="AP192" s="790"/>
      <c r="AQ192" s="790"/>
      <c r="AR192" s="790"/>
      <c r="AS192" s="790"/>
      <c r="AT192" s="790"/>
      <c r="AU192" s="790"/>
      <c r="AV192" s="790"/>
      <c r="AW192" s="790"/>
      <c r="AX192" s="790"/>
      <c r="AY192" s="790"/>
      <c r="AZ192" s="790"/>
      <c r="BA192" s="790"/>
      <c r="BB192" s="790"/>
    </row>
    <row r="193" spans="1:54" x14ac:dyDescent="0.2">
      <c r="A193" s="815" t="s">
        <v>1226</v>
      </c>
      <c r="B193" s="816"/>
      <c r="C193" s="791" t="s">
        <v>1227</v>
      </c>
      <c r="D193" s="791"/>
      <c r="E193" s="791"/>
      <c r="F193" s="791"/>
      <c r="G193" s="791"/>
      <c r="H193" s="791"/>
      <c r="I193" s="791"/>
      <c r="J193" s="791"/>
      <c r="K193" s="791"/>
      <c r="L193" s="791"/>
      <c r="M193" s="791"/>
      <c r="N193" s="791"/>
      <c r="O193" s="791"/>
      <c r="P193" s="791"/>
      <c r="Q193" s="791"/>
      <c r="R193" s="791"/>
      <c r="S193" s="791"/>
      <c r="T193" s="791"/>
      <c r="U193" s="791"/>
      <c r="V193" s="791" t="s">
        <v>1221</v>
      </c>
      <c r="W193" s="791"/>
      <c r="X193" s="791"/>
      <c r="Y193" s="790"/>
      <c r="Z193" s="790"/>
      <c r="AA193" s="790"/>
      <c r="AB193" s="790"/>
      <c r="AC193" s="790"/>
      <c r="AD193" s="790"/>
      <c r="AE193" s="790"/>
      <c r="AF193" s="790"/>
      <c r="AG193" s="790"/>
      <c r="AH193" s="790"/>
      <c r="AI193" s="790"/>
      <c r="AJ193" s="790"/>
      <c r="AK193" s="790"/>
      <c r="AL193" s="790"/>
      <c r="AM193" s="790"/>
      <c r="AN193" s="790"/>
      <c r="AO193" s="790"/>
      <c r="AP193" s="790"/>
      <c r="AQ193" s="790"/>
      <c r="AR193" s="790"/>
      <c r="AS193" s="790"/>
      <c r="AT193" s="790"/>
      <c r="AU193" s="790"/>
      <c r="AV193" s="790"/>
      <c r="AW193" s="790"/>
      <c r="AX193" s="790"/>
      <c r="AY193" s="790"/>
      <c r="AZ193" s="790"/>
      <c r="BA193" s="790"/>
      <c r="BB193" s="790"/>
    </row>
    <row r="194" spans="1:54" x14ac:dyDescent="0.2">
      <c r="A194" s="815" t="s">
        <v>1228</v>
      </c>
      <c r="B194" s="816"/>
      <c r="C194" s="791" t="s">
        <v>1229</v>
      </c>
      <c r="D194" s="791"/>
      <c r="E194" s="791"/>
      <c r="F194" s="791"/>
      <c r="G194" s="791"/>
      <c r="H194" s="791"/>
      <c r="I194" s="791"/>
      <c r="J194" s="791"/>
      <c r="K194" s="791"/>
      <c r="L194" s="791"/>
      <c r="M194" s="791"/>
      <c r="N194" s="791"/>
      <c r="O194" s="791"/>
      <c r="P194" s="791"/>
      <c r="Q194" s="791"/>
      <c r="R194" s="791"/>
      <c r="S194" s="791"/>
      <c r="T194" s="791"/>
      <c r="U194" s="791"/>
      <c r="V194" s="791" t="s">
        <v>1221</v>
      </c>
      <c r="W194" s="791"/>
      <c r="X194" s="791"/>
      <c r="Y194" s="790"/>
      <c r="Z194" s="790"/>
      <c r="AA194" s="790"/>
      <c r="AB194" s="790"/>
      <c r="AC194" s="790"/>
      <c r="AD194" s="790"/>
      <c r="AE194" s="790"/>
      <c r="AF194" s="790"/>
      <c r="AG194" s="790"/>
      <c r="AH194" s="790"/>
      <c r="AI194" s="790"/>
      <c r="AJ194" s="790"/>
      <c r="AK194" s="790"/>
      <c r="AL194" s="790"/>
      <c r="AM194" s="790"/>
      <c r="AN194" s="790"/>
      <c r="AO194" s="790"/>
      <c r="AP194" s="790"/>
      <c r="AQ194" s="790"/>
      <c r="AR194" s="790"/>
      <c r="AS194" s="790"/>
      <c r="AT194" s="790"/>
      <c r="AU194" s="790"/>
      <c r="AV194" s="790"/>
      <c r="AW194" s="790"/>
      <c r="AX194" s="790"/>
      <c r="AY194" s="790"/>
      <c r="AZ194" s="790"/>
      <c r="BA194" s="790"/>
      <c r="BB194" s="790"/>
    </row>
    <row r="195" spans="1:54" x14ac:dyDescent="0.2">
      <c r="A195" s="815" t="s">
        <v>1230</v>
      </c>
      <c r="B195" s="816"/>
      <c r="C195" s="791" t="s">
        <v>1231</v>
      </c>
      <c r="D195" s="791"/>
      <c r="E195" s="791"/>
      <c r="F195" s="791"/>
      <c r="G195" s="791"/>
      <c r="H195" s="791"/>
      <c r="I195" s="791"/>
      <c r="J195" s="791"/>
      <c r="K195" s="791"/>
      <c r="L195" s="791"/>
      <c r="M195" s="791"/>
      <c r="N195" s="791"/>
      <c r="O195" s="791"/>
      <c r="P195" s="791"/>
      <c r="Q195" s="791"/>
      <c r="R195" s="791"/>
      <c r="S195" s="791"/>
      <c r="T195" s="791"/>
      <c r="U195" s="791"/>
      <c r="V195" s="791" t="s">
        <v>1221</v>
      </c>
      <c r="W195" s="791"/>
      <c r="X195" s="791"/>
      <c r="Y195" s="790"/>
      <c r="Z195" s="790"/>
      <c r="AA195" s="790"/>
      <c r="AB195" s="790"/>
      <c r="AC195" s="790"/>
      <c r="AD195" s="790"/>
      <c r="AE195" s="790"/>
      <c r="AF195" s="790"/>
      <c r="AG195" s="790"/>
      <c r="AH195" s="790"/>
      <c r="AI195" s="790"/>
      <c r="AJ195" s="790"/>
      <c r="AK195" s="790"/>
      <c r="AL195" s="790"/>
      <c r="AM195" s="790"/>
      <c r="AN195" s="790"/>
      <c r="AO195" s="790"/>
      <c r="AP195" s="790"/>
      <c r="AQ195" s="790"/>
      <c r="AR195" s="790"/>
      <c r="AS195" s="790"/>
      <c r="AT195" s="790"/>
      <c r="AU195" s="790"/>
      <c r="AV195" s="790"/>
      <c r="AW195" s="790"/>
      <c r="AX195" s="790"/>
      <c r="AY195" s="790"/>
      <c r="AZ195" s="790"/>
      <c r="BA195" s="790"/>
      <c r="BB195" s="790"/>
    </row>
    <row r="196" spans="1:54" x14ac:dyDescent="0.2">
      <c r="A196" s="815" t="s">
        <v>1232</v>
      </c>
      <c r="B196" s="816"/>
      <c r="C196" s="791" t="s">
        <v>1233</v>
      </c>
      <c r="D196" s="791"/>
      <c r="E196" s="791"/>
      <c r="F196" s="791"/>
      <c r="G196" s="791"/>
      <c r="H196" s="791"/>
      <c r="I196" s="791"/>
      <c r="J196" s="791"/>
      <c r="K196" s="791"/>
      <c r="L196" s="791"/>
      <c r="M196" s="791"/>
      <c r="N196" s="791"/>
      <c r="O196" s="791"/>
      <c r="P196" s="791"/>
      <c r="Q196" s="791"/>
      <c r="R196" s="791"/>
      <c r="S196" s="791"/>
      <c r="T196" s="791"/>
      <c r="U196" s="791"/>
      <c r="V196" s="791" t="s">
        <v>1221</v>
      </c>
      <c r="W196" s="791"/>
      <c r="X196" s="791"/>
      <c r="Y196" s="790"/>
      <c r="Z196" s="790"/>
      <c r="AA196" s="790"/>
      <c r="AB196" s="790"/>
      <c r="AC196" s="790"/>
      <c r="AD196" s="790"/>
      <c r="AE196" s="790"/>
      <c r="AF196" s="790"/>
      <c r="AG196" s="790"/>
      <c r="AH196" s="790"/>
      <c r="AI196" s="790"/>
      <c r="AJ196" s="790"/>
      <c r="AK196" s="790"/>
      <c r="AL196" s="790"/>
      <c r="AM196" s="790"/>
      <c r="AN196" s="790"/>
      <c r="AO196" s="790"/>
      <c r="AP196" s="790"/>
      <c r="AQ196" s="790"/>
      <c r="AR196" s="790"/>
      <c r="AS196" s="790"/>
      <c r="AT196" s="790"/>
      <c r="AU196" s="790"/>
      <c r="AV196" s="790"/>
      <c r="AW196" s="790"/>
      <c r="AX196" s="790"/>
      <c r="AY196" s="790"/>
      <c r="AZ196" s="790"/>
      <c r="BA196" s="790"/>
      <c r="BB196" s="790"/>
    </row>
    <row r="197" spans="1:54" x14ac:dyDescent="0.2">
      <c r="A197" s="815" t="s">
        <v>1234</v>
      </c>
      <c r="B197" s="816"/>
      <c r="C197" s="792" t="s">
        <v>118</v>
      </c>
      <c r="D197" s="792"/>
      <c r="E197" s="792"/>
      <c r="F197" s="792"/>
      <c r="G197" s="792"/>
      <c r="H197" s="792"/>
      <c r="I197" s="792"/>
      <c r="J197" s="792"/>
      <c r="K197" s="792"/>
      <c r="L197" s="792"/>
      <c r="M197" s="792"/>
      <c r="N197" s="792"/>
      <c r="O197" s="792"/>
      <c r="P197" s="792"/>
      <c r="Q197" s="792"/>
      <c r="R197" s="792"/>
      <c r="S197" s="792"/>
      <c r="T197" s="792"/>
      <c r="U197" s="792"/>
      <c r="V197" s="792" t="s">
        <v>1235</v>
      </c>
      <c r="W197" s="792"/>
      <c r="X197" s="792"/>
      <c r="Y197" s="790"/>
      <c r="Z197" s="790"/>
      <c r="AA197" s="790"/>
      <c r="AB197" s="790"/>
      <c r="AC197" s="790"/>
      <c r="AD197" s="790"/>
      <c r="AE197" s="790"/>
      <c r="AF197" s="790"/>
      <c r="AG197" s="790"/>
      <c r="AH197" s="790"/>
      <c r="AI197" s="790"/>
      <c r="AJ197" s="790"/>
      <c r="AK197" s="790"/>
      <c r="AL197" s="790"/>
      <c r="AM197" s="790"/>
      <c r="AN197" s="790"/>
      <c r="AO197" s="790"/>
      <c r="AP197" s="790"/>
      <c r="AQ197" s="790"/>
      <c r="AR197" s="790"/>
      <c r="AS197" s="790"/>
      <c r="AT197" s="790"/>
      <c r="AU197" s="790"/>
      <c r="AV197" s="790"/>
      <c r="AW197" s="790"/>
      <c r="AX197" s="790"/>
      <c r="AY197" s="790"/>
      <c r="AZ197" s="790"/>
      <c r="BA197" s="790"/>
      <c r="BB197" s="790"/>
    </row>
    <row r="198" spans="1:54" x14ac:dyDescent="0.2">
      <c r="A198" s="815" t="s">
        <v>1236</v>
      </c>
      <c r="B198" s="816"/>
      <c r="C198" s="792" t="s">
        <v>388</v>
      </c>
      <c r="D198" s="792"/>
      <c r="E198" s="792"/>
      <c r="F198" s="792"/>
      <c r="G198" s="792"/>
      <c r="H198" s="792"/>
      <c r="I198" s="792"/>
      <c r="J198" s="792"/>
      <c r="K198" s="792"/>
      <c r="L198" s="792"/>
      <c r="M198" s="792"/>
      <c r="N198" s="792"/>
      <c r="O198" s="792"/>
      <c r="P198" s="792"/>
      <c r="Q198" s="792"/>
      <c r="R198" s="792"/>
      <c r="S198" s="792"/>
      <c r="T198" s="792"/>
      <c r="U198" s="792"/>
      <c r="V198" s="792" t="s">
        <v>1237</v>
      </c>
      <c r="W198" s="792"/>
      <c r="X198" s="792"/>
      <c r="Y198" s="790"/>
      <c r="Z198" s="790"/>
      <c r="AA198" s="790"/>
      <c r="AB198" s="790"/>
      <c r="AC198" s="790"/>
      <c r="AD198" s="790"/>
      <c r="AE198" s="790"/>
      <c r="AF198" s="790"/>
      <c r="AG198" s="790"/>
      <c r="AH198" s="790"/>
      <c r="AI198" s="790"/>
      <c r="AJ198" s="790"/>
      <c r="AK198" s="790"/>
      <c r="AL198" s="790"/>
      <c r="AM198" s="790"/>
      <c r="AN198" s="790"/>
      <c r="AO198" s="790"/>
      <c r="AP198" s="790"/>
      <c r="AQ198" s="790"/>
      <c r="AR198" s="790"/>
      <c r="AS198" s="790"/>
      <c r="AT198" s="790"/>
      <c r="AU198" s="790"/>
      <c r="AV198" s="790"/>
      <c r="AW198" s="790"/>
      <c r="AX198" s="790"/>
      <c r="AY198" s="790"/>
      <c r="AZ198" s="790"/>
      <c r="BA198" s="790"/>
      <c r="BB198" s="790"/>
    </row>
    <row r="199" spans="1:54" x14ac:dyDescent="0.2">
      <c r="A199" s="815" t="s">
        <v>1238</v>
      </c>
      <c r="B199" s="816"/>
      <c r="C199" s="792" t="s">
        <v>122</v>
      </c>
      <c r="D199" s="792"/>
      <c r="E199" s="792"/>
      <c r="F199" s="792"/>
      <c r="G199" s="792"/>
      <c r="H199" s="792"/>
      <c r="I199" s="792"/>
      <c r="J199" s="792"/>
      <c r="K199" s="792"/>
      <c r="L199" s="792"/>
      <c r="M199" s="792"/>
      <c r="N199" s="792"/>
      <c r="O199" s="792"/>
      <c r="P199" s="792"/>
      <c r="Q199" s="792"/>
      <c r="R199" s="792"/>
      <c r="S199" s="792"/>
      <c r="T199" s="792"/>
      <c r="U199" s="792"/>
      <c r="V199" s="792" t="s">
        <v>1239</v>
      </c>
      <c r="W199" s="792"/>
      <c r="X199" s="792"/>
      <c r="Y199" s="790"/>
      <c r="Z199" s="790"/>
      <c r="AA199" s="790"/>
      <c r="AB199" s="790"/>
      <c r="AC199" s="790"/>
      <c r="AD199" s="790"/>
      <c r="AE199" s="790"/>
      <c r="AF199" s="790"/>
      <c r="AG199" s="790"/>
      <c r="AH199" s="790"/>
      <c r="AI199" s="790"/>
      <c r="AJ199" s="790"/>
      <c r="AK199" s="790"/>
      <c r="AL199" s="790"/>
      <c r="AM199" s="790"/>
      <c r="AN199" s="790"/>
      <c r="AO199" s="790"/>
      <c r="AP199" s="790"/>
      <c r="AQ199" s="790"/>
      <c r="AR199" s="790"/>
      <c r="AS199" s="790"/>
      <c r="AT199" s="790"/>
      <c r="AU199" s="790"/>
      <c r="AV199" s="790"/>
      <c r="AW199" s="790"/>
      <c r="AX199" s="790"/>
      <c r="AY199" s="790"/>
      <c r="AZ199" s="790"/>
      <c r="BA199" s="790"/>
      <c r="BB199" s="790"/>
    </row>
    <row r="200" spans="1:54" x14ac:dyDescent="0.2">
      <c r="A200" s="815" t="s">
        <v>1240</v>
      </c>
      <c r="B200" s="816"/>
      <c r="C200" s="791" t="s">
        <v>1241</v>
      </c>
      <c r="D200" s="791"/>
      <c r="E200" s="791"/>
      <c r="F200" s="791"/>
      <c r="G200" s="791"/>
      <c r="H200" s="791"/>
      <c r="I200" s="791"/>
      <c r="J200" s="791"/>
      <c r="K200" s="791"/>
      <c r="L200" s="791"/>
      <c r="M200" s="791"/>
      <c r="N200" s="791"/>
      <c r="O200" s="791"/>
      <c r="P200" s="791"/>
      <c r="Q200" s="791"/>
      <c r="R200" s="791"/>
      <c r="S200" s="791"/>
      <c r="T200" s="791"/>
      <c r="U200" s="791"/>
      <c r="V200" s="792" t="s">
        <v>1242</v>
      </c>
      <c r="W200" s="792"/>
      <c r="X200" s="792"/>
      <c r="Y200" s="790"/>
      <c r="Z200" s="790"/>
      <c r="AA200" s="790"/>
      <c r="AB200" s="790"/>
      <c r="AC200" s="790"/>
      <c r="AD200" s="790"/>
      <c r="AE200" s="790"/>
      <c r="AF200" s="790"/>
      <c r="AG200" s="790"/>
      <c r="AH200" s="790"/>
      <c r="AI200" s="790"/>
      <c r="AJ200" s="790"/>
      <c r="AK200" s="790"/>
      <c r="AL200" s="790"/>
      <c r="AM200" s="790"/>
      <c r="AN200" s="790"/>
      <c r="AO200" s="790"/>
      <c r="AP200" s="790"/>
      <c r="AQ200" s="790"/>
      <c r="AR200" s="790"/>
      <c r="AS200" s="790"/>
      <c r="AT200" s="790"/>
      <c r="AU200" s="790"/>
      <c r="AV200" s="790"/>
      <c r="AW200" s="790"/>
      <c r="AX200" s="790"/>
      <c r="AY200" s="790"/>
      <c r="AZ200" s="790"/>
      <c r="BA200" s="790"/>
      <c r="BB200" s="790"/>
    </row>
    <row r="201" spans="1:54" x14ac:dyDescent="0.2">
      <c r="A201" s="815" t="s">
        <v>1243</v>
      </c>
      <c r="B201" s="816"/>
      <c r="C201" s="792" t="s">
        <v>662</v>
      </c>
      <c r="D201" s="792"/>
      <c r="E201" s="792"/>
      <c r="F201" s="792"/>
      <c r="G201" s="792"/>
      <c r="H201" s="792"/>
      <c r="I201" s="792"/>
      <c r="J201" s="792"/>
      <c r="K201" s="792"/>
      <c r="L201" s="792"/>
      <c r="M201" s="792"/>
      <c r="N201" s="792"/>
      <c r="O201" s="792"/>
      <c r="P201" s="792"/>
      <c r="Q201" s="792"/>
      <c r="R201" s="792"/>
      <c r="S201" s="792"/>
      <c r="T201" s="792"/>
      <c r="U201" s="792"/>
      <c r="V201" s="792" t="s">
        <v>1242</v>
      </c>
      <c r="W201" s="792"/>
      <c r="X201" s="792"/>
      <c r="Y201" s="790"/>
      <c r="Z201" s="790"/>
      <c r="AA201" s="790"/>
      <c r="AB201" s="790"/>
      <c r="AC201" s="790"/>
      <c r="AD201" s="790"/>
      <c r="AE201" s="790"/>
      <c r="AF201" s="790"/>
      <c r="AG201" s="790"/>
      <c r="AH201" s="790"/>
      <c r="AI201" s="790"/>
      <c r="AJ201" s="790"/>
      <c r="AK201" s="790"/>
      <c r="AL201" s="790"/>
      <c r="AM201" s="790"/>
      <c r="AN201" s="790"/>
      <c r="AO201" s="790"/>
      <c r="AP201" s="790"/>
      <c r="AQ201" s="790"/>
      <c r="AR201" s="790"/>
      <c r="AS201" s="790"/>
      <c r="AT201" s="790"/>
      <c r="AU201" s="790"/>
      <c r="AV201" s="790"/>
      <c r="AW201" s="790"/>
      <c r="AX201" s="790"/>
      <c r="AY201" s="790"/>
      <c r="AZ201" s="790"/>
      <c r="BA201" s="790"/>
      <c r="BB201" s="790"/>
    </row>
    <row r="202" spans="1:54" x14ac:dyDescent="0.2">
      <c r="A202" s="815" t="s">
        <v>1244</v>
      </c>
      <c r="B202" s="816"/>
      <c r="C202" s="792" t="s">
        <v>1245</v>
      </c>
      <c r="D202" s="792"/>
      <c r="E202" s="792"/>
      <c r="F202" s="792"/>
      <c r="G202" s="792"/>
      <c r="H202" s="792"/>
      <c r="I202" s="792"/>
      <c r="J202" s="792"/>
      <c r="K202" s="792"/>
      <c r="L202" s="792"/>
      <c r="M202" s="792"/>
      <c r="N202" s="792"/>
      <c r="O202" s="792"/>
      <c r="P202" s="792"/>
      <c r="Q202" s="792"/>
      <c r="R202" s="792"/>
      <c r="S202" s="792"/>
      <c r="T202" s="792"/>
      <c r="U202" s="792"/>
      <c r="V202" s="792" t="s">
        <v>1242</v>
      </c>
      <c r="W202" s="792"/>
      <c r="X202" s="792"/>
      <c r="Y202" s="790"/>
      <c r="Z202" s="790"/>
      <c r="AA202" s="790"/>
      <c r="AB202" s="790"/>
      <c r="AC202" s="790"/>
      <c r="AD202" s="790"/>
      <c r="AE202" s="790"/>
      <c r="AF202" s="790"/>
      <c r="AG202" s="790"/>
      <c r="AH202" s="790"/>
      <c r="AI202" s="790"/>
      <c r="AJ202" s="790"/>
      <c r="AK202" s="790"/>
      <c r="AL202" s="790"/>
      <c r="AM202" s="790"/>
      <c r="AN202" s="790"/>
      <c r="AO202" s="790"/>
      <c r="AP202" s="790"/>
      <c r="AQ202" s="790"/>
      <c r="AR202" s="790"/>
      <c r="AS202" s="790"/>
      <c r="AT202" s="790"/>
      <c r="AU202" s="790"/>
      <c r="AV202" s="790"/>
      <c r="AW202" s="790"/>
      <c r="AX202" s="790"/>
      <c r="AY202" s="790"/>
      <c r="AZ202" s="790"/>
      <c r="BA202" s="790"/>
      <c r="BB202" s="790"/>
    </row>
    <row r="203" spans="1:54" x14ac:dyDescent="0.2">
      <c r="A203" s="815" t="s">
        <v>1246</v>
      </c>
      <c r="B203" s="816"/>
      <c r="C203" s="792" t="s">
        <v>1247</v>
      </c>
      <c r="D203" s="792"/>
      <c r="E203" s="792"/>
      <c r="F203" s="792"/>
      <c r="G203" s="792"/>
      <c r="H203" s="792"/>
      <c r="I203" s="792"/>
      <c r="J203" s="792"/>
      <c r="K203" s="792"/>
      <c r="L203" s="792"/>
      <c r="M203" s="792"/>
      <c r="N203" s="792"/>
      <c r="O203" s="792"/>
      <c r="P203" s="792"/>
      <c r="Q203" s="792"/>
      <c r="R203" s="792"/>
      <c r="S203" s="792"/>
      <c r="T203" s="792"/>
      <c r="U203" s="792"/>
      <c r="V203" s="792" t="s">
        <v>1242</v>
      </c>
      <c r="W203" s="792"/>
      <c r="X203" s="792"/>
      <c r="Y203" s="790"/>
      <c r="Z203" s="790"/>
      <c r="AA203" s="790"/>
      <c r="AB203" s="790"/>
      <c r="AC203" s="790"/>
      <c r="AD203" s="790"/>
      <c r="AE203" s="790"/>
      <c r="AF203" s="790"/>
      <c r="AG203" s="790"/>
      <c r="AH203" s="790"/>
      <c r="AI203" s="790"/>
      <c r="AJ203" s="790"/>
      <c r="AK203" s="790"/>
      <c r="AL203" s="790"/>
      <c r="AM203" s="790"/>
      <c r="AN203" s="790"/>
      <c r="AO203" s="790"/>
      <c r="AP203" s="790"/>
      <c r="AQ203" s="790"/>
      <c r="AR203" s="790"/>
      <c r="AS203" s="790"/>
      <c r="AT203" s="790"/>
      <c r="AU203" s="790"/>
      <c r="AV203" s="790"/>
      <c r="AW203" s="790"/>
      <c r="AX203" s="790"/>
      <c r="AY203" s="790"/>
      <c r="AZ203" s="790"/>
      <c r="BA203" s="790"/>
      <c r="BB203" s="790"/>
    </row>
    <row r="204" spans="1:54" x14ac:dyDescent="0.2">
      <c r="A204" s="815" t="s">
        <v>1248</v>
      </c>
      <c r="B204" s="816"/>
      <c r="C204" s="791" t="s">
        <v>1249</v>
      </c>
      <c r="D204" s="791"/>
      <c r="E204" s="791"/>
      <c r="F204" s="791"/>
      <c r="G204" s="791"/>
      <c r="H204" s="791"/>
      <c r="I204" s="791"/>
      <c r="J204" s="791"/>
      <c r="K204" s="791"/>
      <c r="L204" s="791"/>
      <c r="M204" s="791"/>
      <c r="N204" s="791"/>
      <c r="O204" s="791"/>
      <c r="P204" s="791"/>
      <c r="Q204" s="791"/>
      <c r="R204" s="791"/>
      <c r="S204" s="791"/>
      <c r="T204" s="791"/>
      <c r="U204" s="791"/>
      <c r="V204" s="792" t="s">
        <v>1250</v>
      </c>
      <c r="W204" s="792"/>
      <c r="X204" s="792"/>
      <c r="Y204" s="790"/>
      <c r="Z204" s="790"/>
      <c r="AA204" s="790"/>
      <c r="AB204" s="790"/>
      <c r="AC204" s="790"/>
      <c r="AD204" s="790"/>
      <c r="AE204" s="790"/>
      <c r="AF204" s="790"/>
      <c r="AG204" s="790"/>
      <c r="AH204" s="790"/>
      <c r="AI204" s="790"/>
      <c r="AJ204" s="790"/>
      <c r="AK204" s="790"/>
      <c r="AL204" s="790"/>
      <c r="AM204" s="790"/>
      <c r="AN204" s="790"/>
      <c r="AO204" s="790"/>
      <c r="AP204" s="790"/>
      <c r="AQ204" s="790"/>
      <c r="AR204" s="790"/>
      <c r="AS204" s="790"/>
      <c r="AT204" s="790"/>
      <c r="AU204" s="790"/>
      <c r="AV204" s="790"/>
      <c r="AW204" s="790"/>
      <c r="AX204" s="790"/>
      <c r="AY204" s="790"/>
      <c r="AZ204" s="790"/>
      <c r="BA204" s="790"/>
      <c r="BB204" s="790"/>
    </row>
    <row r="205" spans="1:54" x14ac:dyDescent="0.2">
      <c r="A205" s="815" t="s">
        <v>1251</v>
      </c>
      <c r="B205" s="816"/>
      <c r="C205" s="791" t="s">
        <v>1252</v>
      </c>
      <c r="D205" s="791"/>
      <c r="E205" s="791"/>
      <c r="F205" s="791"/>
      <c r="G205" s="791"/>
      <c r="H205" s="791"/>
      <c r="I205" s="791"/>
      <c r="J205" s="791"/>
      <c r="K205" s="791"/>
      <c r="L205" s="791"/>
      <c r="M205" s="791"/>
      <c r="N205" s="791"/>
      <c r="O205" s="791"/>
      <c r="P205" s="791"/>
      <c r="Q205" s="791"/>
      <c r="R205" s="791"/>
      <c r="S205" s="791"/>
      <c r="T205" s="791"/>
      <c r="U205" s="791"/>
      <c r="V205" s="792" t="s">
        <v>1250</v>
      </c>
      <c r="W205" s="792"/>
      <c r="X205" s="792"/>
      <c r="Y205" s="790"/>
      <c r="Z205" s="790"/>
      <c r="AA205" s="790"/>
      <c r="AB205" s="790"/>
      <c r="AC205" s="790"/>
      <c r="AD205" s="790"/>
      <c r="AE205" s="790"/>
      <c r="AF205" s="790"/>
      <c r="AG205" s="790"/>
      <c r="AH205" s="790"/>
      <c r="AI205" s="790"/>
      <c r="AJ205" s="790"/>
      <c r="AK205" s="790"/>
      <c r="AL205" s="790"/>
      <c r="AM205" s="790"/>
      <c r="AN205" s="790"/>
      <c r="AO205" s="790"/>
      <c r="AP205" s="790"/>
      <c r="AQ205" s="790"/>
      <c r="AR205" s="790"/>
      <c r="AS205" s="790"/>
      <c r="AT205" s="790"/>
      <c r="AU205" s="790"/>
      <c r="AV205" s="790"/>
      <c r="AW205" s="790"/>
      <c r="AX205" s="790"/>
      <c r="AY205" s="790"/>
      <c r="AZ205" s="790"/>
      <c r="BA205" s="790"/>
      <c r="BB205" s="790"/>
    </row>
    <row r="206" spans="1:54" x14ac:dyDescent="0.2">
      <c r="A206" s="815" t="s">
        <v>1253</v>
      </c>
      <c r="B206" s="816"/>
      <c r="C206" s="791" t="s">
        <v>1254</v>
      </c>
      <c r="D206" s="791"/>
      <c r="E206" s="791"/>
      <c r="F206" s="791"/>
      <c r="G206" s="791"/>
      <c r="H206" s="791"/>
      <c r="I206" s="791"/>
      <c r="J206" s="791"/>
      <c r="K206" s="791"/>
      <c r="L206" s="791"/>
      <c r="M206" s="791"/>
      <c r="N206" s="791"/>
      <c r="O206" s="791"/>
      <c r="P206" s="791"/>
      <c r="Q206" s="791"/>
      <c r="R206" s="791"/>
      <c r="S206" s="791"/>
      <c r="T206" s="791"/>
      <c r="U206" s="791"/>
      <c r="V206" s="792" t="s">
        <v>1250</v>
      </c>
      <c r="W206" s="792"/>
      <c r="X206" s="792"/>
      <c r="Y206" s="790"/>
      <c r="Z206" s="790"/>
      <c r="AA206" s="790"/>
      <c r="AB206" s="790"/>
      <c r="AC206" s="790"/>
      <c r="AD206" s="790"/>
      <c r="AE206" s="790"/>
      <c r="AF206" s="790"/>
      <c r="AG206" s="790"/>
      <c r="AH206" s="790"/>
      <c r="AI206" s="790"/>
      <c r="AJ206" s="790"/>
      <c r="AK206" s="790"/>
      <c r="AL206" s="790"/>
      <c r="AM206" s="790"/>
      <c r="AN206" s="790"/>
      <c r="AO206" s="790"/>
      <c r="AP206" s="790"/>
      <c r="AQ206" s="790"/>
      <c r="AR206" s="790"/>
      <c r="AS206" s="790"/>
      <c r="AT206" s="790"/>
      <c r="AU206" s="790"/>
      <c r="AV206" s="790"/>
      <c r="AW206" s="790"/>
      <c r="AX206" s="790"/>
      <c r="AY206" s="790"/>
      <c r="AZ206" s="790"/>
      <c r="BA206" s="790"/>
      <c r="BB206" s="790"/>
    </row>
    <row r="207" spans="1:54" x14ac:dyDescent="0.2">
      <c r="A207" s="815" t="s">
        <v>1255</v>
      </c>
      <c r="B207" s="816"/>
      <c r="C207" s="791" t="s">
        <v>1256</v>
      </c>
      <c r="D207" s="791"/>
      <c r="E207" s="791"/>
      <c r="F207" s="791"/>
      <c r="G207" s="791"/>
      <c r="H207" s="791"/>
      <c r="I207" s="791"/>
      <c r="J207" s="791"/>
      <c r="K207" s="791"/>
      <c r="L207" s="791"/>
      <c r="M207" s="791"/>
      <c r="N207" s="791"/>
      <c r="O207" s="791"/>
      <c r="P207" s="791"/>
      <c r="Q207" s="791"/>
      <c r="R207" s="791"/>
      <c r="S207" s="791"/>
      <c r="T207" s="791"/>
      <c r="U207" s="791"/>
      <c r="V207" s="792" t="s">
        <v>1250</v>
      </c>
      <c r="W207" s="792"/>
      <c r="X207" s="792"/>
      <c r="Y207" s="790"/>
      <c r="Z207" s="790"/>
      <c r="AA207" s="790"/>
      <c r="AB207" s="790"/>
      <c r="AC207" s="790"/>
      <c r="AD207" s="790"/>
      <c r="AE207" s="790"/>
      <c r="AF207" s="790"/>
      <c r="AG207" s="790"/>
      <c r="AH207" s="790"/>
      <c r="AI207" s="790"/>
      <c r="AJ207" s="790"/>
      <c r="AK207" s="790"/>
      <c r="AL207" s="790"/>
      <c r="AM207" s="790"/>
      <c r="AN207" s="790"/>
      <c r="AO207" s="790"/>
      <c r="AP207" s="790"/>
      <c r="AQ207" s="790"/>
      <c r="AR207" s="790"/>
      <c r="AS207" s="790"/>
      <c r="AT207" s="790"/>
      <c r="AU207" s="790"/>
      <c r="AV207" s="790"/>
      <c r="AW207" s="790"/>
      <c r="AX207" s="790"/>
      <c r="AY207" s="790"/>
      <c r="AZ207" s="790"/>
      <c r="BA207" s="790"/>
      <c r="BB207" s="790"/>
    </row>
    <row r="208" spans="1:54" x14ac:dyDescent="0.2">
      <c r="A208" s="815" t="s">
        <v>1257</v>
      </c>
      <c r="B208" s="816"/>
      <c r="C208" s="791" t="s">
        <v>1258</v>
      </c>
      <c r="D208" s="791"/>
      <c r="E208" s="791"/>
      <c r="F208" s="791"/>
      <c r="G208" s="791"/>
      <c r="H208" s="791"/>
      <c r="I208" s="791"/>
      <c r="J208" s="791"/>
      <c r="K208" s="791"/>
      <c r="L208" s="791"/>
      <c r="M208" s="791"/>
      <c r="N208" s="791"/>
      <c r="O208" s="791"/>
      <c r="P208" s="791"/>
      <c r="Q208" s="791"/>
      <c r="R208" s="791"/>
      <c r="S208" s="791"/>
      <c r="T208" s="791"/>
      <c r="U208" s="791"/>
      <c r="V208" s="792" t="s">
        <v>1250</v>
      </c>
      <c r="W208" s="792"/>
      <c r="X208" s="792"/>
      <c r="Y208" s="790"/>
      <c r="Z208" s="790"/>
      <c r="AA208" s="790"/>
      <c r="AB208" s="790"/>
      <c r="AC208" s="790"/>
      <c r="AD208" s="790"/>
      <c r="AE208" s="790"/>
      <c r="AF208" s="790"/>
      <c r="AG208" s="790"/>
      <c r="AH208" s="790"/>
      <c r="AI208" s="790"/>
      <c r="AJ208" s="790"/>
      <c r="AK208" s="790"/>
      <c r="AL208" s="790"/>
      <c r="AM208" s="790"/>
      <c r="AN208" s="790"/>
      <c r="AO208" s="790"/>
      <c r="AP208" s="790"/>
      <c r="AQ208" s="790"/>
      <c r="AR208" s="790"/>
      <c r="AS208" s="790"/>
      <c r="AT208" s="790"/>
      <c r="AU208" s="790"/>
      <c r="AV208" s="790"/>
      <c r="AW208" s="790"/>
      <c r="AX208" s="790"/>
      <c r="AY208" s="790"/>
      <c r="AZ208" s="790"/>
      <c r="BA208" s="790"/>
      <c r="BB208" s="790"/>
    </row>
    <row r="209" spans="1:54" x14ac:dyDescent="0.2">
      <c r="A209" s="815" t="s">
        <v>1259</v>
      </c>
      <c r="B209" s="816"/>
      <c r="C209" s="791" t="s">
        <v>1260</v>
      </c>
      <c r="D209" s="791"/>
      <c r="E209" s="791"/>
      <c r="F209" s="791"/>
      <c r="G209" s="791"/>
      <c r="H209" s="791"/>
      <c r="I209" s="791"/>
      <c r="J209" s="791"/>
      <c r="K209" s="791"/>
      <c r="L209" s="791"/>
      <c r="M209" s="791"/>
      <c r="N209" s="791"/>
      <c r="O209" s="791"/>
      <c r="P209" s="791"/>
      <c r="Q209" s="791"/>
      <c r="R209" s="791"/>
      <c r="S209" s="791"/>
      <c r="T209" s="791"/>
      <c r="U209" s="791"/>
      <c r="V209" s="792" t="s">
        <v>1261</v>
      </c>
      <c r="W209" s="792"/>
      <c r="X209" s="792"/>
      <c r="Y209" s="790"/>
      <c r="Z209" s="790"/>
      <c r="AA209" s="790"/>
      <c r="AB209" s="790"/>
      <c r="AC209" s="790"/>
      <c r="AD209" s="790"/>
      <c r="AE209" s="790"/>
      <c r="AF209" s="790"/>
      <c r="AG209" s="790"/>
      <c r="AH209" s="790"/>
      <c r="AI209" s="790"/>
      <c r="AJ209" s="790"/>
      <c r="AK209" s="790"/>
      <c r="AL209" s="790"/>
      <c r="AM209" s="790"/>
      <c r="AN209" s="790"/>
      <c r="AO209" s="790"/>
      <c r="AP209" s="790"/>
      <c r="AQ209" s="790"/>
      <c r="AR209" s="790"/>
      <c r="AS209" s="790"/>
      <c r="AT209" s="790"/>
      <c r="AU209" s="790"/>
      <c r="AV209" s="790"/>
      <c r="AW209" s="790"/>
      <c r="AX209" s="790"/>
      <c r="AY209" s="790"/>
      <c r="AZ209" s="790"/>
      <c r="BA209" s="790"/>
      <c r="BB209" s="790"/>
    </row>
    <row r="210" spans="1:54" x14ac:dyDescent="0.2">
      <c r="A210" s="815" t="s">
        <v>1262</v>
      </c>
      <c r="B210" s="816"/>
      <c r="C210" s="792" t="s">
        <v>1263</v>
      </c>
      <c r="D210" s="792"/>
      <c r="E210" s="792"/>
      <c r="F210" s="792"/>
      <c r="G210" s="792"/>
      <c r="H210" s="792"/>
      <c r="I210" s="792"/>
      <c r="J210" s="792"/>
      <c r="K210" s="792"/>
      <c r="L210" s="792"/>
      <c r="M210" s="792"/>
      <c r="N210" s="792"/>
      <c r="O210" s="792"/>
      <c r="P210" s="792"/>
      <c r="Q210" s="792"/>
      <c r="R210" s="792"/>
      <c r="S210" s="792"/>
      <c r="T210" s="792"/>
      <c r="U210" s="792"/>
      <c r="V210" s="792" t="s">
        <v>1261</v>
      </c>
      <c r="W210" s="792"/>
      <c r="X210" s="792"/>
      <c r="Y210" s="790"/>
      <c r="Z210" s="790"/>
      <c r="AA210" s="790"/>
      <c r="AB210" s="790"/>
      <c r="AC210" s="790"/>
      <c r="AD210" s="790"/>
      <c r="AE210" s="790"/>
      <c r="AF210" s="790"/>
      <c r="AG210" s="790"/>
      <c r="AH210" s="790"/>
      <c r="AI210" s="790"/>
      <c r="AJ210" s="790"/>
      <c r="AK210" s="790"/>
      <c r="AL210" s="790"/>
      <c r="AM210" s="790"/>
      <c r="AN210" s="790"/>
      <c r="AO210" s="790"/>
      <c r="AP210" s="790"/>
      <c r="AQ210" s="790"/>
      <c r="AR210" s="790"/>
      <c r="AS210" s="790"/>
      <c r="AT210" s="790"/>
      <c r="AU210" s="790"/>
      <c r="AV210" s="790"/>
      <c r="AW210" s="790"/>
      <c r="AX210" s="790"/>
      <c r="AY210" s="790"/>
      <c r="AZ210" s="790"/>
      <c r="BA210" s="790"/>
      <c r="BB210" s="790"/>
    </row>
    <row r="211" spans="1:54" x14ac:dyDescent="0.2">
      <c r="A211" s="815" t="s">
        <v>1264</v>
      </c>
      <c r="B211" s="816"/>
      <c r="C211" s="791" t="s">
        <v>1265</v>
      </c>
      <c r="D211" s="791"/>
      <c r="E211" s="791"/>
      <c r="F211" s="791"/>
      <c r="G211" s="791"/>
      <c r="H211" s="791"/>
      <c r="I211" s="791"/>
      <c r="J211" s="791"/>
      <c r="K211" s="791"/>
      <c r="L211" s="791"/>
      <c r="M211" s="791"/>
      <c r="N211" s="791"/>
      <c r="O211" s="791"/>
      <c r="P211" s="791"/>
      <c r="Q211" s="791"/>
      <c r="R211" s="791"/>
      <c r="S211" s="791"/>
      <c r="T211" s="791"/>
      <c r="U211" s="791"/>
      <c r="V211" s="792" t="s">
        <v>1261</v>
      </c>
      <c r="W211" s="792"/>
      <c r="X211" s="792"/>
      <c r="Y211" s="790"/>
      <c r="Z211" s="790"/>
      <c r="AA211" s="790"/>
      <c r="AB211" s="790"/>
      <c r="AC211" s="790"/>
      <c r="AD211" s="790"/>
      <c r="AE211" s="790"/>
      <c r="AF211" s="790"/>
      <c r="AG211" s="790"/>
      <c r="AH211" s="790"/>
      <c r="AI211" s="790"/>
      <c r="AJ211" s="790"/>
      <c r="AK211" s="790"/>
      <c r="AL211" s="790"/>
      <c r="AM211" s="790"/>
      <c r="AN211" s="790"/>
      <c r="AO211" s="790"/>
      <c r="AP211" s="790"/>
      <c r="AQ211" s="790"/>
      <c r="AR211" s="790"/>
      <c r="AS211" s="790"/>
      <c r="AT211" s="790"/>
      <c r="AU211" s="790"/>
      <c r="AV211" s="790"/>
      <c r="AW211" s="790"/>
      <c r="AX211" s="790"/>
      <c r="AY211" s="790"/>
      <c r="AZ211" s="790"/>
      <c r="BA211" s="790"/>
      <c r="BB211" s="790"/>
    </row>
    <row r="212" spans="1:54" x14ac:dyDescent="0.2">
      <c r="A212" s="815" t="s">
        <v>1266</v>
      </c>
      <c r="B212" s="816"/>
      <c r="C212" s="791" t="s">
        <v>1267</v>
      </c>
      <c r="D212" s="791"/>
      <c r="E212" s="791"/>
      <c r="F212" s="791"/>
      <c r="G212" s="791"/>
      <c r="H212" s="791"/>
      <c r="I212" s="791"/>
      <c r="J212" s="791"/>
      <c r="K212" s="791"/>
      <c r="L212" s="791"/>
      <c r="M212" s="791"/>
      <c r="N212" s="791"/>
      <c r="O212" s="791"/>
      <c r="P212" s="791"/>
      <c r="Q212" s="791"/>
      <c r="R212" s="791"/>
      <c r="S212" s="791"/>
      <c r="T212" s="791"/>
      <c r="U212" s="791"/>
      <c r="V212" s="792" t="s">
        <v>1261</v>
      </c>
      <c r="W212" s="792"/>
      <c r="X212" s="792"/>
      <c r="Y212" s="790"/>
      <c r="Z212" s="790"/>
      <c r="AA212" s="790"/>
      <c r="AB212" s="790"/>
      <c r="AC212" s="790"/>
      <c r="AD212" s="790"/>
      <c r="AE212" s="790"/>
      <c r="AF212" s="790"/>
      <c r="AG212" s="790"/>
      <c r="AH212" s="790"/>
      <c r="AI212" s="790"/>
      <c r="AJ212" s="790"/>
      <c r="AK212" s="790"/>
      <c r="AL212" s="790"/>
      <c r="AM212" s="790"/>
      <c r="AN212" s="790"/>
      <c r="AO212" s="790"/>
      <c r="AP212" s="790"/>
      <c r="AQ212" s="790"/>
      <c r="AR212" s="790"/>
      <c r="AS212" s="790"/>
      <c r="AT212" s="790"/>
      <c r="AU212" s="790"/>
      <c r="AV212" s="790"/>
      <c r="AW212" s="790"/>
      <c r="AX212" s="790"/>
      <c r="AY212" s="790"/>
      <c r="AZ212" s="790"/>
      <c r="BA212" s="790"/>
      <c r="BB212" s="790"/>
    </row>
    <row r="213" spans="1:54" x14ac:dyDescent="0.2">
      <c r="A213" s="817" t="s">
        <v>1268</v>
      </c>
      <c r="B213" s="818"/>
      <c r="C213" s="798" t="s">
        <v>1269</v>
      </c>
      <c r="D213" s="798"/>
      <c r="E213" s="798"/>
      <c r="F213" s="798"/>
      <c r="G213" s="798"/>
      <c r="H213" s="798"/>
      <c r="I213" s="798"/>
      <c r="J213" s="798"/>
      <c r="K213" s="798"/>
      <c r="L213" s="798"/>
      <c r="M213" s="798"/>
      <c r="N213" s="798"/>
      <c r="O213" s="798"/>
      <c r="P213" s="798"/>
      <c r="Q213" s="798"/>
      <c r="R213" s="798"/>
      <c r="S213" s="798"/>
      <c r="T213" s="798"/>
      <c r="U213" s="798"/>
      <c r="V213" s="799" t="s">
        <v>1270</v>
      </c>
      <c r="W213" s="799"/>
      <c r="X213" s="799"/>
      <c r="Y213" s="794"/>
      <c r="Z213" s="814"/>
      <c r="AA213" s="814"/>
      <c r="AB213" s="814"/>
      <c r="AC213" s="796"/>
      <c r="AD213" s="796"/>
      <c r="AE213" s="794"/>
      <c r="AF213" s="814"/>
      <c r="AG213" s="814"/>
      <c r="AH213" s="814"/>
      <c r="AI213" s="796"/>
      <c r="AJ213" s="796"/>
      <c r="AK213" s="794"/>
      <c r="AL213" s="814"/>
      <c r="AM213" s="814"/>
      <c r="AN213" s="814"/>
      <c r="AO213" s="796"/>
      <c r="AP213" s="796"/>
      <c r="AQ213" s="794"/>
      <c r="AR213" s="814"/>
      <c r="AS213" s="814"/>
      <c r="AT213" s="814"/>
      <c r="AU213" s="796"/>
      <c r="AV213" s="796"/>
      <c r="AW213" s="794"/>
      <c r="AX213" s="814"/>
      <c r="AY213" s="814"/>
      <c r="AZ213" s="814"/>
      <c r="BA213" s="796"/>
      <c r="BB213" s="796"/>
    </row>
    <row r="214" spans="1:54" x14ac:dyDescent="0.2">
      <c r="A214" s="815" t="s">
        <v>1271</v>
      </c>
      <c r="B214" s="816"/>
      <c r="C214" s="791" t="s">
        <v>1272</v>
      </c>
      <c r="D214" s="791"/>
      <c r="E214" s="791"/>
      <c r="F214" s="791"/>
      <c r="G214" s="791"/>
      <c r="H214" s="791"/>
      <c r="I214" s="791"/>
      <c r="J214" s="791"/>
      <c r="K214" s="791"/>
      <c r="L214" s="791"/>
      <c r="M214" s="791"/>
      <c r="N214" s="791"/>
      <c r="O214" s="791"/>
      <c r="P214" s="791"/>
      <c r="Q214" s="791"/>
      <c r="R214" s="791"/>
      <c r="S214" s="791"/>
      <c r="T214" s="791"/>
      <c r="U214" s="791"/>
      <c r="V214" s="792" t="s">
        <v>1273</v>
      </c>
      <c r="W214" s="792"/>
      <c r="X214" s="792"/>
      <c r="Y214" s="790"/>
      <c r="Z214" s="790"/>
      <c r="AA214" s="790"/>
      <c r="AB214" s="790"/>
      <c r="AC214" s="790"/>
      <c r="AD214" s="790"/>
      <c r="AE214" s="790"/>
      <c r="AF214" s="790"/>
      <c r="AG214" s="790"/>
      <c r="AH214" s="790"/>
      <c r="AI214" s="790"/>
      <c r="AJ214" s="790"/>
      <c r="AK214" s="790"/>
      <c r="AL214" s="790"/>
      <c r="AM214" s="790"/>
      <c r="AN214" s="790"/>
      <c r="AO214" s="790"/>
      <c r="AP214" s="790"/>
      <c r="AQ214" s="790"/>
      <c r="AR214" s="790"/>
      <c r="AS214" s="790"/>
      <c r="AT214" s="790"/>
      <c r="AU214" s="790"/>
      <c r="AV214" s="790"/>
      <c r="AW214" s="790"/>
      <c r="AX214" s="790"/>
      <c r="AY214" s="790"/>
      <c r="AZ214" s="790"/>
      <c r="BA214" s="790"/>
      <c r="BB214" s="790"/>
    </row>
    <row r="215" spans="1:54" x14ac:dyDescent="0.2">
      <c r="A215" s="815" t="s">
        <v>1274</v>
      </c>
      <c r="B215" s="816"/>
      <c r="C215" s="791" t="s">
        <v>1275</v>
      </c>
      <c r="D215" s="791"/>
      <c r="E215" s="791"/>
      <c r="F215" s="791"/>
      <c r="G215" s="791"/>
      <c r="H215" s="791"/>
      <c r="I215" s="791"/>
      <c r="J215" s="791"/>
      <c r="K215" s="791"/>
      <c r="L215" s="791"/>
      <c r="M215" s="791"/>
      <c r="N215" s="791"/>
      <c r="O215" s="791"/>
      <c r="P215" s="791"/>
      <c r="Q215" s="791"/>
      <c r="R215" s="791"/>
      <c r="S215" s="791"/>
      <c r="T215" s="791"/>
      <c r="U215" s="791"/>
      <c r="V215" s="792" t="s">
        <v>1273</v>
      </c>
      <c r="W215" s="792"/>
      <c r="X215" s="792"/>
      <c r="Y215" s="790"/>
      <c r="Z215" s="790"/>
      <c r="AA215" s="790"/>
      <c r="AB215" s="790"/>
      <c r="AC215" s="790"/>
      <c r="AD215" s="790"/>
      <c r="AE215" s="790"/>
      <c r="AF215" s="790"/>
      <c r="AG215" s="790"/>
      <c r="AH215" s="790"/>
      <c r="AI215" s="790"/>
      <c r="AJ215" s="790"/>
      <c r="AK215" s="790"/>
      <c r="AL215" s="790"/>
      <c r="AM215" s="790"/>
      <c r="AN215" s="790"/>
      <c r="AO215" s="790"/>
      <c r="AP215" s="790"/>
      <c r="AQ215" s="790"/>
      <c r="AR215" s="790"/>
      <c r="AS215" s="790"/>
      <c r="AT215" s="790"/>
      <c r="AU215" s="790"/>
      <c r="AV215" s="790"/>
      <c r="AW215" s="790"/>
      <c r="AX215" s="790"/>
      <c r="AY215" s="790"/>
      <c r="AZ215" s="790"/>
      <c r="BA215" s="790"/>
      <c r="BB215" s="790"/>
    </row>
    <row r="216" spans="1:54" x14ac:dyDescent="0.2">
      <c r="A216" s="815" t="s">
        <v>1276</v>
      </c>
      <c r="B216" s="816"/>
      <c r="C216" s="791" t="s">
        <v>1277</v>
      </c>
      <c r="D216" s="791"/>
      <c r="E216" s="791"/>
      <c r="F216" s="791"/>
      <c r="G216" s="791"/>
      <c r="H216" s="791"/>
      <c r="I216" s="791"/>
      <c r="J216" s="791"/>
      <c r="K216" s="791"/>
      <c r="L216" s="791"/>
      <c r="M216" s="791"/>
      <c r="N216" s="791"/>
      <c r="O216" s="791"/>
      <c r="P216" s="791"/>
      <c r="Q216" s="791"/>
      <c r="R216" s="791"/>
      <c r="S216" s="791"/>
      <c r="T216" s="791"/>
      <c r="U216" s="791"/>
      <c r="V216" s="792" t="s">
        <v>1278</v>
      </c>
      <c r="W216" s="792"/>
      <c r="X216" s="792"/>
      <c r="Y216" s="790"/>
      <c r="Z216" s="790"/>
      <c r="AA216" s="790"/>
      <c r="AB216" s="790"/>
      <c r="AC216" s="790"/>
      <c r="AD216" s="790"/>
      <c r="AE216" s="790"/>
      <c r="AF216" s="790"/>
      <c r="AG216" s="790"/>
      <c r="AH216" s="790"/>
      <c r="AI216" s="790"/>
      <c r="AJ216" s="790"/>
      <c r="AK216" s="790"/>
      <c r="AL216" s="790"/>
      <c r="AM216" s="790"/>
      <c r="AN216" s="790"/>
      <c r="AO216" s="790"/>
      <c r="AP216" s="790"/>
      <c r="AQ216" s="790"/>
      <c r="AR216" s="790"/>
      <c r="AS216" s="790"/>
      <c r="AT216" s="790"/>
      <c r="AU216" s="790"/>
      <c r="AV216" s="790"/>
      <c r="AW216" s="790"/>
      <c r="AX216" s="790"/>
      <c r="AY216" s="790"/>
      <c r="AZ216" s="790"/>
      <c r="BA216" s="790"/>
      <c r="BB216" s="790"/>
    </row>
    <row r="217" spans="1:54" x14ac:dyDescent="0.2">
      <c r="A217" s="815" t="s">
        <v>1279</v>
      </c>
      <c r="B217" s="816"/>
      <c r="C217" s="791" t="s">
        <v>1280</v>
      </c>
      <c r="D217" s="791"/>
      <c r="E217" s="791"/>
      <c r="F217" s="791"/>
      <c r="G217" s="791"/>
      <c r="H217" s="791"/>
      <c r="I217" s="791"/>
      <c r="J217" s="791"/>
      <c r="K217" s="791"/>
      <c r="L217" s="791"/>
      <c r="M217" s="791"/>
      <c r="N217" s="791"/>
      <c r="O217" s="791"/>
      <c r="P217" s="791"/>
      <c r="Q217" s="791"/>
      <c r="R217" s="791"/>
      <c r="S217" s="791"/>
      <c r="T217" s="791"/>
      <c r="U217" s="791"/>
      <c r="V217" s="792" t="s">
        <v>1278</v>
      </c>
      <c r="W217" s="792"/>
      <c r="X217" s="792"/>
      <c r="Y217" s="790"/>
      <c r="Z217" s="790"/>
      <c r="AA217" s="790"/>
      <c r="AB217" s="790"/>
      <c r="AC217" s="790"/>
      <c r="AD217" s="790"/>
      <c r="AE217" s="790"/>
      <c r="AF217" s="790"/>
      <c r="AG217" s="790"/>
      <c r="AH217" s="790"/>
      <c r="AI217" s="790"/>
      <c r="AJ217" s="790"/>
      <c r="AK217" s="790"/>
      <c r="AL217" s="790"/>
      <c r="AM217" s="790"/>
      <c r="AN217" s="790"/>
      <c r="AO217" s="790"/>
      <c r="AP217" s="790"/>
      <c r="AQ217" s="790"/>
      <c r="AR217" s="790"/>
      <c r="AS217" s="790"/>
      <c r="AT217" s="790"/>
      <c r="AU217" s="790"/>
      <c r="AV217" s="790"/>
      <c r="AW217" s="790"/>
      <c r="AX217" s="790"/>
      <c r="AY217" s="790"/>
      <c r="AZ217" s="790"/>
      <c r="BA217" s="790"/>
      <c r="BB217" s="790"/>
    </row>
    <row r="218" spans="1:54" x14ac:dyDescent="0.2">
      <c r="A218" s="815" t="s">
        <v>1281</v>
      </c>
      <c r="B218" s="816"/>
      <c r="C218" s="791" t="s">
        <v>136</v>
      </c>
      <c r="D218" s="791"/>
      <c r="E218" s="791"/>
      <c r="F218" s="791"/>
      <c r="G218" s="791"/>
      <c r="H218" s="791"/>
      <c r="I218" s="791"/>
      <c r="J218" s="791"/>
      <c r="K218" s="791"/>
      <c r="L218" s="791"/>
      <c r="M218" s="791"/>
      <c r="N218" s="791"/>
      <c r="O218" s="791"/>
      <c r="P218" s="791"/>
      <c r="Q218" s="791"/>
      <c r="R218" s="791"/>
      <c r="S218" s="791"/>
      <c r="T218" s="791"/>
      <c r="U218" s="791"/>
      <c r="V218" s="792" t="s">
        <v>1282</v>
      </c>
      <c r="W218" s="792"/>
      <c r="X218" s="792"/>
      <c r="Y218" s="790"/>
      <c r="Z218" s="790"/>
      <c r="AA218" s="790"/>
      <c r="AB218" s="790"/>
      <c r="AC218" s="790"/>
      <c r="AD218" s="790"/>
      <c r="AE218" s="790"/>
      <c r="AF218" s="790"/>
      <c r="AG218" s="790"/>
      <c r="AH218" s="790"/>
      <c r="AI218" s="790"/>
      <c r="AJ218" s="790"/>
      <c r="AK218" s="790"/>
      <c r="AL218" s="790"/>
      <c r="AM218" s="790"/>
      <c r="AN218" s="790"/>
      <c r="AO218" s="790"/>
      <c r="AP218" s="790"/>
      <c r="AQ218" s="790"/>
      <c r="AR218" s="790"/>
      <c r="AS218" s="790"/>
      <c r="AT218" s="790"/>
      <c r="AU218" s="790"/>
      <c r="AV218" s="790"/>
      <c r="AW218" s="790"/>
      <c r="AX218" s="790"/>
      <c r="AY218" s="790"/>
      <c r="AZ218" s="790"/>
      <c r="BA218" s="790"/>
      <c r="BB218" s="790"/>
    </row>
    <row r="219" spans="1:54" x14ac:dyDescent="0.2">
      <c r="A219" s="815" t="s">
        <v>1283</v>
      </c>
      <c r="B219" s="816"/>
      <c r="C219" s="791" t="s">
        <v>1284</v>
      </c>
      <c r="D219" s="791"/>
      <c r="E219" s="791"/>
      <c r="F219" s="791"/>
      <c r="G219" s="791"/>
      <c r="H219" s="791"/>
      <c r="I219" s="791"/>
      <c r="J219" s="791"/>
      <c r="K219" s="791"/>
      <c r="L219" s="791"/>
      <c r="M219" s="791"/>
      <c r="N219" s="791"/>
      <c r="O219" s="791"/>
      <c r="P219" s="791"/>
      <c r="Q219" s="791"/>
      <c r="R219" s="791"/>
      <c r="S219" s="791"/>
      <c r="T219" s="791"/>
      <c r="U219" s="791"/>
      <c r="V219" s="792" t="s">
        <v>1285</v>
      </c>
      <c r="W219" s="792"/>
      <c r="X219" s="792"/>
      <c r="Y219" s="790"/>
      <c r="Z219" s="790"/>
      <c r="AA219" s="790"/>
      <c r="AB219" s="790"/>
      <c r="AC219" s="790"/>
      <c r="AD219" s="790"/>
      <c r="AE219" s="790"/>
      <c r="AF219" s="790"/>
      <c r="AG219" s="790"/>
      <c r="AH219" s="790"/>
      <c r="AI219" s="790"/>
      <c r="AJ219" s="790"/>
      <c r="AK219" s="790"/>
      <c r="AL219" s="790"/>
      <c r="AM219" s="790"/>
      <c r="AN219" s="790"/>
      <c r="AO219" s="790"/>
      <c r="AP219" s="790"/>
      <c r="AQ219" s="790"/>
      <c r="AR219" s="790"/>
      <c r="AS219" s="790"/>
      <c r="AT219" s="790"/>
      <c r="AU219" s="790"/>
      <c r="AV219" s="790"/>
      <c r="AW219" s="790"/>
      <c r="AX219" s="790"/>
      <c r="AY219" s="790"/>
      <c r="AZ219" s="790"/>
      <c r="BA219" s="790"/>
      <c r="BB219" s="790"/>
    </row>
    <row r="220" spans="1:54" x14ac:dyDescent="0.2">
      <c r="A220" s="815" t="s">
        <v>1286</v>
      </c>
      <c r="B220" s="816"/>
      <c r="C220" s="791" t="s">
        <v>1287</v>
      </c>
      <c r="D220" s="791"/>
      <c r="E220" s="791"/>
      <c r="F220" s="791"/>
      <c r="G220" s="791"/>
      <c r="H220" s="791"/>
      <c r="I220" s="791"/>
      <c r="J220" s="791"/>
      <c r="K220" s="791"/>
      <c r="L220" s="791"/>
      <c r="M220" s="791"/>
      <c r="N220" s="791"/>
      <c r="O220" s="791"/>
      <c r="P220" s="791"/>
      <c r="Q220" s="791"/>
      <c r="R220" s="791"/>
      <c r="S220" s="791"/>
      <c r="T220" s="791"/>
      <c r="U220" s="791"/>
      <c r="V220" s="792" t="s">
        <v>1285</v>
      </c>
      <c r="W220" s="792"/>
      <c r="X220" s="792"/>
      <c r="Y220" s="790"/>
      <c r="Z220" s="790"/>
      <c r="AA220" s="790"/>
      <c r="AB220" s="790"/>
      <c r="AC220" s="790"/>
      <c r="AD220" s="790"/>
      <c r="AE220" s="790"/>
      <c r="AF220" s="790"/>
      <c r="AG220" s="790"/>
      <c r="AH220" s="790"/>
      <c r="AI220" s="790"/>
      <c r="AJ220" s="790"/>
      <c r="AK220" s="790"/>
      <c r="AL220" s="790"/>
      <c r="AM220" s="790"/>
      <c r="AN220" s="790"/>
      <c r="AO220" s="790"/>
      <c r="AP220" s="790"/>
      <c r="AQ220" s="790"/>
      <c r="AR220" s="790"/>
      <c r="AS220" s="790"/>
      <c r="AT220" s="790"/>
      <c r="AU220" s="790"/>
      <c r="AV220" s="790"/>
      <c r="AW220" s="790"/>
      <c r="AX220" s="790"/>
      <c r="AY220" s="790"/>
      <c r="AZ220" s="790"/>
      <c r="BA220" s="790"/>
      <c r="BB220" s="790"/>
    </row>
    <row r="221" spans="1:54" x14ac:dyDescent="0.2">
      <c r="A221" s="815" t="s">
        <v>1288</v>
      </c>
      <c r="B221" s="816"/>
      <c r="C221" s="791" t="s">
        <v>140</v>
      </c>
      <c r="D221" s="791"/>
      <c r="E221" s="791"/>
      <c r="F221" s="791"/>
      <c r="G221" s="791"/>
      <c r="H221" s="791"/>
      <c r="I221" s="791"/>
      <c r="J221" s="791"/>
      <c r="K221" s="791"/>
      <c r="L221" s="791"/>
      <c r="M221" s="791"/>
      <c r="N221" s="791"/>
      <c r="O221" s="791"/>
      <c r="P221" s="791"/>
      <c r="Q221" s="791"/>
      <c r="R221" s="791"/>
      <c r="S221" s="791"/>
      <c r="T221" s="791"/>
      <c r="U221" s="791"/>
      <c r="V221" s="792" t="s">
        <v>1289</v>
      </c>
      <c r="W221" s="792"/>
      <c r="X221" s="792"/>
      <c r="Y221" s="790"/>
      <c r="Z221" s="790"/>
      <c r="AA221" s="790"/>
      <c r="AB221" s="790"/>
      <c r="AC221" s="790"/>
      <c r="AD221" s="790"/>
      <c r="AE221" s="790"/>
      <c r="AF221" s="790"/>
      <c r="AG221" s="790"/>
      <c r="AH221" s="790"/>
      <c r="AI221" s="790"/>
      <c r="AJ221" s="790"/>
      <c r="AK221" s="790"/>
      <c r="AL221" s="790"/>
      <c r="AM221" s="790"/>
      <c r="AN221" s="790"/>
      <c r="AO221" s="790"/>
      <c r="AP221" s="790"/>
      <c r="AQ221" s="790"/>
      <c r="AR221" s="790"/>
      <c r="AS221" s="790"/>
      <c r="AT221" s="790"/>
      <c r="AU221" s="790"/>
      <c r="AV221" s="790"/>
      <c r="AW221" s="790"/>
      <c r="AX221" s="790"/>
      <c r="AY221" s="790"/>
      <c r="AZ221" s="790"/>
      <c r="BA221" s="790"/>
      <c r="BB221" s="790"/>
    </row>
    <row r="222" spans="1:54" x14ac:dyDescent="0.2">
      <c r="A222" s="817" t="s">
        <v>1290</v>
      </c>
      <c r="B222" s="818"/>
      <c r="C222" s="798" t="s">
        <v>1291</v>
      </c>
      <c r="D222" s="798"/>
      <c r="E222" s="798"/>
      <c r="F222" s="798"/>
      <c r="G222" s="798"/>
      <c r="H222" s="798"/>
      <c r="I222" s="798"/>
      <c r="J222" s="798"/>
      <c r="K222" s="798"/>
      <c r="L222" s="798"/>
      <c r="M222" s="798"/>
      <c r="N222" s="798"/>
      <c r="O222" s="798"/>
      <c r="P222" s="798"/>
      <c r="Q222" s="798"/>
      <c r="R222" s="798"/>
      <c r="S222" s="798"/>
      <c r="T222" s="798"/>
      <c r="U222" s="798"/>
      <c r="V222" s="799" t="s">
        <v>1292</v>
      </c>
      <c r="W222" s="799"/>
      <c r="X222" s="799"/>
      <c r="Y222" s="794"/>
      <c r="Z222" s="814"/>
      <c r="AA222" s="814"/>
      <c r="AB222" s="814"/>
      <c r="AC222" s="796"/>
      <c r="AD222" s="796"/>
      <c r="AE222" s="794"/>
      <c r="AF222" s="814"/>
      <c r="AG222" s="814"/>
      <c r="AH222" s="814"/>
      <c r="AI222" s="796"/>
      <c r="AJ222" s="796"/>
      <c r="AK222" s="794"/>
      <c r="AL222" s="814"/>
      <c r="AM222" s="814"/>
      <c r="AN222" s="814"/>
      <c r="AO222" s="796"/>
      <c r="AP222" s="796"/>
      <c r="AQ222" s="794"/>
      <c r="AR222" s="814"/>
      <c r="AS222" s="814"/>
      <c r="AT222" s="814"/>
      <c r="AU222" s="796"/>
      <c r="AV222" s="796"/>
      <c r="AW222" s="794"/>
      <c r="AX222" s="814"/>
      <c r="AY222" s="814"/>
      <c r="AZ222" s="814"/>
      <c r="BA222" s="796"/>
      <c r="BB222" s="796"/>
    </row>
    <row r="223" spans="1:54" x14ac:dyDescent="0.2">
      <c r="A223" s="815" t="s">
        <v>1293</v>
      </c>
      <c r="B223" s="816"/>
      <c r="C223" s="791" t="s">
        <v>1294</v>
      </c>
      <c r="D223" s="791"/>
      <c r="E223" s="791"/>
      <c r="F223" s="791"/>
      <c r="G223" s="791"/>
      <c r="H223" s="791"/>
      <c r="I223" s="791"/>
      <c r="J223" s="791"/>
      <c r="K223" s="791"/>
      <c r="L223" s="791"/>
      <c r="M223" s="791"/>
      <c r="N223" s="791"/>
      <c r="O223" s="791"/>
      <c r="P223" s="791"/>
      <c r="Q223" s="791"/>
      <c r="R223" s="791"/>
      <c r="S223" s="791"/>
      <c r="T223" s="791"/>
      <c r="U223" s="791"/>
      <c r="V223" s="792" t="s">
        <v>1295</v>
      </c>
      <c r="W223" s="792"/>
      <c r="X223" s="792"/>
      <c r="Y223" s="790"/>
      <c r="Z223" s="790"/>
      <c r="AA223" s="790"/>
      <c r="AB223" s="790"/>
      <c r="AC223" s="790"/>
      <c r="AD223" s="790"/>
      <c r="AE223" s="790"/>
      <c r="AF223" s="790"/>
      <c r="AG223" s="790"/>
      <c r="AH223" s="790"/>
      <c r="AI223" s="790"/>
      <c r="AJ223" s="790"/>
      <c r="AK223" s="790"/>
      <c r="AL223" s="790"/>
      <c r="AM223" s="790"/>
      <c r="AN223" s="790"/>
      <c r="AO223" s="790"/>
      <c r="AP223" s="790"/>
      <c r="AQ223" s="790"/>
      <c r="AR223" s="790"/>
      <c r="AS223" s="790"/>
      <c r="AT223" s="790"/>
      <c r="AU223" s="790"/>
      <c r="AV223" s="790"/>
      <c r="AW223" s="790"/>
      <c r="AX223" s="790"/>
      <c r="AY223" s="790"/>
      <c r="AZ223" s="790"/>
      <c r="BA223" s="790"/>
      <c r="BB223" s="790"/>
    </row>
    <row r="224" spans="1:54" x14ac:dyDescent="0.2">
      <c r="A224" s="815" t="s">
        <v>1296</v>
      </c>
      <c r="B224" s="816"/>
      <c r="C224" s="791" t="s">
        <v>1297</v>
      </c>
      <c r="D224" s="791"/>
      <c r="E224" s="791"/>
      <c r="F224" s="791"/>
      <c r="G224" s="791"/>
      <c r="H224" s="791"/>
      <c r="I224" s="791"/>
      <c r="J224" s="791"/>
      <c r="K224" s="791"/>
      <c r="L224" s="791"/>
      <c r="M224" s="791"/>
      <c r="N224" s="791"/>
      <c r="O224" s="791"/>
      <c r="P224" s="791"/>
      <c r="Q224" s="791"/>
      <c r="R224" s="791"/>
      <c r="S224" s="791"/>
      <c r="T224" s="791"/>
      <c r="U224" s="791"/>
      <c r="V224" s="792" t="s">
        <v>1298</v>
      </c>
      <c r="W224" s="792"/>
      <c r="X224" s="792"/>
      <c r="Y224" s="794"/>
      <c r="Z224" s="814"/>
      <c r="AA224" s="814"/>
      <c r="AB224" s="814"/>
      <c r="AC224" s="796"/>
      <c r="AD224" s="796"/>
      <c r="AE224" s="794"/>
      <c r="AF224" s="814"/>
      <c r="AG224" s="814"/>
      <c r="AH224" s="814"/>
      <c r="AI224" s="796"/>
      <c r="AJ224" s="796"/>
      <c r="AK224" s="794"/>
      <c r="AL224" s="814"/>
      <c r="AM224" s="814"/>
      <c r="AN224" s="814"/>
      <c r="AO224" s="796"/>
      <c r="AP224" s="796"/>
      <c r="AQ224" s="794"/>
      <c r="AR224" s="814"/>
      <c r="AS224" s="814"/>
      <c r="AT224" s="814"/>
      <c r="AU224" s="796"/>
      <c r="AV224" s="796"/>
      <c r="AW224" s="794"/>
      <c r="AX224" s="814"/>
      <c r="AY224" s="814"/>
      <c r="AZ224" s="814"/>
      <c r="BA224" s="796"/>
      <c r="BB224" s="796"/>
    </row>
    <row r="225" spans="1:54" x14ac:dyDescent="0.2">
      <c r="A225" s="815" t="s">
        <v>1299</v>
      </c>
      <c r="B225" s="816"/>
      <c r="C225" s="791" t="s">
        <v>799</v>
      </c>
      <c r="D225" s="791"/>
      <c r="E225" s="791"/>
      <c r="F225" s="791"/>
      <c r="G225" s="791"/>
      <c r="H225" s="791"/>
      <c r="I225" s="791"/>
      <c r="J225" s="791"/>
      <c r="K225" s="791"/>
      <c r="L225" s="791"/>
      <c r="M225" s="791"/>
      <c r="N225" s="791"/>
      <c r="O225" s="791"/>
      <c r="P225" s="791"/>
      <c r="Q225" s="791"/>
      <c r="R225" s="791"/>
      <c r="S225" s="791"/>
      <c r="T225" s="791"/>
      <c r="U225" s="791"/>
      <c r="V225" s="791" t="s">
        <v>1298</v>
      </c>
      <c r="W225" s="791"/>
      <c r="X225" s="791"/>
      <c r="Y225" s="790"/>
      <c r="Z225" s="790"/>
      <c r="AA225" s="790"/>
      <c r="AB225" s="790"/>
      <c r="AC225" s="790"/>
      <c r="AD225" s="790"/>
      <c r="AE225" s="790"/>
      <c r="AF225" s="790"/>
      <c r="AG225" s="790"/>
      <c r="AH225" s="790"/>
      <c r="AI225" s="790"/>
      <c r="AJ225" s="790"/>
      <c r="AK225" s="790"/>
      <c r="AL225" s="790"/>
      <c r="AM225" s="790"/>
      <c r="AN225" s="790"/>
      <c r="AO225" s="790"/>
      <c r="AP225" s="790"/>
      <c r="AQ225" s="790"/>
      <c r="AR225" s="790"/>
      <c r="AS225" s="790"/>
      <c r="AT225" s="790"/>
      <c r="AU225" s="790"/>
      <c r="AV225" s="790"/>
      <c r="AW225" s="790"/>
      <c r="AX225" s="790"/>
      <c r="AY225" s="790"/>
      <c r="AZ225" s="790"/>
      <c r="BA225" s="790"/>
      <c r="BB225" s="790"/>
    </row>
    <row r="226" spans="1:54" x14ac:dyDescent="0.2">
      <c r="A226" s="815" t="s">
        <v>1300</v>
      </c>
      <c r="B226" s="816"/>
      <c r="C226" s="791" t="s">
        <v>800</v>
      </c>
      <c r="D226" s="791"/>
      <c r="E226" s="791"/>
      <c r="F226" s="791"/>
      <c r="G226" s="791"/>
      <c r="H226" s="791"/>
      <c r="I226" s="791"/>
      <c r="J226" s="791"/>
      <c r="K226" s="791"/>
      <c r="L226" s="791"/>
      <c r="M226" s="791"/>
      <c r="N226" s="791"/>
      <c r="O226" s="791"/>
      <c r="P226" s="791"/>
      <c r="Q226" s="791"/>
      <c r="R226" s="791"/>
      <c r="S226" s="791"/>
      <c r="T226" s="791"/>
      <c r="U226" s="791"/>
      <c r="V226" s="791" t="s">
        <v>1298</v>
      </c>
      <c r="W226" s="791"/>
      <c r="X226" s="791"/>
      <c r="Y226" s="790"/>
      <c r="Z226" s="790"/>
      <c r="AA226" s="790"/>
      <c r="AB226" s="790"/>
      <c r="AC226" s="790"/>
      <c r="AD226" s="790"/>
      <c r="AE226" s="790"/>
      <c r="AF226" s="790"/>
      <c r="AG226" s="790"/>
      <c r="AH226" s="790"/>
      <c r="AI226" s="790"/>
      <c r="AJ226" s="790"/>
      <c r="AK226" s="790"/>
      <c r="AL226" s="790"/>
      <c r="AM226" s="790"/>
      <c r="AN226" s="790"/>
      <c r="AO226" s="790"/>
      <c r="AP226" s="790"/>
      <c r="AQ226" s="790"/>
      <c r="AR226" s="790"/>
      <c r="AS226" s="790"/>
      <c r="AT226" s="790"/>
      <c r="AU226" s="790"/>
      <c r="AV226" s="790"/>
      <c r="AW226" s="790"/>
      <c r="AX226" s="790"/>
      <c r="AY226" s="790"/>
      <c r="AZ226" s="790"/>
      <c r="BA226" s="790"/>
      <c r="BB226" s="790"/>
    </row>
    <row r="227" spans="1:54" x14ac:dyDescent="0.2">
      <c r="A227" s="815" t="s">
        <v>1301</v>
      </c>
      <c r="B227" s="816"/>
      <c r="C227" s="791" t="s">
        <v>801</v>
      </c>
      <c r="D227" s="791"/>
      <c r="E227" s="791"/>
      <c r="F227" s="791"/>
      <c r="G227" s="791"/>
      <c r="H227" s="791"/>
      <c r="I227" s="791"/>
      <c r="J227" s="791"/>
      <c r="K227" s="791"/>
      <c r="L227" s="791"/>
      <c r="M227" s="791"/>
      <c r="N227" s="791"/>
      <c r="O227" s="791"/>
      <c r="P227" s="791"/>
      <c r="Q227" s="791"/>
      <c r="R227" s="791"/>
      <c r="S227" s="791"/>
      <c r="T227" s="791"/>
      <c r="U227" s="791"/>
      <c r="V227" s="791" t="s">
        <v>1298</v>
      </c>
      <c r="W227" s="791"/>
      <c r="X227" s="791"/>
      <c r="Y227" s="790"/>
      <c r="Z227" s="790"/>
      <c r="AA227" s="790"/>
      <c r="AB227" s="790"/>
      <c r="AC227" s="790"/>
      <c r="AD227" s="790"/>
      <c r="AE227" s="790"/>
      <c r="AF227" s="790"/>
      <c r="AG227" s="790"/>
      <c r="AH227" s="790"/>
      <c r="AI227" s="790"/>
      <c r="AJ227" s="790"/>
      <c r="AK227" s="790"/>
      <c r="AL227" s="790"/>
      <c r="AM227" s="790"/>
      <c r="AN227" s="790"/>
      <c r="AO227" s="790"/>
      <c r="AP227" s="790"/>
      <c r="AQ227" s="790"/>
      <c r="AR227" s="790"/>
      <c r="AS227" s="790"/>
      <c r="AT227" s="790"/>
      <c r="AU227" s="790"/>
      <c r="AV227" s="790"/>
      <c r="AW227" s="790"/>
      <c r="AX227" s="790"/>
      <c r="AY227" s="790"/>
      <c r="AZ227" s="790"/>
      <c r="BA227" s="790"/>
      <c r="BB227" s="790"/>
    </row>
    <row r="228" spans="1:54" x14ac:dyDescent="0.2">
      <c r="A228" s="815" t="s">
        <v>1302</v>
      </c>
      <c r="B228" s="816"/>
      <c r="C228" s="791" t="s">
        <v>802</v>
      </c>
      <c r="D228" s="791"/>
      <c r="E228" s="791"/>
      <c r="F228" s="791"/>
      <c r="G228" s="791"/>
      <c r="H228" s="791"/>
      <c r="I228" s="791"/>
      <c r="J228" s="791"/>
      <c r="K228" s="791"/>
      <c r="L228" s="791"/>
      <c r="M228" s="791"/>
      <c r="N228" s="791"/>
      <c r="O228" s="791"/>
      <c r="P228" s="791"/>
      <c r="Q228" s="791"/>
      <c r="R228" s="791"/>
      <c r="S228" s="791"/>
      <c r="T228" s="791"/>
      <c r="U228" s="791"/>
      <c r="V228" s="791" t="s">
        <v>1298</v>
      </c>
      <c r="W228" s="791"/>
      <c r="X228" s="791"/>
      <c r="Y228" s="790"/>
      <c r="Z228" s="790"/>
      <c r="AA228" s="790"/>
      <c r="AB228" s="790"/>
      <c r="AC228" s="790"/>
      <c r="AD228" s="790"/>
      <c r="AE228" s="790"/>
      <c r="AF228" s="790"/>
      <c r="AG228" s="790"/>
      <c r="AH228" s="790"/>
      <c r="AI228" s="790"/>
      <c r="AJ228" s="790"/>
      <c r="AK228" s="790"/>
      <c r="AL228" s="790"/>
      <c r="AM228" s="790"/>
      <c r="AN228" s="790"/>
      <c r="AO228" s="790"/>
      <c r="AP228" s="790"/>
      <c r="AQ228" s="790"/>
      <c r="AR228" s="790"/>
      <c r="AS228" s="790"/>
      <c r="AT228" s="790"/>
      <c r="AU228" s="790"/>
      <c r="AV228" s="790"/>
      <c r="AW228" s="790"/>
      <c r="AX228" s="790"/>
      <c r="AY228" s="790"/>
      <c r="AZ228" s="790"/>
      <c r="BA228" s="790"/>
      <c r="BB228" s="790"/>
    </row>
    <row r="229" spans="1:54" x14ac:dyDescent="0.2">
      <c r="A229" s="815" t="s">
        <v>1303</v>
      </c>
      <c r="B229" s="816"/>
      <c r="C229" s="791" t="s">
        <v>803</v>
      </c>
      <c r="D229" s="791"/>
      <c r="E229" s="791"/>
      <c r="F229" s="791"/>
      <c r="G229" s="791"/>
      <c r="H229" s="791"/>
      <c r="I229" s="791"/>
      <c r="J229" s="791"/>
      <c r="K229" s="791"/>
      <c r="L229" s="791"/>
      <c r="M229" s="791"/>
      <c r="N229" s="791"/>
      <c r="O229" s="791"/>
      <c r="P229" s="791"/>
      <c r="Q229" s="791"/>
      <c r="R229" s="791"/>
      <c r="S229" s="791"/>
      <c r="T229" s="791"/>
      <c r="U229" s="791"/>
      <c r="V229" s="791" t="s">
        <v>1298</v>
      </c>
      <c r="W229" s="791"/>
      <c r="X229" s="791"/>
      <c r="Y229" s="790"/>
      <c r="Z229" s="790"/>
      <c r="AA229" s="790"/>
      <c r="AB229" s="790"/>
      <c r="AC229" s="790"/>
      <c r="AD229" s="790"/>
      <c r="AE229" s="790"/>
      <c r="AF229" s="790"/>
      <c r="AG229" s="790"/>
      <c r="AH229" s="790"/>
      <c r="AI229" s="790"/>
      <c r="AJ229" s="790"/>
      <c r="AK229" s="790"/>
      <c r="AL229" s="790"/>
      <c r="AM229" s="790"/>
      <c r="AN229" s="790"/>
      <c r="AO229" s="790"/>
      <c r="AP229" s="790"/>
      <c r="AQ229" s="790"/>
      <c r="AR229" s="790"/>
      <c r="AS229" s="790"/>
      <c r="AT229" s="790"/>
      <c r="AU229" s="790"/>
      <c r="AV229" s="790"/>
      <c r="AW229" s="790"/>
      <c r="AX229" s="790"/>
      <c r="AY229" s="790"/>
      <c r="AZ229" s="790"/>
      <c r="BA229" s="790"/>
      <c r="BB229" s="790"/>
    </row>
    <row r="230" spans="1:54" x14ac:dyDescent="0.2">
      <c r="A230" s="815" t="s">
        <v>1304</v>
      </c>
      <c r="B230" s="816"/>
      <c r="C230" s="791" t="s">
        <v>804</v>
      </c>
      <c r="D230" s="791"/>
      <c r="E230" s="791"/>
      <c r="F230" s="791"/>
      <c r="G230" s="791"/>
      <c r="H230" s="791"/>
      <c r="I230" s="791"/>
      <c r="J230" s="791"/>
      <c r="K230" s="791"/>
      <c r="L230" s="791"/>
      <c r="M230" s="791"/>
      <c r="N230" s="791"/>
      <c r="O230" s="791"/>
      <c r="P230" s="791"/>
      <c r="Q230" s="791"/>
      <c r="R230" s="791"/>
      <c r="S230" s="791"/>
      <c r="T230" s="791"/>
      <c r="U230" s="791"/>
      <c r="V230" s="791" t="s">
        <v>1298</v>
      </c>
      <c r="W230" s="791"/>
      <c r="X230" s="791"/>
      <c r="Y230" s="790"/>
      <c r="Z230" s="790"/>
      <c r="AA230" s="790"/>
      <c r="AB230" s="790"/>
      <c r="AC230" s="790"/>
      <c r="AD230" s="790"/>
      <c r="AE230" s="790"/>
      <c r="AF230" s="790"/>
      <c r="AG230" s="790"/>
      <c r="AH230" s="790"/>
      <c r="AI230" s="790"/>
      <c r="AJ230" s="790"/>
      <c r="AK230" s="790"/>
      <c r="AL230" s="790"/>
      <c r="AM230" s="790"/>
      <c r="AN230" s="790"/>
      <c r="AO230" s="790"/>
      <c r="AP230" s="790"/>
      <c r="AQ230" s="790"/>
      <c r="AR230" s="790"/>
      <c r="AS230" s="790"/>
      <c r="AT230" s="790"/>
      <c r="AU230" s="790"/>
      <c r="AV230" s="790"/>
      <c r="AW230" s="790"/>
      <c r="AX230" s="790"/>
      <c r="AY230" s="790"/>
      <c r="AZ230" s="790"/>
      <c r="BA230" s="790"/>
      <c r="BB230" s="790"/>
    </row>
    <row r="231" spans="1:54" x14ac:dyDescent="0.2">
      <c r="A231" s="815" t="s">
        <v>1305</v>
      </c>
      <c r="B231" s="816"/>
      <c r="C231" s="791" t="s">
        <v>805</v>
      </c>
      <c r="D231" s="791"/>
      <c r="E231" s="791"/>
      <c r="F231" s="791"/>
      <c r="G231" s="791"/>
      <c r="H231" s="791"/>
      <c r="I231" s="791"/>
      <c r="J231" s="791"/>
      <c r="K231" s="791"/>
      <c r="L231" s="791"/>
      <c r="M231" s="791"/>
      <c r="N231" s="791"/>
      <c r="O231" s="791"/>
      <c r="P231" s="791"/>
      <c r="Q231" s="791"/>
      <c r="R231" s="791"/>
      <c r="S231" s="791"/>
      <c r="T231" s="791"/>
      <c r="U231" s="791"/>
      <c r="V231" s="791" t="s">
        <v>1298</v>
      </c>
      <c r="W231" s="791"/>
      <c r="X231" s="791"/>
      <c r="Y231" s="790"/>
      <c r="Z231" s="790"/>
      <c r="AA231" s="790"/>
      <c r="AB231" s="790"/>
      <c r="AC231" s="790"/>
      <c r="AD231" s="790"/>
      <c r="AE231" s="790"/>
      <c r="AF231" s="790"/>
      <c r="AG231" s="790"/>
      <c r="AH231" s="790"/>
      <c r="AI231" s="790"/>
      <c r="AJ231" s="790"/>
      <c r="AK231" s="790"/>
      <c r="AL231" s="790"/>
      <c r="AM231" s="790"/>
      <c r="AN231" s="790"/>
      <c r="AO231" s="790"/>
      <c r="AP231" s="790"/>
      <c r="AQ231" s="790"/>
      <c r="AR231" s="790"/>
      <c r="AS231" s="790"/>
      <c r="AT231" s="790"/>
      <c r="AU231" s="790"/>
      <c r="AV231" s="790"/>
      <c r="AW231" s="790"/>
      <c r="AX231" s="790"/>
      <c r="AY231" s="790"/>
      <c r="AZ231" s="790"/>
      <c r="BA231" s="790"/>
      <c r="BB231" s="790"/>
    </row>
    <row r="232" spans="1:54" x14ac:dyDescent="0.2">
      <c r="A232" s="815" t="s">
        <v>1306</v>
      </c>
      <c r="B232" s="816"/>
      <c r="C232" s="791" t="s">
        <v>806</v>
      </c>
      <c r="D232" s="791"/>
      <c r="E232" s="791"/>
      <c r="F232" s="791"/>
      <c r="G232" s="791"/>
      <c r="H232" s="791"/>
      <c r="I232" s="791"/>
      <c r="J232" s="791"/>
      <c r="K232" s="791"/>
      <c r="L232" s="791"/>
      <c r="M232" s="791"/>
      <c r="N232" s="791"/>
      <c r="O232" s="791"/>
      <c r="P232" s="791"/>
      <c r="Q232" s="791"/>
      <c r="R232" s="791"/>
      <c r="S232" s="791"/>
      <c r="T232" s="791"/>
      <c r="U232" s="791"/>
      <c r="V232" s="791" t="s">
        <v>1298</v>
      </c>
      <c r="W232" s="791"/>
      <c r="X232" s="791"/>
      <c r="Y232" s="790"/>
      <c r="Z232" s="790"/>
      <c r="AA232" s="790"/>
      <c r="AB232" s="790"/>
      <c r="AC232" s="790"/>
      <c r="AD232" s="790"/>
      <c r="AE232" s="790"/>
      <c r="AF232" s="790"/>
      <c r="AG232" s="790"/>
      <c r="AH232" s="790"/>
      <c r="AI232" s="790"/>
      <c r="AJ232" s="790"/>
      <c r="AK232" s="790"/>
      <c r="AL232" s="790"/>
      <c r="AM232" s="790"/>
      <c r="AN232" s="790"/>
      <c r="AO232" s="790"/>
      <c r="AP232" s="790"/>
      <c r="AQ232" s="790"/>
      <c r="AR232" s="790"/>
      <c r="AS232" s="790"/>
      <c r="AT232" s="790"/>
      <c r="AU232" s="790"/>
      <c r="AV232" s="790"/>
      <c r="AW232" s="790"/>
      <c r="AX232" s="790"/>
      <c r="AY232" s="790"/>
      <c r="AZ232" s="790"/>
      <c r="BA232" s="790"/>
      <c r="BB232" s="790"/>
    </row>
    <row r="233" spans="1:54" x14ac:dyDescent="0.2">
      <c r="A233" s="815" t="s">
        <v>1307</v>
      </c>
      <c r="B233" s="816"/>
      <c r="C233" s="791" t="s">
        <v>807</v>
      </c>
      <c r="D233" s="791"/>
      <c r="E233" s="791"/>
      <c r="F233" s="791"/>
      <c r="G233" s="791"/>
      <c r="H233" s="791"/>
      <c r="I233" s="791"/>
      <c r="J233" s="791"/>
      <c r="K233" s="791"/>
      <c r="L233" s="791"/>
      <c r="M233" s="791"/>
      <c r="N233" s="791"/>
      <c r="O233" s="791"/>
      <c r="P233" s="791"/>
      <c r="Q233" s="791"/>
      <c r="R233" s="791"/>
      <c r="S233" s="791"/>
      <c r="T233" s="791"/>
      <c r="U233" s="791"/>
      <c r="V233" s="791" t="s">
        <v>1298</v>
      </c>
      <c r="W233" s="791"/>
      <c r="X233" s="791"/>
      <c r="Y233" s="790"/>
      <c r="Z233" s="790"/>
      <c r="AA233" s="790"/>
      <c r="AB233" s="790"/>
      <c r="AC233" s="790"/>
      <c r="AD233" s="790"/>
      <c r="AE233" s="790"/>
      <c r="AF233" s="790"/>
      <c r="AG233" s="790"/>
      <c r="AH233" s="790"/>
      <c r="AI233" s="790"/>
      <c r="AJ233" s="790"/>
      <c r="AK233" s="790"/>
      <c r="AL233" s="790"/>
      <c r="AM233" s="790"/>
      <c r="AN233" s="790"/>
      <c r="AO233" s="790"/>
      <c r="AP233" s="790"/>
      <c r="AQ233" s="790"/>
      <c r="AR233" s="790"/>
      <c r="AS233" s="790"/>
      <c r="AT233" s="790"/>
      <c r="AU233" s="790"/>
      <c r="AV233" s="790"/>
      <c r="AW233" s="790"/>
      <c r="AX233" s="790"/>
      <c r="AY233" s="790"/>
      <c r="AZ233" s="790"/>
      <c r="BA233" s="790"/>
      <c r="BB233" s="790"/>
    </row>
    <row r="234" spans="1:54" x14ac:dyDescent="0.2">
      <c r="A234" s="815" t="s">
        <v>1308</v>
      </c>
      <c r="B234" s="816"/>
      <c r="C234" s="791" t="s">
        <v>808</v>
      </c>
      <c r="D234" s="791"/>
      <c r="E234" s="791"/>
      <c r="F234" s="791"/>
      <c r="G234" s="791"/>
      <c r="H234" s="791"/>
      <c r="I234" s="791"/>
      <c r="J234" s="791"/>
      <c r="K234" s="791"/>
      <c r="L234" s="791"/>
      <c r="M234" s="791"/>
      <c r="N234" s="791"/>
      <c r="O234" s="791"/>
      <c r="P234" s="791"/>
      <c r="Q234" s="791"/>
      <c r="R234" s="791"/>
      <c r="S234" s="791"/>
      <c r="T234" s="791"/>
      <c r="U234" s="791"/>
      <c r="V234" s="791" t="s">
        <v>1298</v>
      </c>
      <c r="W234" s="791"/>
      <c r="X234" s="791"/>
      <c r="Y234" s="790"/>
      <c r="Z234" s="790"/>
      <c r="AA234" s="790"/>
      <c r="AB234" s="790"/>
      <c r="AC234" s="790"/>
      <c r="AD234" s="790"/>
      <c r="AE234" s="790"/>
      <c r="AF234" s="790"/>
      <c r="AG234" s="790"/>
      <c r="AH234" s="790"/>
      <c r="AI234" s="790"/>
      <c r="AJ234" s="790"/>
      <c r="AK234" s="790"/>
      <c r="AL234" s="790"/>
      <c r="AM234" s="790"/>
      <c r="AN234" s="790"/>
      <c r="AO234" s="790"/>
      <c r="AP234" s="790"/>
      <c r="AQ234" s="790"/>
      <c r="AR234" s="790"/>
      <c r="AS234" s="790"/>
      <c r="AT234" s="790"/>
      <c r="AU234" s="790"/>
      <c r="AV234" s="790"/>
      <c r="AW234" s="790"/>
      <c r="AX234" s="790"/>
      <c r="AY234" s="790"/>
      <c r="AZ234" s="790"/>
      <c r="BA234" s="790"/>
      <c r="BB234" s="790"/>
    </row>
    <row r="235" spans="1:54" x14ac:dyDescent="0.2">
      <c r="A235" s="815" t="s">
        <v>1309</v>
      </c>
      <c r="B235" s="816"/>
      <c r="C235" s="791" t="s">
        <v>809</v>
      </c>
      <c r="D235" s="791"/>
      <c r="E235" s="791"/>
      <c r="F235" s="791"/>
      <c r="G235" s="791"/>
      <c r="H235" s="791"/>
      <c r="I235" s="791"/>
      <c r="J235" s="791"/>
      <c r="K235" s="791"/>
      <c r="L235" s="791"/>
      <c r="M235" s="791"/>
      <c r="N235" s="791"/>
      <c r="O235" s="791"/>
      <c r="P235" s="791"/>
      <c r="Q235" s="791"/>
      <c r="R235" s="791"/>
      <c r="S235" s="791"/>
      <c r="T235" s="791"/>
      <c r="U235" s="791"/>
      <c r="V235" s="791" t="s">
        <v>1298</v>
      </c>
      <c r="W235" s="791"/>
      <c r="X235" s="791"/>
      <c r="Y235" s="790"/>
      <c r="Z235" s="790"/>
      <c r="AA235" s="790"/>
      <c r="AB235" s="790"/>
      <c r="AC235" s="790"/>
      <c r="AD235" s="790"/>
      <c r="AE235" s="790"/>
      <c r="AF235" s="790"/>
      <c r="AG235" s="790"/>
      <c r="AH235" s="790"/>
      <c r="AI235" s="790"/>
      <c r="AJ235" s="790"/>
      <c r="AK235" s="790"/>
      <c r="AL235" s="790"/>
      <c r="AM235" s="790"/>
      <c r="AN235" s="790"/>
      <c r="AO235" s="790"/>
      <c r="AP235" s="790"/>
      <c r="AQ235" s="790"/>
      <c r="AR235" s="790"/>
      <c r="AS235" s="790"/>
      <c r="AT235" s="790"/>
      <c r="AU235" s="790"/>
      <c r="AV235" s="790"/>
      <c r="AW235" s="790"/>
      <c r="AX235" s="790"/>
      <c r="AY235" s="790"/>
      <c r="AZ235" s="790"/>
      <c r="BA235" s="790"/>
      <c r="BB235" s="790"/>
    </row>
    <row r="236" spans="1:54" x14ac:dyDescent="0.2">
      <c r="A236" s="815" t="s">
        <v>1310</v>
      </c>
      <c r="B236" s="816"/>
      <c r="C236" s="791" t="s">
        <v>1311</v>
      </c>
      <c r="D236" s="791"/>
      <c r="E236" s="791"/>
      <c r="F236" s="791"/>
      <c r="G236" s="791"/>
      <c r="H236" s="791"/>
      <c r="I236" s="791"/>
      <c r="J236" s="791"/>
      <c r="K236" s="791"/>
      <c r="L236" s="791"/>
      <c r="M236" s="791"/>
      <c r="N236" s="791"/>
      <c r="O236" s="791"/>
      <c r="P236" s="791"/>
      <c r="Q236" s="791"/>
      <c r="R236" s="791"/>
      <c r="S236" s="791"/>
      <c r="T236" s="791"/>
      <c r="U236" s="791"/>
      <c r="V236" s="792" t="s">
        <v>1312</v>
      </c>
      <c r="W236" s="792"/>
      <c r="X236" s="792"/>
      <c r="Y236" s="794"/>
      <c r="Z236" s="814"/>
      <c r="AA236" s="814"/>
      <c r="AB236" s="814"/>
      <c r="AC236" s="796"/>
      <c r="AD236" s="796"/>
      <c r="AE236" s="794"/>
      <c r="AF236" s="814"/>
      <c r="AG236" s="814"/>
      <c r="AH236" s="814"/>
      <c r="AI236" s="796"/>
      <c r="AJ236" s="796"/>
      <c r="AK236" s="794"/>
      <c r="AL236" s="814"/>
      <c r="AM236" s="814"/>
      <c r="AN236" s="814"/>
      <c r="AO236" s="796"/>
      <c r="AP236" s="796"/>
      <c r="AQ236" s="794"/>
      <c r="AR236" s="814"/>
      <c r="AS236" s="814"/>
      <c r="AT236" s="814"/>
      <c r="AU236" s="796"/>
      <c r="AV236" s="796"/>
      <c r="AW236" s="794"/>
      <c r="AX236" s="814"/>
      <c r="AY236" s="814"/>
      <c r="AZ236" s="814"/>
      <c r="BA236" s="796"/>
      <c r="BB236" s="796"/>
    </row>
    <row r="237" spans="1:54" x14ac:dyDescent="0.2">
      <c r="A237" s="815" t="s">
        <v>1313</v>
      </c>
      <c r="B237" s="816"/>
      <c r="C237" s="791" t="s">
        <v>799</v>
      </c>
      <c r="D237" s="791"/>
      <c r="E237" s="791"/>
      <c r="F237" s="791"/>
      <c r="G237" s="791"/>
      <c r="H237" s="791"/>
      <c r="I237" s="791"/>
      <c r="J237" s="791"/>
      <c r="K237" s="791"/>
      <c r="L237" s="791"/>
      <c r="M237" s="791"/>
      <c r="N237" s="791"/>
      <c r="O237" s="791"/>
      <c r="P237" s="791"/>
      <c r="Q237" s="791"/>
      <c r="R237" s="791"/>
      <c r="S237" s="791"/>
      <c r="T237" s="791"/>
      <c r="U237" s="791"/>
      <c r="V237" s="791" t="s">
        <v>1312</v>
      </c>
      <c r="W237" s="791"/>
      <c r="X237" s="791"/>
      <c r="Y237" s="790"/>
      <c r="Z237" s="790"/>
      <c r="AA237" s="790"/>
      <c r="AB237" s="790"/>
      <c r="AC237" s="790"/>
      <c r="AD237" s="790"/>
      <c r="AE237" s="790"/>
      <c r="AF237" s="790"/>
      <c r="AG237" s="790"/>
      <c r="AH237" s="790"/>
      <c r="AI237" s="790"/>
      <c r="AJ237" s="790"/>
      <c r="AK237" s="790"/>
      <c r="AL237" s="790"/>
      <c r="AM237" s="790"/>
      <c r="AN237" s="790"/>
      <c r="AO237" s="790"/>
      <c r="AP237" s="790"/>
      <c r="AQ237" s="790"/>
      <c r="AR237" s="790"/>
      <c r="AS237" s="790"/>
      <c r="AT237" s="790"/>
      <c r="AU237" s="790"/>
      <c r="AV237" s="790"/>
      <c r="AW237" s="790"/>
      <c r="AX237" s="790"/>
      <c r="AY237" s="790"/>
      <c r="AZ237" s="790"/>
      <c r="BA237" s="790"/>
      <c r="BB237" s="790"/>
    </row>
    <row r="238" spans="1:54" x14ac:dyDescent="0.2">
      <c r="A238" s="815" t="s">
        <v>1314</v>
      </c>
      <c r="B238" s="816"/>
      <c r="C238" s="791" t="s">
        <v>800</v>
      </c>
      <c r="D238" s="791"/>
      <c r="E238" s="791"/>
      <c r="F238" s="791"/>
      <c r="G238" s="791"/>
      <c r="H238" s="791"/>
      <c r="I238" s="791"/>
      <c r="J238" s="791"/>
      <c r="K238" s="791"/>
      <c r="L238" s="791"/>
      <c r="M238" s="791"/>
      <c r="N238" s="791"/>
      <c r="O238" s="791"/>
      <c r="P238" s="791"/>
      <c r="Q238" s="791"/>
      <c r="R238" s="791"/>
      <c r="S238" s="791"/>
      <c r="T238" s="791"/>
      <c r="U238" s="791"/>
      <c r="V238" s="791" t="s">
        <v>1312</v>
      </c>
      <c r="W238" s="791"/>
      <c r="X238" s="791"/>
      <c r="Y238" s="790"/>
      <c r="Z238" s="790"/>
      <c r="AA238" s="790"/>
      <c r="AB238" s="790"/>
      <c r="AC238" s="790"/>
      <c r="AD238" s="790"/>
      <c r="AE238" s="790"/>
      <c r="AF238" s="790"/>
      <c r="AG238" s="790"/>
      <c r="AH238" s="790"/>
      <c r="AI238" s="790"/>
      <c r="AJ238" s="790"/>
      <c r="AK238" s="790"/>
      <c r="AL238" s="790"/>
      <c r="AM238" s="790"/>
      <c r="AN238" s="790"/>
      <c r="AO238" s="790"/>
      <c r="AP238" s="790"/>
      <c r="AQ238" s="790"/>
      <c r="AR238" s="790"/>
      <c r="AS238" s="790"/>
      <c r="AT238" s="790"/>
      <c r="AU238" s="790"/>
      <c r="AV238" s="790"/>
      <c r="AW238" s="790"/>
      <c r="AX238" s="790"/>
      <c r="AY238" s="790"/>
      <c r="AZ238" s="790"/>
      <c r="BA238" s="790"/>
      <c r="BB238" s="790"/>
    </row>
    <row r="239" spans="1:54" x14ac:dyDescent="0.2">
      <c r="A239" s="815" t="s">
        <v>1315</v>
      </c>
      <c r="B239" s="816"/>
      <c r="C239" s="791" t="s">
        <v>801</v>
      </c>
      <c r="D239" s="791"/>
      <c r="E239" s="791"/>
      <c r="F239" s="791"/>
      <c r="G239" s="791"/>
      <c r="H239" s="791"/>
      <c r="I239" s="791"/>
      <c r="J239" s="791"/>
      <c r="K239" s="791"/>
      <c r="L239" s="791"/>
      <c r="M239" s="791"/>
      <c r="N239" s="791"/>
      <c r="O239" s="791"/>
      <c r="P239" s="791"/>
      <c r="Q239" s="791"/>
      <c r="R239" s="791"/>
      <c r="S239" s="791"/>
      <c r="T239" s="791"/>
      <c r="U239" s="791"/>
      <c r="V239" s="791" t="s">
        <v>1312</v>
      </c>
      <c r="W239" s="791"/>
      <c r="X239" s="791"/>
      <c r="Y239" s="790"/>
      <c r="Z239" s="790"/>
      <c r="AA239" s="790"/>
      <c r="AB239" s="790"/>
      <c r="AC239" s="790"/>
      <c r="AD239" s="790"/>
      <c r="AE239" s="790"/>
      <c r="AF239" s="790"/>
      <c r="AG239" s="790"/>
      <c r="AH239" s="790"/>
      <c r="AI239" s="790"/>
      <c r="AJ239" s="790"/>
      <c r="AK239" s="790"/>
      <c r="AL239" s="790"/>
      <c r="AM239" s="790"/>
      <c r="AN239" s="790"/>
      <c r="AO239" s="790"/>
      <c r="AP239" s="790"/>
      <c r="AQ239" s="790"/>
      <c r="AR239" s="790"/>
      <c r="AS239" s="790"/>
      <c r="AT239" s="790"/>
      <c r="AU239" s="790"/>
      <c r="AV239" s="790"/>
      <c r="AW239" s="790"/>
      <c r="AX239" s="790"/>
      <c r="AY239" s="790"/>
      <c r="AZ239" s="790"/>
      <c r="BA239" s="790"/>
      <c r="BB239" s="790"/>
    </row>
    <row r="240" spans="1:54" x14ac:dyDescent="0.2">
      <c r="A240" s="815" t="s">
        <v>1316</v>
      </c>
      <c r="B240" s="816"/>
      <c r="C240" s="791" t="s">
        <v>802</v>
      </c>
      <c r="D240" s="791"/>
      <c r="E240" s="791"/>
      <c r="F240" s="791"/>
      <c r="G240" s="791"/>
      <c r="H240" s="791"/>
      <c r="I240" s="791"/>
      <c r="J240" s="791"/>
      <c r="K240" s="791"/>
      <c r="L240" s="791"/>
      <c r="M240" s="791"/>
      <c r="N240" s="791"/>
      <c r="O240" s="791"/>
      <c r="P240" s="791"/>
      <c r="Q240" s="791"/>
      <c r="R240" s="791"/>
      <c r="S240" s="791"/>
      <c r="T240" s="791"/>
      <c r="U240" s="791"/>
      <c r="V240" s="791" t="s">
        <v>1312</v>
      </c>
      <c r="W240" s="791"/>
      <c r="X240" s="791"/>
      <c r="Y240" s="790"/>
      <c r="Z240" s="790"/>
      <c r="AA240" s="790"/>
      <c r="AB240" s="790"/>
      <c r="AC240" s="790"/>
      <c r="AD240" s="790"/>
      <c r="AE240" s="790"/>
      <c r="AF240" s="790"/>
      <c r="AG240" s="790"/>
      <c r="AH240" s="790"/>
      <c r="AI240" s="790"/>
      <c r="AJ240" s="790"/>
      <c r="AK240" s="790"/>
      <c r="AL240" s="790"/>
      <c r="AM240" s="790"/>
      <c r="AN240" s="790"/>
      <c r="AO240" s="790"/>
      <c r="AP240" s="790"/>
      <c r="AQ240" s="790"/>
      <c r="AR240" s="790"/>
      <c r="AS240" s="790"/>
      <c r="AT240" s="790"/>
      <c r="AU240" s="790"/>
      <c r="AV240" s="790"/>
      <c r="AW240" s="790"/>
      <c r="AX240" s="790"/>
      <c r="AY240" s="790"/>
      <c r="AZ240" s="790"/>
      <c r="BA240" s="790"/>
      <c r="BB240" s="790"/>
    </row>
    <row r="241" spans="1:54" x14ac:dyDescent="0.2">
      <c r="A241" s="815" t="s">
        <v>1317</v>
      </c>
      <c r="B241" s="816"/>
      <c r="C241" s="791" t="s">
        <v>803</v>
      </c>
      <c r="D241" s="791"/>
      <c r="E241" s="791"/>
      <c r="F241" s="791"/>
      <c r="G241" s="791"/>
      <c r="H241" s="791"/>
      <c r="I241" s="791"/>
      <c r="J241" s="791"/>
      <c r="K241" s="791"/>
      <c r="L241" s="791"/>
      <c r="M241" s="791"/>
      <c r="N241" s="791"/>
      <c r="O241" s="791"/>
      <c r="P241" s="791"/>
      <c r="Q241" s="791"/>
      <c r="R241" s="791"/>
      <c r="S241" s="791"/>
      <c r="T241" s="791"/>
      <c r="U241" s="791"/>
      <c r="V241" s="791" t="s">
        <v>1312</v>
      </c>
      <c r="W241" s="791"/>
      <c r="X241" s="791"/>
      <c r="Y241" s="790"/>
      <c r="Z241" s="790"/>
      <c r="AA241" s="790"/>
      <c r="AB241" s="790"/>
      <c r="AC241" s="790"/>
      <c r="AD241" s="790"/>
      <c r="AE241" s="790"/>
      <c r="AF241" s="790"/>
      <c r="AG241" s="790"/>
      <c r="AH241" s="790"/>
      <c r="AI241" s="790"/>
      <c r="AJ241" s="790"/>
      <c r="AK241" s="790"/>
      <c r="AL241" s="790"/>
      <c r="AM241" s="790"/>
      <c r="AN241" s="790"/>
      <c r="AO241" s="790"/>
      <c r="AP241" s="790"/>
      <c r="AQ241" s="790"/>
      <c r="AR241" s="790"/>
      <c r="AS241" s="790"/>
      <c r="AT241" s="790"/>
      <c r="AU241" s="790"/>
      <c r="AV241" s="790"/>
      <c r="AW241" s="790"/>
      <c r="AX241" s="790"/>
      <c r="AY241" s="790"/>
      <c r="AZ241" s="790"/>
      <c r="BA241" s="790"/>
      <c r="BB241" s="790"/>
    </row>
    <row r="242" spans="1:54" x14ac:dyDescent="0.2">
      <c r="A242" s="815" t="s">
        <v>1318</v>
      </c>
      <c r="B242" s="816"/>
      <c r="C242" s="791" t="s">
        <v>804</v>
      </c>
      <c r="D242" s="791"/>
      <c r="E242" s="791"/>
      <c r="F242" s="791"/>
      <c r="G242" s="791"/>
      <c r="H242" s="791"/>
      <c r="I242" s="791"/>
      <c r="J242" s="791"/>
      <c r="K242" s="791"/>
      <c r="L242" s="791"/>
      <c r="M242" s="791"/>
      <c r="N242" s="791"/>
      <c r="O242" s="791"/>
      <c r="P242" s="791"/>
      <c r="Q242" s="791"/>
      <c r="R242" s="791"/>
      <c r="S242" s="791"/>
      <c r="T242" s="791"/>
      <c r="U242" s="791"/>
      <c r="V242" s="791" t="s">
        <v>1312</v>
      </c>
      <c r="W242" s="791"/>
      <c r="X242" s="791"/>
      <c r="Y242" s="790"/>
      <c r="Z242" s="790"/>
      <c r="AA242" s="790"/>
      <c r="AB242" s="790"/>
      <c r="AC242" s="790"/>
      <c r="AD242" s="790"/>
      <c r="AE242" s="790"/>
      <c r="AF242" s="790"/>
      <c r="AG242" s="790"/>
      <c r="AH242" s="790"/>
      <c r="AI242" s="790"/>
      <c r="AJ242" s="790"/>
      <c r="AK242" s="790"/>
      <c r="AL242" s="790"/>
      <c r="AM242" s="790"/>
      <c r="AN242" s="790"/>
      <c r="AO242" s="790"/>
      <c r="AP242" s="790"/>
      <c r="AQ242" s="790"/>
      <c r="AR242" s="790"/>
      <c r="AS242" s="790"/>
      <c r="AT242" s="790"/>
      <c r="AU242" s="790"/>
      <c r="AV242" s="790"/>
      <c r="AW242" s="790"/>
      <c r="AX242" s="790"/>
      <c r="AY242" s="790"/>
      <c r="AZ242" s="790"/>
      <c r="BA242" s="790"/>
      <c r="BB242" s="790"/>
    </row>
    <row r="243" spans="1:54" x14ac:dyDescent="0.2">
      <c r="A243" s="815" t="s">
        <v>1319</v>
      </c>
      <c r="B243" s="816"/>
      <c r="C243" s="791" t="s">
        <v>805</v>
      </c>
      <c r="D243" s="791"/>
      <c r="E243" s="791"/>
      <c r="F243" s="791"/>
      <c r="G243" s="791"/>
      <c r="H243" s="791"/>
      <c r="I243" s="791"/>
      <c r="J243" s="791"/>
      <c r="K243" s="791"/>
      <c r="L243" s="791"/>
      <c r="M243" s="791"/>
      <c r="N243" s="791"/>
      <c r="O243" s="791"/>
      <c r="P243" s="791"/>
      <c r="Q243" s="791"/>
      <c r="R243" s="791"/>
      <c r="S243" s="791"/>
      <c r="T243" s="791"/>
      <c r="U243" s="791"/>
      <c r="V243" s="791" t="s">
        <v>1312</v>
      </c>
      <c r="W243" s="791"/>
      <c r="X243" s="791"/>
      <c r="Y243" s="790"/>
      <c r="Z243" s="790"/>
      <c r="AA243" s="790"/>
      <c r="AB243" s="790"/>
      <c r="AC243" s="790"/>
      <c r="AD243" s="790"/>
      <c r="AE243" s="790"/>
      <c r="AF243" s="790"/>
      <c r="AG243" s="790"/>
      <c r="AH243" s="790"/>
      <c r="AI243" s="790"/>
      <c r="AJ243" s="790"/>
      <c r="AK243" s="790"/>
      <c r="AL243" s="790"/>
      <c r="AM243" s="790"/>
      <c r="AN243" s="790"/>
      <c r="AO243" s="790"/>
      <c r="AP243" s="790"/>
      <c r="AQ243" s="790"/>
      <c r="AR243" s="790"/>
      <c r="AS243" s="790"/>
      <c r="AT243" s="790"/>
      <c r="AU243" s="790"/>
      <c r="AV243" s="790"/>
      <c r="AW243" s="790"/>
      <c r="AX243" s="790"/>
      <c r="AY243" s="790"/>
      <c r="AZ243" s="790"/>
      <c r="BA243" s="790"/>
      <c r="BB243" s="790"/>
    </row>
    <row r="244" spans="1:54" x14ac:dyDescent="0.2">
      <c r="A244" s="815" t="s">
        <v>1320</v>
      </c>
      <c r="B244" s="816"/>
      <c r="C244" s="791" t="s">
        <v>806</v>
      </c>
      <c r="D244" s="791"/>
      <c r="E244" s="791"/>
      <c r="F244" s="791"/>
      <c r="G244" s="791"/>
      <c r="H244" s="791"/>
      <c r="I244" s="791"/>
      <c r="J244" s="791"/>
      <c r="K244" s="791"/>
      <c r="L244" s="791"/>
      <c r="M244" s="791"/>
      <c r="N244" s="791"/>
      <c r="O244" s="791"/>
      <c r="P244" s="791"/>
      <c r="Q244" s="791"/>
      <c r="R244" s="791"/>
      <c r="S244" s="791"/>
      <c r="T244" s="791"/>
      <c r="U244" s="791"/>
      <c r="V244" s="791" t="s">
        <v>1312</v>
      </c>
      <c r="W244" s="791"/>
      <c r="X244" s="791"/>
      <c r="Y244" s="790"/>
      <c r="Z244" s="790"/>
      <c r="AA244" s="790"/>
      <c r="AB244" s="790"/>
      <c r="AC244" s="790"/>
      <c r="AD244" s="790"/>
      <c r="AE244" s="790"/>
      <c r="AF244" s="790"/>
      <c r="AG244" s="790"/>
      <c r="AH244" s="790"/>
      <c r="AI244" s="790"/>
      <c r="AJ244" s="790"/>
      <c r="AK244" s="790"/>
      <c r="AL244" s="790"/>
      <c r="AM244" s="790"/>
      <c r="AN244" s="790"/>
      <c r="AO244" s="790"/>
      <c r="AP244" s="790"/>
      <c r="AQ244" s="790"/>
      <c r="AR244" s="790"/>
      <c r="AS244" s="790"/>
      <c r="AT244" s="790"/>
      <c r="AU244" s="790"/>
      <c r="AV244" s="790"/>
      <c r="AW244" s="790"/>
      <c r="AX244" s="790"/>
      <c r="AY244" s="790"/>
      <c r="AZ244" s="790"/>
      <c r="BA244" s="790"/>
      <c r="BB244" s="790"/>
    </row>
    <row r="245" spans="1:54" x14ac:dyDescent="0.2">
      <c r="A245" s="815" t="s">
        <v>1321</v>
      </c>
      <c r="B245" s="816"/>
      <c r="C245" s="791" t="s">
        <v>807</v>
      </c>
      <c r="D245" s="791"/>
      <c r="E245" s="791"/>
      <c r="F245" s="791"/>
      <c r="G245" s="791"/>
      <c r="H245" s="791"/>
      <c r="I245" s="791"/>
      <c r="J245" s="791"/>
      <c r="K245" s="791"/>
      <c r="L245" s="791"/>
      <c r="M245" s="791"/>
      <c r="N245" s="791"/>
      <c r="O245" s="791"/>
      <c r="P245" s="791"/>
      <c r="Q245" s="791"/>
      <c r="R245" s="791"/>
      <c r="S245" s="791"/>
      <c r="T245" s="791"/>
      <c r="U245" s="791"/>
      <c r="V245" s="791" t="s">
        <v>1312</v>
      </c>
      <c r="W245" s="791"/>
      <c r="X245" s="791"/>
      <c r="Y245" s="790"/>
      <c r="Z245" s="790"/>
      <c r="AA245" s="790"/>
      <c r="AB245" s="790"/>
      <c r="AC245" s="790"/>
      <c r="AD245" s="790"/>
      <c r="AE245" s="790"/>
      <c r="AF245" s="790"/>
      <c r="AG245" s="790"/>
      <c r="AH245" s="790"/>
      <c r="AI245" s="790"/>
      <c r="AJ245" s="790"/>
      <c r="AK245" s="790"/>
      <c r="AL245" s="790"/>
      <c r="AM245" s="790"/>
      <c r="AN245" s="790"/>
      <c r="AO245" s="790"/>
      <c r="AP245" s="790"/>
      <c r="AQ245" s="790"/>
      <c r="AR245" s="790"/>
      <c r="AS245" s="790"/>
      <c r="AT245" s="790"/>
      <c r="AU245" s="790"/>
      <c r="AV245" s="790"/>
      <c r="AW245" s="790"/>
      <c r="AX245" s="790"/>
      <c r="AY245" s="790"/>
      <c r="AZ245" s="790"/>
      <c r="BA245" s="790"/>
      <c r="BB245" s="790"/>
    </row>
    <row r="246" spans="1:54" x14ac:dyDescent="0.2">
      <c r="A246" s="815" t="s">
        <v>1322</v>
      </c>
      <c r="B246" s="816"/>
      <c r="C246" s="791" t="s">
        <v>808</v>
      </c>
      <c r="D246" s="791"/>
      <c r="E246" s="791"/>
      <c r="F246" s="791"/>
      <c r="G246" s="791"/>
      <c r="H246" s="791"/>
      <c r="I246" s="791"/>
      <c r="J246" s="791"/>
      <c r="K246" s="791"/>
      <c r="L246" s="791"/>
      <c r="M246" s="791"/>
      <c r="N246" s="791"/>
      <c r="O246" s="791"/>
      <c r="P246" s="791"/>
      <c r="Q246" s="791"/>
      <c r="R246" s="791"/>
      <c r="S246" s="791"/>
      <c r="T246" s="791"/>
      <c r="U246" s="791"/>
      <c r="V246" s="791" t="s">
        <v>1312</v>
      </c>
      <c r="W246" s="791"/>
      <c r="X246" s="791"/>
      <c r="Y246" s="790"/>
      <c r="Z246" s="790"/>
      <c r="AA246" s="790"/>
      <c r="AB246" s="790"/>
      <c r="AC246" s="790"/>
      <c r="AD246" s="790"/>
      <c r="AE246" s="790"/>
      <c r="AF246" s="790"/>
      <c r="AG246" s="790"/>
      <c r="AH246" s="790"/>
      <c r="AI246" s="790"/>
      <c r="AJ246" s="790"/>
      <c r="AK246" s="790"/>
      <c r="AL246" s="790"/>
      <c r="AM246" s="790"/>
      <c r="AN246" s="790"/>
      <c r="AO246" s="790"/>
      <c r="AP246" s="790"/>
      <c r="AQ246" s="790"/>
      <c r="AR246" s="790"/>
      <c r="AS246" s="790"/>
      <c r="AT246" s="790"/>
      <c r="AU246" s="790"/>
      <c r="AV246" s="790"/>
      <c r="AW246" s="790"/>
      <c r="AX246" s="790"/>
      <c r="AY246" s="790"/>
      <c r="AZ246" s="790"/>
      <c r="BA246" s="790"/>
      <c r="BB246" s="790"/>
    </row>
    <row r="247" spans="1:54" x14ac:dyDescent="0.2">
      <c r="A247" s="815" t="s">
        <v>1323</v>
      </c>
      <c r="B247" s="816"/>
      <c r="C247" s="791" t="s">
        <v>809</v>
      </c>
      <c r="D247" s="791"/>
      <c r="E247" s="791"/>
      <c r="F247" s="791"/>
      <c r="G247" s="791"/>
      <c r="H247" s="791"/>
      <c r="I247" s="791"/>
      <c r="J247" s="791"/>
      <c r="K247" s="791"/>
      <c r="L247" s="791"/>
      <c r="M247" s="791"/>
      <c r="N247" s="791"/>
      <c r="O247" s="791"/>
      <c r="P247" s="791"/>
      <c r="Q247" s="791"/>
      <c r="R247" s="791"/>
      <c r="S247" s="791"/>
      <c r="T247" s="791"/>
      <c r="U247" s="791"/>
      <c r="V247" s="791" t="s">
        <v>1312</v>
      </c>
      <c r="W247" s="791"/>
      <c r="X247" s="791"/>
      <c r="Y247" s="790"/>
      <c r="Z247" s="790"/>
      <c r="AA247" s="790"/>
      <c r="AB247" s="790"/>
      <c r="AC247" s="790"/>
      <c r="AD247" s="790"/>
      <c r="AE247" s="790"/>
      <c r="AF247" s="790"/>
      <c r="AG247" s="790"/>
      <c r="AH247" s="790"/>
      <c r="AI247" s="790"/>
      <c r="AJ247" s="790"/>
      <c r="AK247" s="790"/>
      <c r="AL247" s="790"/>
      <c r="AM247" s="790"/>
      <c r="AN247" s="790"/>
      <c r="AO247" s="790"/>
      <c r="AP247" s="790"/>
      <c r="AQ247" s="790"/>
      <c r="AR247" s="790"/>
      <c r="AS247" s="790"/>
      <c r="AT247" s="790"/>
      <c r="AU247" s="790"/>
      <c r="AV247" s="790"/>
      <c r="AW247" s="790"/>
      <c r="AX247" s="790"/>
      <c r="AY247" s="790"/>
      <c r="AZ247" s="790"/>
      <c r="BA247" s="790"/>
      <c r="BB247" s="790"/>
    </row>
    <row r="248" spans="1:54" x14ac:dyDescent="0.2">
      <c r="A248" s="817" t="s">
        <v>1324</v>
      </c>
      <c r="B248" s="818"/>
      <c r="C248" s="798" t="s">
        <v>1325</v>
      </c>
      <c r="D248" s="798"/>
      <c r="E248" s="798"/>
      <c r="F248" s="798"/>
      <c r="G248" s="798"/>
      <c r="H248" s="798"/>
      <c r="I248" s="798"/>
      <c r="J248" s="798"/>
      <c r="K248" s="798"/>
      <c r="L248" s="798"/>
      <c r="M248" s="798"/>
      <c r="N248" s="798"/>
      <c r="O248" s="798"/>
      <c r="P248" s="798"/>
      <c r="Q248" s="798"/>
      <c r="R248" s="798"/>
      <c r="S248" s="798"/>
      <c r="T248" s="798"/>
      <c r="U248" s="798"/>
      <c r="V248" s="799" t="s">
        <v>1326</v>
      </c>
      <c r="W248" s="799"/>
      <c r="X248" s="799"/>
      <c r="Y248" s="794"/>
      <c r="Z248" s="814"/>
      <c r="AA248" s="814"/>
      <c r="AB248" s="814"/>
      <c r="AC248" s="796"/>
      <c r="AD248" s="796"/>
      <c r="AE248" s="794"/>
      <c r="AF248" s="814"/>
      <c r="AG248" s="814"/>
      <c r="AH248" s="814"/>
      <c r="AI248" s="796"/>
      <c r="AJ248" s="796"/>
      <c r="AK248" s="794"/>
      <c r="AL248" s="814"/>
      <c r="AM248" s="814"/>
      <c r="AN248" s="814"/>
      <c r="AO248" s="796"/>
      <c r="AP248" s="796"/>
      <c r="AQ248" s="794"/>
      <c r="AR248" s="814"/>
      <c r="AS248" s="814"/>
      <c r="AT248" s="814"/>
      <c r="AU248" s="796"/>
      <c r="AV248" s="796"/>
      <c r="AW248" s="794"/>
      <c r="AX248" s="814"/>
      <c r="AY248" s="814"/>
      <c r="AZ248" s="814"/>
      <c r="BA248" s="796"/>
      <c r="BB248" s="796"/>
    </row>
    <row r="249" spans="1:54" x14ac:dyDescent="0.2">
      <c r="A249" s="815" t="s">
        <v>1327</v>
      </c>
      <c r="B249" s="816"/>
      <c r="C249" s="791" t="s">
        <v>1328</v>
      </c>
      <c r="D249" s="791"/>
      <c r="E249" s="791"/>
      <c r="F249" s="791"/>
      <c r="G249" s="791"/>
      <c r="H249" s="791"/>
      <c r="I249" s="791"/>
      <c r="J249" s="791"/>
      <c r="K249" s="791"/>
      <c r="L249" s="791"/>
      <c r="M249" s="791"/>
      <c r="N249" s="791"/>
      <c r="O249" s="791"/>
      <c r="P249" s="791"/>
      <c r="Q249" s="791"/>
      <c r="R249" s="791"/>
      <c r="S249" s="791"/>
      <c r="T249" s="791"/>
      <c r="U249" s="791"/>
      <c r="V249" s="792" t="s">
        <v>1329</v>
      </c>
      <c r="W249" s="792"/>
      <c r="X249" s="792"/>
      <c r="Y249" s="790"/>
      <c r="Z249" s="790"/>
      <c r="AA249" s="790"/>
      <c r="AB249" s="790"/>
      <c r="AC249" s="790"/>
      <c r="AD249" s="790"/>
      <c r="AE249" s="790"/>
      <c r="AF249" s="790"/>
      <c r="AG249" s="790"/>
      <c r="AH249" s="790"/>
      <c r="AI249" s="790"/>
      <c r="AJ249" s="790"/>
      <c r="AK249" s="790"/>
      <c r="AL249" s="790"/>
      <c r="AM249" s="790"/>
      <c r="AN249" s="790"/>
      <c r="AO249" s="790"/>
      <c r="AP249" s="790"/>
      <c r="AQ249" s="790"/>
      <c r="AR249" s="790"/>
      <c r="AS249" s="790"/>
      <c r="AT249" s="790"/>
      <c r="AU249" s="790"/>
      <c r="AV249" s="790"/>
      <c r="AW249" s="790"/>
      <c r="AX249" s="790"/>
      <c r="AY249" s="790"/>
      <c r="AZ249" s="790"/>
      <c r="BA249" s="790"/>
      <c r="BB249" s="790"/>
    </row>
    <row r="250" spans="1:54" x14ac:dyDescent="0.2">
      <c r="A250" s="815" t="s">
        <v>1330</v>
      </c>
      <c r="B250" s="816"/>
      <c r="C250" s="791" t="s">
        <v>1331</v>
      </c>
      <c r="D250" s="791"/>
      <c r="E250" s="791"/>
      <c r="F250" s="791"/>
      <c r="G250" s="791"/>
      <c r="H250" s="791"/>
      <c r="I250" s="791"/>
      <c r="J250" s="791"/>
      <c r="K250" s="791"/>
      <c r="L250" s="791"/>
      <c r="M250" s="791"/>
      <c r="N250" s="791"/>
      <c r="O250" s="791"/>
      <c r="P250" s="791"/>
      <c r="Q250" s="791"/>
      <c r="R250" s="791"/>
      <c r="S250" s="791"/>
      <c r="T250" s="791"/>
      <c r="U250" s="791"/>
      <c r="V250" s="792" t="s">
        <v>1332</v>
      </c>
      <c r="W250" s="792"/>
      <c r="X250" s="792"/>
      <c r="Y250" s="794"/>
      <c r="Z250" s="814"/>
      <c r="AA250" s="814"/>
      <c r="AB250" s="814"/>
      <c r="AC250" s="796"/>
      <c r="AD250" s="796"/>
      <c r="AE250" s="794"/>
      <c r="AF250" s="814"/>
      <c r="AG250" s="814"/>
      <c r="AH250" s="814"/>
      <c r="AI250" s="796"/>
      <c r="AJ250" s="796"/>
      <c r="AK250" s="794"/>
      <c r="AL250" s="814"/>
      <c r="AM250" s="814"/>
      <c r="AN250" s="814"/>
      <c r="AO250" s="796"/>
      <c r="AP250" s="796"/>
      <c r="AQ250" s="794"/>
      <c r="AR250" s="814"/>
      <c r="AS250" s="814"/>
      <c r="AT250" s="814"/>
      <c r="AU250" s="796"/>
      <c r="AV250" s="796"/>
      <c r="AW250" s="794"/>
      <c r="AX250" s="814"/>
      <c r="AY250" s="814"/>
      <c r="AZ250" s="814"/>
      <c r="BA250" s="796"/>
      <c r="BB250" s="796"/>
    </row>
    <row r="251" spans="1:54" x14ac:dyDescent="0.2">
      <c r="A251" s="815" t="s">
        <v>1333</v>
      </c>
      <c r="B251" s="816"/>
      <c r="C251" s="791" t="s">
        <v>799</v>
      </c>
      <c r="D251" s="791"/>
      <c r="E251" s="791"/>
      <c r="F251" s="791"/>
      <c r="G251" s="791"/>
      <c r="H251" s="791"/>
      <c r="I251" s="791"/>
      <c r="J251" s="791"/>
      <c r="K251" s="791"/>
      <c r="L251" s="791"/>
      <c r="M251" s="791"/>
      <c r="N251" s="791"/>
      <c r="O251" s="791"/>
      <c r="P251" s="791"/>
      <c r="Q251" s="791"/>
      <c r="R251" s="791"/>
      <c r="S251" s="791"/>
      <c r="T251" s="791"/>
      <c r="U251" s="791"/>
      <c r="V251" s="791" t="s">
        <v>1332</v>
      </c>
      <c r="W251" s="791"/>
      <c r="X251" s="791"/>
      <c r="Y251" s="790"/>
      <c r="Z251" s="790"/>
      <c r="AA251" s="790"/>
      <c r="AB251" s="790"/>
      <c r="AC251" s="790"/>
      <c r="AD251" s="790"/>
      <c r="AE251" s="790"/>
      <c r="AF251" s="790"/>
      <c r="AG251" s="790"/>
      <c r="AH251" s="790"/>
      <c r="AI251" s="790"/>
      <c r="AJ251" s="790"/>
      <c r="AK251" s="790"/>
      <c r="AL251" s="790"/>
      <c r="AM251" s="790"/>
      <c r="AN251" s="790"/>
      <c r="AO251" s="790"/>
      <c r="AP251" s="790"/>
      <c r="AQ251" s="790"/>
      <c r="AR251" s="790"/>
      <c r="AS251" s="790"/>
      <c r="AT251" s="790"/>
      <c r="AU251" s="790"/>
      <c r="AV251" s="790"/>
      <c r="AW251" s="790"/>
      <c r="AX251" s="790"/>
      <c r="AY251" s="790"/>
      <c r="AZ251" s="790"/>
      <c r="BA251" s="790"/>
      <c r="BB251" s="790"/>
    </row>
    <row r="252" spans="1:54" x14ac:dyDescent="0.2">
      <c r="A252" s="815" t="s">
        <v>1334</v>
      </c>
      <c r="B252" s="816"/>
      <c r="C252" s="791" t="s">
        <v>800</v>
      </c>
      <c r="D252" s="791"/>
      <c r="E252" s="791"/>
      <c r="F252" s="791"/>
      <c r="G252" s="791"/>
      <c r="H252" s="791"/>
      <c r="I252" s="791"/>
      <c r="J252" s="791"/>
      <c r="K252" s="791"/>
      <c r="L252" s="791"/>
      <c r="M252" s="791"/>
      <c r="N252" s="791"/>
      <c r="O252" s="791"/>
      <c r="P252" s="791"/>
      <c r="Q252" s="791"/>
      <c r="R252" s="791"/>
      <c r="S252" s="791"/>
      <c r="T252" s="791"/>
      <c r="U252" s="791"/>
      <c r="V252" s="791" t="s">
        <v>1332</v>
      </c>
      <c r="W252" s="791"/>
      <c r="X252" s="791"/>
      <c r="Y252" s="790"/>
      <c r="Z252" s="790"/>
      <c r="AA252" s="790"/>
      <c r="AB252" s="790"/>
      <c r="AC252" s="790"/>
      <c r="AD252" s="790"/>
      <c r="AE252" s="790"/>
      <c r="AF252" s="790"/>
      <c r="AG252" s="790"/>
      <c r="AH252" s="790"/>
      <c r="AI252" s="790"/>
      <c r="AJ252" s="790"/>
      <c r="AK252" s="790"/>
      <c r="AL252" s="790"/>
      <c r="AM252" s="790"/>
      <c r="AN252" s="790"/>
      <c r="AO252" s="790"/>
      <c r="AP252" s="790"/>
      <c r="AQ252" s="790"/>
      <c r="AR252" s="790"/>
      <c r="AS252" s="790"/>
      <c r="AT252" s="790"/>
      <c r="AU252" s="790"/>
      <c r="AV252" s="790"/>
      <c r="AW252" s="790"/>
      <c r="AX252" s="790"/>
      <c r="AY252" s="790"/>
      <c r="AZ252" s="790"/>
      <c r="BA252" s="790"/>
      <c r="BB252" s="790"/>
    </row>
    <row r="253" spans="1:54" x14ac:dyDescent="0.2">
      <c r="A253" s="815" t="s">
        <v>1335</v>
      </c>
      <c r="B253" s="816"/>
      <c r="C253" s="791" t="s">
        <v>801</v>
      </c>
      <c r="D253" s="791"/>
      <c r="E253" s="791"/>
      <c r="F253" s="791"/>
      <c r="G253" s="791"/>
      <c r="H253" s="791"/>
      <c r="I253" s="791"/>
      <c r="J253" s="791"/>
      <c r="K253" s="791"/>
      <c r="L253" s="791"/>
      <c r="M253" s="791"/>
      <c r="N253" s="791"/>
      <c r="O253" s="791"/>
      <c r="P253" s="791"/>
      <c r="Q253" s="791"/>
      <c r="R253" s="791"/>
      <c r="S253" s="791"/>
      <c r="T253" s="791"/>
      <c r="U253" s="791"/>
      <c r="V253" s="791" t="s">
        <v>1332</v>
      </c>
      <c r="W253" s="791"/>
      <c r="X253" s="791"/>
      <c r="Y253" s="790"/>
      <c r="Z253" s="790"/>
      <c r="AA253" s="790"/>
      <c r="AB253" s="790"/>
      <c r="AC253" s="790"/>
      <c r="AD253" s="790"/>
      <c r="AE253" s="790"/>
      <c r="AF253" s="790"/>
      <c r="AG253" s="790"/>
      <c r="AH253" s="790"/>
      <c r="AI253" s="790"/>
      <c r="AJ253" s="790"/>
      <c r="AK253" s="790"/>
      <c r="AL253" s="790"/>
      <c r="AM253" s="790"/>
      <c r="AN253" s="790"/>
      <c r="AO253" s="790"/>
      <c r="AP253" s="790"/>
      <c r="AQ253" s="790"/>
      <c r="AR253" s="790"/>
      <c r="AS253" s="790"/>
      <c r="AT253" s="790"/>
      <c r="AU253" s="790"/>
      <c r="AV253" s="790"/>
      <c r="AW253" s="790"/>
      <c r="AX253" s="790"/>
      <c r="AY253" s="790"/>
      <c r="AZ253" s="790"/>
      <c r="BA253" s="790"/>
      <c r="BB253" s="790"/>
    </row>
    <row r="254" spans="1:54" x14ac:dyDescent="0.2">
      <c r="A254" s="815" t="s">
        <v>1336</v>
      </c>
      <c r="B254" s="816"/>
      <c r="C254" s="791" t="s">
        <v>802</v>
      </c>
      <c r="D254" s="791"/>
      <c r="E254" s="791"/>
      <c r="F254" s="791"/>
      <c r="G254" s="791"/>
      <c r="H254" s="791"/>
      <c r="I254" s="791"/>
      <c r="J254" s="791"/>
      <c r="K254" s="791"/>
      <c r="L254" s="791"/>
      <c r="M254" s="791"/>
      <c r="N254" s="791"/>
      <c r="O254" s="791"/>
      <c r="P254" s="791"/>
      <c r="Q254" s="791"/>
      <c r="R254" s="791"/>
      <c r="S254" s="791"/>
      <c r="T254" s="791"/>
      <c r="U254" s="791"/>
      <c r="V254" s="791" t="s">
        <v>1332</v>
      </c>
      <c r="W254" s="791"/>
      <c r="X254" s="791"/>
      <c r="Y254" s="790"/>
      <c r="Z254" s="790"/>
      <c r="AA254" s="790"/>
      <c r="AB254" s="790"/>
      <c r="AC254" s="790"/>
      <c r="AD254" s="790"/>
      <c r="AE254" s="790"/>
      <c r="AF254" s="790"/>
      <c r="AG254" s="790"/>
      <c r="AH254" s="790"/>
      <c r="AI254" s="790"/>
      <c r="AJ254" s="790"/>
      <c r="AK254" s="790"/>
      <c r="AL254" s="790"/>
      <c r="AM254" s="790"/>
      <c r="AN254" s="790"/>
      <c r="AO254" s="790"/>
      <c r="AP254" s="790"/>
      <c r="AQ254" s="790"/>
      <c r="AR254" s="790"/>
      <c r="AS254" s="790"/>
      <c r="AT254" s="790"/>
      <c r="AU254" s="790"/>
      <c r="AV254" s="790"/>
      <c r="AW254" s="790"/>
      <c r="AX254" s="790"/>
      <c r="AY254" s="790"/>
      <c r="AZ254" s="790"/>
      <c r="BA254" s="790"/>
      <c r="BB254" s="790"/>
    </row>
    <row r="255" spans="1:54" x14ac:dyDescent="0.2">
      <c r="A255" s="815" t="s">
        <v>1337</v>
      </c>
      <c r="B255" s="816"/>
      <c r="C255" s="791" t="s">
        <v>803</v>
      </c>
      <c r="D255" s="791"/>
      <c r="E255" s="791"/>
      <c r="F255" s="791"/>
      <c r="G255" s="791"/>
      <c r="H255" s="791"/>
      <c r="I255" s="791"/>
      <c r="J255" s="791"/>
      <c r="K255" s="791"/>
      <c r="L255" s="791"/>
      <c r="M255" s="791"/>
      <c r="N255" s="791"/>
      <c r="O255" s="791"/>
      <c r="P255" s="791"/>
      <c r="Q255" s="791"/>
      <c r="R255" s="791"/>
      <c r="S255" s="791"/>
      <c r="T255" s="791"/>
      <c r="U255" s="791"/>
      <c r="V255" s="791" t="s">
        <v>1332</v>
      </c>
      <c r="W255" s="791"/>
      <c r="X255" s="791"/>
      <c r="Y255" s="790"/>
      <c r="Z255" s="790"/>
      <c r="AA255" s="790"/>
      <c r="AB255" s="790"/>
      <c r="AC255" s="790"/>
      <c r="AD255" s="790"/>
      <c r="AE255" s="790"/>
      <c r="AF255" s="790"/>
      <c r="AG255" s="790"/>
      <c r="AH255" s="790"/>
      <c r="AI255" s="790"/>
      <c r="AJ255" s="790"/>
      <c r="AK255" s="790"/>
      <c r="AL255" s="790"/>
      <c r="AM255" s="790"/>
      <c r="AN255" s="790"/>
      <c r="AO255" s="790"/>
      <c r="AP255" s="790"/>
      <c r="AQ255" s="790"/>
      <c r="AR255" s="790"/>
      <c r="AS255" s="790"/>
      <c r="AT255" s="790"/>
      <c r="AU255" s="790"/>
      <c r="AV255" s="790"/>
      <c r="AW255" s="790"/>
      <c r="AX255" s="790"/>
      <c r="AY255" s="790"/>
      <c r="AZ255" s="790"/>
      <c r="BA255" s="790"/>
      <c r="BB255" s="790"/>
    </row>
    <row r="256" spans="1:54" x14ac:dyDescent="0.2">
      <c r="A256" s="815" t="s">
        <v>1338</v>
      </c>
      <c r="B256" s="816"/>
      <c r="C256" s="791" t="s">
        <v>804</v>
      </c>
      <c r="D256" s="791"/>
      <c r="E256" s="791"/>
      <c r="F256" s="791"/>
      <c r="G256" s="791"/>
      <c r="H256" s="791"/>
      <c r="I256" s="791"/>
      <c r="J256" s="791"/>
      <c r="K256" s="791"/>
      <c r="L256" s="791"/>
      <c r="M256" s="791"/>
      <c r="N256" s="791"/>
      <c r="O256" s="791"/>
      <c r="P256" s="791"/>
      <c r="Q256" s="791"/>
      <c r="R256" s="791"/>
      <c r="S256" s="791"/>
      <c r="T256" s="791"/>
      <c r="U256" s="791"/>
      <c r="V256" s="791" t="s">
        <v>1332</v>
      </c>
      <c r="W256" s="791"/>
      <c r="X256" s="791"/>
      <c r="Y256" s="790"/>
      <c r="Z256" s="790"/>
      <c r="AA256" s="790"/>
      <c r="AB256" s="790"/>
      <c r="AC256" s="790"/>
      <c r="AD256" s="790"/>
      <c r="AE256" s="790"/>
      <c r="AF256" s="790"/>
      <c r="AG256" s="790"/>
      <c r="AH256" s="790"/>
      <c r="AI256" s="790"/>
      <c r="AJ256" s="790"/>
      <c r="AK256" s="790"/>
      <c r="AL256" s="790"/>
      <c r="AM256" s="790"/>
      <c r="AN256" s="790"/>
      <c r="AO256" s="790"/>
      <c r="AP256" s="790"/>
      <c r="AQ256" s="790"/>
      <c r="AR256" s="790"/>
      <c r="AS256" s="790"/>
      <c r="AT256" s="790"/>
      <c r="AU256" s="790"/>
      <c r="AV256" s="790"/>
      <c r="AW256" s="790"/>
      <c r="AX256" s="790"/>
      <c r="AY256" s="790"/>
      <c r="AZ256" s="790"/>
      <c r="BA256" s="790"/>
      <c r="BB256" s="790"/>
    </row>
    <row r="257" spans="1:54" x14ac:dyDescent="0.2">
      <c r="A257" s="815" t="s">
        <v>1339</v>
      </c>
      <c r="B257" s="816"/>
      <c r="C257" s="791" t="s">
        <v>805</v>
      </c>
      <c r="D257" s="791"/>
      <c r="E257" s="791"/>
      <c r="F257" s="791"/>
      <c r="G257" s="791"/>
      <c r="H257" s="791"/>
      <c r="I257" s="791"/>
      <c r="J257" s="791"/>
      <c r="K257" s="791"/>
      <c r="L257" s="791"/>
      <c r="M257" s="791"/>
      <c r="N257" s="791"/>
      <c r="O257" s="791"/>
      <c r="P257" s="791"/>
      <c r="Q257" s="791"/>
      <c r="R257" s="791"/>
      <c r="S257" s="791"/>
      <c r="T257" s="791"/>
      <c r="U257" s="791"/>
      <c r="V257" s="791" t="s">
        <v>1332</v>
      </c>
      <c r="W257" s="791"/>
      <c r="X257" s="791"/>
      <c r="Y257" s="790"/>
      <c r="Z257" s="790"/>
      <c r="AA257" s="790"/>
      <c r="AB257" s="790"/>
      <c r="AC257" s="790"/>
      <c r="AD257" s="790"/>
      <c r="AE257" s="790"/>
      <c r="AF257" s="790"/>
      <c r="AG257" s="790"/>
      <c r="AH257" s="790"/>
      <c r="AI257" s="790"/>
      <c r="AJ257" s="790"/>
      <c r="AK257" s="790"/>
      <c r="AL257" s="790"/>
      <c r="AM257" s="790"/>
      <c r="AN257" s="790"/>
      <c r="AO257" s="790"/>
      <c r="AP257" s="790"/>
      <c r="AQ257" s="790"/>
      <c r="AR257" s="790"/>
      <c r="AS257" s="790"/>
      <c r="AT257" s="790"/>
      <c r="AU257" s="790"/>
      <c r="AV257" s="790"/>
      <c r="AW257" s="790"/>
      <c r="AX257" s="790"/>
      <c r="AY257" s="790"/>
      <c r="AZ257" s="790"/>
      <c r="BA257" s="790"/>
      <c r="BB257" s="790"/>
    </row>
    <row r="258" spans="1:54" x14ac:dyDescent="0.2">
      <c r="A258" s="815" t="s">
        <v>1340</v>
      </c>
      <c r="B258" s="816"/>
      <c r="C258" s="791" t="s">
        <v>806</v>
      </c>
      <c r="D258" s="791"/>
      <c r="E258" s="791"/>
      <c r="F258" s="791"/>
      <c r="G258" s="791"/>
      <c r="H258" s="791"/>
      <c r="I258" s="791"/>
      <c r="J258" s="791"/>
      <c r="K258" s="791"/>
      <c r="L258" s="791"/>
      <c r="M258" s="791"/>
      <c r="N258" s="791"/>
      <c r="O258" s="791"/>
      <c r="P258" s="791"/>
      <c r="Q258" s="791"/>
      <c r="R258" s="791"/>
      <c r="S258" s="791"/>
      <c r="T258" s="791"/>
      <c r="U258" s="791"/>
      <c r="V258" s="791" t="s">
        <v>1332</v>
      </c>
      <c r="W258" s="791"/>
      <c r="X258" s="791"/>
      <c r="Y258" s="790"/>
      <c r="Z258" s="790"/>
      <c r="AA258" s="790"/>
      <c r="AB258" s="790"/>
      <c r="AC258" s="790"/>
      <c r="AD258" s="790"/>
      <c r="AE258" s="790"/>
      <c r="AF258" s="790"/>
      <c r="AG258" s="790"/>
      <c r="AH258" s="790"/>
      <c r="AI258" s="790"/>
      <c r="AJ258" s="790"/>
      <c r="AK258" s="790"/>
      <c r="AL258" s="790"/>
      <c r="AM258" s="790"/>
      <c r="AN258" s="790"/>
      <c r="AO258" s="790"/>
      <c r="AP258" s="790"/>
      <c r="AQ258" s="790"/>
      <c r="AR258" s="790"/>
      <c r="AS258" s="790"/>
      <c r="AT258" s="790"/>
      <c r="AU258" s="790"/>
      <c r="AV258" s="790"/>
      <c r="AW258" s="790"/>
      <c r="AX258" s="790"/>
      <c r="AY258" s="790"/>
      <c r="AZ258" s="790"/>
      <c r="BA258" s="790"/>
      <c r="BB258" s="790"/>
    </row>
    <row r="259" spans="1:54" x14ac:dyDescent="0.2">
      <c r="A259" s="815" t="s">
        <v>1341</v>
      </c>
      <c r="B259" s="816"/>
      <c r="C259" s="791" t="s">
        <v>807</v>
      </c>
      <c r="D259" s="791"/>
      <c r="E259" s="791"/>
      <c r="F259" s="791"/>
      <c r="G259" s="791"/>
      <c r="H259" s="791"/>
      <c r="I259" s="791"/>
      <c r="J259" s="791"/>
      <c r="K259" s="791"/>
      <c r="L259" s="791"/>
      <c r="M259" s="791"/>
      <c r="N259" s="791"/>
      <c r="O259" s="791"/>
      <c r="P259" s="791"/>
      <c r="Q259" s="791"/>
      <c r="R259" s="791"/>
      <c r="S259" s="791"/>
      <c r="T259" s="791"/>
      <c r="U259" s="791"/>
      <c r="V259" s="791" t="s">
        <v>1332</v>
      </c>
      <c r="W259" s="791"/>
      <c r="X259" s="791"/>
      <c r="Y259" s="790"/>
      <c r="Z259" s="790"/>
      <c r="AA259" s="790"/>
      <c r="AB259" s="790"/>
      <c r="AC259" s="790"/>
      <c r="AD259" s="790"/>
      <c r="AE259" s="790"/>
      <c r="AF259" s="790"/>
      <c r="AG259" s="790"/>
      <c r="AH259" s="790"/>
      <c r="AI259" s="790"/>
      <c r="AJ259" s="790"/>
      <c r="AK259" s="790"/>
      <c r="AL259" s="790"/>
      <c r="AM259" s="790"/>
      <c r="AN259" s="790"/>
      <c r="AO259" s="790"/>
      <c r="AP259" s="790"/>
      <c r="AQ259" s="790"/>
      <c r="AR259" s="790"/>
      <c r="AS259" s="790"/>
      <c r="AT259" s="790"/>
      <c r="AU259" s="790"/>
      <c r="AV259" s="790"/>
      <c r="AW259" s="790"/>
      <c r="AX259" s="790"/>
      <c r="AY259" s="790"/>
      <c r="AZ259" s="790"/>
      <c r="BA259" s="790"/>
      <c r="BB259" s="790"/>
    </row>
    <row r="260" spans="1:54" x14ac:dyDescent="0.2">
      <c r="A260" s="815" t="s">
        <v>1342</v>
      </c>
      <c r="B260" s="816"/>
      <c r="C260" s="791" t="s">
        <v>808</v>
      </c>
      <c r="D260" s="791"/>
      <c r="E260" s="791"/>
      <c r="F260" s="791"/>
      <c r="G260" s="791"/>
      <c r="H260" s="791"/>
      <c r="I260" s="791"/>
      <c r="J260" s="791"/>
      <c r="K260" s="791"/>
      <c r="L260" s="791"/>
      <c r="M260" s="791"/>
      <c r="N260" s="791"/>
      <c r="O260" s="791"/>
      <c r="P260" s="791"/>
      <c r="Q260" s="791"/>
      <c r="R260" s="791"/>
      <c r="S260" s="791"/>
      <c r="T260" s="791"/>
      <c r="U260" s="791"/>
      <c r="V260" s="791" t="s">
        <v>1332</v>
      </c>
      <c r="W260" s="791"/>
      <c r="X260" s="791"/>
      <c r="Y260" s="790"/>
      <c r="Z260" s="790"/>
      <c r="AA260" s="790"/>
      <c r="AB260" s="790"/>
      <c r="AC260" s="790"/>
      <c r="AD260" s="790"/>
      <c r="AE260" s="790"/>
      <c r="AF260" s="790"/>
      <c r="AG260" s="790"/>
      <c r="AH260" s="790"/>
      <c r="AI260" s="790"/>
      <c r="AJ260" s="790"/>
      <c r="AK260" s="790"/>
      <c r="AL260" s="790"/>
      <c r="AM260" s="790"/>
      <c r="AN260" s="790"/>
      <c r="AO260" s="790"/>
      <c r="AP260" s="790"/>
      <c r="AQ260" s="790"/>
      <c r="AR260" s="790"/>
      <c r="AS260" s="790"/>
      <c r="AT260" s="790"/>
      <c r="AU260" s="790"/>
      <c r="AV260" s="790"/>
      <c r="AW260" s="790"/>
      <c r="AX260" s="790"/>
      <c r="AY260" s="790"/>
      <c r="AZ260" s="790"/>
      <c r="BA260" s="790"/>
      <c r="BB260" s="790"/>
    </row>
    <row r="261" spans="1:54" x14ac:dyDescent="0.2">
      <c r="A261" s="815" t="s">
        <v>1343</v>
      </c>
      <c r="B261" s="816"/>
      <c r="C261" s="791" t="s">
        <v>809</v>
      </c>
      <c r="D261" s="791"/>
      <c r="E261" s="791"/>
      <c r="F261" s="791"/>
      <c r="G261" s="791"/>
      <c r="H261" s="791"/>
      <c r="I261" s="791"/>
      <c r="J261" s="791"/>
      <c r="K261" s="791"/>
      <c r="L261" s="791"/>
      <c r="M261" s="791"/>
      <c r="N261" s="791"/>
      <c r="O261" s="791"/>
      <c r="P261" s="791"/>
      <c r="Q261" s="791"/>
      <c r="R261" s="791"/>
      <c r="S261" s="791"/>
      <c r="T261" s="791"/>
      <c r="U261" s="791"/>
      <c r="V261" s="791" t="s">
        <v>1332</v>
      </c>
      <c r="W261" s="791"/>
      <c r="X261" s="791"/>
      <c r="Y261" s="790"/>
      <c r="Z261" s="790"/>
      <c r="AA261" s="790"/>
      <c r="AB261" s="790"/>
      <c r="AC261" s="790"/>
      <c r="AD261" s="790"/>
      <c r="AE261" s="790"/>
      <c r="AF261" s="790"/>
      <c r="AG261" s="790"/>
      <c r="AH261" s="790"/>
      <c r="AI261" s="790"/>
      <c r="AJ261" s="790"/>
      <c r="AK261" s="790"/>
      <c r="AL261" s="790"/>
      <c r="AM261" s="790"/>
      <c r="AN261" s="790"/>
      <c r="AO261" s="790"/>
      <c r="AP261" s="790"/>
      <c r="AQ261" s="790"/>
      <c r="AR261" s="790"/>
      <c r="AS261" s="790"/>
      <c r="AT261" s="790"/>
      <c r="AU261" s="790"/>
      <c r="AV261" s="790"/>
      <c r="AW261" s="790"/>
      <c r="AX261" s="790"/>
      <c r="AY261" s="790"/>
      <c r="AZ261" s="790"/>
      <c r="BA261" s="790"/>
      <c r="BB261" s="790"/>
    </row>
    <row r="262" spans="1:54" x14ac:dyDescent="0.2">
      <c r="A262" s="815" t="s">
        <v>1344</v>
      </c>
      <c r="B262" s="816"/>
      <c r="C262" s="791" t="s">
        <v>1345</v>
      </c>
      <c r="D262" s="791"/>
      <c r="E262" s="791"/>
      <c r="F262" s="791"/>
      <c r="G262" s="791"/>
      <c r="H262" s="791"/>
      <c r="I262" s="791"/>
      <c r="J262" s="791"/>
      <c r="K262" s="791"/>
      <c r="L262" s="791"/>
      <c r="M262" s="791"/>
      <c r="N262" s="791"/>
      <c r="O262" s="791"/>
      <c r="P262" s="791"/>
      <c r="Q262" s="791"/>
      <c r="R262" s="791"/>
      <c r="S262" s="791"/>
      <c r="T262" s="791"/>
      <c r="U262" s="791"/>
      <c r="V262" s="792" t="s">
        <v>1346</v>
      </c>
      <c r="W262" s="792"/>
      <c r="X262" s="792"/>
      <c r="Y262" s="794"/>
      <c r="Z262" s="814"/>
      <c r="AA262" s="814"/>
      <c r="AB262" s="814"/>
      <c r="AC262" s="796"/>
      <c r="AD262" s="796"/>
      <c r="AE262" s="794"/>
      <c r="AF262" s="814"/>
      <c r="AG262" s="814"/>
      <c r="AH262" s="814"/>
      <c r="AI262" s="796"/>
      <c r="AJ262" s="796"/>
      <c r="AK262" s="794"/>
      <c r="AL262" s="814"/>
      <c r="AM262" s="814"/>
      <c r="AN262" s="814"/>
      <c r="AO262" s="796"/>
      <c r="AP262" s="796"/>
      <c r="AQ262" s="794"/>
      <c r="AR262" s="814"/>
      <c r="AS262" s="814"/>
      <c r="AT262" s="814"/>
      <c r="AU262" s="796"/>
      <c r="AV262" s="796"/>
      <c r="AW262" s="794"/>
      <c r="AX262" s="814"/>
      <c r="AY262" s="814"/>
      <c r="AZ262" s="814"/>
      <c r="BA262" s="796"/>
      <c r="BB262" s="796"/>
    </row>
    <row r="263" spans="1:54" x14ac:dyDescent="0.2">
      <c r="A263" s="815" t="s">
        <v>1347</v>
      </c>
      <c r="B263" s="816"/>
      <c r="C263" s="791" t="s">
        <v>799</v>
      </c>
      <c r="D263" s="791"/>
      <c r="E263" s="791"/>
      <c r="F263" s="791"/>
      <c r="G263" s="791"/>
      <c r="H263" s="791"/>
      <c r="I263" s="791"/>
      <c r="J263" s="791"/>
      <c r="K263" s="791"/>
      <c r="L263" s="791"/>
      <c r="M263" s="791"/>
      <c r="N263" s="791"/>
      <c r="O263" s="791"/>
      <c r="P263" s="791"/>
      <c r="Q263" s="791"/>
      <c r="R263" s="791"/>
      <c r="S263" s="791"/>
      <c r="T263" s="791"/>
      <c r="U263" s="791"/>
      <c r="V263" s="791" t="s">
        <v>1346</v>
      </c>
      <c r="W263" s="791"/>
      <c r="X263" s="791"/>
      <c r="Y263" s="790"/>
      <c r="Z263" s="790"/>
      <c r="AA263" s="790"/>
      <c r="AB263" s="790"/>
      <c r="AC263" s="790"/>
      <c r="AD263" s="790"/>
      <c r="AE263" s="790"/>
      <c r="AF263" s="790"/>
      <c r="AG263" s="790"/>
      <c r="AH263" s="790"/>
      <c r="AI263" s="790"/>
      <c r="AJ263" s="790"/>
      <c r="AK263" s="790"/>
      <c r="AL263" s="790"/>
      <c r="AM263" s="790"/>
      <c r="AN263" s="790"/>
      <c r="AO263" s="790"/>
      <c r="AP263" s="790"/>
      <c r="AQ263" s="790"/>
      <c r="AR263" s="790"/>
      <c r="AS263" s="790"/>
      <c r="AT263" s="790"/>
      <c r="AU263" s="790"/>
      <c r="AV263" s="790"/>
      <c r="AW263" s="790"/>
      <c r="AX263" s="790"/>
      <c r="AY263" s="790"/>
      <c r="AZ263" s="790"/>
      <c r="BA263" s="790"/>
      <c r="BB263" s="790"/>
    </row>
    <row r="264" spans="1:54" x14ac:dyDescent="0.2">
      <c r="A264" s="815" t="s">
        <v>1348</v>
      </c>
      <c r="B264" s="816"/>
      <c r="C264" s="791" t="s">
        <v>800</v>
      </c>
      <c r="D264" s="791"/>
      <c r="E264" s="791"/>
      <c r="F264" s="791"/>
      <c r="G264" s="791"/>
      <c r="H264" s="791"/>
      <c r="I264" s="791"/>
      <c r="J264" s="791"/>
      <c r="K264" s="791"/>
      <c r="L264" s="791"/>
      <c r="M264" s="791"/>
      <c r="N264" s="791"/>
      <c r="O264" s="791"/>
      <c r="P264" s="791"/>
      <c r="Q264" s="791"/>
      <c r="R264" s="791"/>
      <c r="S264" s="791"/>
      <c r="T264" s="791"/>
      <c r="U264" s="791"/>
      <c r="V264" s="791" t="s">
        <v>1346</v>
      </c>
      <c r="W264" s="791"/>
      <c r="X264" s="791"/>
      <c r="Y264" s="790"/>
      <c r="Z264" s="790"/>
      <c r="AA264" s="790"/>
      <c r="AB264" s="790"/>
      <c r="AC264" s="790"/>
      <c r="AD264" s="790"/>
      <c r="AE264" s="790"/>
      <c r="AF264" s="790"/>
      <c r="AG264" s="790"/>
      <c r="AH264" s="790"/>
      <c r="AI264" s="790"/>
      <c r="AJ264" s="790"/>
      <c r="AK264" s="790"/>
      <c r="AL264" s="790"/>
      <c r="AM264" s="790"/>
      <c r="AN264" s="790"/>
      <c r="AO264" s="790"/>
      <c r="AP264" s="790"/>
      <c r="AQ264" s="790"/>
      <c r="AR264" s="790"/>
      <c r="AS264" s="790"/>
      <c r="AT264" s="790"/>
      <c r="AU264" s="790"/>
      <c r="AV264" s="790"/>
      <c r="AW264" s="790"/>
      <c r="AX264" s="790"/>
      <c r="AY264" s="790"/>
      <c r="AZ264" s="790"/>
      <c r="BA264" s="790"/>
      <c r="BB264" s="790"/>
    </row>
    <row r="265" spans="1:54" x14ac:dyDescent="0.2">
      <c r="A265" s="815" t="s">
        <v>1349</v>
      </c>
      <c r="B265" s="816"/>
      <c r="C265" s="791" t="s">
        <v>801</v>
      </c>
      <c r="D265" s="791"/>
      <c r="E265" s="791"/>
      <c r="F265" s="791"/>
      <c r="G265" s="791"/>
      <c r="H265" s="791"/>
      <c r="I265" s="791"/>
      <c r="J265" s="791"/>
      <c r="K265" s="791"/>
      <c r="L265" s="791"/>
      <c r="M265" s="791"/>
      <c r="N265" s="791"/>
      <c r="O265" s="791"/>
      <c r="P265" s="791"/>
      <c r="Q265" s="791"/>
      <c r="R265" s="791"/>
      <c r="S265" s="791"/>
      <c r="T265" s="791"/>
      <c r="U265" s="791"/>
      <c r="V265" s="791" t="s">
        <v>1346</v>
      </c>
      <c r="W265" s="791"/>
      <c r="X265" s="791"/>
      <c r="Y265" s="790"/>
      <c r="Z265" s="790"/>
      <c r="AA265" s="790"/>
      <c r="AB265" s="790"/>
      <c r="AC265" s="790"/>
      <c r="AD265" s="790"/>
      <c r="AE265" s="790"/>
      <c r="AF265" s="790"/>
      <c r="AG265" s="790"/>
      <c r="AH265" s="790"/>
      <c r="AI265" s="790"/>
      <c r="AJ265" s="790"/>
      <c r="AK265" s="790"/>
      <c r="AL265" s="790"/>
      <c r="AM265" s="790"/>
      <c r="AN265" s="790"/>
      <c r="AO265" s="790"/>
      <c r="AP265" s="790"/>
      <c r="AQ265" s="790"/>
      <c r="AR265" s="790"/>
      <c r="AS265" s="790"/>
      <c r="AT265" s="790"/>
      <c r="AU265" s="790"/>
      <c r="AV265" s="790"/>
      <c r="AW265" s="790"/>
      <c r="AX265" s="790"/>
      <c r="AY265" s="790"/>
      <c r="AZ265" s="790"/>
      <c r="BA265" s="790"/>
      <c r="BB265" s="790"/>
    </row>
    <row r="266" spans="1:54" x14ac:dyDescent="0.2">
      <c r="A266" s="815" t="s">
        <v>1350</v>
      </c>
      <c r="B266" s="816"/>
      <c r="C266" s="791" t="s">
        <v>802</v>
      </c>
      <c r="D266" s="791"/>
      <c r="E266" s="791"/>
      <c r="F266" s="791"/>
      <c r="G266" s="791"/>
      <c r="H266" s="791"/>
      <c r="I266" s="791"/>
      <c r="J266" s="791"/>
      <c r="K266" s="791"/>
      <c r="L266" s="791"/>
      <c r="M266" s="791"/>
      <c r="N266" s="791"/>
      <c r="O266" s="791"/>
      <c r="P266" s="791"/>
      <c r="Q266" s="791"/>
      <c r="R266" s="791"/>
      <c r="S266" s="791"/>
      <c r="T266" s="791"/>
      <c r="U266" s="791"/>
      <c r="V266" s="791" t="s">
        <v>1346</v>
      </c>
      <c r="W266" s="791"/>
      <c r="X266" s="791"/>
      <c r="Y266" s="790"/>
      <c r="Z266" s="790"/>
      <c r="AA266" s="790"/>
      <c r="AB266" s="790"/>
      <c r="AC266" s="790"/>
      <c r="AD266" s="790"/>
      <c r="AE266" s="790"/>
      <c r="AF266" s="790"/>
      <c r="AG266" s="790"/>
      <c r="AH266" s="790"/>
      <c r="AI266" s="790"/>
      <c r="AJ266" s="790"/>
      <c r="AK266" s="790"/>
      <c r="AL266" s="790"/>
      <c r="AM266" s="790"/>
      <c r="AN266" s="790"/>
      <c r="AO266" s="790"/>
      <c r="AP266" s="790"/>
      <c r="AQ266" s="790"/>
      <c r="AR266" s="790"/>
      <c r="AS266" s="790"/>
      <c r="AT266" s="790"/>
      <c r="AU266" s="790"/>
      <c r="AV266" s="790"/>
      <c r="AW266" s="790"/>
      <c r="AX266" s="790"/>
      <c r="AY266" s="790"/>
      <c r="AZ266" s="790"/>
      <c r="BA266" s="790"/>
      <c r="BB266" s="790"/>
    </row>
    <row r="267" spans="1:54" x14ac:dyDescent="0.2">
      <c r="A267" s="815" t="s">
        <v>1351</v>
      </c>
      <c r="B267" s="816"/>
      <c r="C267" s="791" t="s">
        <v>803</v>
      </c>
      <c r="D267" s="791"/>
      <c r="E267" s="791"/>
      <c r="F267" s="791"/>
      <c r="G267" s="791"/>
      <c r="H267" s="791"/>
      <c r="I267" s="791"/>
      <c r="J267" s="791"/>
      <c r="K267" s="791"/>
      <c r="L267" s="791"/>
      <c r="M267" s="791"/>
      <c r="N267" s="791"/>
      <c r="O267" s="791"/>
      <c r="P267" s="791"/>
      <c r="Q267" s="791"/>
      <c r="R267" s="791"/>
      <c r="S267" s="791"/>
      <c r="T267" s="791"/>
      <c r="U267" s="791"/>
      <c r="V267" s="791" t="s">
        <v>1346</v>
      </c>
      <c r="W267" s="791"/>
      <c r="X267" s="791"/>
      <c r="Y267" s="790"/>
      <c r="Z267" s="790"/>
      <c r="AA267" s="790"/>
      <c r="AB267" s="790"/>
      <c r="AC267" s="790"/>
      <c r="AD267" s="790"/>
      <c r="AE267" s="790"/>
      <c r="AF267" s="790"/>
      <c r="AG267" s="790"/>
      <c r="AH267" s="790"/>
      <c r="AI267" s="790"/>
      <c r="AJ267" s="790"/>
      <c r="AK267" s="790"/>
      <c r="AL267" s="790"/>
      <c r="AM267" s="790"/>
      <c r="AN267" s="790"/>
      <c r="AO267" s="790"/>
      <c r="AP267" s="790"/>
      <c r="AQ267" s="790"/>
      <c r="AR267" s="790"/>
      <c r="AS267" s="790"/>
      <c r="AT267" s="790"/>
      <c r="AU267" s="790"/>
      <c r="AV267" s="790"/>
      <c r="AW267" s="790"/>
      <c r="AX267" s="790"/>
      <c r="AY267" s="790"/>
      <c r="AZ267" s="790"/>
      <c r="BA267" s="790"/>
      <c r="BB267" s="790"/>
    </row>
    <row r="268" spans="1:54" x14ac:dyDescent="0.2">
      <c r="A268" s="815" t="s">
        <v>1352</v>
      </c>
      <c r="B268" s="816"/>
      <c r="C268" s="791" t="s">
        <v>804</v>
      </c>
      <c r="D268" s="791"/>
      <c r="E268" s="791"/>
      <c r="F268" s="791"/>
      <c r="G268" s="791"/>
      <c r="H268" s="791"/>
      <c r="I268" s="791"/>
      <c r="J268" s="791"/>
      <c r="K268" s="791"/>
      <c r="L268" s="791"/>
      <c r="M268" s="791"/>
      <c r="N268" s="791"/>
      <c r="O268" s="791"/>
      <c r="P268" s="791"/>
      <c r="Q268" s="791"/>
      <c r="R268" s="791"/>
      <c r="S268" s="791"/>
      <c r="T268" s="791"/>
      <c r="U268" s="791"/>
      <c r="V268" s="791" t="s">
        <v>1346</v>
      </c>
      <c r="W268" s="791"/>
      <c r="X268" s="791"/>
      <c r="Y268" s="790"/>
      <c r="Z268" s="790"/>
      <c r="AA268" s="790"/>
      <c r="AB268" s="790"/>
      <c r="AC268" s="790"/>
      <c r="AD268" s="790"/>
      <c r="AE268" s="790"/>
      <c r="AF268" s="790"/>
      <c r="AG268" s="790"/>
      <c r="AH268" s="790"/>
      <c r="AI268" s="790"/>
      <c r="AJ268" s="790"/>
      <c r="AK268" s="790"/>
      <c r="AL268" s="790"/>
      <c r="AM268" s="790"/>
      <c r="AN268" s="790"/>
      <c r="AO268" s="790"/>
      <c r="AP268" s="790"/>
      <c r="AQ268" s="790"/>
      <c r="AR268" s="790"/>
      <c r="AS268" s="790"/>
      <c r="AT268" s="790"/>
      <c r="AU268" s="790"/>
      <c r="AV268" s="790"/>
      <c r="AW268" s="790"/>
      <c r="AX268" s="790"/>
      <c r="AY268" s="790"/>
      <c r="AZ268" s="790"/>
      <c r="BA268" s="790"/>
      <c r="BB268" s="790"/>
    </row>
    <row r="269" spans="1:54" x14ac:dyDescent="0.2">
      <c r="A269" s="815" t="s">
        <v>1353</v>
      </c>
      <c r="B269" s="816"/>
      <c r="C269" s="791" t="s">
        <v>805</v>
      </c>
      <c r="D269" s="791"/>
      <c r="E269" s="791"/>
      <c r="F269" s="791"/>
      <c r="G269" s="791"/>
      <c r="H269" s="791"/>
      <c r="I269" s="791"/>
      <c r="J269" s="791"/>
      <c r="K269" s="791"/>
      <c r="L269" s="791"/>
      <c r="M269" s="791"/>
      <c r="N269" s="791"/>
      <c r="O269" s="791"/>
      <c r="P269" s="791"/>
      <c r="Q269" s="791"/>
      <c r="R269" s="791"/>
      <c r="S269" s="791"/>
      <c r="T269" s="791"/>
      <c r="U269" s="791"/>
      <c r="V269" s="791" t="s">
        <v>1346</v>
      </c>
      <c r="W269" s="791"/>
      <c r="X269" s="791"/>
      <c r="Y269" s="790"/>
      <c r="Z269" s="790"/>
      <c r="AA269" s="790"/>
      <c r="AB269" s="790"/>
      <c r="AC269" s="790"/>
      <c r="AD269" s="790"/>
      <c r="AE269" s="790"/>
      <c r="AF269" s="790"/>
      <c r="AG269" s="790"/>
      <c r="AH269" s="790"/>
      <c r="AI269" s="790"/>
      <c r="AJ269" s="790"/>
      <c r="AK269" s="790"/>
      <c r="AL269" s="790"/>
      <c r="AM269" s="790"/>
      <c r="AN269" s="790"/>
      <c r="AO269" s="790"/>
      <c r="AP269" s="790"/>
      <c r="AQ269" s="790"/>
      <c r="AR269" s="790"/>
      <c r="AS269" s="790"/>
      <c r="AT269" s="790"/>
      <c r="AU269" s="790"/>
      <c r="AV269" s="790"/>
      <c r="AW269" s="790"/>
      <c r="AX269" s="790"/>
      <c r="AY269" s="790"/>
      <c r="AZ269" s="790"/>
      <c r="BA269" s="790"/>
      <c r="BB269" s="790"/>
    </row>
    <row r="270" spans="1:54" x14ac:dyDescent="0.2">
      <c r="A270" s="815" t="s">
        <v>1354</v>
      </c>
      <c r="B270" s="816"/>
      <c r="C270" s="791" t="s">
        <v>806</v>
      </c>
      <c r="D270" s="791"/>
      <c r="E270" s="791"/>
      <c r="F270" s="791"/>
      <c r="G270" s="791"/>
      <c r="H270" s="791"/>
      <c r="I270" s="791"/>
      <c r="J270" s="791"/>
      <c r="K270" s="791"/>
      <c r="L270" s="791"/>
      <c r="M270" s="791"/>
      <c r="N270" s="791"/>
      <c r="O270" s="791"/>
      <c r="P270" s="791"/>
      <c r="Q270" s="791"/>
      <c r="R270" s="791"/>
      <c r="S270" s="791"/>
      <c r="T270" s="791"/>
      <c r="U270" s="791"/>
      <c r="V270" s="791" t="s">
        <v>1346</v>
      </c>
      <c r="W270" s="791"/>
      <c r="X270" s="791"/>
      <c r="Y270" s="790"/>
      <c r="Z270" s="790"/>
      <c r="AA270" s="790"/>
      <c r="AB270" s="790"/>
      <c r="AC270" s="790"/>
      <c r="AD270" s="790"/>
      <c r="AE270" s="790"/>
      <c r="AF270" s="790"/>
      <c r="AG270" s="790"/>
      <c r="AH270" s="790"/>
      <c r="AI270" s="790"/>
      <c r="AJ270" s="790"/>
      <c r="AK270" s="790"/>
      <c r="AL270" s="790"/>
      <c r="AM270" s="790"/>
      <c r="AN270" s="790"/>
      <c r="AO270" s="790"/>
      <c r="AP270" s="790"/>
      <c r="AQ270" s="790"/>
      <c r="AR270" s="790"/>
      <c r="AS270" s="790"/>
      <c r="AT270" s="790"/>
      <c r="AU270" s="790"/>
      <c r="AV270" s="790"/>
      <c r="AW270" s="790"/>
      <c r="AX270" s="790"/>
      <c r="AY270" s="790"/>
      <c r="AZ270" s="790"/>
      <c r="BA270" s="790"/>
      <c r="BB270" s="790"/>
    </row>
    <row r="271" spans="1:54" x14ac:dyDescent="0.2">
      <c r="A271" s="815" t="s">
        <v>1355</v>
      </c>
      <c r="B271" s="816"/>
      <c r="C271" s="791" t="s">
        <v>807</v>
      </c>
      <c r="D271" s="791"/>
      <c r="E271" s="791"/>
      <c r="F271" s="791"/>
      <c r="G271" s="791"/>
      <c r="H271" s="791"/>
      <c r="I271" s="791"/>
      <c r="J271" s="791"/>
      <c r="K271" s="791"/>
      <c r="L271" s="791"/>
      <c r="M271" s="791"/>
      <c r="N271" s="791"/>
      <c r="O271" s="791"/>
      <c r="P271" s="791"/>
      <c r="Q271" s="791"/>
      <c r="R271" s="791"/>
      <c r="S271" s="791"/>
      <c r="T271" s="791"/>
      <c r="U271" s="791"/>
      <c r="V271" s="791" t="s">
        <v>1346</v>
      </c>
      <c r="W271" s="791"/>
      <c r="X271" s="791"/>
      <c r="Y271" s="790"/>
      <c r="Z271" s="790"/>
      <c r="AA271" s="790"/>
      <c r="AB271" s="790"/>
      <c r="AC271" s="790"/>
      <c r="AD271" s="790"/>
      <c r="AE271" s="790"/>
      <c r="AF271" s="790"/>
      <c r="AG271" s="790"/>
      <c r="AH271" s="790"/>
      <c r="AI271" s="790"/>
      <c r="AJ271" s="790"/>
      <c r="AK271" s="790"/>
      <c r="AL271" s="790"/>
      <c r="AM271" s="790"/>
      <c r="AN271" s="790"/>
      <c r="AO271" s="790"/>
      <c r="AP271" s="790"/>
      <c r="AQ271" s="790"/>
      <c r="AR271" s="790"/>
      <c r="AS271" s="790"/>
      <c r="AT271" s="790"/>
      <c r="AU271" s="790"/>
      <c r="AV271" s="790"/>
      <c r="AW271" s="790"/>
      <c r="AX271" s="790"/>
      <c r="AY271" s="790"/>
      <c r="AZ271" s="790"/>
      <c r="BA271" s="790"/>
      <c r="BB271" s="790"/>
    </row>
    <row r="272" spans="1:54" x14ac:dyDescent="0.2">
      <c r="A272" s="815" t="s">
        <v>1356</v>
      </c>
      <c r="B272" s="816"/>
      <c r="C272" s="791" t="s">
        <v>808</v>
      </c>
      <c r="D272" s="791"/>
      <c r="E272" s="791"/>
      <c r="F272" s="791"/>
      <c r="G272" s="791"/>
      <c r="H272" s="791"/>
      <c r="I272" s="791"/>
      <c r="J272" s="791"/>
      <c r="K272" s="791"/>
      <c r="L272" s="791"/>
      <c r="M272" s="791"/>
      <c r="N272" s="791"/>
      <c r="O272" s="791"/>
      <c r="P272" s="791"/>
      <c r="Q272" s="791"/>
      <c r="R272" s="791"/>
      <c r="S272" s="791"/>
      <c r="T272" s="791"/>
      <c r="U272" s="791"/>
      <c r="V272" s="791" t="s">
        <v>1346</v>
      </c>
      <c r="W272" s="791"/>
      <c r="X272" s="791"/>
      <c r="Y272" s="790"/>
      <c r="Z272" s="790"/>
      <c r="AA272" s="790"/>
      <c r="AB272" s="790"/>
      <c r="AC272" s="790"/>
      <c r="AD272" s="790"/>
      <c r="AE272" s="790"/>
      <c r="AF272" s="790"/>
      <c r="AG272" s="790"/>
      <c r="AH272" s="790"/>
      <c r="AI272" s="790"/>
      <c r="AJ272" s="790"/>
      <c r="AK272" s="790"/>
      <c r="AL272" s="790"/>
      <c r="AM272" s="790"/>
      <c r="AN272" s="790"/>
      <c r="AO272" s="790"/>
      <c r="AP272" s="790"/>
      <c r="AQ272" s="790"/>
      <c r="AR272" s="790"/>
      <c r="AS272" s="790"/>
      <c r="AT272" s="790"/>
      <c r="AU272" s="790"/>
      <c r="AV272" s="790"/>
      <c r="AW272" s="790"/>
      <c r="AX272" s="790"/>
      <c r="AY272" s="790"/>
      <c r="AZ272" s="790"/>
      <c r="BA272" s="790"/>
      <c r="BB272" s="790"/>
    </row>
    <row r="273" spans="1:54" x14ac:dyDescent="0.2">
      <c r="A273" s="815" t="s">
        <v>1357</v>
      </c>
      <c r="B273" s="816"/>
      <c r="C273" s="791" t="s">
        <v>809</v>
      </c>
      <c r="D273" s="791"/>
      <c r="E273" s="791"/>
      <c r="F273" s="791"/>
      <c r="G273" s="791"/>
      <c r="H273" s="791"/>
      <c r="I273" s="791"/>
      <c r="J273" s="791"/>
      <c r="K273" s="791"/>
      <c r="L273" s="791"/>
      <c r="M273" s="791"/>
      <c r="N273" s="791"/>
      <c r="O273" s="791"/>
      <c r="P273" s="791"/>
      <c r="Q273" s="791"/>
      <c r="R273" s="791"/>
      <c r="S273" s="791"/>
      <c r="T273" s="791"/>
      <c r="U273" s="791"/>
      <c r="V273" s="791" t="s">
        <v>1346</v>
      </c>
      <c r="W273" s="791"/>
      <c r="X273" s="791"/>
      <c r="Y273" s="790"/>
      <c r="Z273" s="790"/>
      <c r="AA273" s="790"/>
      <c r="AB273" s="790"/>
      <c r="AC273" s="790"/>
      <c r="AD273" s="790"/>
      <c r="AE273" s="790"/>
      <c r="AF273" s="790"/>
      <c r="AG273" s="790"/>
      <c r="AH273" s="790"/>
      <c r="AI273" s="790"/>
      <c r="AJ273" s="790"/>
      <c r="AK273" s="790"/>
      <c r="AL273" s="790"/>
      <c r="AM273" s="790"/>
      <c r="AN273" s="790"/>
      <c r="AO273" s="790"/>
      <c r="AP273" s="790"/>
      <c r="AQ273" s="790"/>
      <c r="AR273" s="790"/>
      <c r="AS273" s="790"/>
      <c r="AT273" s="790"/>
      <c r="AU273" s="790"/>
      <c r="AV273" s="790"/>
      <c r="AW273" s="790"/>
      <c r="AX273" s="790"/>
      <c r="AY273" s="790"/>
      <c r="AZ273" s="790"/>
      <c r="BA273" s="790"/>
      <c r="BB273" s="790"/>
    </row>
    <row r="274" spans="1:54" x14ac:dyDescent="0.2">
      <c r="A274" s="817" t="s">
        <v>1358</v>
      </c>
      <c r="B274" s="818"/>
      <c r="C274" s="798" t="s">
        <v>1359</v>
      </c>
      <c r="D274" s="798"/>
      <c r="E274" s="798"/>
      <c r="F274" s="798"/>
      <c r="G274" s="798"/>
      <c r="H274" s="798"/>
      <c r="I274" s="798"/>
      <c r="J274" s="798"/>
      <c r="K274" s="798"/>
      <c r="L274" s="798"/>
      <c r="M274" s="798"/>
      <c r="N274" s="798"/>
      <c r="O274" s="798"/>
      <c r="P274" s="798"/>
      <c r="Q274" s="798"/>
      <c r="R274" s="798"/>
      <c r="S274" s="798"/>
      <c r="T274" s="798"/>
      <c r="U274" s="798"/>
      <c r="V274" s="799" t="s">
        <v>1360</v>
      </c>
      <c r="W274" s="799"/>
      <c r="X274" s="799"/>
      <c r="Y274" s="794"/>
      <c r="Z274" s="814"/>
      <c r="AA274" s="814"/>
      <c r="AB274" s="814"/>
      <c r="AC274" s="796"/>
      <c r="AD274" s="796"/>
      <c r="AE274" s="794"/>
      <c r="AF274" s="814"/>
      <c r="AG274" s="814"/>
      <c r="AH274" s="814"/>
      <c r="AI274" s="796"/>
      <c r="AJ274" s="796"/>
      <c r="AK274" s="794"/>
      <c r="AL274" s="814"/>
      <c r="AM274" s="814"/>
      <c r="AN274" s="814"/>
      <c r="AO274" s="796"/>
      <c r="AP274" s="796"/>
      <c r="AQ274" s="794"/>
      <c r="AR274" s="814"/>
      <c r="AS274" s="814"/>
      <c r="AT274" s="814"/>
      <c r="AU274" s="796"/>
      <c r="AV274" s="796"/>
      <c r="AW274" s="794"/>
      <c r="AX274" s="814"/>
      <c r="AY274" s="814"/>
      <c r="AZ274" s="814"/>
      <c r="BA274" s="796"/>
      <c r="BB274" s="796"/>
    </row>
    <row r="275" spans="1:54" x14ac:dyDescent="0.2">
      <c r="A275" s="817" t="s">
        <v>1361</v>
      </c>
      <c r="B275" s="818"/>
      <c r="C275" s="798" t="s">
        <v>1362</v>
      </c>
      <c r="D275" s="798"/>
      <c r="E275" s="798"/>
      <c r="F275" s="798"/>
      <c r="G275" s="798"/>
      <c r="H275" s="798"/>
      <c r="I275" s="798"/>
      <c r="J275" s="798"/>
      <c r="K275" s="798"/>
      <c r="L275" s="798"/>
      <c r="M275" s="798"/>
      <c r="N275" s="798"/>
      <c r="O275" s="798"/>
      <c r="P275" s="798"/>
      <c r="Q275" s="798"/>
      <c r="R275" s="798"/>
      <c r="S275" s="798"/>
      <c r="T275" s="798"/>
      <c r="U275" s="798"/>
      <c r="V275" s="799" t="s">
        <v>1363</v>
      </c>
      <c r="W275" s="799"/>
      <c r="X275" s="799"/>
      <c r="Y275" s="794"/>
      <c r="Z275" s="814"/>
      <c r="AA275" s="814"/>
      <c r="AB275" s="814"/>
      <c r="AC275" s="796"/>
      <c r="AD275" s="796"/>
      <c r="AE275" s="794"/>
      <c r="AF275" s="814"/>
      <c r="AG275" s="814"/>
      <c r="AH275" s="814"/>
      <c r="AI275" s="796"/>
      <c r="AJ275" s="796"/>
      <c r="AK275" s="794"/>
      <c r="AL275" s="814"/>
      <c r="AM275" s="814"/>
      <c r="AN275" s="814"/>
      <c r="AO275" s="796"/>
      <c r="AP275" s="796"/>
      <c r="AQ275" s="794"/>
      <c r="AR275" s="814"/>
      <c r="AS275" s="814"/>
      <c r="AT275" s="814"/>
      <c r="AU275" s="796"/>
      <c r="AV275" s="796"/>
      <c r="AW275" s="794"/>
      <c r="AX275" s="814"/>
      <c r="AY275" s="814"/>
      <c r="AZ275" s="814"/>
      <c r="BA275" s="796"/>
      <c r="BB275" s="796"/>
    </row>
    <row r="276" spans="1:54" x14ac:dyDescent="0.2">
      <c r="A276" s="790">
        <v>272</v>
      </c>
      <c r="B276" s="790"/>
      <c r="C276" s="810" t="s">
        <v>1364</v>
      </c>
      <c r="D276" s="810"/>
      <c r="E276" s="810"/>
      <c r="F276" s="810"/>
      <c r="G276" s="810"/>
      <c r="H276" s="810"/>
      <c r="I276" s="810"/>
      <c r="J276" s="810"/>
      <c r="K276" s="810"/>
      <c r="L276" s="810"/>
      <c r="M276" s="810"/>
      <c r="N276" s="810"/>
      <c r="O276" s="810"/>
      <c r="P276" s="810"/>
      <c r="Q276" s="810"/>
      <c r="R276" s="810"/>
      <c r="S276" s="810"/>
      <c r="T276" s="810"/>
      <c r="U276" s="810"/>
      <c r="V276" s="791" t="s">
        <v>1365</v>
      </c>
      <c r="W276" s="791"/>
      <c r="X276" s="791"/>
      <c r="Y276" s="790"/>
      <c r="Z276" s="790"/>
      <c r="AA276" s="790"/>
      <c r="AB276" s="790"/>
      <c r="AC276" s="790"/>
      <c r="AD276" s="790"/>
      <c r="AE276" s="790"/>
      <c r="AF276" s="790"/>
      <c r="AG276" s="790"/>
      <c r="AH276" s="790"/>
      <c r="AI276" s="790"/>
      <c r="AJ276" s="790"/>
      <c r="AK276" s="790"/>
      <c r="AL276" s="790"/>
      <c r="AM276" s="790"/>
      <c r="AN276" s="790"/>
      <c r="AO276" s="790"/>
      <c r="AP276" s="790"/>
      <c r="AQ276" s="790"/>
      <c r="AR276" s="790"/>
      <c r="AS276" s="790"/>
      <c r="AT276" s="790"/>
      <c r="AU276" s="790"/>
      <c r="AV276" s="790"/>
      <c r="AW276" s="790"/>
      <c r="AX276" s="790"/>
      <c r="AY276" s="790"/>
      <c r="AZ276" s="790"/>
      <c r="BA276" s="790"/>
      <c r="BB276" s="790"/>
    </row>
    <row r="277" spans="1:54" x14ac:dyDescent="0.2">
      <c r="A277" s="815">
        <v>273</v>
      </c>
      <c r="B277" s="816"/>
      <c r="C277" s="791" t="s">
        <v>868</v>
      </c>
      <c r="D277" s="791"/>
      <c r="E277" s="791"/>
      <c r="F277" s="791"/>
      <c r="G277" s="791"/>
      <c r="H277" s="791"/>
      <c r="I277" s="791"/>
      <c r="J277" s="791"/>
      <c r="K277" s="791"/>
      <c r="L277" s="791"/>
      <c r="M277" s="791"/>
      <c r="N277" s="791"/>
      <c r="O277" s="791"/>
      <c r="P277" s="791"/>
      <c r="Q277" s="791"/>
      <c r="R277" s="791"/>
      <c r="S277" s="791"/>
      <c r="T277" s="791"/>
      <c r="U277" s="791"/>
      <c r="V277" s="791" t="s">
        <v>1365</v>
      </c>
      <c r="W277" s="791"/>
      <c r="X277" s="791"/>
      <c r="Y277" s="790"/>
      <c r="Z277" s="790"/>
      <c r="AA277" s="790"/>
      <c r="AB277" s="790"/>
      <c r="AC277" s="790"/>
      <c r="AD277" s="790"/>
      <c r="AE277" s="790"/>
      <c r="AF277" s="790"/>
      <c r="AG277" s="790"/>
      <c r="AH277" s="790"/>
      <c r="AI277" s="790"/>
      <c r="AJ277" s="790"/>
      <c r="AK277" s="790"/>
      <c r="AL277" s="790"/>
      <c r="AM277" s="790"/>
      <c r="AN277" s="790"/>
      <c r="AO277" s="790"/>
      <c r="AP277" s="790"/>
      <c r="AQ277" s="790"/>
      <c r="AR277" s="790"/>
      <c r="AS277" s="790"/>
      <c r="AT277" s="790"/>
      <c r="AU277" s="790"/>
      <c r="AV277" s="790"/>
      <c r="AW277" s="790"/>
      <c r="AX277" s="790"/>
      <c r="AY277" s="790"/>
      <c r="AZ277" s="790"/>
      <c r="BA277" s="790"/>
      <c r="BB277" s="790"/>
    </row>
    <row r="278" spans="1:54" x14ac:dyDescent="0.2">
      <c r="A278" s="815">
        <v>274</v>
      </c>
      <c r="B278" s="816"/>
      <c r="C278" s="807" t="s">
        <v>1366</v>
      </c>
      <c r="D278" s="807"/>
      <c r="E278" s="807"/>
      <c r="F278" s="807"/>
      <c r="G278" s="807"/>
      <c r="H278" s="807"/>
      <c r="I278" s="807"/>
      <c r="J278" s="807"/>
      <c r="K278" s="807"/>
      <c r="L278" s="807"/>
      <c r="M278" s="807"/>
      <c r="N278" s="807"/>
      <c r="O278" s="807"/>
      <c r="P278" s="807"/>
      <c r="Q278" s="807"/>
      <c r="R278" s="807"/>
      <c r="S278" s="807"/>
      <c r="T278" s="807"/>
      <c r="U278" s="807"/>
      <c r="V278" s="791" t="s">
        <v>1367</v>
      </c>
      <c r="W278" s="791"/>
      <c r="X278" s="791"/>
      <c r="Y278" s="790"/>
      <c r="Z278" s="790"/>
      <c r="AA278" s="790"/>
      <c r="AB278" s="790"/>
      <c r="AC278" s="790"/>
      <c r="AD278" s="790"/>
      <c r="AE278" s="790"/>
      <c r="AF278" s="790"/>
      <c r="AG278" s="790"/>
      <c r="AH278" s="790"/>
      <c r="AI278" s="790"/>
      <c r="AJ278" s="790"/>
      <c r="AK278" s="790"/>
      <c r="AL278" s="790"/>
      <c r="AM278" s="790"/>
      <c r="AN278" s="790"/>
      <c r="AO278" s="790"/>
      <c r="AP278" s="790"/>
      <c r="AQ278" s="790"/>
      <c r="AR278" s="790"/>
      <c r="AS278" s="790"/>
      <c r="AT278" s="790"/>
      <c r="AU278" s="790"/>
      <c r="AV278" s="790"/>
      <c r="AW278" s="790"/>
      <c r="AX278" s="790"/>
      <c r="AY278" s="790"/>
      <c r="AZ278" s="790"/>
      <c r="BA278" s="790"/>
      <c r="BB278" s="790"/>
    </row>
    <row r="279" spans="1:54" x14ac:dyDescent="0.2">
      <c r="A279" s="815">
        <v>275</v>
      </c>
      <c r="B279" s="816"/>
      <c r="C279" s="810" t="s">
        <v>1368</v>
      </c>
      <c r="D279" s="810"/>
      <c r="E279" s="810"/>
      <c r="F279" s="810"/>
      <c r="G279" s="810"/>
      <c r="H279" s="810"/>
      <c r="I279" s="810"/>
      <c r="J279" s="810"/>
      <c r="K279" s="810"/>
      <c r="L279" s="810"/>
      <c r="M279" s="810"/>
      <c r="N279" s="810"/>
      <c r="O279" s="810"/>
      <c r="P279" s="810"/>
      <c r="Q279" s="810"/>
      <c r="R279" s="810"/>
      <c r="S279" s="810"/>
      <c r="T279" s="810"/>
      <c r="U279" s="810"/>
      <c r="V279" s="791" t="s">
        <v>1369</v>
      </c>
      <c r="W279" s="791"/>
      <c r="X279" s="791"/>
      <c r="Y279" s="790"/>
      <c r="Z279" s="790"/>
      <c r="AA279" s="790"/>
      <c r="AB279" s="790"/>
      <c r="AC279" s="790"/>
      <c r="AD279" s="790"/>
      <c r="AE279" s="790"/>
      <c r="AF279" s="790"/>
      <c r="AG279" s="790"/>
      <c r="AH279" s="790"/>
      <c r="AI279" s="790"/>
      <c r="AJ279" s="790"/>
      <c r="AK279" s="790"/>
      <c r="AL279" s="790"/>
      <c r="AM279" s="790"/>
      <c r="AN279" s="790"/>
      <c r="AO279" s="790"/>
      <c r="AP279" s="790"/>
      <c r="AQ279" s="790"/>
      <c r="AR279" s="790"/>
      <c r="AS279" s="790"/>
      <c r="AT279" s="790"/>
      <c r="AU279" s="790"/>
      <c r="AV279" s="790"/>
      <c r="AW279" s="790"/>
      <c r="AX279" s="790"/>
      <c r="AY279" s="790"/>
      <c r="AZ279" s="790"/>
      <c r="BA279" s="790"/>
      <c r="BB279" s="790"/>
    </row>
    <row r="280" spans="1:54" x14ac:dyDescent="0.2">
      <c r="A280" s="815">
        <v>276</v>
      </c>
      <c r="B280" s="816"/>
      <c r="C280" s="791" t="s">
        <v>868</v>
      </c>
      <c r="D280" s="791"/>
      <c r="E280" s="791"/>
      <c r="F280" s="791"/>
      <c r="G280" s="791"/>
      <c r="H280" s="791"/>
      <c r="I280" s="791"/>
      <c r="J280" s="791"/>
      <c r="K280" s="791"/>
      <c r="L280" s="791"/>
      <c r="M280" s="791"/>
      <c r="N280" s="791"/>
      <c r="O280" s="791"/>
      <c r="P280" s="791"/>
      <c r="Q280" s="791"/>
      <c r="R280" s="791"/>
      <c r="S280" s="791"/>
      <c r="T280" s="791"/>
      <c r="U280" s="791"/>
      <c r="V280" s="791" t="s">
        <v>1369</v>
      </c>
      <c r="W280" s="791"/>
      <c r="X280" s="791"/>
      <c r="Y280" s="790"/>
      <c r="Z280" s="790"/>
      <c r="AA280" s="790"/>
      <c r="AB280" s="790"/>
      <c r="AC280" s="790"/>
      <c r="AD280" s="790"/>
      <c r="AE280" s="790"/>
      <c r="AF280" s="790"/>
      <c r="AG280" s="790"/>
      <c r="AH280" s="790"/>
      <c r="AI280" s="790"/>
      <c r="AJ280" s="790"/>
      <c r="AK280" s="790"/>
      <c r="AL280" s="790"/>
      <c r="AM280" s="790"/>
      <c r="AN280" s="790"/>
      <c r="AO280" s="790"/>
      <c r="AP280" s="790"/>
      <c r="AQ280" s="790"/>
      <c r="AR280" s="790"/>
      <c r="AS280" s="790"/>
      <c r="AT280" s="790"/>
      <c r="AU280" s="790"/>
      <c r="AV280" s="790"/>
      <c r="AW280" s="790"/>
      <c r="AX280" s="790"/>
      <c r="AY280" s="790"/>
      <c r="AZ280" s="790"/>
      <c r="BA280" s="790"/>
      <c r="BB280" s="790"/>
    </row>
    <row r="281" spans="1:54" x14ac:dyDescent="0.2">
      <c r="A281" s="817">
        <v>277</v>
      </c>
      <c r="B281" s="818"/>
      <c r="C281" s="809" t="s">
        <v>1370</v>
      </c>
      <c r="D281" s="809"/>
      <c r="E281" s="809"/>
      <c r="F281" s="809"/>
      <c r="G281" s="809"/>
      <c r="H281" s="809"/>
      <c r="I281" s="809"/>
      <c r="J281" s="809"/>
      <c r="K281" s="809"/>
      <c r="L281" s="809"/>
      <c r="M281" s="809"/>
      <c r="N281" s="809"/>
      <c r="O281" s="809"/>
      <c r="P281" s="809"/>
      <c r="Q281" s="809"/>
      <c r="R281" s="809"/>
      <c r="S281" s="809"/>
      <c r="T281" s="809"/>
      <c r="U281" s="809"/>
      <c r="V281" s="798" t="s">
        <v>1371</v>
      </c>
      <c r="W281" s="798"/>
      <c r="X281" s="798"/>
      <c r="Y281" s="794"/>
      <c r="Z281" s="814"/>
      <c r="AA281" s="814"/>
      <c r="AB281" s="814"/>
      <c r="AC281" s="796"/>
      <c r="AD281" s="796"/>
      <c r="AE281" s="794"/>
      <c r="AF281" s="814"/>
      <c r="AG281" s="814"/>
      <c r="AH281" s="814"/>
      <c r="AI281" s="796"/>
      <c r="AJ281" s="796"/>
      <c r="AK281" s="794"/>
      <c r="AL281" s="814"/>
      <c r="AM281" s="814"/>
      <c r="AN281" s="814"/>
      <c r="AO281" s="796"/>
      <c r="AP281" s="796"/>
      <c r="AQ281" s="794"/>
      <c r="AR281" s="814"/>
      <c r="AS281" s="814"/>
      <c r="AT281" s="814"/>
      <c r="AU281" s="796"/>
      <c r="AV281" s="796"/>
      <c r="AW281" s="794"/>
      <c r="AX281" s="814"/>
      <c r="AY281" s="814"/>
      <c r="AZ281" s="814"/>
      <c r="BA281" s="796"/>
      <c r="BB281" s="796"/>
    </row>
    <row r="282" spans="1:54" x14ac:dyDescent="0.2">
      <c r="A282" s="815">
        <v>278</v>
      </c>
      <c r="B282" s="816"/>
      <c r="C282" s="807" t="s">
        <v>1372</v>
      </c>
      <c r="D282" s="807"/>
      <c r="E282" s="807"/>
      <c r="F282" s="807"/>
      <c r="G282" s="807"/>
      <c r="H282" s="807"/>
      <c r="I282" s="807"/>
      <c r="J282" s="807"/>
      <c r="K282" s="807"/>
      <c r="L282" s="807"/>
      <c r="M282" s="807"/>
      <c r="N282" s="807"/>
      <c r="O282" s="807"/>
      <c r="P282" s="807"/>
      <c r="Q282" s="807"/>
      <c r="R282" s="807"/>
      <c r="S282" s="807"/>
      <c r="T282" s="807"/>
      <c r="U282" s="807"/>
      <c r="V282" s="791" t="s">
        <v>1373</v>
      </c>
      <c r="W282" s="791"/>
      <c r="X282" s="791"/>
      <c r="Y282" s="790"/>
      <c r="Z282" s="790"/>
      <c r="AA282" s="790"/>
      <c r="AB282" s="790"/>
      <c r="AC282" s="790"/>
      <c r="AD282" s="790"/>
      <c r="AE282" s="790"/>
      <c r="AF282" s="790"/>
      <c r="AG282" s="790"/>
      <c r="AH282" s="790"/>
      <c r="AI282" s="790"/>
      <c r="AJ282" s="790"/>
      <c r="AK282" s="790"/>
      <c r="AL282" s="790"/>
      <c r="AM282" s="790"/>
      <c r="AN282" s="790"/>
      <c r="AO282" s="790"/>
      <c r="AP282" s="790"/>
      <c r="AQ282" s="790"/>
      <c r="AR282" s="790"/>
      <c r="AS282" s="790"/>
      <c r="AT282" s="790"/>
      <c r="AU282" s="790"/>
      <c r="AV282" s="790"/>
      <c r="AW282" s="790"/>
      <c r="AX282" s="790"/>
      <c r="AY282" s="790"/>
      <c r="AZ282" s="790"/>
      <c r="BA282" s="790"/>
      <c r="BB282" s="790"/>
    </row>
    <row r="283" spans="1:54" x14ac:dyDescent="0.2">
      <c r="A283" s="815">
        <v>279</v>
      </c>
      <c r="B283" s="816"/>
      <c r="C283" s="791" t="s">
        <v>877</v>
      </c>
      <c r="D283" s="791"/>
      <c r="E283" s="791"/>
      <c r="F283" s="791"/>
      <c r="G283" s="791"/>
      <c r="H283" s="791"/>
      <c r="I283" s="791"/>
      <c r="J283" s="791"/>
      <c r="K283" s="791"/>
      <c r="L283" s="791"/>
      <c r="M283" s="791"/>
      <c r="N283" s="791"/>
      <c r="O283" s="791"/>
      <c r="P283" s="791"/>
      <c r="Q283" s="791"/>
      <c r="R283" s="791"/>
      <c r="S283" s="791"/>
      <c r="T283" s="791"/>
      <c r="U283" s="791"/>
      <c r="V283" s="791" t="s">
        <v>1373</v>
      </c>
      <c r="W283" s="791"/>
      <c r="X283" s="791"/>
      <c r="Y283" s="790"/>
      <c r="Z283" s="790"/>
      <c r="AA283" s="790"/>
      <c r="AB283" s="790"/>
      <c r="AC283" s="790"/>
      <c r="AD283" s="790"/>
      <c r="AE283" s="790"/>
      <c r="AF283" s="790"/>
      <c r="AG283" s="790"/>
      <c r="AH283" s="790"/>
      <c r="AI283" s="790"/>
      <c r="AJ283" s="790"/>
      <c r="AK283" s="790"/>
      <c r="AL283" s="790"/>
      <c r="AM283" s="790"/>
      <c r="AN283" s="790"/>
      <c r="AO283" s="790"/>
      <c r="AP283" s="790"/>
      <c r="AQ283" s="790"/>
      <c r="AR283" s="790"/>
      <c r="AS283" s="790"/>
      <c r="AT283" s="790"/>
      <c r="AU283" s="790"/>
      <c r="AV283" s="790"/>
      <c r="AW283" s="790"/>
      <c r="AX283" s="790"/>
      <c r="AY283" s="790"/>
      <c r="AZ283" s="790"/>
      <c r="BA283" s="790"/>
      <c r="BB283" s="790"/>
    </row>
    <row r="284" spans="1:54" x14ac:dyDescent="0.2">
      <c r="A284" s="815">
        <v>280</v>
      </c>
      <c r="B284" s="816"/>
      <c r="C284" s="791" t="s">
        <v>878</v>
      </c>
      <c r="D284" s="791"/>
      <c r="E284" s="791"/>
      <c r="F284" s="791"/>
      <c r="G284" s="791"/>
      <c r="H284" s="791"/>
      <c r="I284" s="791"/>
      <c r="J284" s="791"/>
      <c r="K284" s="791"/>
      <c r="L284" s="791"/>
      <c r="M284" s="791"/>
      <c r="N284" s="791"/>
      <c r="O284" s="791"/>
      <c r="P284" s="791"/>
      <c r="Q284" s="791"/>
      <c r="R284" s="791"/>
      <c r="S284" s="791"/>
      <c r="T284" s="791"/>
      <c r="U284" s="791"/>
      <c r="V284" s="791" t="s">
        <v>1373</v>
      </c>
      <c r="W284" s="791"/>
      <c r="X284" s="791"/>
      <c r="Y284" s="790"/>
      <c r="Z284" s="790"/>
      <c r="AA284" s="790"/>
      <c r="AB284" s="790"/>
      <c r="AC284" s="790"/>
      <c r="AD284" s="790"/>
      <c r="AE284" s="790"/>
      <c r="AF284" s="790"/>
      <c r="AG284" s="790"/>
      <c r="AH284" s="790"/>
      <c r="AI284" s="790"/>
      <c r="AJ284" s="790"/>
      <c r="AK284" s="790"/>
      <c r="AL284" s="790"/>
      <c r="AM284" s="790"/>
      <c r="AN284" s="790"/>
      <c r="AO284" s="790"/>
      <c r="AP284" s="790"/>
      <c r="AQ284" s="790"/>
      <c r="AR284" s="790"/>
      <c r="AS284" s="790"/>
      <c r="AT284" s="790"/>
      <c r="AU284" s="790"/>
      <c r="AV284" s="790"/>
      <c r="AW284" s="790"/>
      <c r="AX284" s="790"/>
      <c r="AY284" s="790"/>
      <c r="AZ284" s="790"/>
      <c r="BA284" s="790"/>
      <c r="BB284" s="790"/>
    </row>
    <row r="285" spans="1:54" x14ac:dyDescent="0.2">
      <c r="A285" s="815">
        <v>281</v>
      </c>
      <c r="B285" s="816"/>
      <c r="C285" s="810" t="s">
        <v>176</v>
      </c>
      <c r="D285" s="810"/>
      <c r="E285" s="810"/>
      <c r="F285" s="810"/>
      <c r="G285" s="810"/>
      <c r="H285" s="810"/>
      <c r="I285" s="810"/>
      <c r="J285" s="810"/>
      <c r="K285" s="810"/>
      <c r="L285" s="810"/>
      <c r="M285" s="810"/>
      <c r="N285" s="810"/>
      <c r="O285" s="810"/>
      <c r="P285" s="810"/>
      <c r="Q285" s="810"/>
      <c r="R285" s="810"/>
      <c r="S285" s="810"/>
      <c r="T285" s="810"/>
      <c r="U285" s="810"/>
      <c r="V285" s="791" t="s">
        <v>1374</v>
      </c>
      <c r="W285" s="791"/>
      <c r="X285" s="791"/>
      <c r="Y285" s="790"/>
      <c r="Z285" s="790"/>
      <c r="AA285" s="790"/>
      <c r="AB285" s="790"/>
      <c r="AC285" s="790"/>
      <c r="AD285" s="790"/>
      <c r="AE285" s="790"/>
      <c r="AF285" s="790"/>
      <c r="AG285" s="790"/>
      <c r="AH285" s="790"/>
      <c r="AI285" s="790"/>
      <c r="AJ285" s="790"/>
      <c r="AK285" s="790"/>
      <c r="AL285" s="790"/>
      <c r="AM285" s="790"/>
      <c r="AN285" s="790"/>
      <c r="AO285" s="790"/>
      <c r="AP285" s="790"/>
      <c r="AQ285" s="790"/>
      <c r="AR285" s="790"/>
      <c r="AS285" s="790"/>
      <c r="AT285" s="790"/>
      <c r="AU285" s="790"/>
      <c r="AV285" s="790"/>
      <c r="AW285" s="790"/>
      <c r="AX285" s="790"/>
      <c r="AY285" s="790"/>
      <c r="AZ285" s="790"/>
      <c r="BA285" s="790"/>
      <c r="BB285" s="790"/>
    </row>
    <row r="286" spans="1:54" x14ac:dyDescent="0.2">
      <c r="A286" s="815">
        <v>282</v>
      </c>
      <c r="B286" s="816"/>
      <c r="C286" s="791" t="s">
        <v>1375</v>
      </c>
      <c r="D286" s="791"/>
      <c r="E286" s="791"/>
      <c r="F286" s="791"/>
      <c r="G286" s="791"/>
      <c r="H286" s="791"/>
      <c r="I286" s="791"/>
      <c r="J286" s="791"/>
      <c r="K286" s="791"/>
      <c r="L286" s="791"/>
      <c r="M286" s="791"/>
      <c r="N286" s="791"/>
      <c r="O286" s="791"/>
      <c r="P286" s="791"/>
      <c r="Q286" s="791"/>
      <c r="R286" s="791"/>
      <c r="S286" s="791"/>
      <c r="T286" s="791"/>
      <c r="U286" s="791"/>
      <c r="V286" s="791" t="s">
        <v>1376</v>
      </c>
      <c r="W286" s="791"/>
      <c r="X286" s="791"/>
      <c r="Y286" s="790"/>
      <c r="Z286" s="790"/>
      <c r="AA286" s="790"/>
      <c r="AB286" s="790"/>
      <c r="AC286" s="790"/>
      <c r="AD286" s="790"/>
      <c r="AE286" s="790"/>
      <c r="AF286" s="790"/>
      <c r="AG286" s="790"/>
      <c r="AH286" s="790"/>
      <c r="AI286" s="790"/>
      <c r="AJ286" s="790"/>
      <c r="AK286" s="790"/>
      <c r="AL286" s="790"/>
      <c r="AM286" s="790"/>
      <c r="AN286" s="790"/>
      <c r="AO286" s="790"/>
      <c r="AP286" s="790"/>
      <c r="AQ286" s="790"/>
      <c r="AR286" s="790"/>
      <c r="AS286" s="790"/>
      <c r="AT286" s="790"/>
      <c r="AU286" s="790"/>
      <c r="AV286" s="790"/>
      <c r="AW286" s="790"/>
      <c r="AX286" s="790"/>
      <c r="AY286" s="790"/>
      <c r="AZ286" s="790"/>
      <c r="BA286" s="790"/>
      <c r="BB286" s="790"/>
    </row>
    <row r="287" spans="1:54" x14ac:dyDescent="0.2">
      <c r="A287" s="815">
        <v>283</v>
      </c>
      <c r="B287" s="816"/>
      <c r="C287" s="810" t="s">
        <v>180</v>
      </c>
      <c r="D287" s="810"/>
      <c r="E287" s="810"/>
      <c r="F287" s="810"/>
      <c r="G287" s="810"/>
      <c r="H287" s="810"/>
      <c r="I287" s="810"/>
      <c r="J287" s="810"/>
      <c r="K287" s="810"/>
      <c r="L287" s="810"/>
      <c r="M287" s="810"/>
      <c r="N287" s="810"/>
      <c r="O287" s="810"/>
      <c r="P287" s="810"/>
      <c r="Q287" s="810"/>
      <c r="R287" s="810"/>
      <c r="S287" s="810"/>
      <c r="T287" s="810"/>
      <c r="U287" s="810"/>
      <c r="V287" s="791" t="s">
        <v>1377</v>
      </c>
      <c r="W287" s="791"/>
      <c r="X287" s="791"/>
      <c r="Y287" s="790"/>
      <c r="Z287" s="790"/>
      <c r="AA287" s="790"/>
      <c r="AB287" s="790"/>
      <c r="AC287" s="790"/>
      <c r="AD287" s="790"/>
      <c r="AE287" s="790"/>
      <c r="AF287" s="790"/>
      <c r="AG287" s="790"/>
      <c r="AH287" s="790"/>
      <c r="AI287" s="790"/>
      <c r="AJ287" s="790"/>
      <c r="AK287" s="790"/>
      <c r="AL287" s="790"/>
      <c r="AM287" s="790"/>
      <c r="AN287" s="790"/>
      <c r="AO287" s="790"/>
      <c r="AP287" s="790"/>
      <c r="AQ287" s="790"/>
      <c r="AR287" s="790"/>
      <c r="AS287" s="790"/>
      <c r="AT287" s="790"/>
      <c r="AU287" s="790"/>
      <c r="AV287" s="790"/>
      <c r="AW287" s="790"/>
      <c r="AX287" s="790"/>
      <c r="AY287" s="790"/>
      <c r="AZ287" s="790"/>
      <c r="BA287" s="790"/>
      <c r="BB287" s="790"/>
    </row>
    <row r="288" spans="1:54" x14ac:dyDescent="0.2">
      <c r="A288" s="817">
        <v>284</v>
      </c>
      <c r="B288" s="818"/>
      <c r="C288" s="811" t="s">
        <v>1378</v>
      </c>
      <c r="D288" s="811"/>
      <c r="E288" s="811"/>
      <c r="F288" s="811"/>
      <c r="G288" s="811"/>
      <c r="H288" s="811"/>
      <c r="I288" s="811"/>
      <c r="J288" s="811"/>
      <c r="K288" s="811"/>
      <c r="L288" s="811"/>
      <c r="M288" s="811"/>
      <c r="N288" s="811"/>
      <c r="O288" s="811"/>
      <c r="P288" s="811"/>
      <c r="Q288" s="811"/>
      <c r="R288" s="811"/>
      <c r="S288" s="811"/>
      <c r="T288" s="811"/>
      <c r="U288" s="811"/>
      <c r="V288" s="798" t="s">
        <v>1379</v>
      </c>
      <c r="W288" s="798"/>
      <c r="X288" s="798"/>
      <c r="Y288" s="794"/>
      <c r="Z288" s="814"/>
      <c r="AA288" s="814"/>
      <c r="AB288" s="814"/>
      <c r="AC288" s="796"/>
      <c r="AD288" s="796"/>
      <c r="AE288" s="794"/>
      <c r="AF288" s="814"/>
      <c r="AG288" s="814"/>
      <c r="AH288" s="814"/>
      <c r="AI288" s="796"/>
      <c r="AJ288" s="796"/>
      <c r="AK288" s="794"/>
      <c r="AL288" s="814"/>
      <c r="AM288" s="814"/>
      <c r="AN288" s="814"/>
      <c r="AO288" s="796"/>
      <c r="AP288" s="796"/>
      <c r="AQ288" s="794"/>
      <c r="AR288" s="814"/>
      <c r="AS288" s="814"/>
      <c r="AT288" s="814"/>
      <c r="AU288" s="796"/>
      <c r="AV288" s="796"/>
      <c r="AW288" s="794"/>
      <c r="AX288" s="814"/>
      <c r="AY288" s="814"/>
      <c r="AZ288" s="814"/>
      <c r="BA288" s="796"/>
      <c r="BB288" s="796"/>
    </row>
    <row r="289" spans="1:54" x14ac:dyDescent="0.2">
      <c r="A289" s="815">
        <v>285</v>
      </c>
      <c r="B289" s="816"/>
      <c r="C289" s="791" t="s">
        <v>184</v>
      </c>
      <c r="D289" s="791"/>
      <c r="E289" s="791"/>
      <c r="F289" s="791"/>
      <c r="G289" s="791"/>
      <c r="H289" s="791"/>
      <c r="I289" s="791"/>
      <c r="J289" s="791"/>
      <c r="K289" s="791"/>
      <c r="L289" s="791"/>
      <c r="M289" s="791"/>
      <c r="N289" s="791"/>
      <c r="O289" s="791"/>
      <c r="P289" s="791"/>
      <c r="Q289" s="791"/>
      <c r="R289" s="791"/>
      <c r="S289" s="791"/>
      <c r="T289" s="791"/>
      <c r="U289" s="791"/>
      <c r="V289" s="791" t="s">
        <v>1380</v>
      </c>
      <c r="W289" s="791"/>
      <c r="X289" s="791"/>
      <c r="Y289" s="790"/>
      <c r="Z289" s="790"/>
      <c r="AA289" s="790"/>
      <c r="AB289" s="790"/>
      <c r="AC289" s="790"/>
      <c r="AD289" s="790"/>
      <c r="AE289" s="790"/>
      <c r="AF289" s="790"/>
      <c r="AG289" s="790"/>
      <c r="AH289" s="790"/>
      <c r="AI289" s="790"/>
      <c r="AJ289" s="790"/>
      <c r="AK289" s="790"/>
      <c r="AL289" s="790"/>
      <c r="AM289" s="790"/>
      <c r="AN289" s="790"/>
      <c r="AO289" s="790"/>
      <c r="AP289" s="790"/>
      <c r="AQ289" s="790"/>
      <c r="AR289" s="790"/>
      <c r="AS289" s="790"/>
      <c r="AT289" s="790"/>
      <c r="AU289" s="790"/>
      <c r="AV289" s="790"/>
      <c r="AW289" s="790"/>
      <c r="AX289" s="790"/>
      <c r="AY289" s="790"/>
      <c r="AZ289" s="790"/>
      <c r="BA289" s="790"/>
      <c r="BB289" s="790"/>
    </row>
    <row r="290" spans="1:54" x14ac:dyDescent="0.2">
      <c r="A290" s="815">
        <v>286</v>
      </c>
      <c r="B290" s="816"/>
      <c r="C290" s="791" t="s">
        <v>186</v>
      </c>
      <c r="D290" s="791"/>
      <c r="E290" s="791"/>
      <c r="F290" s="791"/>
      <c r="G290" s="791"/>
      <c r="H290" s="791"/>
      <c r="I290" s="791"/>
      <c r="J290" s="791"/>
      <c r="K290" s="791"/>
      <c r="L290" s="791"/>
      <c r="M290" s="791"/>
      <c r="N290" s="791"/>
      <c r="O290" s="791"/>
      <c r="P290" s="791"/>
      <c r="Q290" s="791"/>
      <c r="R290" s="791"/>
      <c r="S290" s="791"/>
      <c r="T290" s="791"/>
      <c r="U290" s="791"/>
      <c r="V290" s="791" t="s">
        <v>1381</v>
      </c>
      <c r="W290" s="791"/>
      <c r="X290" s="791"/>
      <c r="Y290" s="790"/>
      <c r="Z290" s="790"/>
      <c r="AA290" s="790"/>
      <c r="AB290" s="790"/>
      <c r="AC290" s="790"/>
      <c r="AD290" s="790"/>
      <c r="AE290" s="790"/>
      <c r="AF290" s="790"/>
      <c r="AG290" s="790"/>
      <c r="AH290" s="790"/>
      <c r="AI290" s="790"/>
      <c r="AJ290" s="790"/>
      <c r="AK290" s="790"/>
      <c r="AL290" s="790"/>
      <c r="AM290" s="790"/>
      <c r="AN290" s="790"/>
      <c r="AO290" s="790"/>
      <c r="AP290" s="790"/>
      <c r="AQ290" s="790"/>
      <c r="AR290" s="790"/>
      <c r="AS290" s="790"/>
      <c r="AT290" s="790"/>
      <c r="AU290" s="790"/>
      <c r="AV290" s="790"/>
      <c r="AW290" s="790"/>
      <c r="AX290" s="790"/>
      <c r="AY290" s="790"/>
      <c r="AZ290" s="790"/>
      <c r="BA290" s="790"/>
      <c r="BB290" s="790"/>
    </row>
    <row r="291" spans="1:54" x14ac:dyDescent="0.2">
      <c r="A291" s="817">
        <v>287</v>
      </c>
      <c r="B291" s="818"/>
      <c r="C291" s="798" t="s">
        <v>1382</v>
      </c>
      <c r="D291" s="791"/>
      <c r="E291" s="791"/>
      <c r="F291" s="791"/>
      <c r="G291" s="791"/>
      <c r="H291" s="791"/>
      <c r="I291" s="791"/>
      <c r="J291" s="791"/>
      <c r="K291" s="791"/>
      <c r="L291" s="791"/>
      <c r="M291" s="791"/>
      <c r="N291" s="791"/>
      <c r="O291" s="791"/>
      <c r="P291" s="791"/>
      <c r="Q291" s="791"/>
      <c r="R291" s="791"/>
      <c r="S291" s="791"/>
      <c r="T291" s="791"/>
      <c r="U291" s="791"/>
      <c r="V291" s="798" t="s">
        <v>1383</v>
      </c>
      <c r="W291" s="798"/>
      <c r="X291" s="798"/>
      <c r="Y291" s="794"/>
      <c r="Z291" s="814"/>
      <c r="AA291" s="814"/>
      <c r="AB291" s="814"/>
      <c r="AC291" s="796"/>
      <c r="AD291" s="796"/>
      <c r="AE291" s="794"/>
      <c r="AF291" s="814"/>
      <c r="AG291" s="814"/>
      <c r="AH291" s="814"/>
      <c r="AI291" s="796"/>
      <c r="AJ291" s="796"/>
      <c r="AK291" s="794"/>
      <c r="AL291" s="814"/>
      <c r="AM291" s="814"/>
      <c r="AN291" s="814"/>
      <c r="AO291" s="796"/>
      <c r="AP291" s="796"/>
      <c r="AQ291" s="794"/>
      <c r="AR291" s="814"/>
      <c r="AS291" s="814"/>
      <c r="AT291" s="814"/>
      <c r="AU291" s="796"/>
      <c r="AV291" s="796"/>
      <c r="AW291" s="794"/>
      <c r="AX291" s="814"/>
      <c r="AY291" s="814"/>
      <c r="AZ291" s="814"/>
      <c r="BA291" s="796"/>
      <c r="BB291" s="796"/>
    </row>
    <row r="292" spans="1:54" x14ac:dyDescent="0.2">
      <c r="A292" s="815">
        <v>288</v>
      </c>
      <c r="B292" s="816"/>
      <c r="C292" s="810" t="s">
        <v>190</v>
      </c>
      <c r="D292" s="810"/>
      <c r="E292" s="810"/>
      <c r="F292" s="810"/>
      <c r="G292" s="810"/>
      <c r="H292" s="810"/>
      <c r="I292" s="810"/>
      <c r="J292" s="810"/>
      <c r="K292" s="810"/>
      <c r="L292" s="810"/>
      <c r="M292" s="810"/>
      <c r="N292" s="810"/>
      <c r="O292" s="810"/>
      <c r="P292" s="810"/>
      <c r="Q292" s="810"/>
      <c r="R292" s="810"/>
      <c r="S292" s="810"/>
      <c r="T292" s="810"/>
      <c r="U292" s="810"/>
      <c r="V292" s="791" t="s">
        <v>1384</v>
      </c>
      <c r="W292" s="791"/>
      <c r="X292" s="791"/>
      <c r="Y292" s="790"/>
      <c r="Z292" s="790"/>
      <c r="AA292" s="790"/>
      <c r="AB292" s="790"/>
      <c r="AC292" s="790"/>
      <c r="AD292" s="790"/>
      <c r="AE292" s="790"/>
      <c r="AF292" s="790"/>
      <c r="AG292" s="790"/>
      <c r="AH292" s="790"/>
      <c r="AI292" s="790"/>
      <c r="AJ292" s="790"/>
      <c r="AK292" s="790"/>
      <c r="AL292" s="790"/>
      <c r="AM292" s="790"/>
      <c r="AN292" s="790"/>
      <c r="AO292" s="790"/>
      <c r="AP292" s="790"/>
      <c r="AQ292" s="790"/>
      <c r="AR292" s="790"/>
      <c r="AS292" s="790"/>
      <c r="AT292" s="790"/>
      <c r="AU292" s="790"/>
      <c r="AV292" s="790"/>
      <c r="AW292" s="790"/>
      <c r="AX292" s="790"/>
      <c r="AY292" s="790"/>
      <c r="AZ292" s="790"/>
      <c r="BA292" s="790"/>
      <c r="BB292" s="790"/>
    </row>
    <row r="293" spans="1:54" x14ac:dyDescent="0.2">
      <c r="A293" s="815">
        <v>289</v>
      </c>
      <c r="B293" s="816"/>
      <c r="C293" s="810" t="s">
        <v>192</v>
      </c>
      <c r="D293" s="810"/>
      <c r="E293" s="810"/>
      <c r="F293" s="810"/>
      <c r="G293" s="810"/>
      <c r="H293" s="810"/>
      <c r="I293" s="810"/>
      <c r="J293" s="810"/>
      <c r="K293" s="810"/>
      <c r="L293" s="810"/>
      <c r="M293" s="810"/>
      <c r="N293" s="810"/>
      <c r="O293" s="810"/>
      <c r="P293" s="810"/>
      <c r="Q293" s="810"/>
      <c r="R293" s="810"/>
      <c r="S293" s="810"/>
      <c r="T293" s="810"/>
      <c r="U293" s="810"/>
      <c r="V293" s="791" t="s">
        <v>1385</v>
      </c>
      <c r="W293" s="791"/>
      <c r="X293" s="791"/>
      <c r="Y293" s="790"/>
      <c r="Z293" s="790"/>
      <c r="AA293" s="790"/>
      <c r="AB293" s="790"/>
      <c r="AC293" s="790"/>
      <c r="AD293" s="790"/>
      <c r="AE293" s="790"/>
      <c r="AF293" s="790"/>
      <c r="AG293" s="790"/>
      <c r="AH293" s="790"/>
      <c r="AI293" s="790"/>
      <c r="AJ293" s="790"/>
      <c r="AK293" s="790"/>
      <c r="AL293" s="790"/>
      <c r="AM293" s="790"/>
      <c r="AN293" s="790"/>
      <c r="AO293" s="790"/>
      <c r="AP293" s="790"/>
      <c r="AQ293" s="790"/>
      <c r="AR293" s="790"/>
      <c r="AS293" s="790"/>
      <c r="AT293" s="790"/>
      <c r="AU293" s="790"/>
      <c r="AV293" s="790"/>
      <c r="AW293" s="790"/>
      <c r="AX293" s="790"/>
      <c r="AY293" s="790"/>
      <c r="AZ293" s="790"/>
      <c r="BA293" s="790"/>
      <c r="BB293" s="790"/>
    </row>
    <row r="294" spans="1:54" x14ac:dyDescent="0.2">
      <c r="A294" s="815">
        <v>290</v>
      </c>
      <c r="B294" s="816"/>
      <c r="C294" s="810" t="s">
        <v>1386</v>
      </c>
      <c r="D294" s="810"/>
      <c r="E294" s="810"/>
      <c r="F294" s="810"/>
      <c r="G294" s="810"/>
      <c r="H294" s="810"/>
      <c r="I294" s="810"/>
      <c r="J294" s="810"/>
      <c r="K294" s="810"/>
      <c r="L294" s="810"/>
      <c r="M294" s="810"/>
      <c r="N294" s="810"/>
      <c r="O294" s="810"/>
      <c r="P294" s="810"/>
      <c r="Q294" s="810"/>
      <c r="R294" s="810"/>
      <c r="S294" s="810"/>
      <c r="T294" s="810"/>
      <c r="U294" s="810"/>
      <c r="V294" s="791" t="s">
        <v>1387</v>
      </c>
      <c r="W294" s="791"/>
      <c r="X294" s="791"/>
      <c r="Y294" s="790"/>
      <c r="Z294" s="790"/>
      <c r="AA294" s="790"/>
      <c r="AB294" s="790"/>
      <c r="AC294" s="790"/>
      <c r="AD294" s="790"/>
      <c r="AE294" s="790"/>
      <c r="AF294" s="790"/>
      <c r="AG294" s="790"/>
      <c r="AH294" s="790"/>
      <c r="AI294" s="790"/>
      <c r="AJ294" s="790"/>
      <c r="AK294" s="790"/>
      <c r="AL294" s="790"/>
      <c r="AM294" s="790"/>
      <c r="AN294" s="790"/>
      <c r="AO294" s="790"/>
      <c r="AP294" s="790"/>
      <c r="AQ294" s="790"/>
      <c r="AR294" s="790"/>
      <c r="AS294" s="790"/>
      <c r="AT294" s="790"/>
      <c r="AU294" s="790"/>
      <c r="AV294" s="790"/>
      <c r="AW294" s="790"/>
      <c r="AX294" s="790"/>
      <c r="AY294" s="790"/>
      <c r="AZ294" s="790"/>
      <c r="BA294" s="790"/>
      <c r="BB294" s="790"/>
    </row>
    <row r="295" spans="1:54" x14ac:dyDescent="0.2">
      <c r="A295" s="815">
        <v>291</v>
      </c>
      <c r="B295" s="816"/>
      <c r="C295" s="810" t="s">
        <v>194</v>
      </c>
      <c r="D295" s="810"/>
      <c r="E295" s="810"/>
      <c r="F295" s="810"/>
      <c r="G295" s="810"/>
      <c r="H295" s="810"/>
      <c r="I295" s="810"/>
      <c r="J295" s="810"/>
      <c r="K295" s="810"/>
      <c r="L295" s="810"/>
      <c r="M295" s="810"/>
      <c r="N295" s="810"/>
      <c r="O295" s="810"/>
      <c r="P295" s="810"/>
      <c r="Q295" s="810"/>
      <c r="R295" s="810"/>
      <c r="S295" s="810"/>
      <c r="T295" s="810"/>
      <c r="U295" s="810"/>
      <c r="V295" s="791" t="s">
        <v>1388</v>
      </c>
      <c r="W295" s="791"/>
      <c r="X295" s="791"/>
      <c r="Y295" s="790"/>
      <c r="Z295" s="790"/>
      <c r="AA295" s="790"/>
      <c r="AB295" s="790"/>
      <c r="AC295" s="790"/>
      <c r="AD295" s="790"/>
      <c r="AE295" s="790"/>
      <c r="AF295" s="790"/>
      <c r="AG295" s="790"/>
      <c r="AH295" s="790"/>
      <c r="AI295" s="790"/>
      <c r="AJ295" s="790"/>
      <c r="AK295" s="790"/>
      <c r="AL295" s="790"/>
      <c r="AM295" s="790"/>
      <c r="AN295" s="790"/>
      <c r="AO295" s="790"/>
      <c r="AP295" s="790"/>
      <c r="AQ295" s="790"/>
      <c r="AR295" s="790"/>
      <c r="AS295" s="790"/>
      <c r="AT295" s="790"/>
      <c r="AU295" s="790"/>
      <c r="AV295" s="790"/>
      <c r="AW295" s="790"/>
      <c r="AX295" s="790"/>
      <c r="AY295" s="790"/>
      <c r="AZ295" s="790"/>
      <c r="BA295" s="790"/>
      <c r="BB295" s="790"/>
    </row>
    <row r="296" spans="1:54" x14ac:dyDescent="0.2">
      <c r="A296" s="815">
        <v>292</v>
      </c>
      <c r="B296" s="816"/>
      <c r="C296" s="807" t="s">
        <v>1389</v>
      </c>
      <c r="D296" s="807"/>
      <c r="E296" s="807"/>
      <c r="F296" s="807"/>
      <c r="G296" s="807"/>
      <c r="H296" s="807"/>
      <c r="I296" s="807"/>
      <c r="J296" s="807"/>
      <c r="K296" s="807"/>
      <c r="L296" s="807"/>
      <c r="M296" s="807"/>
      <c r="N296" s="807"/>
      <c r="O296" s="807"/>
      <c r="P296" s="807"/>
      <c r="Q296" s="807"/>
      <c r="R296" s="807"/>
      <c r="S296" s="807"/>
      <c r="T296" s="807"/>
      <c r="U296" s="807"/>
      <c r="V296" s="791" t="s">
        <v>1390</v>
      </c>
      <c r="W296" s="791"/>
      <c r="X296" s="791"/>
      <c r="Y296" s="790"/>
      <c r="Z296" s="790"/>
      <c r="AA296" s="790"/>
      <c r="AB296" s="790"/>
      <c r="AC296" s="790"/>
      <c r="AD296" s="790"/>
      <c r="AE296" s="790"/>
      <c r="AF296" s="790"/>
      <c r="AG296" s="790"/>
      <c r="AH296" s="790"/>
      <c r="AI296" s="790"/>
      <c r="AJ296" s="790"/>
      <c r="AK296" s="790"/>
      <c r="AL296" s="790"/>
      <c r="AM296" s="790"/>
      <c r="AN296" s="790"/>
      <c r="AO296" s="790"/>
      <c r="AP296" s="790"/>
      <c r="AQ296" s="790"/>
      <c r="AR296" s="790"/>
      <c r="AS296" s="790"/>
      <c r="AT296" s="790"/>
      <c r="AU296" s="790"/>
      <c r="AV296" s="790"/>
      <c r="AW296" s="790"/>
      <c r="AX296" s="790"/>
      <c r="AY296" s="790"/>
      <c r="AZ296" s="790"/>
      <c r="BA296" s="790"/>
      <c r="BB296" s="790"/>
    </row>
    <row r="297" spans="1:54" x14ac:dyDescent="0.2">
      <c r="A297" s="815">
        <v>293</v>
      </c>
      <c r="B297" s="816"/>
      <c r="C297" s="791" t="s">
        <v>1391</v>
      </c>
      <c r="D297" s="791"/>
      <c r="E297" s="791"/>
      <c r="F297" s="791"/>
      <c r="G297" s="791"/>
      <c r="H297" s="791"/>
      <c r="I297" s="791"/>
      <c r="J297" s="791"/>
      <c r="K297" s="791"/>
      <c r="L297" s="791"/>
      <c r="M297" s="791"/>
      <c r="N297" s="791"/>
      <c r="O297" s="791"/>
      <c r="P297" s="791"/>
      <c r="Q297" s="791"/>
      <c r="R297" s="791"/>
      <c r="S297" s="791"/>
      <c r="T297" s="791"/>
      <c r="U297" s="791"/>
      <c r="V297" s="791" t="s">
        <v>1390</v>
      </c>
      <c r="W297" s="791"/>
      <c r="X297" s="791"/>
      <c r="Y297" s="790"/>
      <c r="Z297" s="790"/>
      <c r="AA297" s="790"/>
      <c r="AB297" s="790"/>
      <c r="AC297" s="790"/>
      <c r="AD297" s="790"/>
      <c r="AE297" s="790"/>
      <c r="AF297" s="790"/>
      <c r="AG297" s="790"/>
      <c r="AH297" s="790"/>
      <c r="AI297" s="790"/>
      <c r="AJ297" s="790"/>
      <c r="AK297" s="790"/>
      <c r="AL297" s="790"/>
      <c r="AM297" s="790"/>
      <c r="AN297" s="790"/>
      <c r="AO297" s="790"/>
      <c r="AP297" s="790"/>
      <c r="AQ297" s="790"/>
      <c r="AR297" s="790"/>
      <c r="AS297" s="790"/>
      <c r="AT297" s="790"/>
      <c r="AU297" s="790"/>
      <c r="AV297" s="790"/>
      <c r="AW297" s="790"/>
      <c r="AX297" s="790"/>
      <c r="AY297" s="790"/>
      <c r="AZ297" s="790"/>
      <c r="BA297" s="790"/>
      <c r="BB297" s="790"/>
    </row>
    <row r="298" spans="1:54" x14ac:dyDescent="0.2">
      <c r="A298" s="817">
        <v>294</v>
      </c>
      <c r="B298" s="818"/>
      <c r="C298" s="809" t="s">
        <v>1392</v>
      </c>
      <c r="D298" s="809"/>
      <c r="E298" s="809"/>
      <c r="F298" s="809"/>
      <c r="G298" s="809"/>
      <c r="H298" s="809"/>
      <c r="I298" s="809"/>
      <c r="J298" s="809"/>
      <c r="K298" s="809"/>
      <c r="L298" s="809"/>
      <c r="M298" s="809"/>
      <c r="N298" s="809"/>
      <c r="O298" s="809"/>
      <c r="P298" s="809"/>
      <c r="Q298" s="809"/>
      <c r="R298" s="809"/>
      <c r="S298" s="809"/>
      <c r="T298" s="809"/>
      <c r="U298" s="809"/>
      <c r="V298" s="798" t="s">
        <v>1393</v>
      </c>
      <c r="W298" s="798"/>
      <c r="X298" s="798"/>
      <c r="Y298" s="794"/>
      <c r="Z298" s="814"/>
      <c r="AA298" s="814"/>
      <c r="AB298" s="814"/>
      <c r="AC298" s="796"/>
      <c r="AD298" s="796"/>
      <c r="AE298" s="794"/>
      <c r="AF298" s="814"/>
      <c r="AG298" s="814"/>
      <c r="AH298" s="814"/>
      <c r="AI298" s="796"/>
      <c r="AJ298" s="796"/>
      <c r="AK298" s="794"/>
      <c r="AL298" s="814"/>
      <c r="AM298" s="814"/>
      <c r="AN298" s="814"/>
      <c r="AO298" s="796"/>
      <c r="AP298" s="796"/>
      <c r="AQ298" s="794"/>
      <c r="AR298" s="814"/>
      <c r="AS298" s="814"/>
      <c r="AT298" s="814"/>
      <c r="AU298" s="796"/>
      <c r="AV298" s="796"/>
      <c r="AW298" s="794"/>
      <c r="AX298" s="814"/>
      <c r="AY298" s="814"/>
      <c r="AZ298" s="814"/>
      <c r="BA298" s="796"/>
      <c r="BB298" s="796"/>
    </row>
    <row r="299" spans="1:54" x14ac:dyDescent="0.2">
      <c r="A299" s="815">
        <v>295</v>
      </c>
      <c r="B299" s="816"/>
      <c r="C299" s="807" t="s">
        <v>198</v>
      </c>
      <c r="D299" s="807"/>
      <c r="E299" s="807"/>
      <c r="F299" s="807"/>
      <c r="G299" s="807"/>
      <c r="H299" s="807"/>
      <c r="I299" s="807"/>
      <c r="J299" s="807"/>
      <c r="K299" s="807"/>
      <c r="L299" s="807"/>
      <c r="M299" s="807"/>
      <c r="N299" s="807"/>
      <c r="O299" s="807"/>
      <c r="P299" s="807"/>
      <c r="Q299" s="807"/>
      <c r="R299" s="807"/>
      <c r="S299" s="807"/>
      <c r="T299" s="807"/>
      <c r="U299" s="807"/>
      <c r="V299" s="791" t="s">
        <v>1394</v>
      </c>
      <c r="W299" s="791"/>
      <c r="X299" s="791"/>
      <c r="Y299" s="790"/>
      <c r="Z299" s="790"/>
      <c r="AA299" s="790"/>
      <c r="AB299" s="790"/>
      <c r="AC299" s="790"/>
      <c r="AD299" s="790"/>
      <c r="AE299" s="790"/>
      <c r="AF299" s="790"/>
      <c r="AG299" s="790"/>
      <c r="AH299" s="790"/>
      <c r="AI299" s="790"/>
      <c r="AJ299" s="790"/>
      <c r="AK299" s="790"/>
      <c r="AL299" s="790"/>
      <c r="AM299" s="790"/>
      <c r="AN299" s="790"/>
      <c r="AO299" s="790"/>
      <c r="AP299" s="790"/>
      <c r="AQ299" s="790"/>
      <c r="AR299" s="790"/>
      <c r="AS299" s="790"/>
      <c r="AT299" s="790"/>
      <c r="AU299" s="790"/>
      <c r="AV299" s="790"/>
      <c r="AW299" s="790"/>
      <c r="AX299" s="790"/>
      <c r="AY299" s="790"/>
      <c r="AZ299" s="790"/>
      <c r="BA299" s="790"/>
      <c r="BB299" s="790"/>
    </row>
    <row r="300" spans="1:54" x14ac:dyDescent="0.2">
      <c r="A300" s="815">
        <v>296</v>
      </c>
      <c r="B300" s="816"/>
      <c r="C300" s="791" t="s">
        <v>1395</v>
      </c>
      <c r="D300" s="791"/>
      <c r="E300" s="791"/>
      <c r="F300" s="791"/>
      <c r="G300" s="791"/>
      <c r="H300" s="791"/>
      <c r="I300" s="791"/>
      <c r="J300" s="791"/>
      <c r="K300" s="791"/>
      <c r="L300" s="791"/>
      <c r="M300" s="791"/>
      <c r="N300" s="791"/>
      <c r="O300" s="791"/>
      <c r="P300" s="791"/>
      <c r="Q300" s="791"/>
      <c r="R300" s="791"/>
      <c r="S300" s="791"/>
      <c r="T300" s="791"/>
      <c r="U300" s="791"/>
      <c r="V300" s="791" t="s">
        <v>1396</v>
      </c>
      <c r="W300" s="791"/>
      <c r="X300" s="791"/>
      <c r="Y300" s="790"/>
      <c r="Z300" s="790"/>
      <c r="AA300" s="790"/>
      <c r="AB300" s="790"/>
      <c r="AC300" s="790"/>
      <c r="AD300" s="790"/>
      <c r="AE300" s="790"/>
      <c r="AF300" s="790"/>
      <c r="AG300" s="790"/>
      <c r="AH300" s="790"/>
      <c r="AI300" s="790"/>
      <c r="AJ300" s="790"/>
      <c r="AK300" s="790"/>
      <c r="AL300" s="790"/>
      <c r="AM300" s="790"/>
      <c r="AN300" s="790"/>
      <c r="AO300" s="790"/>
      <c r="AP300" s="790"/>
      <c r="AQ300" s="790"/>
      <c r="AR300" s="790"/>
      <c r="AS300" s="790"/>
      <c r="AT300" s="790"/>
      <c r="AU300" s="790"/>
      <c r="AV300" s="790"/>
      <c r="AW300" s="790"/>
      <c r="AX300" s="790"/>
      <c r="AY300" s="790"/>
      <c r="AZ300" s="790"/>
      <c r="BA300" s="790"/>
      <c r="BB300" s="790"/>
    </row>
    <row r="301" spans="1:54" x14ac:dyDescent="0.2">
      <c r="A301" s="815">
        <v>297</v>
      </c>
      <c r="B301" s="816"/>
      <c r="C301" s="810" t="s">
        <v>202</v>
      </c>
      <c r="D301" s="810"/>
      <c r="E301" s="810"/>
      <c r="F301" s="810"/>
      <c r="G301" s="810"/>
      <c r="H301" s="810"/>
      <c r="I301" s="810"/>
      <c r="J301" s="810"/>
      <c r="K301" s="810"/>
      <c r="L301" s="810"/>
      <c r="M301" s="810"/>
      <c r="N301" s="810"/>
      <c r="O301" s="810"/>
      <c r="P301" s="810"/>
      <c r="Q301" s="810"/>
      <c r="R301" s="810"/>
      <c r="S301" s="810"/>
      <c r="T301" s="810"/>
      <c r="U301" s="810"/>
      <c r="V301" s="791" t="s">
        <v>1397</v>
      </c>
      <c r="W301" s="791"/>
      <c r="X301" s="791"/>
      <c r="Y301" s="790"/>
      <c r="Z301" s="790"/>
      <c r="AA301" s="790"/>
      <c r="AB301" s="790"/>
      <c r="AC301" s="790"/>
      <c r="AD301" s="790"/>
      <c r="AE301" s="790"/>
      <c r="AF301" s="790"/>
      <c r="AG301" s="790"/>
      <c r="AH301" s="790"/>
      <c r="AI301" s="790"/>
      <c r="AJ301" s="790"/>
      <c r="AK301" s="790"/>
      <c r="AL301" s="790"/>
      <c r="AM301" s="790"/>
      <c r="AN301" s="790"/>
      <c r="AO301" s="790"/>
      <c r="AP301" s="790"/>
      <c r="AQ301" s="790"/>
      <c r="AR301" s="790"/>
      <c r="AS301" s="790"/>
      <c r="AT301" s="790"/>
      <c r="AU301" s="790"/>
      <c r="AV301" s="790"/>
      <c r="AW301" s="790"/>
      <c r="AX301" s="790"/>
      <c r="AY301" s="790"/>
      <c r="AZ301" s="790"/>
      <c r="BA301" s="790"/>
      <c r="BB301" s="790"/>
    </row>
    <row r="302" spans="1:54" x14ac:dyDescent="0.2">
      <c r="A302" s="815">
        <v>298</v>
      </c>
      <c r="B302" s="816"/>
      <c r="C302" s="810" t="s">
        <v>1398</v>
      </c>
      <c r="D302" s="810"/>
      <c r="E302" s="810"/>
      <c r="F302" s="810"/>
      <c r="G302" s="810"/>
      <c r="H302" s="810"/>
      <c r="I302" s="810"/>
      <c r="J302" s="810"/>
      <c r="K302" s="810"/>
      <c r="L302" s="810"/>
      <c r="M302" s="810"/>
      <c r="N302" s="810"/>
      <c r="O302" s="810"/>
      <c r="P302" s="810"/>
      <c r="Q302" s="810"/>
      <c r="R302" s="810"/>
      <c r="S302" s="810"/>
      <c r="T302" s="810"/>
      <c r="U302" s="810"/>
      <c r="V302" s="791" t="s">
        <v>1399</v>
      </c>
      <c r="W302" s="791"/>
      <c r="X302" s="791"/>
      <c r="Y302" s="790"/>
      <c r="Z302" s="790"/>
      <c r="AA302" s="790"/>
      <c r="AB302" s="790"/>
      <c r="AC302" s="790"/>
      <c r="AD302" s="790"/>
      <c r="AE302" s="790"/>
      <c r="AF302" s="790"/>
      <c r="AG302" s="790"/>
      <c r="AH302" s="790"/>
      <c r="AI302" s="790"/>
      <c r="AJ302" s="790"/>
      <c r="AK302" s="790"/>
      <c r="AL302" s="790"/>
      <c r="AM302" s="790"/>
      <c r="AN302" s="790"/>
      <c r="AO302" s="790"/>
      <c r="AP302" s="790"/>
      <c r="AQ302" s="790"/>
      <c r="AR302" s="790"/>
      <c r="AS302" s="790"/>
      <c r="AT302" s="790"/>
      <c r="AU302" s="790"/>
      <c r="AV302" s="790"/>
      <c r="AW302" s="790"/>
      <c r="AX302" s="790"/>
      <c r="AY302" s="790"/>
      <c r="AZ302" s="790"/>
      <c r="BA302" s="790"/>
      <c r="BB302" s="790"/>
    </row>
    <row r="303" spans="1:54" x14ac:dyDescent="0.2">
      <c r="A303" s="815">
        <v>299</v>
      </c>
      <c r="B303" s="816"/>
      <c r="C303" s="791" t="s">
        <v>905</v>
      </c>
      <c r="D303" s="791"/>
      <c r="E303" s="791"/>
      <c r="F303" s="791"/>
      <c r="G303" s="791"/>
      <c r="H303" s="791"/>
      <c r="I303" s="791"/>
      <c r="J303" s="791"/>
      <c r="K303" s="791"/>
      <c r="L303" s="791"/>
      <c r="M303" s="791"/>
      <c r="N303" s="791"/>
      <c r="O303" s="791"/>
      <c r="P303" s="791"/>
      <c r="Q303" s="791"/>
      <c r="R303" s="791"/>
      <c r="S303" s="791"/>
      <c r="T303" s="791"/>
      <c r="U303" s="791"/>
      <c r="V303" s="791" t="s">
        <v>1399</v>
      </c>
      <c r="W303" s="791"/>
      <c r="X303" s="791"/>
      <c r="Y303" s="790"/>
      <c r="Z303" s="790"/>
      <c r="AA303" s="790"/>
      <c r="AB303" s="790"/>
      <c r="AC303" s="790"/>
      <c r="AD303" s="790"/>
      <c r="AE303" s="790"/>
      <c r="AF303" s="790"/>
      <c r="AG303" s="790"/>
      <c r="AH303" s="790"/>
      <c r="AI303" s="790"/>
      <c r="AJ303" s="790"/>
      <c r="AK303" s="790"/>
      <c r="AL303" s="790"/>
      <c r="AM303" s="790"/>
      <c r="AN303" s="790"/>
      <c r="AO303" s="790"/>
      <c r="AP303" s="790"/>
      <c r="AQ303" s="790"/>
      <c r="AR303" s="790"/>
      <c r="AS303" s="790"/>
      <c r="AT303" s="790"/>
      <c r="AU303" s="790"/>
      <c r="AV303" s="790"/>
      <c r="AW303" s="790"/>
      <c r="AX303" s="790"/>
      <c r="AY303" s="790"/>
      <c r="AZ303" s="790"/>
      <c r="BA303" s="790"/>
      <c r="BB303" s="790"/>
    </row>
    <row r="304" spans="1:54" x14ac:dyDescent="0.2">
      <c r="A304" s="815">
        <v>300</v>
      </c>
      <c r="B304" s="816"/>
      <c r="C304" s="791" t="s">
        <v>906</v>
      </c>
      <c r="D304" s="791"/>
      <c r="E304" s="791"/>
      <c r="F304" s="791"/>
      <c r="G304" s="791"/>
      <c r="H304" s="791"/>
      <c r="I304" s="791"/>
      <c r="J304" s="791"/>
      <c r="K304" s="791"/>
      <c r="L304" s="791"/>
      <c r="M304" s="791"/>
      <c r="N304" s="791"/>
      <c r="O304" s="791"/>
      <c r="P304" s="791"/>
      <c r="Q304" s="791"/>
      <c r="R304" s="791"/>
      <c r="S304" s="791"/>
      <c r="T304" s="791"/>
      <c r="U304" s="791"/>
      <c r="V304" s="791" t="s">
        <v>1399</v>
      </c>
      <c r="W304" s="791"/>
      <c r="X304" s="791"/>
      <c r="Y304" s="790"/>
      <c r="Z304" s="790"/>
      <c r="AA304" s="790"/>
      <c r="AB304" s="790"/>
      <c r="AC304" s="790"/>
      <c r="AD304" s="790"/>
      <c r="AE304" s="790"/>
      <c r="AF304" s="790"/>
      <c r="AG304" s="790"/>
      <c r="AH304" s="790"/>
      <c r="AI304" s="790"/>
      <c r="AJ304" s="790"/>
      <c r="AK304" s="790"/>
      <c r="AL304" s="790"/>
      <c r="AM304" s="790"/>
      <c r="AN304" s="790"/>
      <c r="AO304" s="790"/>
      <c r="AP304" s="790"/>
      <c r="AQ304" s="790"/>
      <c r="AR304" s="790"/>
      <c r="AS304" s="790"/>
      <c r="AT304" s="790"/>
      <c r="AU304" s="790"/>
      <c r="AV304" s="790"/>
      <c r="AW304" s="790"/>
      <c r="AX304" s="790"/>
      <c r="AY304" s="790"/>
      <c r="AZ304" s="790"/>
      <c r="BA304" s="790"/>
      <c r="BB304" s="790"/>
    </row>
    <row r="305" spans="1:54" x14ac:dyDescent="0.2">
      <c r="A305" s="815">
        <v>301</v>
      </c>
      <c r="B305" s="816"/>
      <c r="C305" s="791" t="s">
        <v>907</v>
      </c>
      <c r="D305" s="791"/>
      <c r="E305" s="791"/>
      <c r="F305" s="791"/>
      <c r="G305" s="791"/>
      <c r="H305" s="791"/>
      <c r="I305" s="791"/>
      <c r="J305" s="791"/>
      <c r="K305" s="791"/>
      <c r="L305" s="791"/>
      <c r="M305" s="791"/>
      <c r="N305" s="791"/>
      <c r="O305" s="791"/>
      <c r="P305" s="791"/>
      <c r="Q305" s="791"/>
      <c r="R305" s="791"/>
      <c r="S305" s="791"/>
      <c r="T305" s="791"/>
      <c r="U305" s="791"/>
      <c r="V305" s="791" t="s">
        <v>1399</v>
      </c>
      <c r="W305" s="791"/>
      <c r="X305" s="791"/>
      <c r="Y305" s="790"/>
      <c r="Z305" s="790"/>
      <c r="AA305" s="790"/>
      <c r="AB305" s="790"/>
      <c r="AC305" s="790"/>
      <c r="AD305" s="790"/>
      <c r="AE305" s="790"/>
      <c r="AF305" s="790"/>
      <c r="AG305" s="790"/>
      <c r="AH305" s="790"/>
      <c r="AI305" s="790"/>
      <c r="AJ305" s="790"/>
      <c r="AK305" s="790"/>
      <c r="AL305" s="790"/>
      <c r="AM305" s="790"/>
      <c r="AN305" s="790"/>
      <c r="AO305" s="790"/>
      <c r="AP305" s="790"/>
      <c r="AQ305" s="790"/>
      <c r="AR305" s="790"/>
      <c r="AS305" s="790"/>
      <c r="AT305" s="790"/>
      <c r="AU305" s="790"/>
      <c r="AV305" s="790"/>
      <c r="AW305" s="790"/>
      <c r="AX305" s="790"/>
      <c r="AY305" s="790"/>
      <c r="AZ305" s="790"/>
      <c r="BA305" s="790"/>
      <c r="BB305" s="790"/>
    </row>
    <row r="306" spans="1:54" x14ac:dyDescent="0.2">
      <c r="A306" s="817">
        <v>302</v>
      </c>
      <c r="B306" s="818"/>
      <c r="C306" s="811" t="s">
        <v>1400</v>
      </c>
      <c r="D306" s="811"/>
      <c r="E306" s="811"/>
      <c r="F306" s="811"/>
      <c r="G306" s="811"/>
      <c r="H306" s="811"/>
      <c r="I306" s="811"/>
      <c r="J306" s="811"/>
      <c r="K306" s="811"/>
      <c r="L306" s="811"/>
      <c r="M306" s="811"/>
      <c r="N306" s="811"/>
      <c r="O306" s="811"/>
      <c r="P306" s="811"/>
      <c r="Q306" s="811"/>
      <c r="R306" s="811"/>
      <c r="S306" s="811"/>
      <c r="T306" s="811"/>
      <c r="U306" s="811"/>
      <c r="V306" s="798" t="s">
        <v>1401</v>
      </c>
      <c r="W306" s="798"/>
      <c r="X306" s="798"/>
      <c r="Y306" s="794"/>
      <c r="Z306" s="814"/>
      <c r="AA306" s="814"/>
      <c r="AB306" s="814"/>
      <c r="AC306" s="796"/>
      <c r="AD306" s="796"/>
      <c r="AE306" s="794"/>
      <c r="AF306" s="814"/>
      <c r="AG306" s="814"/>
      <c r="AH306" s="814"/>
      <c r="AI306" s="796"/>
      <c r="AJ306" s="796"/>
      <c r="AK306" s="794"/>
      <c r="AL306" s="814"/>
      <c r="AM306" s="814"/>
      <c r="AN306" s="814"/>
      <c r="AO306" s="796"/>
      <c r="AP306" s="796"/>
      <c r="AQ306" s="794"/>
      <c r="AR306" s="814"/>
      <c r="AS306" s="814"/>
      <c r="AT306" s="814"/>
      <c r="AU306" s="796"/>
      <c r="AV306" s="796"/>
      <c r="AW306" s="794"/>
      <c r="AX306" s="814"/>
      <c r="AY306" s="814"/>
      <c r="AZ306" s="814"/>
      <c r="BA306" s="796"/>
      <c r="BB306" s="796"/>
    </row>
    <row r="307" spans="1:54" x14ac:dyDescent="0.2">
      <c r="A307" s="815">
        <v>303</v>
      </c>
      <c r="B307" s="816"/>
      <c r="C307" s="791" t="s">
        <v>206</v>
      </c>
      <c r="D307" s="791"/>
      <c r="E307" s="791"/>
      <c r="F307" s="791"/>
      <c r="G307" s="791"/>
      <c r="H307" s="791"/>
      <c r="I307" s="791"/>
      <c r="J307" s="791"/>
      <c r="K307" s="791"/>
      <c r="L307" s="791"/>
      <c r="M307" s="791"/>
      <c r="N307" s="791"/>
      <c r="O307" s="791"/>
      <c r="P307" s="791"/>
      <c r="Q307" s="791"/>
      <c r="R307" s="791"/>
      <c r="S307" s="791"/>
      <c r="T307" s="791"/>
      <c r="U307" s="791"/>
      <c r="V307" s="791" t="s">
        <v>1402</v>
      </c>
      <c r="W307" s="791"/>
      <c r="X307" s="791"/>
      <c r="Y307" s="790"/>
      <c r="Z307" s="790"/>
      <c r="AA307" s="790"/>
      <c r="AB307" s="790"/>
      <c r="AC307" s="790"/>
      <c r="AD307" s="790"/>
      <c r="AE307" s="790"/>
      <c r="AF307" s="790"/>
      <c r="AG307" s="790"/>
      <c r="AH307" s="790"/>
      <c r="AI307" s="790"/>
      <c r="AJ307" s="790"/>
      <c r="AK307" s="790"/>
      <c r="AL307" s="790"/>
      <c r="AM307" s="790"/>
      <c r="AN307" s="790"/>
      <c r="AO307" s="790"/>
      <c r="AP307" s="790"/>
      <c r="AQ307" s="790"/>
      <c r="AR307" s="790"/>
      <c r="AS307" s="790"/>
      <c r="AT307" s="790"/>
      <c r="AU307" s="790"/>
      <c r="AV307" s="790"/>
      <c r="AW307" s="790"/>
      <c r="AX307" s="790"/>
      <c r="AY307" s="790"/>
      <c r="AZ307" s="790"/>
      <c r="BA307" s="790"/>
      <c r="BB307" s="790"/>
    </row>
    <row r="308" spans="1:54" x14ac:dyDescent="0.2">
      <c r="A308" s="817">
        <v>304</v>
      </c>
      <c r="B308" s="818"/>
      <c r="C308" s="811" t="s">
        <v>1403</v>
      </c>
      <c r="D308" s="811"/>
      <c r="E308" s="811"/>
      <c r="F308" s="811"/>
      <c r="G308" s="811"/>
      <c r="H308" s="811"/>
      <c r="I308" s="811"/>
      <c r="J308" s="811"/>
      <c r="K308" s="811"/>
      <c r="L308" s="811"/>
      <c r="M308" s="811"/>
      <c r="N308" s="811"/>
      <c r="O308" s="811"/>
      <c r="P308" s="811"/>
      <c r="Q308" s="811"/>
      <c r="R308" s="811"/>
      <c r="S308" s="811"/>
      <c r="T308" s="811"/>
      <c r="U308" s="811"/>
      <c r="V308" s="798" t="s">
        <v>1404</v>
      </c>
      <c r="W308" s="798"/>
      <c r="X308" s="798"/>
      <c r="Y308" s="794"/>
      <c r="Z308" s="814"/>
      <c r="AA308" s="814"/>
      <c r="AB308" s="814"/>
      <c r="AC308" s="796"/>
      <c r="AD308" s="796"/>
      <c r="AE308" s="794"/>
      <c r="AF308" s="814"/>
      <c r="AG308" s="814"/>
      <c r="AH308" s="814"/>
      <c r="AI308" s="796"/>
      <c r="AJ308" s="796"/>
      <c r="AK308" s="794"/>
      <c r="AL308" s="814"/>
      <c r="AM308" s="814"/>
      <c r="AN308" s="814"/>
      <c r="AO308" s="796"/>
      <c r="AP308" s="796"/>
      <c r="AQ308" s="794"/>
      <c r="AR308" s="814"/>
      <c r="AS308" s="814"/>
      <c r="AT308" s="814"/>
      <c r="AU308" s="796"/>
      <c r="AV308" s="796"/>
      <c r="AW308" s="794"/>
      <c r="AX308" s="814"/>
      <c r="AY308" s="814"/>
      <c r="AZ308" s="814"/>
      <c r="BA308" s="796"/>
      <c r="BB308" s="796"/>
    </row>
    <row r="309" spans="1:54" x14ac:dyDescent="0.2">
      <c r="A309" s="817">
        <v>305</v>
      </c>
      <c r="B309" s="818"/>
      <c r="C309" s="798" t="s">
        <v>1405</v>
      </c>
      <c r="D309" s="798"/>
      <c r="E309" s="798"/>
      <c r="F309" s="798"/>
      <c r="G309" s="798"/>
      <c r="H309" s="798"/>
      <c r="I309" s="798"/>
      <c r="J309" s="798"/>
      <c r="K309" s="798"/>
      <c r="L309" s="798"/>
      <c r="M309" s="798"/>
      <c r="N309" s="798"/>
      <c r="O309" s="798"/>
      <c r="P309" s="798"/>
      <c r="Q309" s="798"/>
      <c r="R309" s="798"/>
      <c r="S309" s="798"/>
      <c r="T309" s="798"/>
      <c r="U309" s="798"/>
      <c r="V309" s="798" t="s">
        <v>1406</v>
      </c>
      <c r="W309" s="798"/>
      <c r="X309" s="798"/>
      <c r="Y309" s="794"/>
      <c r="Z309" s="814"/>
      <c r="AA309" s="814"/>
      <c r="AB309" s="814"/>
      <c r="AC309" s="796"/>
      <c r="AD309" s="796"/>
      <c r="AE309" s="794"/>
      <c r="AF309" s="814"/>
      <c r="AG309" s="814"/>
      <c r="AH309" s="814"/>
      <c r="AI309" s="796"/>
      <c r="AJ309" s="796"/>
      <c r="AK309" s="794"/>
      <c r="AL309" s="814"/>
      <c r="AM309" s="814"/>
      <c r="AN309" s="814"/>
      <c r="AO309" s="796"/>
      <c r="AP309" s="796"/>
      <c r="AQ309" s="794"/>
      <c r="AR309" s="814"/>
      <c r="AS309" s="814"/>
      <c r="AT309" s="814"/>
      <c r="AU309" s="796"/>
      <c r="AV309" s="796"/>
      <c r="AW309" s="794"/>
      <c r="AX309" s="814"/>
      <c r="AY309" s="814"/>
      <c r="AZ309" s="814"/>
      <c r="BA309" s="796"/>
      <c r="BB309" s="796"/>
    </row>
  </sheetData>
  <mergeCells count="2457">
    <mergeCell ref="AQ308:AV308"/>
    <mergeCell ref="AW308:BB308"/>
    <mergeCell ref="A309:B309"/>
    <mergeCell ref="C309:U309"/>
    <mergeCell ref="V309:X309"/>
    <mergeCell ref="Y309:AD309"/>
    <mergeCell ref="AE309:AJ309"/>
    <mergeCell ref="AK309:AP309"/>
    <mergeCell ref="AQ309:AV309"/>
    <mergeCell ref="AW309:BB309"/>
    <mergeCell ref="A308:B308"/>
    <mergeCell ref="C308:U308"/>
    <mergeCell ref="V308:X308"/>
    <mergeCell ref="Y308:AD308"/>
    <mergeCell ref="AE308:AJ308"/>
    <mergeCell ref="AK308:AP308"/>
    <mergeCell ref="AQ306:AV306"/>
    <mergeCell ref="AW306:BB306"/>
    <mergeCell ref="A307:B307"/>
    <mergeCell ref="C307:U307"/>
    <mergeCell ref="V307:X307"/>
    <mergeCell ref="Y307:AD307"/>
    <mergeCell ref="AE307:AJ307"/>
    <mergeCell ref="AK307:AP307"/>
    <mergeCell ref="AQ307:AV307"/>
    <mergeCell ref="AW307:BB307"/>
    <mergeCell ref="A306:B306"/>
    <mergeCell ref="C306:U306"/>
    <mergeCell ref="V306:X306"/>
    <mergeCell ref="Y306:AD306"/>
    <mergeCell ref="AE306:AJ306"/>
    <mergeCell ref="AK306:AP306"/>
    <mergeCell ref="AQ304:AV304"/>
    <mergeCell ref="AW304:BB304"/>
    <mergeCell ref="A305:B305"/>
    <mergeCell ref="C305:U305"/>
    <mergeCell ref="V305:X305"/>
    <mergeCell ref="Y305:AD305"/>
    <mergeCell ref="AE305:AJ305"/>
    <mergeCell ref="AK305:AP305"/>
    <mergeCell ref="AQ305:AV305"/>
    <mergeCell ref="AW305:BB305"/>
    <mergeCell ref="A304:B304"/>
    <mergeCell ref="C304:U304"/>
    <mergeCell ref="V304:X304"/>
    <mergeCell ref="Y304:AD304"/>
    <mergeCell ref="AE304:AJ304"/>
    <mergeCell ref="AK304:AP304"/>
    <mergeCell ref="AQ302:AV302"/>
    <mergeCell ref="AW302:BB302"/>
    <mergeCell ref="A303:B303"/>
    <mergeCell ref="C303:U303"/>
    <mergeCell ref="V303:X303"/>
    <mergeCell ref="Y303:AD303"/>
    <mergeCell ref="AE303:AJ303"/>
    <mergeCell ref="AK303:AP303"/>
    <mergeCell ref="AQ303:AV303"/>
    <mergeCell ref="AW303:BB303"/>
    <mergeCell ref="A302:B302"/>
    <mergeCell ref="C302:U302"/>
    <mergeCell ref="V302:X302"/>
    <mergeCell ref="Y302:AD302"/>
    <mergeCell ref="AE302:AJ302"/>
    <mergeCell ref="AK302:AP302"/>
    <mergeCell ref="AQ300:AV300"/>
    <mergeCell ref="AW300:BB300"/>
    <mergeCell ref="A301:B301"/>
    <mergeCell ref="C301:U301"/>
    <mergeCell ref="V301:X301"/>
    <mergeCell ref="Y301:AD301"/>
    <mergeCell ref="AE301:AJ301"/>
    <mergeCell ref="AK301:AP301"/>
    <mergeCell ref="AQ301:AV301"/>
    <mergeCell ref="AW301:BB301"/>
    <mergeCell ref="A300:B300"/>
    <mergeCell ref="C300:U300"/>
    <mergeCell ref="V300:X300"/>
    <mergeCell ref="Y300:AD300"/>
    <mergeCell ref="AE300:AJ300"/>
    <mergeCell ref="AK300:AP300"/>
    <mergeCell ref="AQ298:AV298"/>
    <mergeCell ref="AW298:BB298"/>
    <mergeCell ref="A299:B299"/>
    <mergeCell ref="C299:U299"/>
    <mergeCell ref="V299:X299"/>
    <mergeCell ref="Y299:AD299"/>
    <mergeCell ref="AE299:AJ299"/>
    <mergeCell ref="AK299:AP299"/>
    <mergeCell ref="AQ299:AV299"/>
    <mergeCell ref="AW299:BB299"/>
    <mergeCell ref="A298:B298"/>
    <mergeCell ref="C298:U298"/>
    <mergeCell ref="V298:X298"/>
    <mergeCell ref="Y298:AD298"/>
    <mergeCell ref="AE298:AJ298"/>
    <mergeCell ref="AK298:AP298"/>
    <mergeCell ref="AQ296:AV296"/>
    <mergeCell ref="AW296:BB296"/>
    <mergeCell ref="A297:B297"/>
    <mergeCell ref="C297:U297"/>
    <mergeCell ref="V297:X297"/>
    <mergeCell ref="Y297:AD297"/>
    <mergeCell ref="AE297:AJ297"/>
    <mergeCell ref="AK297:AP297"/>
    <mergeCell ref="AQ297:AV297"/>
    <mergeCell ref="AW297:BB297"/>
    <mergeCell ref="A296:B296"/>
    <mergeCell ref="C296:U296"/>
    <mergeCell ref="V296:X296"/>
    <mergeCell ref="Y296:AD296"/>
    <mergeCell ref="AE296:AJ296"/>
    <mergeCell ref="AK296:AP296"/>
    <mergeCell ref="AQ294:AV294"/>
    <mergeCell ref="AW294:BB294"/>
    <mergeCell ref="A295:B295"/>
    <mergeCell ref="C295:U295"/>
    <mergeCell ref="V295:X295"/>
    <mergeCell ref="Y295:AD295"/>
    <mergeCell ref="AE295:AJ295"/>
    <mergeCell ref="AK295:AP295"/>
    <mergeCell ref="AQ295:AV295"/>
    <mergeCell ref="AW295:BB295"/>
    <mergeCell ref="A294:B294"/>
    <mergeCell ref="C294:U294"/>
    <mergeCell ref="V294:X294"/>
    <mergeCell ref="Y294:AD294"/>
    <mergeCell ref="AE294:AJ294"/>
    <mergeCell ref="AK294:AP294"/>
    <mergeCell ref="AQ292:AV292"/>
    <mergeCell ref="AW292:BB292"/>
    <mergeCell ref="A293:B293"/>
    <mergeCell ref="C293:U293"/>
    <mergeCell ref="V293:X293"/>
    <mergeCell ref="Y293:AD293"/>
    <mergeCell ref="AE293:AJ293"/>
    <mergeCell ref="AK293:AP293"/>
    <mergeCell ref="AQ293:AV293"/>
    <mergeCell ref="AW293:BB293"/>
    <mergeCell ref="A292:B292"/>
    <mergeCell ref="C292:U292"/>
    <mergeCell ref="V292:X292"/>
    <mergeCell ref="Y292:AD292"/>
    <mergeCell ref="AE292:AJ292"/>
    <mergeCell ref="AK292:AP292"/>
    <mergeCell ref="AQ290:AV290"/>
    <mergeCell ref="AW290:BB290"/>
    <mergeCell ref="A291:B291"/>
    <mergeCell ref="C291:U291"/>
    <mergeCell ref="V291:X291"/>
    <mergeCell ref="Y291:AD291"/>
    <mergeCell ref="AE291:AJ291"/>
    <mergeCell ref="AK291:AP291"/>
    <mergeCell ref="AQ291:AV291"/>
    <mergeCell ref="AW291:BB291"/>
    <mergeCell ref="A290:B290"/>
    <mergeCell ref="C290:U290"/>
    <mergeCell ref="V290:X290"/>
    <mergeCell ref="Y290:AD290"/>
    <mergeCell ref="AE290:AJ290"/>
    <mergeCell ref="AK290:AP290"/>
    <mergeCell ref="AQ288:AV288"/>
    <mergeCell ref="AW288:BB288"/>
    <mergeCell ref="A289:B289"/>
    <mergeCell ref="C289:U289"/>
    <mergeCell ref="V289:X289"/>
    <mergeCell ref="Y289:AD289"/>
    <mergeCell ref="AE289:AJ289"/>
    <mergeCell ref="AK289:AP289"/>
    <mergeCell ref="AQ289:AV289"/>
    <mergeCell ref="AW289:BB289"/>
    <mergeCell ref="A288:B288"/>
    <mergeCell ref="C288:U288"/>
    <mergeCell ref="V288:X288"/>
    <mergeCell ref="Y288:AD288"/>
    <mergeCell ref="AE288:AJ288"/>
    <mergeCell ref="AK288:AP288"/>
    <mergeCell ref="AQ286:AV286"/>
    <mergeCell ref="AW286:BB286"/>
    <mergeCell ref="A287:B287"/>
    <mergeCell ref="C287:U287"/>
    <mergeCell ref="V287:X287"/>
    <mergeCell ref="Y287:AD287"/>
    <mergeCell ref="AE287:AJ287"/>
    <mergeCell ref="AK287:AP287"/>
    <mergeCell ref="AQ287:AV287"/>
    <mergeCell ref="AW287:BB287"/>
    <mergeCell ref="A286:B286"/>
    <mergeCell ref="C286:U286"/>
    <mergeCell ref="V286:X286"/>
    <mergeCell ref="Y286:AD286"/>
    <mergeCell ref="AE286:AJ286"/>
    <mergeCell ref="AK286:AP286"/>
    <mergeCell ref="AQ284:AV284"/>
    <mergeCell ref="AW284:BB284"/>
    <mergeCell ref="A285:B285"/>
    <mergeCell ref="C285:U285"/>
    <mergeCell ref="V285:X285"/>
    <mergeCell ref="Y285:AD285"/>
    <mergeCell ref="AE285:AJ285"/>
    <mergeCell ref="AK285:AP285"/>
    <mergeCell ref="AQ285:AV285"/>
    <mergeCell ref="AW285:BB285"/>
    <mergeCell ref="A284:B284"/>
    <mergeCell ref="C284:U284"/>
    <mergeCell ref="V284:X284"/>
    <mergeCell ref="Y284:AD284"/>
    <mergeCell ref="AE284:AJ284"/>
    <mergeCell ref="AK284:AP284"/>
    <mergeCell ref="AQ282:AV282"/>
    <mergeCell ref="AW282:BB282"/>
    <mergeCell ref="A283:B283"/>
    <mergeCell ref="C283:U283"/>
    <mergeCell ref="V283:X283"/>
    <mergeCell ref="Y283:AD283"/>
    <mergeCell ref="AE283:AJ283"/>
    <mergeCell ref="AK283:AP283"/>
    <mergeCell ref="AQ283:AV283"/>
    <mergeCell ref="AW283:BB283"/>
    <mergeCell ref="A282:B282"/>
    <mergeCell ref="C282:U282"/>
    <mergeCell ref="V282:X282"/>
    <mergeCell ref="Y282:AD282"/>
    <mergeCell ref="AE282:AJ282"/>
    <mergeCell ref="AK282:AP282"/>
    <mergeCell ref="AQ280:AV280"/>
    <mergeCell ref="AW280:BB280"/>
    <mergeCell ref="A281:B281"/>
    <mergeCell ref="C281:U281"/>
    <mergeCell ref="V281:X281"/>
    <mergeCell ref="Y281:AD281"/>
    <mergeCell ref="AE281:AJ281"/>
    <mergeCell ref="AK281:AP281"/>
    <mergeCell ref="AQ281:AV281"/>
    <mergeCell ref="AW281:BB281"/>
    <mergeCell ref="A280:B280"/>
    <mergeCell ref="C280:U280"/>
    <mergeCell ref="V280:X280"/>
    <mergeCell ref="Y280:AD280"/>
    <mergeCell ref="AE280:AJ280"/>
    <mergeCell ref="AK280:AP280"/>
    <mergeCell ref="AQ278:AV278"/>
    <mergeCell ref="AW278:BB278"/>
    <mergeCell ref="A279:B279"/>
    <mergeCell ref="C279:U279"/>
    <mergeCell ref="V279:X279"/>
    <mergeCell ref="Y279:AD279"/>
    <mergeCell ref="AE279:AJ279"/>
    <mergeCell ref="AK279:AP279"/>
    <mergeCell ref="AQ279:AV279"/>
    <mergeCell ref="AW279:BB279"/>
    <mergeCell ref="A278:B278"/>
    <mergeCell ref="C278:U278"/>
    <mergeCell ref="V278:X278"/>
    <mergeCell ref="Y278:AD278"/>
    <mergeCell ref="AE278:AJ278"/>
    <mergeCell ref="AK278:AP278"/>
    <mergeCell ref="AQ276:AV276"/>
    <mergeCell ref="AW276:BB276"/>
    <mergeCell ref="A277:B277"/>
    <mergeCell ref="C277:U277"/>
    <mergeCell ref="V277:X277"/>
    <mergeCell ref="Y277:AD277"/>
    <mergeCell ref="AE277:AJ277"/>
    <mergeCell ref="AK277:AP277"/>
    <mergeCell ref="AQ277:AV277"/>
    <mergeCell ref="AW277:BB277"/>
    <mergeCell ref="A276:B276"/>
    <mergeCell ref="C276:U276"/>
    <mergeCell ref="V276:X276"/>
    <mergeCell ref="Y276:AD276"/>
    <mergeCell ref="AE276:AJ276"/>
    <mergeCell ref="AK276:AP276"/>
    <mergeCell ref="AQ274:AV274"/>
    <mergeCell ref="AW274:BB274"/>
    <mergeCell ref="A275:B275"/>
    <mergeCell ref="C275:U275"/>
    <mergeCell ref="V275:X275"/>
    <mergeCell ref="Y275:AD275"/>
    <mergeCell ref="AE275:AJ275"/>
    <mergeCell ref="AK275:AP275"/>
    <mergeCell ref="AQ275:AV275"/>
    <mergeCell ref="AW275:BB275"/>
    <mergeCell ref="A274:B274"/>
    <mergeCell ref="C274:U274"/>
    <mergeCell ref="V274:X274"/>
    <mergeCell ref="Y274:AD274"/>
    <mergeCell ref="AE274:AJ274"/>
    <mergeCell ref="AK274:AP274"/>
    <mergeCell ref="AQ272:AV272"/>
    <mergeCell ref="AW272:BB272"/>
    <mergeCell ref="A273:B273"/>
    <mergeCell ref="C273:U273"/>
    <mergeCell ref="V273:X273"/>
    <mergeCell ref="Y273:AD273"/>
    <mergeCell ref="AE273:AJ273"/>
    <mergeCell ref="AK273:AP273"/>
    <mergeCell ref="AQ273:AV273"/>
    <mergeCell ref="AW273:BB273"/>
    <mergeCell ref="A272:B272"/>
    <mergeCell ref="C272:U272"/>
    <mergeCell ref="V272:X272"/>
    <mergeCell ref="Y272:AD272"/>
    <mergeCell ref="AE272:AJ272"/>
    <mergeCell ref="AK272:AP272"/>
    <mergeCell ref="AQ270:AV270"/>
    <mergeCell ref="AW270:BB270"/>
    <mergeCell ref="A271:B271"/>
    <mergeCell ref="C271:U271"/>
    <mergeCell ref="V271:X271"/>
    <mergeCell ref="Y271:AD271"/>
    <mergeCell ref="AE271:AJ271"/>
    <mergeCell ref="AK271:AP271"/>
    <mergeCell ref="AQ271:AV271"/>
    <mergeCell ref="AW271:BB271"/>
    <mergeCell ref="A270:B270"/>
    <mergeCell ref="C270:U270"/>
    <mergeCell ref="V270:X270"/>
    <mergeCell ref="Y270:AD270"/>
    <mergeCell ref="AE270:AJ270"/>
    <mergeCell ref="AK270:AP270"/>
    <mergeCell ref="AQ268:AV268"/>
    <mergeCell ref="AW268:BB268"/>
    <mergeCell ref="A269:B269"/>
    <mergeCell ref="C269:U269"/>
    <mergeCell ref="V269:X269"/>
    <mergeCell ref="Y269:AD269"/>
    <mergeCell ref="AE269:AJ269"/>
    <mergeCell ref="AK269:AP269"/>
    <mergeCell ref="AQ269:AV269"/>
    <mergeCell ref="AW269:BB269"/>
    <mergeCell ref="A268:B268"/>
    <mergeCell ref="C268:U268"/>
    <mergeCell ref="V268:X268"/>
    <mergeCell ref="Y268:AD268"/>
    <mergeCell ref="AE268:AJ268"/>
    <mergeCell ref="AK268:AP268"/>
    <mergeCell ref="AQ266:AV266"/>
    <mergeCell ref="AW266:BB266"/>
    <mergeCell ref="A267:B267"/>
    <mergeCell ref="C267:U267"/>
    <mergeCell ref="V267:X267"/>
    <mergeCell ref="Y267:AD267"/>
    <mergeCell ref="AE267:AJ267"/>
    <mergeCell ref="AK267:AP267"/>
    <mergeCell ref="AQ267:AV267"/>
    <mergeCell ref="AW267:BB267"/>
    <mergeCell ref="A266:B266"/>
    <mergeCell ref="C266:U266"/>
    <mergeCell ref="V266:X266"/>
    <mergeCell ref="Y266:AD266"/>
    <mergeCell ref="AE266:AJ266"/>
    <mergeCell ref="AK266:AP266"/>
    <mergeCell ref="AQ264:AV264"/>
    <mergeCell ref="AW264:BB264"/>
    <mergeCell ref="A265:B265"/>
    <mergeCell ref="C265:U265"/>
    <mergeCell ref="V265:X265"/>
    <mergeCell ref="Y265:AD265"/>
    <mergeCell ref="AE265:AJ265"/>
    <mergeCell ref="AK265:AP265"/>
    <mergeCell ref="AQ265:AV265"/>
    <mergeCell ref="AW265:BB265"/>
    <mergeCell ref="A264:B264"/>
    <mergeCell ref="C264:U264"/>
    <mergeCell ref="V264:X264"/>
    <mergeCell ref="Y264:AD264"/>
    <mergeCell ref="AE264:AJ264"/>
    <mergeCell ref="AK264:AP264"/>
    <mergeCell ref="AQ262:AV262"/>
    <mergeCell ref="AW262:BB262"/>
    <mergeCell ref="A263:B263"/>
    <mergeCell ref="C263:U263"/>
    <mergeCell ref="V263:X263"/>
    <mergeCell ref="Y263:AD263"/>
    <mergeCell ref="AE263:AJ263"/>
    <mergeCell ref="AK263:AP263"/>
    <mergeCell ref="AQ263:AV263"/>
    <mergeCell ref="AW263:BB263"/>
    <mergeCell ref="A262:B262"/>
    <mergeCell ref="C262:U262"/>
    <mergeCell ref="V262:X262"/>
    <mergeCell ref="Y262:AD262"/>
    <mergeCell ref="AE262:AJ262"/>
    <mergeCell ref="AK262:AP262"/>
    <mergeCell ref="AQ260:AV260"/>
    <mergeCell ref="AW260:BB260"/>
    <mergeCell ref="A261:B261"/>
    <mergeCell ref="C261:U261"/>
    <mergeCell ref="V261:X261"/>
    <mergeCell ref="Y261:AD261"/>
    <mergeCell ref="AE261:AJ261"/>
    <mergeCell ref="AK261:AP261"/>
    <mergeCell ref="AQ261:AV261"/>
    <mergeCell ref="AW261:BB261"/>
    <mergeCell ref="A260:B260"/>
    <mergeCell ref="C260:U260"/>
    <mergeCell ref="V260:X260"/>
    <mergeCell ref="Y260:AD260"/>
    <mergeCell ref="AE260:AJ260"/>
    <mergeCell ref="AK260:AP260"/>
    <mergeCell ref="AQ258:AV258"/>
    <mergeCell ref="AW258:BB258"/>
    <mergeCell ref="A259:B259"/>
    <mergeCell ref="C259:U259"/>
    <mergeCell ref="V259:X259"/>
    <mergeCell ref="Y259:AD259"/>
    <mergeCell ref="AE259:AJ259"/>
    <mergeCell ref="AK259:AP259"/>
    <mergeCell ref="AQ259:AV259"/>
    <mergeCell ref="AW259:BB259"/>
    <mergeCell ref="A258:B258"/>
    <mergeCell ref="C258:U258"/>
    <mergeCell ref="V258:X258"/>
    <mergeCell ref="Y258:AD258"/>
    <mergeCell ref="AE258:AJ258"/>
    <mergeCell ref="AK258:AP258"/>
    <mergeCell ref="AQ256:AV256"/>
    <mergeCell ref="AW256:BB256"/>
    <mergeCell ref="A257:B257"/>
    <mergeCell ref="C257:U257"/>
    <mergeCell ref="V257:X257"/>
    <mergeCell ref="Y257:AD257"/>
    <mergeCell ref="AE257:AJ257"/>
    <mergeCell ref="AK257:AP257"/>
    <mergeCell ref="AQ257:AV257"/>
    <mergeCell ref="AW257:BB257"/>
    <mergeCell ref="A256:B256"/>
    <mergeCell ref="C256:U256"/>
    <mergeCell ref="V256:X256"/>
    <mergeCell ref="Y256:AD256"/>
    <mergeCell ref="AE256:AJ256"/>
    <mergeCell ref="AK256:AP256"/>
    <mergeCell ref="AQ254:AV254"/>
    <mergeCell ref="AW254:BB254"/>
    <mergeCell ref="A255:B255"/>
    <mergeCell ref="C255:U255"/>
    <mergeCell ref="V255:X255"/>
    <mergeCell ref="Y255:AD255"/>
    <mergeCell ref="AE255:AJ255"/>
    <mergeCell ref="AK255:AP255"/>
    <mergeCell ref="AQ255:AV255"/>
    <mergeCell ref="AW255:BB255"/>
    <mergeCell ref="A254:B254"/>
    <mergeCell ref="C254:U254"/>
    <mergeCell ref="V254:X254"/>
    <mergeCell ref="Y254:AD254"/>
    <mergeCell ref="AE254:AJ254"/>
    <mergeCell ref="AK254:AP254"/>
    <mergeCell ref="AQ252:AV252"/>
    <mergeCell ref="AW252:BB252"/>
    <mergeCell ref="A253:B253"/>
    <mergeCell ref="C253:U253"/>
    <mergeCell ref="V253:X253"/>
    <mergeCell ref="Y253:AD253"/>
    <mergeCell ref="AE253:AJ253"/>
    <mergeCell ref="AK253:AP253"/>
    <mergeCell ref="AQ253:AV253"/>
    <mergeCell ref="AW253:BB253"/>
    <mergeCell ref="A252:B252"/>
    <mergeCell ref="C252:U252"/>
    <mergeCell ref="V252:X252"/>
    <mergeCell ref="Y252:AD252"/>
    <mergeCell ref="AE252:AJ252"/>
    <mergeCell ref="AK252:AP252"/>
    <mergeCell ref="AQ250:AV250"/>
    <mergeCell ref="AW250:BB250"/>
    <mergeCell ref="A251:B251"/>
    <mergeCell ref="C251:U251"/>
    <mergeCell ref="V251:X251"/>
    <mergeCell ref="Y251:AD251"/>
    <mergeCell ref="AE251:AJ251"/>
    <mergeCell ref="AK251:AP251"/>
    <mergeCell ref="AQ251:AV251"/>
    <mergeCell ref="AW251:BB251"/>
    <mergeCell ref="A250:B250"/>
    <mergeCell ref="C250:U250"/>
    <mergeCell ref="V250:X250"/>
    <mergeCell ref="Y250:AD250"/>
    <mergeCell ref="AE250:AJ250"/>
    <mergeCell ref="AK250:AP250"/>
    <mergeCell ref="AQ248:AV248"/>
    <mergeCell ref="AW248:BB248"/>
    <mergeCell ref="A249:B249"/>
    <mergeCell ref="C249:U249"/>
    <mergeCell ref="V249:X249"/>
    <mergeCell ref="Y249:AD249"/>
    <mergeCell ref="AE249:AJ249"/>
    <mergeCell ref="AK249:AP249"/>
    <mergeCell ref="AQ249:AV249"/>
    <mergeCell ref="AW249:BB249"/>
    <mergeCell ref="A248:B248"/>
    <mergeCell ref="C248:U248"/>
    <mergeCell ref="V248:X248"/>
    <mergeCell ref="Y248:AD248"/>
    <mergeCell ref="AE248:AJ248"/>
    <mergeCell ref="AK248:AP248"/>
    <mergeCell ref="AQ246:AV246"/>
    <mergeCell ref="AW246:BB246"/>
    <mergeCell ref="A247:B247"/>
    <mergeCell ref="C247:U247"/>
    <mergeCell ref="V247:X247"/>
    <mergeCell ref="Y247:AD247"/>
    <mergeCell ref="AE247:AJ247"/>
    <mergeCell ref="AK247:AP247"/>
    <mergeCell ref="AQ247:AV247"/>
    <mergeCell ref="AW247:BB247"/>
    <mergeCell ref="A246:B246"/>
    <mergeCell ref="C246:U246"/>
    <mergeCell ref="V246:X246"/>
    <mergeCell ref="Y246:AD246"/>
    <mergeCell ref="AE246:AJ246"/>
    <mergeCell ref="AK246:AP246"/>
    <mergeCell ref="AQ244:AV244"/>
    <mergeCell ref="AW244:BB244"/>
    <mergeCell ref="A245:B245"/>
    <mergeCell ref="C245:U245"/>
    <mergeCell ref="V245:X245"/>
    <mergeCell ref="Y245:AD245"/>
    <mergeCell ref="AE245:AJ245"/>
    <mergeCell ref="AK245:AP245"/>
    <mergeCell ref="AQ245:AV245"/>
    <mergeCell ref="AW245:BB245"/>
    <mergeCell ref="A244:B244"/>
    <mergeCell ref="C244:U244"/>
    <mergeCell ref="V244:X244"/>
    <mergeCell ref="Y244:AD244"/>
    <mergeCell ref="AE244:AJ244"/>
    <mergeCell ref="AK244:AP244"/>
    <mergeCell ref="AQ242:AV242"/>
    <mergeCell ref="AW242:BB242"/>
    <mergeCell ref="A243:B243"/>
    <mergeCell ref="C243:U243"/>
    <mergeCell ref="V243:X243"/>
    <mergeCell ref="Y243:AD243"/>
    <mergeCell ref="AE243:AJ243"/>
    <mergeCell ref="AK243:AP243"/>
    <mergeCell ref="AQ243:AV243"/>
    <mergeCell ref="AW243:BB243"/>
    <mergeCell ref="A242:B242"/>
    <mergeCell ref="C242:U242"/>
    <mergeCell ref="V242:X242"/>
    <mergeCell ref="Y242:AD242"/>
    <mergeCell ref="AE242:AJ242"/>
    <mergeCell ref="AK242:AP242"/>
    <mergeCell ref="AQ240:AV240"/>
    <mergeCell ref="AW240:BB240"/>
    <mergeCell ref="A241:B241"/>
    <mergeCell ref="C241:U241"/>
    <mergeCell ref="V241:X241"/>
    <mergeCell ref="Y241:AD241"/>
    <mergeCell ref="AE241:AJ241"/>
    <mergeCell ref="AK241:AP241"/>
    <mergeCell ref="AQ241:AV241"/>
    <mergeCell ref="AW241:BB241"/>
    <mergeCell ref="A240:B240"/>
    <mergeCell ref="C240:U240"/>
    <mergeCell ref="V240:X240"/>
    <mergeCell ref="Y240:AD240"/>
    <mergeCell ref="AE240:AJ240"/>
    <mergeCell ref="AK240:AP240"/>
    <mergeCell ref="AQ238:AV238"/>
    <mergeCell ref="AW238:BB238"/>
    <mergeCell ref="A239:B239"/>
    <mergeCell ref="C239:U239"/>
    <mergeCell ref="V239:X239"/>
    <mergeCell ref="Y239:AD239"/>
    <mergeCell ref="AE239:AJ239"/>
    <mergeCell ref="AK239:AP239"/>
    <mergeCell ref="AQ239:AV239"/>
    <mergeCell ref="AW239:BB239"/>
    <mergeCell ref="A238:B238"/>
    <mergeCell ref="C238:U238"/>
    <mergeCell ref="V238:X238"/>
    <mergeCell ref="Y238:AD238"/>
    <mergeCell ref="AE238:AJ238"/>
    <mergeCell ref="AK238:AP238"/>
    <mergeCell ref="AQ236:AV236"/>
    <mergeCell ref="AW236:BB236"/>
    <mergeCell ref="A237:B237"/>
    <mergeCell ref="C237:U237"/>
    <mergeCell ref="V237:X237"/>
    <mergeCell ref="Y237:AD237"/>
    <mergeCell ref="AE237:AJ237"/>
    <mergeCell ref="AK237:AP237"/>
    <mergeCell ref="AQ237:AV237"/>
    <mergeCell ref="AW237:BB237"/>
    <mergeCell ref="A236:B236"/>
    <mergeCell ref="C236:U236"/>
    <mergeCell ref="V236:X236"/>
    <mergeCell ref="Y236:AD236"/>
    <mergeCell ref="AE236:AJ236"/>
    <mergeCell ref="AK236:AP236"/>
    <mergeCell ref="AQ234:AV234"/>
    <mergeCell ref="AW234:BB234"/>
    <mergeCell ref="A235:B235"/>
    <mergeCell ref="C235:U235"/>
    <mergeCell ref="V235:X235"/>
    <mergeCell ref="Y235:AD235"/>
    <mergeCell ref="AE235:AJ235"/>
    <mergeCell ref="AK235:AP235"/>
    <mergeCell ref="AQ235:AV235"/>
    <mergeCell ref="AW235:BB235"/>
    <mergeCell ref="A234:B234"/>
    <mergeCell ref="C234:U234"/>
    <mergeCell ref="V234:X234"/>
    <mergeCell ref="Y234:AD234"/>
    <mergeCell ref="AE234:AJ234"/>
    <mergeCell ref="AK234:AP234"/>
    <mergeCell ref="AQ232:AV232"/>
    <mergeCell ref="AW232:BB232"/>
    <mergeCell ref="A233:B233"/>
    <mergeCell ref="C233:U233"/>
    <mergeCell ref="V233:X233"/>
    <mergeCell ref="Y233:AD233"/>
    <mergeCell ref="AE233:AJ233"/>
    <mergeCell ref="AK233:AP233"/>
    <mergeCell ref="AQ233:AV233"/>
    <mergeCell ref="AW233:BB233"/>
    <mergeCell ref="A232:B232"/>
    <mergeCell ref="C232:U232"/>
    <mergeCell ref="V232:X232"/>
    <mergeCell ref="Y232:AD232"/>
    <mergeCell ref="AE232:AJ232"/>
    <mergeCell ref="AK232:AP232"/>
    <mergeCell ref="AQ230:AV230"/>
    <mergeCell ref="AW230:BB230"/>
    <mergeCell ref="A231:B231"/>
    <mergeCell ref="C231:U231"/>
    <mergeCell ref="V231:X231"/>
    <mergeCell ref="Y231:AD231"/>
    <mergeCell ref="AE231:AJ231"/>
    <mergeCell ref="AK231:AP231"/>
    <mergeCell ref="AQ231:AV231"/>
    <mergeCell ref="AW231:BB231"/>
    <mergeCell ref="A230:B230"/>
    <mergeCell ref="C230:U230"/>
    <mergeCell ref="V230:X230"/>
    <mergeCell ref="Y230:AD230"/>
    <mergeCell ref="AE230:AJ230"/>
    <mergeCell ref="AK230:AP230"/>
    <mergeCell ref="AQ228:AV228"/>
    <mergeCell ref="AW228:BB228"/>
    <mergeCell ref="A229:B229"/>
    <mergeCell ref="C229:U229"/>
    <mergeCell ref="V229:X229"/>
    <mergeCell ref="Y229:AD229"/>
    <mergeCell ref="AE229:AJ229"/>
    <mergeCell ref="AK229:AP229"/>
    <mergeCell ref="AQ229:AV229"/>
    <mergeCell ref="AW229:BB229"/>
    <mergeCell ref="A228:B228"/>
    <mergeCell ref="C228:U228"/>
    <mergeCell ref="V228:X228"/>
    <mergeCell ref="Y228:AD228"/>
    <mergeCell ref="AE228:AJ228"/>
    <mergeCell ref="AK228:AP228"/>
    <mergeCell ref="AQ226:AV226"/>
    <mergeCell ref="AW226:BB226"/>
    <mergeCell ref="A227:B227"/>
    <mergeCell ref="C227:U227"/>
    <mergeCell ref="V227:X227"/>
    <mergeCell ref="Y227:AD227"/>
    <mergeCell ref="AE227:AJ227"/>
    <mergeCell ref="AK227:AP227"/>
    <mergeCell ref="AQ227:AV227"/>
    <mergeCell ref="AW227:BB227"/>
    <mergeCell ref="A226:B226"/>
    <mergeCell ref="C226:U226"/>
    <mergeCell ref="V226:X226"/>
    <mergeCell ref="Y226:AD226"/>
    <mergeCell ref="AE226:AJ226"/>
    <mergeCell ref="AK226:AP226"/>
    <mergeCell ref="AQ224:AV224"/>
    <mergeCell ref="AW224:BB224"/>
    <mergeCell ref="A225:B225"/>
    <mergeCell ref="C225:U225"/>
    <mergeCell ref="V225:X225"/>
    <mergeCell ref="Y225:AD225"/>
    <mergeCell ref="AE225:AJ225"/>
    <mergeCell ref="AK225:AP225"/>
    <mergeCell ref="AQ225:AV225"/>
    <mergeCell ref="AW225:BB225"/>
    <mergeCell ref="A224:B224"/>
    <mergeCell ref="C224:U224"/>
    <mergeCell ref="V224:X224"/>
    <mergeCell ref="Y224:AD224"/>
    <mergeCell ref="AE224:AJ224"/>
    <mergeCell ref="AK224:AP224"/>
    <mergeCell ref="AQ222:AV222"/>
    <mergeCell ref="AW222:BB222"/>
    <mergeCell ref="A223:B223"/>
    <mergeCell ref="C223:U223"/>
    <mergeCell ref="V223:X223"/>
    <mergeCell ref="Y223:AD223"/>
    <mergeCell ref="AE223:AJ223"/>
    <mergeCell ref="AK223:AP223"/>
    <mergeCell ref="AQ223:AV223"/>
    <mergeCell ref="AW223:BB223"/>
    <mergeCell ref="A222:B222"/>
    <mergeCell ref="C222:U222"/>
    <mergeCell ref="V222:X222"/>
    <mergeCell ref="Y222:AD222"/>
    <mergeCell ref="AE222:AJ222"/>
    <mergeCell ref="AK222:AP222"/>
    <mergeCell ref="AQ220:AV220"/>
    <mergeCell ref="AW220:BB220"/>
    <mergeCell ref="A221:B221"/>
    <mergeCell ref="C221:U221"/>
    <mergeCell ref="V221:X221"/>
    <mergeCell ref="Y221:AD221"/>
    <mergeCell ref="AE221:AJ221"/>
    <mergeCell ref="AK221:AP221"/>
    <mergeCell ref="AQ221:AV221"/>
    <mergeCell ref="AW221:BB221"/>
    <mergeCell ref="A220:B220"/>
    <mergeCell ref="C220:U220"/>
    <mergeCell ref="V220:X220"/>
    <mergeCell ref="Y220:AD220"/>
    <mergeCell ref="AE220:AJ220"/>
    <mergeCell ref="AK220:AP220"/>
    <mergeCell ref="AQ218:AV218"/>
    <mergeCell ref="AW218:BB218"/>
    <mergeCell ref="A219:B219"/>
    <mergeCell ref="C219:U219"/>
    <mergeCell ref="V219:X219"/>
    <mergeCell ref="Y219:AD219"/>
    <mergeCell ref="AE219:AJ219"/>
    <mergeCell ref="AK219:AP219"/>
    <mergeCell ref="AQ219:AV219"/>
    <mergeCell ref="AW219:BB219"/>
    <mergeCell ref="A218:B218"/>
    <mergeCell ref="C218:U218"/>
    <mergeCell ref="V218:X218"/>
    <mergeCell ref="Y218:AD218"/>
    <mergeCell ref="AE218:AJ218"/>
    <mergeCell ref="AK218:AP218"/>
    <mergeCell ref="AQ216:AV216"/>
    <mergeCell ref="AW216:BB216"/>
    <mergeCell ref="A217:B217"/>
    <mergeCell ref="C217:U217"/>
    <mergeCell ref="V217:X217"/>
    <mergeCell ref="Y217:AD217"/>
    <mergeCell ref="AE217:AJ217"/>
    <mergeCell ref="AK217:AP217"/>
    <mergeCell ref="AQ217:AV217"/>
    <mergeCell ref="AW217:BB217"/>
    <mergeCell ref="A216:B216"/>
    <mergeCell ref="C216:U216"/>
    <mergeCell ref="V216:X216"/>
    <mergeCell ref="Y216:AD216"/>
    <mergeCell ref="AE216:AJ216"/>
    <mergeCell ref="AK216:AP216"/>
    <mergeCell ref="AQ214:AV214"/>
    <mergeCell ref="AW214:BB214"/>
    <mergeCell ref="A215:B215"/>
    <mergeCell ref="C215:U215"/>
    <mergeCell ref="V215:X215"/>
    <mergeCell ref="Y215:AD215"/>
    <mergeCell ref="AE215:AJ215"/>
    <mergeCell ref="AK215:AP215"/>
    <mergeCell ref="AQ215:AV215"/>
    <mergeCell ref="AW215:BB215"/>
    <mergeCell ref="A214:B214"/>
    <mergeCell ref="C214:U214"/>
    <mergeCell ref="V214:X214"/>
    <mergeCell ref="Y214:AD214"/>
    <mergeCell ref="AE214:AJ214"/>
    <mergeCell ref="AK214:AP214"/>
    <mergeCell ref="AQ212:AV212"/>
    <mergeCell ref="AW212:BB212"/>
    <mergeCell ref="A213:B213"/>
    <mergeCell ref="C213:U213"/>
    <mergeCell ref="V213:X213"/>
    <mergeCell ref="Y213:AD213"/>
    <mergeCell ref="AE213:AJ213"/>
    <mergeCell ref="AK213:AP213"/>
    <mergeCell ref="AQ213:AV213"/>
    <mergeCell ref="AW213:BB213"/>
    <mergeCell ref="A212:B212"/>
    <mergeCell ref="C212:U212"/>
    <mergeCell ref="V212:X212"/>
    <mergeCell ref="Y212:AD212"/>
    <mergeCell ref="AE212:AJ212"/>
    <mergeCell ref="AK212:AP212"/>
    <mergeCell ref="AQ210:AV210"/>
    <mergeCell ref="AW210:BB210"/>
    <mergeCell ref="A211:B211"/>
    <mergeCell ref="C211:U211"/>
    <mergeCell ref="V211:X211"/>
    <mergeCell ref="Y211:AD211"/>
    <mergeCell ref="AE211:AJ211"/>
    <mergeCell ref="AK211:AP211"/>
    <mergeCell ref="AQ211:AV211"/>
    <mergeCell ref="AW211:BB211"/>
    <mergeCell ref="A210:B210"/>
    <mergeCell ref="C210:U210"/>
    <mergeCell ref="V210:X210"/>
    <mergeCell ref="Y210:AD210"/>
    <mergeCell ref="AE210:AJ210"/>
    <mergeCell ref="AK210:AP210"/>
    <mergeCell ref="AQ208:AV208"/>
    <mergeCell ref="AW208:BB208"/>
    <mergeCell ref="A209:B209"/>
    <mergeCell ref="C209:U209"/>
    <mergeCell ref="V209:X209"/>
    <mergeCell ref="Y209:AD209"/>
    <mergeCell ref="AE209:AJ209"/>
    <mergeCell ref="AK209:AP209"/>
    <mergeCell ref="AQ209:AV209"/>
    <mergeCell ref="AW209:BB209"/>
    <mergeCell ref="A208:B208"/>
    <mergeCell ref="C208:U208"/>
    <mergeCell ref="V208:X208"/>
    <mergeCell ref="Y208:AD208"/>
    <mergeCell ref="AE208:AJ208"/>
    <mergeCell ref="AK208:AP208"/>
    <mergeCell ref="AQ206:AV206"/>
    <mergeCell ref="AW206:BB206"/>
    <mergeCell ref="A207:B207"/>
    <mergeCell ref="C207:U207"/>
    <mergeCell ref="V207:X207"/>
    <mergeCell ref="Y207:AD207"/>
    <mergeCell ref="AE207:AJ207"/>
    <mergeCell ref="AK207:AP207"/>
    <mergeCell ref="AQ207:AV207"/>
    <mergeCell ref="AW207:BB207"/>
    <mergeCell ref="A206:B206"/>
    <mergeCell ref="C206:U206"/>
    <mergeCell ref="V206:X206"/>
    <mergeCell ref="Y206:AD206"/>
    <mergeCell ref="AE206:AJ206"/>
    <mergeCell ref="AK206:AP206"/>
    <mergeCell ref="AQ204:AV204"/>
    <mergeCell ref="AW204:BB204"/>
    <mergeCell ref="A205:B205"/>
    <mergeCell ref="C205:U205"/>
    <mergeCell ref="V205:X205"/>
    <mergeCell ref="Y205:AD205"/>
    <mergeCell ref="AE205:AJ205"/>
    <mergeCell ref="AK205:AP205"/>
    <mergeCell ref="AQ205:AV205"/>
    <mergeCell ref="AW205:BB205"/>
    <mergeCell ref="A204:B204"/>
    <mergeCell ref="C204:U204"/>
    <mergeCell ref="V204:X204"/>
    <mergeCell ref="Y204:AD204"/>
    <mergeCell ref="AE204:AJ204"/>
    <mergeCell ref="AK204:AP204"/>
    <mergeCell ref="AQ202:AV202"/>
    <mergeCell ref="AW202:BB202"/>
    <mergeCell ref="A203:B203"/>
    <mergeCell ref="C203:U203"/>
    <mergeCell ref="V203:X203"/>
    <mergeCell ref="Y203:AD203"/>
    <mergeCell ref="AE203:AJ203"/>
    <mergeCell ref="AK203:AP203"/>
    <mergeCell ref="AQ203:AV203"/>
    <mergeCell ref="AW203:BB203"/>
    <mergeCell ref="A202:B202"/>
    <mergeCell ref="C202:U202"/>
    <mergeCell ref="V202:X202"/>
    <mergeCell ref="Y202:AD202"/>
    <mergeCell ref="AE202:AJ202"/>
    <mergeCell ref="AK202:AP202"/>
    <mergeCell ref="AQ200:AV200"/>
    <mergeCell ref="AW200:BB200"/>
    <mergeCell ref="A201:B201"/>
    <mergeCell ref="C201:U201"/>
    <mergeCell ref="V201:X201"/>
    <mergeCell ref="Y201:AD201"/>
    <mergeCell ref="AE201:AJ201"/>
    <mergeCell ref="AK201:AP201"/>
    <mergeCell ref="AQ201:AV201"/>
    <mergeCell ref="AW201:BB201"/>
    <mergeCell ref="A200:B200"/>
    <mergeCell ref="C200:U200"/>
    <mergeCell ref="V200:X200"/>
    <mergeCell ref="Y200:AD200"/>
    <mergeCell ref="AE200:AJ200"/>
    <mergeCell ref="AK200:AP200"/>
    <mergeCell ref="AQ198:AV198"/>
    <mergeCell ref="AW198:BB198"/>
    <mergeCell ref="A199:B199"/>
    <mergeCell ref="C199:U199"/>
    <mergeCell ref="V199:X199"/>
    <mergeCell ref="Y199:AD199"/>
    <mergeCell ref="AE199:AJ199"/>
    <mergeCell ref="AK199:AP199"/>
    <mergeCell ref="AQ199:AV199"/>
    <mergeCell ref="AW199:BB199"/>
    <mergeCell ref="A198:B198"/>
    <mergeCell ref="C198:U198"/>
    <mergeCell ref="V198:X198"/>
    <mergeCell ref="Y198:AD198"/>
    <mergeCell ref="AE198:AJ198"/>
    <mergeCell ref="AK198:AP198"/>
    <mergeCell ref="AQ196:AV196"/>
    <mergeCell ref="AW196:BB196"/>
    <mergeCell ref="A197:B197"/>
    <mergeCell ref="C197:U197"/>
    <mergeCell ref="V197:X197"/>
    <mergeCell ref="Y197:AD197"/>
    <mergeCell ref="AE197:AJ197"/>
    <mergeCell ref="AK197:AP197"/>
    <mergeCell ref="AQ197:AV197"/>
    <mergeCell ref="AW197:BB197"/>
    <mergeCell ref="A196:B196"/>
    <mergeCell ref="C196:U196"/>
    <mergeCell ref="V196:X196"/>
    <mergeCell ref="Y196:AD196"/>
    <mergeCell ref="AE196:AJ196"/>
    <mergeCell ref="AK196:AP196"/>
    <mergeCell ref="AQ194:AV194"/>
    <mergeCell ref="AW194:BB194"/>
    <mergeCell ref="A195:B195"/>
    <mergeCell ref="C195:U195"/>
    <mergeCell ref="V195:X195"/>
    <mergeCell ref="Y195:AD195"/>
    <mergeCell ref="AE195:AJ195"/>
    <mergeCell ref="AK195:AP195"/>
    <mergeCell ref="AQ195:AV195"/>
    <mergeCell ref="AW195:BB195"/>
    <mergeCell ref="A194:B194"/>
    <mergeCell ref="C194:U194"/>
    <mergeCell ref="V194:X194"/>
    <mergeCell ref="Y194:AD194"/>
    <mergeCell ref="AE194:AJ194"/>
    <mergeCell ref="AK194:AP194"/>
    <mergeCell ref="AQ192:AV192"/>
    <mergeCell ref="AW192:BB192"/>
    <mergeCell ref="A193:B193"/>
    <mergeCell ref="C193:U193"/>
    <mergeCell ref="V193:X193"/>
    <mergeCell ref="Y193:AD193"/>
    <mergeCell ref="AE193:AJ193"/>
    <mergeCell ref="AK193:AP193"/>
    <mergeCell ref="AQ193:AV193"/>
    <mergeCell ref="AW193:BB193"/>
    <mergeCell ref="A192:B192"/>
    <mergeCell ref="C192:U192"/>
    <mergeCell ref="V192:X192"/>
    <mergeCell ref="Y192:AD192"/>
    <mergeCell ref="AE192:AJ192"/>
    <mergeCell ref="AK192:AP192"/>
    <mergeCell ref="AQ190:AV190"/>
    <mergeCell ref="AW190:BB190"/>
    <mergeCell ref="A191:B191"/>
    <mergeCell ref="C191:U191"/>
    <mergeCell ref="V191:X191"/>
    <mergeCell ref="Y191:AD191"/>
    <mergeCell ref="AE191:AJ191"/>
    <mergeCell ref="AK191:AP191"/>
    <mergeCell ref="AQ191:AV191"/>
    <mergeCell ref="AW191:BB191"/>
    <mergeCell ref="A190:B190"/>
    <mergeCell ref="C190:U190"/>
    <mergeCell ref="V190:X190"/>
    <mergeCell ref="Y190:AD190"/>
    <mergeCell ref="AE190:AJ190"/>
    <mergeCell ref="AK190:AP190"/>
    <mergeCell ref="AQ188:AV188"/>
    <mergeCell ref="AW188:BB188"/>
    <mergeCell ref="A189:B189"/>
    <mergeCell ref="C189:U189"/>
    <mergeCell ref="V189:X189"/>
    <mergeCell ref="Y189:AD189"/>
    <mergeCell ref="AE189:AJ189"/>
    <mergeCell ref="AK189:AP189"/>
    <mergeCell ref="AQ189:AV189"/>
    <mergeCell ref="AW189:BB189"/>
    <mergeCell ref="A188:B188"/>
    <mergeCell ref="C188:U188"/>
    <mergeCell ref="V188:X188"/>
    <mergeCell ref="Y188:AD188"/>
    <mergeCell ref="AE188:AJ188"/>
    <mergeCell ref="AK188:AP188"/>
    <mergeCell ref="AQ186:AV186"/>
    <mergeCell ref="AW186:BB186"/>
    <mergeCell ref="A187:B187"/>
    <mergeCell ref="C187:U187"/>
    <mergeCell ref="V187:X187"/>
    <mergeCell ref="Y187:AD187"/>
    <mergeCell ref="AE187:AJ187"/>
    <mergeCell ref="AK187:AP187"/>
    <mergeCell ref="AQ187:AV187"/>
    <mergeCell ref="AW187:BB187"/>
    <mergeCell ref="A186:B186"/>
    <mergeCell ref="C186:U186"/>
    <mergeCell ref="V186:X186"/>
    <mergeCell ref="Y186:AD186"/>
    <mergeCell ref="AE186:AJ186"/>
    <mergeCell ref="AK186:AP186"/>
    <mergeCell ref="AQ184:AV184"/>
    <mergeCell ref="AW184:BB184"/>
    <mergeCell ref="A185:B185"/>
    <mergeCell ref="C185:U185"/>
    <mergeCell ref="V185:X185"/>
    <mergeCell ref="Y185:AD185"/>
    <mergeCell ref="AE185:AJ185"/>
    <mergeCell ref="AK185:AP185"/>
    <mergeCell ref="AQ185:AV185"/>
    <mergeCell ref="AW185:BB185"/>
    <mergeCell ref="A184:B184"/>
    <mergeCell ref="C184:U184"/>
    <mergeCell ref="V184:X184"/>
    <mergeCell ref="Y184:AD184"/>
    <mergeCell ref="AE184:AJ184"/>
    <mergeCell ref="AK184:AP184"/>
    <mergeCell ref="AQ182:AV182"/>
    <mergeCell ref="AW182:BB182"/>
    <mergeCell ref="A183:B183"/>
    <mergeCell ref="C183:U183"/>
    <mergeCell ref="V183:X183"/>
    <mergeCell ref="Y183:AD183"/>
    <mergeCell ref="AE183:AJ183"/>
    <mergeCell ref="AK183:AP183"/>
    <mergeCell ref="AQ183:AV183"/>
    <mergeCell ref="AW183:BB183"/>
    <mergeCell ref="A182:B182"/>
    <mergeCell ref="C182:U182"/>
    <mergeCell ref="V182:X182"/>
    <mergeCell ref="Y182:AD182"/>
    <mergeCell ref="AE182:AJ182"/>
    <mergeCell ref="AK182:AP182"/>
    <mergeCell ref="AQ180:AV180"/>
    <mergeCell ref="AW180:BB180"/>
    <mergeCell ref="A181:B181"/>
    <mergeCell ref="C181:U181"/>
    <mergeCell ref="V181:X181"/>
    <mergeCell ref="Y181:AD181"/>
    <mergeCell ref="AE181:AJ181"/>
    <mergeCell ref="AK181:AP181"/>
    <mergeCell ref="AQ181:AV181"/>
    <mergeCell ref="AW181:BB181"/>
    <mergeCell ref="A180:B180"/>
    <mergeCell ref="C180:U180"/>
    <mergeCell ref="V180:X180"/>
    <mergeCell ref="Y180:AD180"/>
    <mergeCell ref="AE180:AJ180"/>
    <mergeCell ref="AK180:AP180"/>
    <mergeCell ref="AQ178:AV178"/>
    <mergeCell ref="AW178:BB178"/>
    <mergeCell ref="A179:B179"/>
    <mergeCell ref="C179:U179"/>
    <mergeCell ref="V179:X179"/>
    <mergeCell ref="Y179:AD179"/>
    <mergeCell ref="AE179:AJ179"/>
    <mergeCell ref="AK179:AP179"/>
    <mergeCell ref="AQ179:AV179"/>
    <mergeCell ref="AW179:BB179"/>
    <mergeCell ref="A178:B178"/>
    <mergeCell ref="C178:U178"/>
    <mergeCell ref="V178:X178"/>
    <mergeCell ref="Y178:AD178"/>
    <mergeCell ref="AE178:AJ178"/>
    <mergeCell ref="AK178:AP178"/>
    <mergeCell ref="AQ176:AV176"/>
    <mergeCell ref="AW176:BB176"/>
    <mergeCell ref="A177:B177"/>
    <mergeCell ref="C177:U177"/>
    <mergeCell ref="V177:X177"/>
    <mergeCell ref="Y177:AD177"/>
    <mergeCell ref="AE177:AJ177"/>
    <mergeCell ref="AK177:AP177"/>
    <mergeCell ref="AQ177:AV177"/>
    <mergeCell ref="AW177:BB177"/>
    <mergeCell ref="A176:B176"/>
    <mergeCell ref="C176:U176"/>
    <mergeCell ref="V176:X176"/>
    <mergeCell ref="Y176:AD176"/>
    <mergeCell ref="AE176:AJ176"/>
    <mergeCell ref="AK176:AP176"/>
    <mergeCell ref="AQ174:AV174"/>
    <mergeCell ref="AW174:BB174"/>
    <mergeCell ref="A175:B175"/>
    <mergeCell ref="C175:U175"/>
    <mergeCell ref="V175:X175"/>
    <mergeCell ref="Y175:AD175"/>
    <mergeCell ref="AE175:AJ175"/>
    <mergeCell ref="AK175:AP175"/>
    <mergeCell ref="AQ175:AV175"/>
    <mergeCell ref="AW175:BB175"/>
    <mergeCell ref="A174:B174"/>
    <mergeCell ref="C174:U174"/>
    <mergeCell ref="V174:X174"/>
    <mergeCell ref="Y174:AD174"/>
    <mergeCell ref="AE174:AJ174"/>
    <mergeCell ref="AK174:AP174"/>
    <mergeCell ref="AQ172:AV172"/>
    <mergeCell ref="AW172:BB172"/>
    <mergeCell ref="A173:B173"/>
    <mergeCell ref="C173:U173"/>
    <mergeCell ref="V173:X173"/>
    <mergeCell ref="Y173:AD173"/>
    <mergeCell ref="AE173:AJ173"/>
    <mergeCell ref="AK173:AP173"/>
    <mergeCell ref="AQ173:AV173"/>
    <mergeCell ref="AW173:BB173"/>
    <mergeCell ref="A172:B172"/>
    <mergeCell ref="C172:U172"/>
    <mergeCell ref="V172:X172"/>
    <mergeCell ref="Y172:AD172"/>
    <mergeCell ref="AE172:AJ172"/>
    <mergeCell ref="AK172:AP172"/>
    <mergeCell ref="AQ170:AV170"/>
    <mergeCell ref="AW170:BB170"/>
    <mergeCell ref="A171:B171"/>
    <mergeCell ref="C171:U171"/>
    <mergeCell ref="V171:X171"/>
    <mergeCell ref="Y171:AD171"/>
    <mergeCell ref="AE171:AJ171"/>
    <mergeCell ref="AK171:AP171"/>
    <mergeCell ref="AQ171:AV171"/>
    <mergeCell ref="AW171:BB171"/>
    <mergeCell ref="A170:B170"/>
    <mergeCell ref="C170:U170"/>
    <mergeCell ref="V170:X170"/>
    <mergeCell ref="Y170:AD170"/>
    <mergeCell ref="AE170:AJ170"/>
    <mergeCell ref="AK170:AP170"/>
    <mergeCell ref="AQ168:AV168"/>
    <mergeCell ref="AW168:BB168"/>
    <mergeCell ref="A169:B169"/>
    <mergeCell ref="C169:U169"/>
    <mergeCell ref="V169:X169"/>
    <mergeCell ref="Y169:AD169"/>
    <mergeCell ref="AE169:AJ169"/>
    <mergeCell ref="AK169:AP169"/>
    <mergeCell ref="AQ169:AV169"/>
    <mergeCell ref="AW169:BB169"/>
    <mergeCell ref="A168:B168"/>
    <mergeCell ref="C168:U168"/>
    <mergeCell ref="V168:X168"/>
    <mergeCell ref="Y168:AD168"/>
    <mergeCell ref="AE168:AJ168"/>
    <mergeCell ref="AK168:AP168"/>
    <mergeCell ref="AQ166:AV166"/>
    <mergeCell ref="AW166:BB166"/>
    <mergeCell ref="A167:B167"/>
    <mergeCell ref="C167:U167"/>
    <mergeCell ref="V167:X167"/>
    <mergeCell ref="Y167:AD167"/>
    <mergeCell ref="AE167:AJ167"/>
    <mergeCell ref="AK167:AP167"/>
    <mergeCell ref="AQ167:AV167"/>
    <mergeCell ref="AW167:BB167"/>
    <mergeCell ref="A166:B166"/>
    <mergeCell ref="C166:U166"/>
    <mergeCell ref="V166:X166"/>
    <mergeCell ref="Y166:AD166"/>
    <mergeCell ref="AE166:AJ166"/>
    <mergeCell ref="AK166:AP166"/>
    <mergeCell ref="AQ164:AV164"/>
    <mergeCell ref="AW164:BB164"/>
    <mergeCell ref="A165:B165"/>
    <mergeCell ref="C165:U165"/>
    <mergeCell ref="V165:X165"/>
    <mergeCell ref="Y165:AD165"/>
    <mergeCell ref="AE165:AJ165"/>
    <mergeCell ref="AK165:AP165"/>
    <mergeCell ref="AQ165:AV165"/>
    <mergeCell ref="AW165:BB165"/>
    <mergeCell ref="A164:B164"/>
    <mergeCell ref="C164:U164"/>
    <mergeCell ref="V164:X164"/>
    <mergeCell ref="Y164:AD164"/>
    <mergeCell ref="AE164:AJ164"/>
    <mergeCell ref="AK164:AP164"/>
    <mergeCell ref="AQ162:AV162"/>
    <mergeCell ref="AW162:BB162"/>
    <mergeCell ref="A163:B163"/>
    <mergeCell ref="C163:U163"/>
    <mergeCell ref="V163:X163"/>
    <mergeCell ref="Y163:AD163"/>
    <mergeCell ref="AE163:AJ163"/>
    <mergeCell ref="AK163:AP163"/>
    <mergeCell ref="AQ163:AV163"/>
    <mergeCell ref="AW163:BB163"/>
    <mergeCell ref="A162:B162"/>
    <mergeCell ref="C162:U162"/>
    <mergeCell ref="V162:X162"/>
    <mergeCell ref="Y162:AD162"/>
    <mergeCell ref="AE162:AJ162"/>
    <mergeCell ref="AK162:AP162"/>
    <mergeCell ref="AQ160:AV160"/>
    <mergeCell ref="AW160:BB160"/>
    <mergeCell ref="A161:B161"/>
    <mergeCell ref="C161:U161"/>
    <mergeCell ref="V161:X161"/>
    <mergeCell ref="Y161:AD161"/>
    <mergeCell ref="AE161:AJ161"/>
    <mergeCell ref="AK161:AP161"/>
    <mergeCell ref="AQ161:AV161"/>
    <mergeCell ref="AW161:BB161"/>
    <mergeCell ref="A160:B160"/>
    <mergeCell ref="C160:U160"/>
    <mergeCell ref="V160:X160"/>
    <mergeCell ref="Y160:AD160"/>
    <mergeCell ref="AE160:AJ160"/>
    <mergeCell ref="AK160:AP160"/>
    <mergeCell ref="AQ158:AV158"/>
    <mergeCell ref="AW158:BB158"/>
    <mergeCell ref="A159:B159"/>
    <mergeCell ref="C159:U159"/>
    <mergeCell ref="V159:X159"/>
    <mergeCell ref="Y159:AD159"/>
    <mergeCell ref="AE159:AJ159"/>
    <mergeCell ref="AK159:AP159"/>
    <mergeCell ref="AQ159:AV159"/>
    <mergeCell ref="AW159:BB159"/>
    <mergeCell ref="A158:B158"/>
    <mergeCell ref="C158:U158"/>
    <mergeCell ref="V158:X158"/>
    <mergeCell ref="Y158:AD158"/>
    <mergeCell ref="AE158:AJ158"/>
    <mergeCell ref="AK158:AP158"/>
    <mergeCell ref="AQ156:AV156"/>
    <mergeCell ref="AW156:BB156"/>
    <mergeCell ref="A157:B157"/>
    <mergeCell ref="C157:U157"/>
    <mergeCell ref="V157:X157"/>
    <mergeCell ref="Y157:AD157"/>
    <mergeCell ref="AE157:AJ157"/>
    <mergeCell ref="AK157:AP157"/>
    <mergeCell ref="AQ157:AV157"/>
    <mergeCell ref="AW157:BB157"/>
    <mergeCell ref="A156:B156"/>
    <mergeCell ref="C156:U156"/>
    <mergeCell ref="V156:X156"/>
    <mergeCell ref="Y156:AD156"/>
    <mergeCell ref="AE156:AJ156"/>
    <mergeCell ref="AK156:AP156"/>
    <mergeCell ref="AQ154:AV154"/>
    <mergeCell ref="AW154:BB154"/>
    <mergeCell ref="A155:B155"/>
    <mergeCell ref="C155:U155"/>
    <mergeCell ref="V155:X155"/>
    <mergeCell ref="Y155:AD155"/>
    <mergeCell ref="AE155:AJ155"/>
    <mergeCell ref="AK155:AP155"/>
    <mergeCell ref="AQ155:AV155"/>
    <mergeCell ref="AW155:BB155"/>
    <mergeCell ref="A154:B154"/>
    <mergeCell ref="C154:U154"/>
    <mergeCell ref="V154:X154"/>
    <mergeCell ref="Y154:AD154"/>
    <mergeCell ref="AE154:AJ154"/>
    <mergeCell ref="AK154:AP154"/>
    <mergeCell ref="AQ152:AV152"/>
    <mergeCell ref="AW152:BB152"/>
    <mergeCell ref="A153:B153"/>
    <mergeCell ref="C153:U153"/>
    <mergeCell ref="V153:X153"/>
    <mergeCell ref="Y153:AD153"/>
    <mergeCell ref="AE153:AJ153"/>
    <mergeCell ref="AK153:AP153"/>
    <mergeCell ref="AQ153:AV153"/>
    <mergeCell ref="AW153:BB153"/>
    <mergeCell ref="A152:B152"/>
    <mergeCell ref="C152:U152"/>
    <mergeCell ref="V152:X152"/>
    <mergeCell ref="Y152:AD152"/>
    <mergeCell ref="AE152:AJ152"/>
    <mergeCell ref="AK152:AP152"/>
    <mergeCell ref="AQ150:AV150"/>
    <mergeCell ref="AW150:BB150"/>
    <mergeCell ref="A151:B151"/>
    <mergeCell ref="C151:U151"/>
    <mergeCell ref="V151:X151"/>
    <mergeCell ref="Y151:AD151"/>
    <mergeCell ref="AE151:AJ151"/>
    <mergeCell ref="AK151:AP151"/>
    <mergeCell ref="AQ151:AV151"/>
    <mergeCell ref="AW151:BB151"/>
    <mergeCell ref="A150:B150"/>
    <mergeCell ref="C150:U150"/>
    <mergeCell ref="V150:X150"/>
    <mergeCell ref="Y150:AD150"/>
    <mergeCell ref="AE150:AJ150"/>
    <mergeCell ref="AK150:AP150"/>
    <mergeCell ref="AQ148:AV148"/>
    <mergeCell ref="AW148:BB148"/>
    <mergeCell ref="A149:B149"/>
    <mergeCell ref="C149:U149"/>
    <mergeCell ref="V149:X149"/>
    <mergeCell ref="Y149:AD149"/>
    <mergeCell ref="AE149:AJ149"/>
    <mergeCell ref="AK149:AP149"/>
    <mergeCell ref="AQ149:AV149"/>
    <mergeCell ref="AW149:BB149"/>
    <mergeCell ref="A148:B148"/>
    <mergeCell ref="C148:U148"/>
    <mergeCell ref="V148:X148"/>
    <mergeCell ref="Y148:AD148"/>
    <mergeCell ref="AE148:AJ148"/>
    <mergeCell ref="AK148:AP148"/>
    <mergeCell ref="AQ146:AV146"/>
    <mergeCell ref="AW146:BB146"/>
    <mergeCell ref="A147:B147"/>
    <mergeCell ref="C147:U147"/>
    <mergeCell ref="V147:X147"/>
    <mergeCell ref="Y147:AD147"/>
    <mergeCell ref="AE147:AJ147"/>
    <mergeCell ref="AK147:AP147"/>
    <mergeCell ref="AQ147:AV147"/>
    <mergeCell ref="AW147:BB147"/>
    <mergeCell ref="A146:B146"/>
    <mergeCell ref="C146:U146"/>
    <mergeCell ref="V146:X146"/>
    <mergeCell ref="Y146:AD146"/>
    <mergeCell ref="AE146:AJ146"/>
    <mergeCell ref="AK146:AP146"/>
    <mergeCell ref="AQ144:AV144"/>
    <mergeCell ref="AW144:BB144"/>
    <mergeCell ref="A145:B145"/>
    <mergeCell ref="C145:U145"/>
    <mergeCell ref="V145:X145"/>
    <mergeCell ref="Y145:AD145"/>
    <mergeCell ref="AE145:AJ145"/>
    <mergeCell ref="AK145:AP145"/>
    <mergeCell ref="AQ145:AV145"/>
    <mergeCell ref="AW145:BB145"/>
    <mergeCell ref="A144:B144"/>
    <mergeCell ref="C144:U144"/>
    <mergeCell ref="V144:X144"/>
    <mergeCell ref="Y144:AD144"/>
    <mergeCell ref="AE144:AJ144"/>
    <mergeCell ref="AK144:AP144"/>
    <mergeCell ref="AQ142:AV142"/>
    <mergeCell ref="AW142:BB142"/>
    <mergeCell ref="A143:B143"/>
    <mergeCell ref="C143:U143"/>
    <mergeCell ref="V143:X143"/>
    <mergeCell ref="Y143:AD143"/>
    <mergeCell ref="AE143:AJ143"/>
    <mergeCell ref="AK143:AP143"/>
    <mergeCell ref="AQ143:AV143"/>
    <mergeCell ref="AW143:BB143"/>
    <mergeCell ref="A142:B142"/>
    <mergeCell ref="C142:U142"/>
    <mergeCell ref="V142:X142"/>
    <mergeCell ref="Y142:AD142"/>
    <mergeCell ref="AE142:AJ142"/>
    <mergeCell ref="AK142:AP142"/>
    <mergeCell ref="AQ140:AV140"/>
    <mergeCell ref="AW140:BB140"/>
    <mergeCell ref="A141:B141"/>
    <mergeCell ref="C141:U141"/>
    <mergeCell ref="V141:X141"/>
    <mergeCell ref="Y141:AD141"/>
    <mergeCell ref="AE141:AJ141"/>
    <mergeCell ref="AK141:AP141"/>
    <mergeCell ref="AQ141:AV141"/>
    <mergeCell ref="AW141:BB141"/>
    <mergeCell ref="A140:B140"/>
    <mergeCell ref="C140:U140"/>
    <mergeCell ref="V140:X140"/>
    <mergeCell ref="Y140:AD140"/>
    <mergeCell ref="AE140:AJ140"/>
    <mergeCell ref="AK140:AP140"/>
    <mergeCell ref="AQ138:AV138"/>
    <mergeCell ref="AW138:BB138"/>
    <mergeCell ref="A139:B139"/>
    <mergeCell ref="C139:U139"/>
    <mergeCell ref="V139:X139"/>
    <mergeCell ref="Y139:AD139"/>
    <mergeCell ref="AE139:AJ139"/>
    <mergeCell ref="AK139:AP139"/>
    <mergeCell ref="AQ139:AV139"/>
    <mergeCell ref="AW139:BB139"/>
    <mergeCell ref="A138:B138"/>
    <mergeCell ref="C138:U138"/>
    <mergeCell ref="V138:X138"/>
    <mergeCell ref="Y138:AD138"/>
    <mergeCell ref="AE138:AJ138"/>
    <mergeCell ref="AK138:AP138"/>
    <mergeCell ref="AQ136:AV136"/>
    <mergeCell ref="AW136:BB136"/>
    <mergeCell ref="A137:B137"/>
    <mergeCell ref="C137:U137"/>
    <mergeCell ref="V137:X137"/>
    <mergeCell ref="Y137:AD137"/>
    <mergeCell ref="AE137:AJ137"/>
    <mergeCell ref="AK137:AP137"/>
    <mergeCell ref="AQ137:AV137"/>
    <mergeCell ref="AW137:BB137"/>
    <mergeCell ref="A136:B136"/>
    <mergeCell ref="C136:U136"/>
    <mergeCell ref="V136:X136"/>
    <mergeCell ref="Y136:AD136"/>
    <mergeCell ref="AE136:AJ136"/>
    <mergeCell ref="AK136:AP136"/>
    <mergeCell ref="AQ134:AV134"/>
    <mergeCell ref="AW134:BB134"/>
    <mergeCell ref="A135:B135"/>
    <mergeCell ref="C135:U135"/>
    <mergeCell ref="V135:X135"/>
    <mergeCell ref="Y135:AD135"/>
    <mergeCell ref="AE135:AJ135"/>
    <mergeCell ref="AK135:AP135"/>
    <mergeCell ref="AQ135:AV135"/>
    <mergeCell ref="AW135:BB135"/>
    <mergeCell ref="A134:B134"/>
    <mergeCell ref="C134:U134"/>
    <mergeCell ref="V134:X134"/>
    <mergeCell ref="Y134:AD134"/>
    <mergeCell ref="AE134:AJ134"/>
    <mergeCell ref="AK134:AP134"/>
    <mergeCell ref="AQ132:AV132"/>
    <mergeCell ref="AW132:BB132"/>
    <mergeCell ref="A133:B133"/>
    <mergeCell ref="C133:U133"/>
    <mergeCell ref="V133:X133"/>
    <mergeCell ref="Y133:AD133"/>
    <mergeCell ref="AE133:AJ133"/>
    <mergeCell ref="AK133:AP133"/>
    <mergeCell ref="AQ133:AV133"/>
    <mergeCell ref="AW133:BB133"/>
    <mergeCell ref="A132:B132"/>
    <mergeCell ref="C132:U132"/>
    <mergeCell ref="V132:X132"/>
    <mergeCell ref="Y132:AD132"/>
    <mergeCell ref="AE132:AJ132"/>
    <mergeCell ref="AK132:AP132"/>
    <mergeCell ref="AQ130:AV130"/>
    <mergeCell ref="AW130:BB130"/>
    <mergeCell ref="A131:B131"/>
    <mergeCell ref="C131:U131"/>
    <mergeCell ref="V131:X131"/>
    <mergeCell ref="Y131:AD131"/>
    <mergeCell ref="AE131:AJ131"/>
    <mergeCell ref="AK131:AP131"/>
    <mergeCell ref="AQ131:AV131"/>
    <mergeCell ref="AW131:BB131"/>
    <mergeCell ref="A130:B130"/>
    <mergeCell ref="C130:U130"/>
    <mergeCell ref="V130:X130"/>
    <mergeCell ref="Y130:AD130"/>
    <mergeCell ref="AE130:AJ130"/>
    <mergeCell ref="AK130:AP130"/>
    <mergeCell ref="AQ128:AV128"/>
    <mergeCell ref="AW128:BB128"/>
    <mergeCell ref="A129:B129"/>
    <mergeCell ref="C129:U129"/>
    <mergeCell ref="V129:X129"/>
    <mergeCell ref="Y129:AD129"/>
    <mergeCell ref="AE129:AJ129"/>
    <mergeCell ref="AK129:AP129"/>
    <mergeCell ref="AQ129:AV129"/>
    <mergeCell ref="AW129:BB129"/>
    <mergeCell ref="A128:B128"/>
    <mergeCell ref="C128:U128"/>
    <mergeCell ref="V128:X128"/>
    <mergeCell ref="Y128:AD128"/>
    <mergeCell ref="AE128:AJ128"/>
    <mergeCell ref="AK128:AP128"/>
    <mergeCell ref="AQ126:AV126"/>
    <mergeCell ref="AW126:BB126"/>
    <mergeCell ref="A127:B127"/>
    <mergeCell ref="C127:U127"/>
    <mergeCell ref="V127:X127"/>
    <mergeCell ref="Y127:AD127"/>
    <mergeCell ref="AE127:AJ127"/>
    <mergeCell ref="AK127:AP127"/>
    <mergeCell ref="AQ127:AV127"/>
    <mergeCell ref="AW127:BB127"/>
    <mergeCell ref="A126:B126"/>
    <mergeCell ref="C126:U126"/>
    <mergeCell ref="V126:X126"/>
    <mergeCell ref="Y126:AD126"/>
    <mergeCell ref="AE126:AJ126"/>
    <mergeCell ref="AK126:AP126"/>
    <mergeCell ref="AQ124:AV124"/>
    <mergeCell ref="AW124:BB124"/>
    <mergeCell ref="A125:B125"/>
    <mergeCell ref="C125:U125"/>
    <mergeCell ref="V125:X125"/>
    <mergeCell ref="Y125:AD125"/>
    <mergeCell ref="AE125:AJ125"/>
    <mergeCell ref="AK125:AP125"/>
    <mergeCell ref="AQ125:AV125"/>
    <mergeCell ref="AW125:BB125"/>
    <mergeCell ref="A124:B124"/>
    <mergeCell ref="C124:U124"/>
    <mergeCell ref="V124:X124"/>
    <mergeCell ref="Y124:AD124"/>
    <mergeCell ref="AE124:AJ124"/>
    <mergeCell ref="AK124:AP124"/>
    <mergeCell ref="AQ122:AV122"/>
    <mergeCell ref="AW122:BB122"/>
    <mergeCell ref="A123:B123"/>
    <mergeCell ref="C123:U123"/>
    <mergeCell ref="V123:X123"/>
    <mergeCell ref="Y123:AD123"/>
    <mergeCell ref="AE123:AJ123"/>
    <mergeCell ref="AK123:AP123"/>
    <mergeCell ref="AQ123:AV123"/>
    <mergeCell ref="AW123:BB123"/>
    <mergeCell ref="A122:B122"/>
    <mergeCell ref="C122:U122"/>
    <mergeCell ref="V122:X122"/>
    <mergeCell ref="Y122:AD122"/>
    <mergeCell ref="AE122:AJ122"/>
    <mergeCell ref="AK122:AP122"/>
    <mergeCell ref="AQ120:AV120"/>
    <mergeCell ref="AW120:BB120"/>
    <mergeCell ref="A121:B121"/>
    <mergeCell ref="C121:U121"/>
    <mergeCell ref="V121:X121"/>
    <mergeCell ref="Y121:AD121"/>
    <mergeCell ref="AE121:AJ121"/>
    <mergeCell ref="AK121:AP121"/>
    <mergeCell ref="AQ121:AV121"/>
    <mergeCell ref="AW121:BB121"/>
    <mergeCell ref="A120:B120"/>
    <mergeCell ref="C120:U120"/>
    <mergeCell ref="V120:X120"/>
    <mergeCell ref="Y120:AD120"/>
    <mergeCell ref="AE120:AJ120"/>
    <mergeCell ref="AK120:AP120"/>
    <mergeCell ref="AQ118:AV118"/>
    <mergeCell ref="AW118:BB118"/>
    <mergeCell ref="A119:B119"/>
    <mergeCell ref="C119:U119"/>
    <mergeCell ref="V119:X119"/>
    <mergeCell ref="Y119:AD119"/>
    <mergeCell ref="AE119:AJ119"/>
    <mergeCell ref="AK119:AP119"/>
    <mergeCell ref="AQ119:AV119"/>
    <mergeCell ref="AW119:BB119"/>
    <mergeCell ref="A118:B118"/>
    <mergeCell ref="C118:U118"/>
    <mergeCell ref="V118:X118"/>
    <mergeCell ref="Y118:AD118"/>
    <mergeCell ref="AE118:AJ118"/>
    <mergeCell ref="AK118:AP118"/>
    <mergeCell ref="AQ116:AV116"/>
    <mergeCell ref="AW116:BB116"/>
    <mergeCell ref="A117:B117"/>
    <mergeCell ref="C117:U117"/>
    <mergeCell ref="V117:X117"/>
    <mergeCell ref="Y117:AD117"/>
    <mergeCell ref="AE117:AJ117"/>
    <mergeCell ref="AK117:AP117"/>
    <mergeCell ref="AQ117:AV117"/>
    <mergeCell ref="AW117:BB117"/>
    <mergeCell ref="A116:B116"/>
    <mergeCell ref="C116:U116"/>
    <mergeCell ref="V116:X116"/>
    <mergeCell ref="Y116:AD116"/>
    <mergeCell ref="AE116:AJ116"/>
    <mergeCell ref="AK116:AP116"/>
    <mergeCell ref="AQ114:AV114"/>
    <mergeCell ref="AW114:BB114"/>
    <mergeCell ref="A115:B115"/>
    <mergeCell ref="C115:U115"/>
    <mergeCell ref="V115:X115"/>
    <mergeCell ref="Y115:AD115"/>
    <mergeCell ref="AE115:AJ115"/>
    <mergeCell ref="AK115:AP115"/>
    <mergeCell ref="AQ115:AV115"/>
    <mergeCell ref="AW115:BB115"/>
    <mergeCell ref="A114:B114"/>
    <mergeCell ref="C114:U114"/>
    <mergeCell ref="V114:X114"/>
    <mergeCell ref="Y114:AD114"/>
    <mergeCell ref="AE114:AJ114"/>
    <mergeCell ref="AK114:AP114"/>
    <mergeCell ref="AQ112:AV112"/>
    <mergeCell ref="AW112:BB112"/>
    <mergeCell ref="A113:B113"/>
    <mergeCell ref="C113:U113"/>
    <mergeCell ref="V113:X113"/>
    <mergeCell ref="Y113:AD113"/>
    <mergeCell ref="AE113:AJ113"/>
    <mergeCell ref="AK113:AP113"/>
    <mergeCell ref="AQ113:AV113"/>
    <mergeCell ref="AW113:BB113"/>
    <mergeCell ref="A112:B112"/>
    <mergeCell ref="C112:U112"/>
    <mergeCell ref="V112:X112"/>
    <mergeCell ref="Y112:AD112"/>
    <mergeCell ref="AE112:AJ112"/>
    <mergeCell ref="AK112:AP112"/>
    <mergeCell ref="AQ110:AV110"/>
    <mergeCell ref="AW110:BB110"/>
    <mergeCell ref="A111:B111"/>
    <mergeCell ref="C111:U111"/>
    <mergeCell ref="V111:X111"/>
    <mergeCell ref="Y111:AD111"/>
    <mergeCell ref="AE111:AJ111"/>
    <mergeCell ref="AK111:AP111"/>
    <mergeCell ref="AQ111:AV111"/>
    <mergeCell ref="AW111:BB111"/>
    <mergeCell ref="A110:B110"/>
    <mergeCell ref="C110:U110"/>
    <mergeCell ref="V110:X110"/>
    <mergeCell ref="Y110:AD110"/>
    <mergeCell ref="AE110:AJ110"/>
    <mergeCell ref="AK110:AP110"/>
    <mergeCell ref="AQ108:AV108"/>
    <mergeCell ref="AW108:BB108"/>
    <mergeCell ref="A109:B109"/>
    <mergeCell ref="C109:U109"/>
    <mergeCell ref="V109:X109"/>
    <mergeCell ref="Y109:AD109"/>
    <mergeCell ref="AE109:AJ109"/>
    <mergeCell ref="AK109:AP109"/>
    <mergeCell ref="AQ109:AV109"/>
    <mergeCell ref="AW109:BB109"/>
    <mergeCell ref="A108:B108"/>
    <mergeCell ref="C108:U108"/>
    <mergeCell ref="V108:X108"/>
    <mergeCell ref="Y108:AD108"/>
    <mergeCell ref="AE108:AJ108"/>
    <mergeCell ref="AK108:AP108"/>
    <mergeCell ref="AQ106:AV106"/>
    <mergeCell ref="AW106:BB106"/>
    <mergeCell ref="A107:B107"/>
    <mergeCell ref="C107:U107"/>
    <mergeCell ref="V107:X107"/>
    <mergeCell ref="Y107:AD107"/>
    <mergeCell ref="AE107:AJ107"/>
    <mergeCell ref="AK107:AP107"/>
    <mergeCell ref="AQ107:AV107"/>
    <mergeCell ref="AW107:BB107"/>
    <mergeCell ref="A106:B106"/>
    <mergeCell ref="C106:U106"/>
    <mergeCell ref="V106:X106"/>
    <mergeCell ref="Y106:AD106"/>
    <mergeCell ref="AE106:AJ106"/>
    <mergeCell ref="AK106:AP106"/>
    <mergeCell ref="AQ104:AV104"/>
    <mergeCell ref="AW104:BB104"/>
    <mergeCell ref="A105:B105"/>
    <mergeCell ref="C105:U105"/>
    <mergeCell ref="V105:X105"/>
    <mergeCell ref="Y105:AD105"/>
    <mergeCell ref="AE105:AJ105"/>
    <mergeCell ref="AK105:AP105"/>
    <mergeCell ref="AQ105:AV105"/>
    <mergeCell ref="AW105:BB105"/>
    <mergeCell ref="A104:B104"/>
    <mergeCell ref="C104:U104"/>
    <mergeCell ref="V104:X104"/>
    <mergeCell ref="Y104:AD104"/>
    <mergeCell ref="AE104:AJ104"/>
    <mergeCell ref="AK104:AP104"/>
    <mergeCell ref="AQ102:AV102"/>
    <mergeCell ref="AW102:BB102"/>
    <mergeCell ref="A103:B103"/>
    <mergeCell ref="C103:U103"/>
    <mergeCell ref="V103:X103"/>
    <mergeCell ref="Y103:AD103"/>
    <mergeCell ref="AE103:AJ103"/>
    <mergeCell ref="AK103:AP103"/>
    <mergeCell ref="AQ103:AV103"/>
    <mergeCell ref="AW103:BB103"/>
    <mergeCell ref="A102:B102"/>
    <mergeCell ref="C102:U102"/>
    <mergeCell ref="V102:X102"/>
    <mergeCell ref="Y102:AD102"/>
    <mergeCell ref="AE102:AJ102"/>
    <mergeCell ref="AK102:AP102"/>
    <mergeCell ref="AQ100:AV100"/>
    <mergeCell ref="AW100:BB100"/>
    <mergeCell ref="A101:B101"/>
    <mergeCell ref="C101:U101"/>
    <mergeCell ref="V101:X101"/>
    <mergeCell ref="Y101:AD101"/>
    <mergeCell ref="AE101:AJ101"/>
    <mergeCell ref="AK101:AP101"/>
    <mergeCell ref="AQ101:AV101"/>
    <mergeCell ref="AW101:BB101"/>
    <mergeCell ref="A100:B100"/>
    <mergeCell ref="C100:U100"/>
    <mergeCell ref="V100:X100"/>
    <mergeCell ref="Y100:AD100"/>
    <mergeCell ref="AE100:AJ100"/>
    <mergeCell ref="AK100:AP100"/>
    <mergeCell ref="AQ98:AV98"/>
    <mergeCell ref="AW98:BB98"/>
    <mergeCell ref="A99:B99"/>
    <mergeCell ref="C99:U99"/>
    <mergeCell ref="V99:X99"/>
    <mergeCell ref="Y99:AD99"/>
    <mergeCell ref="AE99:AJ99"/>
    <mergeCell ref="AK99:AP99"/>
    <mergeCell ref="AQ99:AV99"/>
    <mergeCell ref="AW99:BB99"/>
    <mergeCell ref="A98:B98"/>
    <mergeCell ref="C98:U98"/>
    <mergeCell ref="V98:X98"/>
    <mergeCell ref="Y98:AD98"/>
    <mergeCell ref="AE98:AJ98"/>
    <mergeCell ref="AK98:AP98"/>
    <mergeCell ref="AQ96:AV96"/>
    <mergeCell ref="AW96:BB96"/>
    <mergeCell ref="A97:B97"/>
    <mergeCell ref="C97:U97"/>
    <mergeCell ref="V97:X97"/>
    <mergeCell ref="Y97:AD97"/>
    <mergeCell ref="AE97:AJ97"/>
    <mergeCell ref="AK97:AP97"/>
    <mergeCell ref="AQ97:AV97"/>
    <mergeCell ref="AW97:BB97"/>
    <mergeCell ref="A96:B96"/>
    <mergeCell ref="C96:U96"/>
    <mergeCell ref="V96:X96"/>
    <mergeCell ref="Y96:AD96"/>
    <mergeCell ref="AE96:AJ96"/>
    <mergeCell ref="AK96:AP96"/>
    <mergeCell ref="AQ94:AV94"/>
    <mergeCell ref="AW94:BB94"/>
    <mergeCell ref="A95:B95"/>
    <mergeCell ref="C95:U95"/>
    <mergeCell ref="V95:X95"/>
    <mergeCell ref="Y95:AD95"/>
    <mergeCell ref="AE95:AJ95"/>
    <mergeCell ref="AK95:AP95"/>
    <mergeCell ref="AQ95:AV95"/>
    <mergeCell ref="AW95:BB95"/>
    <mergeCell ref="A94:B94"/>
    <mergeCell ref="C94:U94"/>
    <mergeCell ref="V94:X94"/>
    <mergeCell ref="Y94:AD94"/>
    <mergeCell ref="AE94:AJ94"/>
    <mergeCell ref="AK94:AP94"/>
    <mergeCell ref="AQ92:AV92"/>
    <mergeCell ref="AW92:BB92"/>
    <mergeCell ref="A93:B93"/>
    <mergeCell ref="C93:U93"/>
    <mergeCell ref="V93:X93"/>
    <mergeCell ref="Y93:AD93"/>
    <mergeCell ref="AE93:AJ93"/>
    <mergeCell ref="AK93:AP93"/>
    <mergeCell ref="AQ93:AV93"/>
    <mergeCell ref="AW93:BB93"/>
    <mergeCell ref="A92:B92"/>
    <mergeCell ref="C92:U92"/>
    <mergeCell ref="V92:X92"/>
    <mergeCell ref="Y92:AD92"/>
    <mergeCell ref="AE92:AJ92"/>
    <mergeCell ref="AK92:AP92"/>
    <mergeCell ref="AQ90:AV90"/>
    <mergeCell ref="AW90:BB90"/>
    <mergeCell ref="A91:B91"/>
    <mergeCell ref="C91:U91"/>
    <mergeCell ref="V91:X91"/>
    <mergeCell ref="Y91:AD91"/>
    <mergeCell ref="AE91:AJ91"/>
    <mergeCell ref="AK91:AP91"/>
    <mergeCell ref="AQ91:AV91"/>
    <mergeCell ref="AW91:BB91"/>
    <mergeCell ref="A90:B90"/>
    <mergeCell ref="C90:U90"/>
    <mergeCell ref="V90:X90"/>
    <mergeCell ref="Y90:AD90"/>
    <mergeCell ref="AE90:AJ90"/>
    <mergeCell ref="AK90:AP90"/>
    <mergeCell ref="AQ88:AV88"/>
    <mergeCell ref="AW88:BB88"/>
    <mergeCell ref="A89:B89"/>
    <mergeCell ref="C89:U89"/>
    <mergeCell ref="V89:X89"/>
    <mergeCell ref="Y89:AD89"/>
    <mergeCell ref="AE89:AJ89"/>
    <mergeCell ref="AK89:AP89"/>
    <mergeCell ref="AQ89:AV89"/>
    <mergeCell ref="AW89:BB89"/>
    <mergeCell ref="A88:B88"/>
    <mergeCell ref="C88:U88"/>
    <mergeCell ref="V88:X88"/>
    <mergeCell ref="Y88:AD88"/>
    <mergeCell ref="AE88:AJ88"/>
    <mergeCell ref="AK88:AP88"/>
    <mergeCell ref="AQ86:AV86"/>
    <mergeCell ref="AW86:BB86"/>
    <mergeCell ref="A87:B87"/>
    <mergeCell ref="C87:U87"/>
    <mergeCell ref="V87:X87"/>
    <mergeCell ref="Y87:AD87"/>
    <mergeCell ref="AE87:AJ87"/>
    <mergeCell ref="AK87:AP87"/>
    <mergeCell ref="AQ87:AV87"/>
    <mergeCell ref="AW87:BB87"/>
    <mergeCell ref="A86:B86"/>
    <mergeCell ref="C86:U86"/>
    <mergeCell ref="V86:X86"/>
    <mergeCell ref="Y86:AD86"/>
    <mergeCell ref="AE86:AJ86"/>
    <mergeCell ref="AK86:AP86"/>
    <mergeCell ref="AQ84:AV84"/>
    <mergeCell ref="AW84:BB84"/>
    <mergeCell ref="A85:B85"/>
    <mergeCell ref="C85:U85"/>
    <mergeCell ref="V85:X85"/>
    <mergeCell ref="Y85:AD85"/>
    <mergeCell ref="AE85:AJ85"/>
    <mergeCell ref="AK85:AP85"/>
    <mergeCell ref="AQ85:AV85"/>
    <mergeCell ref="AW85:BB85"/>
    <mergeCell ref="A84:B84"/>
    <mergeCell ref="C84:U84"/>
    <mergeCell ref="V84:X84"/>
    <mergeCell ref="Y84:AD84"/>
    <mergeCell ref="AE84:AJ84"/>
    <mergeCell ref="AK84:AP84"/>
    <mergeCell ref="AQ82:AV82"/>
    <mergeCell ref="AW82:BB82"/>
    <mergeCell ref="A83:B83"/>
    <mergeCell ref="C83:U83"/>
    <mergeCell ref="V83:X83"/>
    <mergeCell ref="Y83:AD83"/>
    <mergeCell ref="AE83:AJ83"/>
    <mergeCell ref="AK83:AP83"/>
    <mergeCell ref="AQ83:AV83"/>
    <mergeCell ref="AW83:BB83"/>
    <mergeCell ref="A82:B82"/>
    <mergeCell ref="C82:U82"/>
    <mergeCell ref="V82:X82"/>
    <mergeCell ref="Y82:AD82"/>
    <mergeCell ref="AE82:AJ82"/>
    <mergeCell ref="AK82:AP82"/>
    <mergeCell ref="AQ80:AV80"/>
    <mergeCell ref="AW80:BB80"/>
    <mergeCell ref="A81:B81"/>
    <mergeCell ref="C81:U81"/>
    <mergeCell ref="V81:X81"/>
    <mergeCell ref="Y81:AD81"/>
    <mergeCell ref="AE81:AJ81"/>
    <mergeCell ref="AK81:AP81"/>
    <mergeCell ref="AQ81:AV81"/>
    <mergeCell ref="AW81:BB81"/>
    <mergeCell ref="A80:B80"/>
    <mergeCell ref="C80:U80"/>
    <mergeCell ref="V80:X80"/>
    <mergeCell ref="Y80:AD80"/>
    <mergeCell ref="AE80:AJ80"/>
    <mergeCell ref="AK80:AP80"/>
    <mergeCell ref="AQ78:AV78"/>
    <mergeCell ref="AW78:BB78"/>
    <mergeCell ref="A79:B79"/>
    <mergeCell ref="C79:U79"/>
    <mergeCell ref="V79:X79"/>
    <mergeCell ref="Y79:AD79"/>
    <mergeCell ref="AE79:AJ79"/>
    <mergeCell ref="AK79:AP79"/>
    <mergeCell ref="AQ79:AV79"/>
    <mergeCell ref="AW79:BB79"/>
    <mergeCell ref="A78:B78"/>
    <mergeCell ref="C78:U78"/>
    <mergeCell ref="V78:X78"/>
    <mergeCell ref="Y78:AD78"/>
    <mergeCell ref="AE78:AJ78"/>
    <mergeCell ref="AK78:AP78"/>
    <mergeCell ref="AQ76:AV76"/>
    <mergeCell ref="AW76:BB76"/>
    <mergeCell ref="A77:B77"/>
    <mergeCell ref="C77:U77"/>
    <mergeCell ref="V77:X77"/>
    <mergeCell ref="Y77:AD77"/>
    <mergeCell ref="AE77:AJ77"/>
    <mergeCell ref="AK77:AP77"/>
    <mergeCell ref="AQ77:AV77"/>
    <mergeCell ref="AW77:BB77"/>
    <mergeCell ref="A76:B76"/>
    <mergeCell ref="C76:U76"/>
    <mergeCell ref="V76:X76"/>
    <mergeCell ref="Y76:AD76"/>
    <mergeCell ref="AE76:AJ76"/>
    <mergeCell ref="AK76:AP76"/>
    <mergeCell ref="AQ74:AV74"/>
    <mergeCell ref="AW74:BB74"/>
    <mergeCell ref="A75:B75"/>
    <mergeCell ref="C75:U75"/>
    <mergeCell ref="V75:X75"/>
    <mergeCell ref="Y75:AD75"/>
    <mergeCell ref="AE75:AJ75"/>
    <mergeCell ref="AK75:AP75"/>
    <mergeCell ref="AQ75:AV75"/>
    <mergeCell ref="AW75:BB75"/>
    <mergeCell ref="A74:B74"/>
    <mergeCell ref="C74:U74"/>
    <mergeCell ref="V74:X74"/>
    <mergeCell ref="Y74:AD74"/>
    <mergeCell ref="AE74:AJ74"/>
    <mergeCell ref="AK74:AP74"/>
    <mergeCell ref="AQ72:AV72"/>
    <mergeCell ref="AW72:BB72"/>
    <mergeCell ref="A73:B73"/>
    <mergeCell ref="C73:U73"/>
    <mergeCell ref="V73:X73"/>
    <mergeCell ref="Y73:AD73"/>
    <mergeCell ref="AE73:AJ73"/>
    <mergeCell ref="AK73:AP73"/>
    <mergeCell ref="AQ73:AV73"/>
    <mergeCell ref="AW73:BB73"/>
    <mergeCell ref="A72:B72"/>
    <mergeCell ref="C72:U72"/>
    <mergeCell ref="V72:X72"/>
    <mergeCell ref="Y72:AD72"/>
    <mergeCell ref="AE72:AJ72"/>
    <mergeCell ref="AK72:AP72"/>
    <mergeCell ref="AQ70:AV70"/>
    <mergeCell ref="AW70:BB70"/>
    <mergeCell ref="A71:B71"/>
    <mergeCell ref="C71:U71"/>
    <mergeCell ref="V71:X71"/>
    <mergeCell ref="Y71:AD71"/>
    <mergeCell ref="AE71:AJ71"/>
    <mergeCell ref="AK71:AP71"/>
    <mergeCell ref="AQ71:AV71"/>
    <mergeCell ref="AW71:BB71"/>
    <mergeCell ref="A70:B70"/>
    <mergeCell ref="C70:U70"/>
    <mergeCell ref="V70:X70"/>
    <mergeCell ref="Y70:AD70"/>
    <mergeCell ref="AE70:AJ70"/>
    <mergeCell ref="AK70:AP70"/>
    <mergeCell ref="AQ68:AV68"/>
    <mergeCell ref="AW68:BB68"/>
    <mergeCell ref="A69:B69"/>
    <mergeCell ref="C69:U69"/>
    <mergeCell ref="V69:X69"/>
    <mergeCell ref="Y69:AD69"/>
    <mergeCell ref="AE69:AJ69"/>
    <mergeCell ref="AK69:AP69"/>
    <mergeCell ref="AQ69:AV69"/>
    <mergeCell ref="AW69:BB69"/>
    <mergeCell ref="A68:B68"/>
    <mergeCell ref="C68:U68"/>
    <mergeCell ref="V68:X68"/>
    <mergeCell ref="Y68:AD68"/>
    <mergeCell ref="AE68:AJ68"/>
    <mergeCell ref="AK68:AP68"/>
    <mergeCell ref="AQ66:AV66"/>
    <mergeCell ref="AW66:BB66"/>
    <mergeCell ref="A67:B67"/>
    <mergeCell ref="C67:U67"/>
    <mergeCell ref="V67:X67"/>
    <mergeCell ref="Y67:AD67"/>
    <mergeCell ref="AE67:AJ67"/>
    <mergeCell ref="AK67:AP67"/>
    <mergeCell ref="AQ67:AV67"/>
    <mergeCell ref="AW67:BB67"/>
    <mergeCell ref="A66:B66"/>
    <mergeCell ref="C66:U66"/>
    <mergeCell ref="V66:X66"/>
    <mergeCell ref="Y66:AD66"/>
    <mergeCell ref="AE66:AJ66"/>
    <mergeCell ref="AK66:AP66"/>
    <mergeCell ref="AQ64:AV64"/>
    <mergeCell ref="AW64:BB64"/>
    <mergeCell ref="A65:B65"/>
    <mergeCell ref="C65:U65"/>
    <mergeCell ref="V65:X65"/>
    <mergeCell ref="Y65:AD65"/>
    <mergeCell ref="AE65:AJ65"/>
    <mergeCell ref="AK65:AP65"/>
    <mergeCell ref="AQ65:AV65"/>
    <mergeCell ref="AW65:BB65"/>
    <mergeCell ref="A64:B64"/>
    <mergeCell ref="C64:U64"/>
    <mergeCell ref="V64:X64"/>
    <mergeCell ref="Y64:AD64"/>
    <mergeCell ref="AE64:AJ64"/>
    <mergeCell ref="AK64:AP64"/>
    <mergeCell ref="AQ62:AV62"/>
    <mergeCell ref="AW62:BB62"/>
    <mergeCell ref="A63:B63"/>
    <mergeCell ref="C63:U63"/>
    <mergeCell ref="V63:X63"/>
    <mergeCell ref="Y63:AD63"/>
    <mergeCell ref="AE63:AJ63"/>
    <mergeCell ref="AK63:AP63"/>
    <mergeCell ref="AQ63:AV63"/>
    <mergeCell ref="AW63:BB63"/>
    <mergeCell ref="A62:B62"/>
    <mergeCell ref="C62:U62"/>
    <mergeCell ref="V62:X62"/>
    <mergeCell ref="Y62:AD62"/>
    <mergeCell ref="AE62:AJ62"/>
    <mergeCell ref="AK62:AP62"/>
    <mergeCell ref="AQ60:AV60"/>
    <mergeCell ref="AW60:BB60"/>
    <mergeCell ref="A61:B61"/>
    <mergeCell ref="C61:U61"/>
    <mergeCell ref="V61:X61"/>
    <mergeCell ref="Y61:AD61"/>
    <mergeCell ref="AE61:AJ61"/>
    <mergeCell ref="AK61:AP61"/>
    <mergeCell ref="AQ61:AV61"/>
    <mergeCell ref="AW61:BB61"/>
    <mergeCell ref="A60:B60"/>
    <mergeCell ref="C60:U60"/>
    <mergeCell ref="V60:X60"/>
    <mergeCell ref="Y60:AD60"/>
    <mergeCell ref="AE60:AJ60"/>
    <mergeCell ref="AK60:AP60"/>
    <mergeCell ref="AQ58:AV58"/>
    <mergeCell ref="AW58:BB58"/>
    <mergeCell ref="A59:B59"/>
    <mergeCell ref="C59:U59"/>
    <mergeCell ref="V59:X59"/>
    <mergeCell ref="Y59:AD59"/>
    <mergeCell ref="AE59:AJ59"/>
    <mergeCell ref="AK59:AP59"/>
    <mergeCell ref="AQ59:AV59"/>
    <mergeCell ref="AW59:BB59"/>
    <mergeCell ref="A58:B58"/>
    <mergeCell ref="C58:U58"/>
    <mergeCell ref="V58:X58"/>
    <mergeCell ref="Y58:AD58"/>
    <mergeCell ref="AE58:AJ58"/>
    <mergeCell ref="AK58:AP58"/>
    <mergeCell ref="AQ56:AV56"/>
    <mergeCell ref="AW56:BB56"/>
    <mergeCell ref="A57:B57"/>
    <mergeCell ref="C57:U57"/>
    <mergeCell ref="V57:X57"/>
    <mergeCell ref="Y57:AD57"/>
    <mergeCell ref="AE57:AJ57"/>
    <mergeCell ref="AK57:AP57"/>
    <mergeCell ref="AQ57:AV57"/>
    <mergeCell ref="AW57:BB57"/>
    <mergeCell ref="A56:B56"/>
    <mergeCell ref="C56:U56"/>
    <mergeCell ref="V56:X56"/>
    <mergeCell ref="Y56:AD56"/>
    <mergeCell ref="AE56:AJ56"/>
    <mergeCell ref="AK56:AP56"/>
    <mergeCell ref="AQ54:AV54"/>
    <mergeCell ref="AW54:BB54"/>
    <mergeCell ref="A55:B55"/>
    <mergeCell ref="C55:U55"/>
    <mergeCell ref="V55:X55"/>
    <mergeCell ref="Y55:AD55"/>
    <mergeCell ref="AE55:AJ55"/>
    <mergeCell ref="AK55:AP55"/>
    <mergeCell ref="AQ55:AV55"/>
    <mergeCell ref="AW55:BB55"/>
    <mergeCell ref="A54:B54"/>
    <mergeCell ref="C54:U54"/>
    <mergeCell ref="V54:X54"/>
    <mergeCell ref="Y54:AD54"/>
    <mergeCell ref="AE54:AJ54"/>
    <mergeCell ref="AK54:AP54"/>
    <mergeCell ref="AQ52:AV52"/>
    <mergeCell ref="AW52:BB52"/>
    <mergeCell ref="A53:B53"/>
    <mergeCell ref="C53:U53"/>
    <mergeCell ref="V53:X53"/>
    <mergeCell ref="Y53:AD53"/>
    <mergeCell ref="AE53:AJ53"/>
    <mergeCell ref="AK53:AP53"/>
    <mergeCell ref="AQ53:AV53"/>
    <mergeCell ref="AW53:BB53"/>
    <mergeCell ref="A52:B52"/>
    <mergeCell ref="C52:U52"/>
    <mergeCell ref="V52:X52"/>
    <mergeCell ref="Y52:AD52"/>
    <mergeCell ref="AE52:AJ52"/>
    <mergeCell ref="AK52:AP52"/>
    <mergeCell ref="AQ50:AV50"/>
    <mergeCell ref="AW50:BB50"/>
    <mergeCell ref="A51:B51"/>
    <mergeCell ref="C51:U51"/>
    <mergeCell ref="V51:X51"/>
    <mergeCell ref="Y51:AD51"/>
    <mergeCell ref="AE51:AJ51"/>
    <mergeCell ref="AK51:AP51"/>
    <mergeCell ref="AQ51:AV51"/>
    <mergeCell ref="AW51:BB51"/>
    <mergeCell ref="A50:B50"/>
    <mergeCell ref="C50:U50"/>
    <mergeCell ref="V50:X50"/>
    <mergeCell ref="Y50:AD50"/>
    <mergeCell ref="AE50:AJ50"/>
    <mergeCell ref="AK50:AP50"/>
    <mergeCell ref="AQ48:AV48"/>
    <mergeCell ref="AW48:BB48"/>
    <mergeCell ref="A49:B49"/>
    <mergeCell ref="C49:U49"/>
    <mergeCell ref="V49:X49"/>
    <mergeCell ref="Y49:AD49"/>
    <mergeCell ref="AE49:AJ49"/>
    <mergeCell ref="AK49:AP49"/>
    <mergeCell ref="AQ49:AV49"/>
    <mergeCell ref="AW49:BB49"/>
    <mergeCell ref="A48:B48"/>
    <mergeCell ref="C48:U48"/>
    <mergeCell ref="V48:X48"/>
    <mergeCell ref="Y48:AD48"/>
    <mergeCell ref="AE48:AJ48"/>
    <mergeCell ref="AK48:AP48"/>
    <mergeCell ref="AQ46:AV46"/>
    <mergeCell ref="AW46:BB46"/>
    <mergeCell ref="A47:B47"/>
    <mergeCell ref="C47:U47"/>
    <mergeCell ref="V47:X47"/>
    <mergeCell ref="Y47:AD47"/>
    <mergeCell ref="AE47:AJ47"/>
    <mergeCell ref="AK47:AP47"/>
    <mergeCell ref="AQ47:AV47"/>
    <mergeCell ref="AW47:BB47"/>
    <mergeCell ref="A46:B46"/>
    <mergeCell ref="C46:U46"/>
    <mergeCell ref="V46:X46"/>
    <mergeCell ref="Y46:AD46"/>
    <mergeCell ref="AE46:AJ46"/>
    <mergeCell ref="AK46:AP46"/>
    <mergeCell ref="AQ44:AV44"/>
    <mergeCell ref="AW44:BB44"/>
    <mergeCell ref="A45:B45"/>
    <mergeCell ref="C45:U45"/>
    <mergeCell ref="V45:X45"/>
    <mergeCell ref="Y45:AD45"/>
    <mergeCell ref="AE45:AJ45"/>
    <mergeCell ref="AK45:AP45"/>
    <mergeCell ref="AQ45:AV45"/>
    <mergeCell ref="AW45:BB45"/>
    <mergeCell ref="A44:B44"/>
    <mergeCell ref="C44:U44"/>
    <mergeCell ref="V44:X44"/>
    <mergeCell ref="Y44:AD44"/>
    <mergeCell ref="AE44:AJ44"/>
    <mergeCell ref="AK44:AP44"/>
    <mergeCell ref="AQ42:AV42"/>
    <mergeCell ref="AW42:BB42"/>
    <mergeCell ref="A43:B43"/>
    <mergeCell ref="C43:U43"/>
    <mergeCell ref="V43:X43"/>
    <mergeCell ref="Y43:AD43"/>
    <mergeCell ref="AE43:AJ43"/>
    <mergeCell ref="AK43:AP43"/>
    <mergeCell ref="AQ43:AV43"/>
    <mergeCell ref="AW43:BB43"/>
    <mergeCell ref="A42:B42"/>
    <mergeCell ref="C42:U42"/>
    <mergeCell ref="V42:X42"/>
    <mergeCell ref="Y42:AD42"/>
    <mergeCell ref="AE42:AJ42"/>
    <mergeCell ref="AK42:AP42"/>
    <mergeCell ref="AQ40:AV40"/>
    <mergeCell ref="AW40:BB40"/>
    <mergeCell ref="A41:B41"/>
    <mergeCell ref="C41:U41"/>
    <mergeCell ref="V41:X41"/>
    <mergeCell ref="Y41:AD41"/>
    <mergeCell ref="AE41:AJ41"/>
    <mergeCell ref="AK41:AP41"/>
    <mergeCell ref="AQ41:AV41"/>
    <mergeCell ref="AW41:BB41"/>
    <mergeCell ref="A40:B40"/>
    <mergeCell ref="C40:U40"/>
    <mergeCell ref="V40:X40"/>
    <mergeCell ref="Y40:AD40"/>
    <mergeCell ref="AE40:AJ40"/>
    <mergeCell ref="AK40:AP40"/>
    <mergeCell ref="AQ38:AV38"/>
    <mergeCell ref="AW38:BB38"/>
    <mergeCell ref="A39:B39"/>
    <mergeCell ref="C39:U39"/>
    <mergeCell ref="V39:X39"/>
    <mergeCell ref="Y39:AD39"/>
    <mergeCell ref="AE39:AJ39"/>
    <mergeCell ref="AK39:AP39"/>
    <mergeCell ref="AQ39:AV39"/>
    <mergeCell ref="AW39:BB39"/>
    <mergeCell ref="A38:B38"/>
    <mergeCell ref="C38:U38"/>
    <mergeCell ref="V38:X38"/>
    <mergeCell ref="Y38:AD38"/>
    <mergeCell ref="AE38:AJ38"/>
    <mergeCell ref="AK38:AP38"/>
    <mergeCell ref="AQ36:AV36"/>
    <mergeCell ref="AW36:BB36"/>
    <mergeCell ref="A37:B37"/>
    <mergeCell ref="C37:U37"/>
    <mergeCell ref="V37:X37"/>
    <mergeCell ref="Y37:AD37"/>
    <mergeCell ref="AE37:AJ37"/>
    <mergeCell ref="AK37:AP37"/>
    <mergeCell ref="AQ37:AV37"/>
    <mergeCell ref="AW37:BB37"/>
    <mergeCell ref="A36:B36"/>
    <mergeCell ref="C36:U36"/>
    <mergeCell ref="V36:X36"/>
    <mergeCell ref="Y36:AD36"/>
    <mergeCell ref="AE36:AJ36"/>
    <mergeCell ref="AK36:AP36"/>
    <mergeCell ref="AQ34:AV34"/>
    <mergeCell ref="AW34:BB34"/>
    <mergeCell ref="A35:B35"/>
    <mergeCell ref="C35:U35"/>
    <mergeCell ref="V35:X35"/>
    <mergeCell ref="Y35:AD35"/>
    <mergeCell ref="AE35:AJ35"/>
    <mergeCell ref="AK35:AP35"/>
    <mergeCell ref="AQ35:AV35"/>
    <mergeCell ref="AW35:BB35"/>
    <mergeCell ref="A34:B34"/>
    <mergeCell ref="C34:U34"/>
    <mergeCell ref="V34:X34"/>
    <mergeCell ref="Y34:AD34"/>
    <mergeCell ref="AE34:AJ34"/>
    <mergeCell ref="AK34:AP34"/>
    <mergeCell ref="AQ32:AV32"/>
    <mergeCell ref="AW32:BB32"/>
    <mergeCell ref="A33:B33"/>
    <mergeCell ref="C33:U33"/>
    <mergeCell ref="V33:X33"/>
    <mergeCell ref="Y33:AD33"/>
    <mergeCell ref="AE33:AJ33"/>
    <mergeCell ref="AK33:AP33"/>
    <mergeCell ref="AQ33:AV33"/>
    <mergeCell ref="AW33:BB33"/>
    <mergeCell ref="A32:B32"/>
    <mergeCell ref="C32:U32"/>
    <mergeCell ref="V32:X32"/>
    <mergeCell ref="Y32:AD32"/>
    <mergeCell ref="AE32:AJ32"/>
    <mergeCell ref="AK32:AP32"/>
    <mergeCell ref="AQ30:AV30"/>
    <mergeCell ref="AW30:BB30"/>
    <mergeCell ref="A31:B31"/>
    <mergeCell ref="C31:U31"/>
    <mergeCell ref="V31:X31"/>
    <mergeCell ref="Y31:AD31"/>
    <mergeCell ref="AE31:AJ31"/>
    <mergeCell ref="AK31:AP31"/>
    <mergeCell ref="AQ31:AV31"/>
    <mergeCell ref="AW31:BB31"/>
    <mergeCell ref="A30:B30"/>
    <mergeCell ref="C30:U30"/>
    <mergeCell ref="V30:X30"/>
    <mergeCell ref="Y30:AD30"/>
    <mergeCell ref="AE30:AJ30"/>
    <mergeCell ref="AK30:AP30"/>
    <mergeCell ref="AQ28:AV28"/>
    <mergeCell ref="AW28:BB28"/>
    <mergeCell ref="A29:B29"/>
    <mergeCell ref="C29:U29"/>
    <mergeCell ref="V29:X29"/>
    <mergeCell ref="Y29:AD29"/>
    <mergeCell ref="AE29:AJ29"/>
    <mergeCell ref="AK29:AP29"/>
    <mergeCell ref="AQ29:AV29"/>
    <mergeCell ref="AW29:BB29"/>
    <mergeCell ref="A28:B28"/>
    <mergeCell ref="C28:U28"/>
    <mergeCell ref="V28:X28"/>
    <mergeCell ref="Y28:AD28"/>
    <mergeCell ref="AE28:AJ28"/>
    <mergeCell ref="AK28:AP28"/>
    <mergeCell ref="AQ26:AV26"/>
    <mergeCell ref="AW26:BB26"/>
    <mergeCell ref="A27:B27"/>
    <mergeCell ref="C27:U27"/>
    <mergeCell ref="V27:X27"/>
    <mergeCell ref="Y27:AD27"/>
    <mergeCell ref="AE27:AJ27"/>
    <mergeCell ref="AK27:AP27"/>
    <mergeCell ref="AQ27:AV27"/>
    <mergeCell ref="AW27:BB27"/>
    <mergeCell ref="A26:B26"/>
    <mergeCell ref="C26:U26"/>
    <mergeCell ref="V26:X26"/>
    <mergeCell ref="Y26:AD26"/>
    <mergeCell ref="AE26:AJ26"/>
    <mergeCell ref="AK26:AP26"/>
    <mergeCell ref="AQ24:AV24"/>
    <mergeCell ref="AW24:BB24"/>
    <mergeCell ref="A25:B25"/>
    <mergeCell ref="C25:U25"/>
    <mergeCell ref="V25:X25"/>
    <mergeCell ref="Y25:AD25"/>
    <mergeCell ref="AE25:AJ25"/>
    <mergeCell ref="AK25:AP25"/>
    <mergeCell ref="AQ25:AV25"/>
    <mergeCell ref="AW25:BB25"/>
    <mergeCell ref="A24:B24"/>
    <mergeCell ref="C24:U24"/>
    <mergeCell ref="V24:X24"/>
    <mergeCell ref="Y24:AD24"/>
    <mergeCell ref="AE24:AJ24"/>
    <mergeCell ref="AK24:AP24"/>
    <mergeCell ref="AQ22:AV22"/>
    <mergeCell ref="AW22:BB22"/>
    <mergeCell ref="A23:B23"/>
    <mergeCell ref="C23:U23"/>
    <mergeCell ref="V23:X23"/>
    <mergeCell ref="Y23:AD23"/>
    <mergeCell ref="AE23:AJ23"/>
    <mergeCell ref="AK23:AP23"/>
    <mergeCell ref="AQ23:AV23"/>
    <mergeCell ref="AW23:BB23"/>
    <mergeCell ref="A22:B22"/>
    <mergeCell ref="C22:U22"/>
    <mergeCell ref="V22:X22"/>
    <mergeCell ref="Y22:AD22"/>
    <mergeCell ref="AE22:AJ22"/>
    <mergeCell ref="AK22:AP22"/>
    <mergeCell ref="AQ20:AV20"/>
    <mergeCell ref="AW20:BB20"/>
    <mergeCell ref="A21:B21"/>
    <mergeCell ref="C21:U21"/>
    <mergeCell ref="V21:X21"/>
    <mergeCell ref="Y21:AD21"/>
    <mergeCell ref="AE21:AJ21"/>
    <mergeCell ref="AK21:AP21"/>
    <mergeCell ref="AQ21:AV21"/>
    <mergeCell ref="AW21:BB21"/>
    <mergeCell ref="A20:B20"/>
    <mergeCell ref="C20:U20"/>
    <mergeCell ref="V20:X20"/>
    <mergeCell ref="Y20:AD20"/>
    <mergeCell ref="AE20:AJ20"/>
    <mergeCell ref="AK20:AP20"/>
    <mergeCell ref="AQ18:AV18"/>
    <mergeCell ref="AW18:BB18"/>
    <mergeCell ref="A19:B19"/>
    <mergeCell ref="C19:U19"/>
    <mergeCell ref="V19:X19"/>
    <mergeCell ref="Y19:AD19"/>
    <mergeCell ref="AE19:AJ19"/>
    <mergeCell ref="AK19:AP19"/>
    <mergeCell ref="AQ19:AV19"/>
    <mergeCell ref="AW19:BB19"/>
    <mergeCell ref="A18:B18"/>
    <mergeCell ref="C18:U18"/>
    <mergeCell ref="V18:X18"/>
    <mergeCell ref="Y18:AD18"/>
    <mergeCell ref="AE18:AJ18"/>
    <mergeCell ref="AK18:AP18"/>
    <mergeCell ref="AQ16:AV16"/>
    <mergeCell ref="AW16:BB16"/>
    <mergeCell ref="A17:B17"/>
    <mergeCell ref="C17:U17"/>
    <mergeCell ref="V17:X17"/>
    <mergeCell ref="Y17:AD17"/>
    <mergeCell ref="AE17:AJ17"/>
    <mergeCell ref="AK17:AP17"/>
    <mergeCell ref="AQ17:AV17"/>
    <mergeCell ref="AW17:BB17"/>
    <mergeCell ref="A16:B16"/>
    <mergeCell ref="C16:U16"/>
    <mergeCell ref="V16:X16"/>
    <mergeCell ref="Y16:AD16"/>
    <mergeCell ref="AE16:AJ16"/>
    <mergeCell ref="AK16:AP16"/>
    <mergeCell ref="AQ14:AV14"/>
    <mergeCell ref="AW14:BB14"/>
    <mergeCell ref="A15:B15"/>
    <mergeCell ref="C15:U15"/>
    <mergeCell ref="V15:X15"/>
    <mergeCell ref="Y15:AD15"/>
    <mergeCell ref="AE15:AJ15"/>
    <mergeCell ref="AK15:AP15"/>
    <mergeCell ref="AQ15:AV15"/>
    <mergeCell ref="AW15:BB15"/>
    <mergeCell ref="A14:B14"/>
    <mergeCell ref="C14:U14"/>
    <mergeCell ref="V14:X14"/>
    <mergeCell ref="Y14:AD14"/>
    <mergeCell ref="AE14:AJ14"/>
    <mergeCell ref="AK14:AP14"/>
    <mergeCell ref="AQ12:AV12"/>
    <mergeCell ref="AW12:BB12"/>
    <mergeCell ref="A13:B13"/>
    <mergeCell ref="C13:U13"/>
    <mergeCell ref="V13:X13"/>
    <mergeCell ref="Y13:AD13"/>
    <mergeCell ref="AE13:AJ13"/>
    <mergeCell ref="AK13:AP13"/>
    <mergeCell ref="AQ13:AV13"/>
    <mergeCell ref="AW13:BB13"/>
    <mergeCell ref="A12:B12"/>
    <mergeCell ref="C12:U12"/>
    <mergeCell ref="V12:X12"/>
    <mergeCell ref="Y12:AD12"/>
    <mergeCell ref="AE12:AJ12"/>
    <mergeCell ref="AK12:AP12"/>
    <mergeCell ref="AQ10:AV10"/>
    <mergeCell ref="AW10:BB10"/>
    <mergeCell ref="A11:B11"/>
    <mergeCell ref="C11:U11"/>
    <mergeCell ref="V11:X11"/>
    <mergeCell ref="Y11:AD11"/>
    <mergeCell ref="AE11:AJ11"/>
    <mergeCell ref="AK11:AP11"/>
    <mergeCell ref="AQ11:AV11"/>
    <mergeCell ref="AW11:BB11"/>
    <mergeCell ref="A10:B10"/>
    <mergeCell ref="C10:U10"/>
    <mergeCell ref="V10:X10"/>
    <mergeCell ref="Y10:AD10"/>
    <mergeCell ref="AE10:AJ10"/>
    <mergeCell ref="AK10:AP10"/>
    <mergeCell ref="AQ8:AV8"/>
    <mergeCell ref="AW8:BB8"/>
    <mergeCell ref="A9:B9"/>
    <mergeCell ref="C9:U9"/>
    <mergeCell ref="V9:X9"/>
    <mergeCell ref="Y9:AD9"/>
    <mergeCell ref="AE9:AJ9"/>
    <mergeCell ref="AK9:AP9"/>
    <mergeCell ref="AQ9:AV9"/>
    <mergeCell ref="AW9:BB9"/>
    <mergeCell ref="A8:B8"/>
    <mergeCell ref="C8:U8"/>
    <mergeCell ref="V8:X8"/>
    <mergeCell ref="Y8:AD8"/>
    <mergeCell ref="AE8:AJ8"/>
    <mergeCell ref="AK8:AP8"/>
    <mergeCell ref="AQ6:AV6"/>
    <mergeCell ref="AW6:BB6"/>
    <mergeCell ref="A7:B7"/>
    <mergeCell ref="C7:U7"/>
    <mergeCell ref="V7:X7"/>
    <mergeCell ref="Y7:AD7"/>
    <mergeCell ref="AE7:AJ7"/>
    <mergeCell ref="AK7:AP7"/>
    <mergeCell ref="AQ7:AV7"/>
    <mergeCell ref="AW7:BB7"/>
    <mergeCell ref="A6:B6"/>
    <mergeCell ref="C6:U6"/>
    <mergeCell ref="V6:X6"/>
    <mergeCell ref="Y6:AD6"/>
    <mergeCell ref="AE6:AJ6"/>
    <mergeCell ref="AK6:AP6"/>
    <mergeCell ref="AQ4:AV4"/>
    <mergeCell ref="AW4:BB4"/>
    <mergeCell ref="A5:B5"/>
    <mergeCell ref="C5:U5"/>
    <mergeCell ref="V5:X5"/>
    <mergeCell ref="Y5:AD5"/>
    <mergeCell ref="AE5:AJ5"/>
    <mergeCell ref="AK5:AP5"/>
    <mergeCell ref="AQ5:AV5"/>
    <mergeCell ref="AW5:BB5"/>
    <mergeCell ref="A4:B4"/>
    <mergeCell ref="C4:U4"/>
    <mergeCell ref="V4:X4"/>
    <mergeCell ref="Y4:AD4"/>
    <mergeCell ref="AE4:AJ4"/>
    <mergeCell ref="AK4:AP4"/>
    <mergeCell ref="A1:B3"/>
    <mergeCell ref="C1:U3"/>
    <mergeCell ref="V1:X3"/>
    <mergeCell ref="Y1:BB1"/>
    <mergeCell ref="Y3:AD3"/>
    <mergeCell ref="AE3:AJ3"/>
    <mergeCell ref="AK3:AP3"/>
    <mergeCell ref="AQ3:AV3"/>
    <mergeCell ref="AW3:BB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A1:H157"/>
  <sheetViews>
    <sheetView showGridLines="0" view="pageBreakPreview" zoomScaleNormal="130" zoomScaleSheetLayoutView="100" workbookViewId="0">
      <selection activeCell="A2" sqref="A2:D2"/>
    </sheetView>
  </sheetViews>
  <sheetFormatPr defaultRowHeight="15.75" x14ac:dyDescent="0.25"/>
  <cols>
    <col min="1" max="1" width="9.5" style="334" customWidth="1"/>
    <col min="2" max="2" width="60.83203125" style="334" customWidth="1"/>
    <col min="3" max="4" width="15.83203125" style="335" customWidth="1"/>
    <col min="5" max="16384" width="9.33203125" style="345"/>
  </cols>
  <sheetData>
    <row r="1" spans="1:4" ht="24.75" customHeight="1" x14ac:dyDescent="0.25">
      <c r="A1" s="675" t="s">
        <v>1598</v>
      </c>
      <c r="B1" s="675"/>
      <c r="C1" s="675"/>
      <c r="D1" s="675"/>
    </row>
    <row r="2" spans="1:4" ht="27" customHeight="1" x14ac:dyDescent="0.25">
      <c r="A2" s="674" t="s">
        <v>1518</v>
      </c>
      <c r="B2" s="674"/>
      <c r="C2" s="674"/>
      <c r="D2" s="674"/>
    </row>
    <row r="3" spans="1:4" ht="15.95" customHeight="1" x14ac:dyDescent="0.25">
      <c r="A3" s="667" t="s">
        <v>39</v>
      </c>
      <c r="B3" s="667"/>
      <c r="C3" s="667"/>
      <c r="D3" s="667"/>
    </row>
    <row r="4" spans="1:4" ht="15.95" customHeight="1" thickBot="1" x14ac:dyDescent="0.3">
      <c r="A4" s="38" t="s">
        <v>431</v>
      </c>
      <c r="B4" s="38"/>
      <c r="C4" s="332"/>
      <c r="D4" s="332"/>
    </row>
    <row r="5" spans="1:4" ht="15.95" customHeight="1" x14ac:dyDescent="0.25">
      <c r="A5" s="668" t="s">
        <v>41</v>
      </c>
      <c r="B5" s="670" t="s">
        <v>42</v>
      </c>
      <c r="C5" s="672" t="s">
        <v>1519</v>
      </c>
      <c r="D5" s="672"/>
    </row>
    <row r="6" spans="1:4" ht="38.1" customHeight="1" thickBot="1" x14ac:dyDescent="0.3">
      <c r="A6" s="669"/>
      <c r="B6" s="671"/>
      <c r="C6" s="530" t="s">
        <v>43</v>
      </c>
      <c r="D6" s="530" t="s">
        <v>44</v>
      </c>
    </row>
    <row r="7" spans="1:4" s="346" customFormat="1" ht="12" customHeight="1" thickBot="1" x14ac:dyDescent="0.25">
      <c r="A7" s="311" t="s">
        <v>46</v>
      </c>
      <c r="B7" s="312" t="s">
        <v>47</v>
      </c>
      <c r="C7" s="312" t="s">
        <v>48</v>
      </c>
      <c r="D7" s="312" t="s">
        <v>49</v>
      </c>
    </row>
    <row r="8" spans="1:4" s="347" customFormat="1" ht="12" customHeight="1" thickBot="1" x14ac:dyDescent="0.25">
      <c r="A8" s="306" t="s">
        <v>51</v>
      </c>
      <c r="B8" s="307" t="s">
        <v>52</v>
      </c>
      <c r="C8" s="337">
        <f>SUM(C9:C14)</f>
        <v>0</v>
      </c>
      <c r="D8" s="337">
        <f>SUM(D9:D14)</f>
        <v>0</v>
      </c>
    </row>
    <row r="9" spans="1:4" s="347" customFormat="1" ht="12" customHeight="1" x14ac:dyDescent="0.2">
      <c r="A9" s="301" t="s">
        <v>53</v>
      </c>
      <c r="B9" s="348" t="s">
        <v>54</v>
      </c>
      <c r="C9" s="339"/>
      <c r="D9" s="339"/>
    </row>
    <row r="10" spans="1:4" s="347" customFormat="1" ht="12" customHeight="1" x14ac:dyDescent="0.2">
      <c r="A10" s="300" t="s">
        <v>55</v>
      </c>
      <c r="B10" s="349" t="s">
        <v>56</v>
      </c>
      <c r="C10" s="338"/>
      <c r="D10" s="338"/>
    </row>
    <row r="11" spans="1:4" s="347" customFormat="1" ht="12" customHeight="1" x14ac:dyDescent="0.2">
      <c r="A11" s="300" t="s">
        <v>57</v>
      </c>
      <c r="B11" s="349" t="s">
        <v>58</v>
      </c>
      <c r="C11" s="338"/>
      <c r="D11" s="338"/>
    </row>
    <row r="12" spans="1:4" s="347" customFormat="1" ht="12" customHeight="1" x14ac:dyDescent="0.2">
      <c r="A12" s="300" t="s">
        <v>59</v>
      </c>
      <c r="B12" s="349" t="s">
        <v>60</v>
      </c>
      <c r="C12" s="338"/>
      <c r="D12" s="338"/>
    </row>
    <row r="13" spans="1:4" s="347" customFormat="1" ht="12" customHeight="1" x14ac:dyDescent="0.2">
      <c r="A13" s="300" t="s">
        <v>61</v>
      </c>
      <c r="B13" s="349" t="s">
        <v>287</v>
      </c>
      <c r="C13" s="338"/>
      <c r="D13" s="338"/>
    </row>
    <row r="14" spans="1:4" s="347" customFormat="1" ht="12" customHeight="1" thickBot="1" x14ac:dyDescent="0.25">
      <c r="A14" s="302" t="s">
        <v>63</v>
      </c>
      <c r="B14" s="350" t="s">
        <v>64</v>
      </c>
      <c r="C14" s="340"/>
      <c r="D14" s="340"/>
    </row>
    <row r="15" spans="1:4" s="347" customFormat="1" ht="12" customHeight="1" thickBot="1" x14ac:dyDescent="0.25">
      <c r="A15" s="306" t="s">
        <v>65</v>
      </c>
      <c r="B15" s="327" t="s">
        <v>66</v>
      </c>
      <c r="C15" s="337">
        <f>SUM(C16:C20)</f>
        <v>100000</v>
      </c>
      <c r="D15" s="337">
        <f>SUM(D16:D20)</f>
        <v>100000</v>
      </c>
    </row>
    <row r="16" spans="1:4" s="347" customFormat="1" ht="12" customHeight="1" x14ac:dyDescent="0.2">
      <c r="A16" s="301" t="s">
        <v>67</v>
      </c>
      <c r="B16" s="348" t="s">
        <v>68</v>
      </c>
      <c r="C16" s="339"/>
      <c r="D16" s="339"/>
    </row>
    <row r="17" spans="1:4" s="347" customFormat="1" ht="12" customHeight="1" x14ac:dyDescent="0.2">
      <c r="A17" s="300" t="s">
        <v>69</v>
      </c>
      <c r="B17" s="349" t="s">
        <v>70</v>
      </c>
      <c r="C17" s="338"/>
      <c r="D17" s="338"/>
    </row>
    <row r="18" spans="1:4" s="347" customFormat="1" ht="12" customHeight="1" x14ac:dyDescent="0.2">
      <c r="A18" s="300" t="s">
        <v>71</v>
      </c>
      <c r="B18" s="349" t="s">
        <v>72</v>
      </c>
      <c r="C18" s="338"/>
      <c r="D18" s="338"/>
    </row>
    <row r="19" spans="1:4" s="347" customFormat="1" ht="12" customHeight="1" x14ac:dyDescent="0.2">
      <c r="A19" s="300" t="s">
        <v>73</v>
      </c>
      <c r="B19" s="349" t="s">
        <v>74</v>
      </c>
      <c r="C19" s="338"/>
      <c r="D19" s="338"/>
    </row>
    <row r="20" spans="1:4" s="347" customFormat="1" ht="12" customHeight="1" x14ac:dyDescent="0.2">
      <c r="A20" s="300" t="s">
        <v>75</v>
      </c>
      <c r="B20" s="349" t="s">
        <v>76</v>
      </c>
      <c r="C20" s="338">
        <v>100000</v>
      </c>
      <c r="D20" s="338">
        <v>100000</v>
      </c>
    </row>
    <row r="21" spans="1:4" s="347" customFormat="1" ht="12" customHeight="1" thickBot="1" x14ac:dyDescent="0.25">
      <c r="A21" s="302" t="s">
        <v>77</v>
      </c>
      <c r="B21" s="350" t="s">
        <v>78</v>
      </c>
      <c r="C21" s="340"/>
      <c r="D21" s="340"/>
    </row>
    <row r="22" spans="1:4" s="347" customFormat="1" ht="12" customHeight="1" thickBot="1" x14ac:dyDescent="0.25">
      <c r="A22" s="306" t="s">
        <v>79</v>
      </c>
      <c r="B22" s="307" t="s">
        <v>80</v>
      </c>
      <c r="C22" s="337">
        <f>SUM(C23:C27)</f>
        <v>0</v>
      </c>
      <c r="D22" s="337">
        <f>SUM(D23:D27)</f>
        <v>0</v>
      </c>
    </row>
    <row r="23" spans="1:4" s="347" customFormat="1" ht="12" customHeight="1" x14ac:dyDescent="0.2">
      <c r="A23" s="301" t="s">
        <v>81</v>
      </c>
      <c r="B23" s="348" t="s">
        <v>82</v>
      </c>
      <c r="C23" s="339"/>
      <c r="D23" s="339"/>
    </row>
    <row r="24" spans="1:4" s="347" customFormat="1" ht="12" customHeight="1" x14ac:dyDescent="0.2">
      <c r="A24" s="300" t="s">
        <v>83</v>
      </c>
      <c r="B24" s="349" t="s">
        <v>84</v>
      </c>
      <c r="C24" s="338"/>
      <c r="D24" s="338"/>
    </row>
    <row r="25" spans="1:4" s="347" customFormat="1" ht="12" customHeight="1" x14ac:dyDescent="0.2">
      <c r="A25" s="300" t="s">
        <v>85</v>
      </c>
      <c r="B25" s="349" t="s">
        <v>86</v>
      </c>
      <c r="C25" s="338"/>
      <c r="D25" s="338"/>
    </row>
    <row r="26" spans="1:4" s="347" customFormat="1" ht="12" customHeight="1" x14ac:dyDescent="0.2">
      <c r="A26" s="300" t="s">
        <v>87</v>
      </c>
      <c r="B26" s="349" t="s">
        <v>88</v>
      </c>
      <c r="C26" s="338"/>
      <c r="D26" s="338"/>
    </row>
    <row r="27" spans="1:4" s="347" customFormat="1" ht="12" customHeight="1" x14ac:dyDescent="0.2">
      <c r="A27" s="300" t="s">
        <v>89</v>
      </c>
      <c r="B27" s="349" t="s">
        <v>90</v>
      </c>
      <c r="C27" s="338"/>
      <c r="D27" s="338"/>
    </row>
    <row r="28" spans="1:4" s="347" customFormat="1" ht="12" customHeight="1" thickBot="1" x14ac:dyDescent="0.25">
      <c r="A28" s="302" t="s">
        <v>91</v>
      </c>
      <c r="B28" s="350" t="s">
        <v>92</v>
      </c>
      <c r="C28" s="340"/>
      <c r="D28" s="340"/>
    </row>
    <row r="29" spans="1:4" s="347" customFormat="1" ht="12" customHeight="1" thickBot="1" x14ac:dyDescent="0.25">
      <c r="A29" s="306" t="s">
        <v>93</v>
      </c>
      <c r="B29" s="307" t="s">
        <v>94</v>
      </c>
      <c r="C29" s="343">
        <f>+C30+C33+C34+C35</f>
        <v>0</v>
      </c>
      <c r="D29" s="343">
        <f>+D30+D33+D34+D35</f>
        <v>0</v>
      </c>
    </row>
    <row r="30" spans="1:4" s="347" customFormat="1" ht="12" customHeight="1" x14ac:dyDescent="0.2">
      <c r="A30" s="301" t="s">
        <v>95</v>
      </c>
      <c r="B30" s="348" t="s">
        <v>96</v>
      </c>
      <c r="C30" s="358">
        <f>+C31+C32</f>
        <v>0</v>
      </c>
      <c r="D30" s="358">
        <f>+D31+D32</f>
        <v>0</v>
      </c>
    </row>
    <row r="31" spans="1:4" s="347" customFormat="1" ht="12" customHeight="1" x14ac:dyDescent="0.2">
      <c r="A31" s="300" t="s">
        <v>97</v>
      </c>
      <c r="B31" s="349" t="s">
        <v>98</v>
      </c>
      <c r="C31" s="338"/>
      <c r="D31" s="338"/>
    </row>
    <row r="32" spans="1:4" s="347" customFormat="1" ht="12" customHeight="1" x14ac:dyDescent="0.2">
      <c r="A32" s="300" t="s">
        <v>99</v>
      </c>
      <c r="B32" s="349" t="s">
        <v>100</v>
      </c>
      <c r="C32" s="338"/>
      <c r="D32" s="338"/>
    </row>
    <row r="33" spans="1:4" s="347" customFormat="1" ht="12" customHeight="1" x14ac:dyDescent="0.2">
      <c r="A33" s="300" t="s">
        <v>101</v>
      </c>
      <c r="B33" s="349" t="s">
        <v>102</v>
      </c>
      <c r="C33" s="338"/>
      <c r="D33" s="338"/>
    </row>
    <row r="34" spans="1:4" s="347" customFormat="1" ht="12" customHeight="1" x14ac:dyDescent="0.2">
      <c r="A34" s="300" t="s">
        <v>103</v>
      </c>
      <c r="B34" s="349" t="s">
        <v>104</v>
      </c>
      <c r="C34" s="338"/>
      <c r="D34" s="338"/>
    </row>
    <row r="35" spans="1:4" s="347" customFormat="1" ht="12" customHeight="1" thickBot="1" x14ac:dyDescent="0.25">
      <c r="A35" s="302" t="s">
        <v>105</v>
      </c>
      <c r="B35" s="350" t="s">
        <v>106</v>
      </c>
      <c r="C35" s="340"/>
      <c r="D35" s="340"/>
    </row>
    <row r="36" spans="1:4" s="347" customFormat="1" ht="12" customHeight="1" thickBot="1" x14ac:dyDescent="0.25">
      <c r="A36" s="306" t="s">
        <v>107</v>
      </c>
      <c r="B36" s="307" t="s">
        <v>108</v>
      </c>
      <c r="C36" s="337">
        <f>SUM(C37:C46)</f>
        <v>18346000</v>
      </c>
      <c r="D36" s="337">
        <f>SUM(D37:D46)</f>
        <v>18346000</v>
      </c>
    </row>
    <row r="37" spans="1:4" s="347" customFormat="1" ht="12" customHeight="1" x14ac:dyDescent="0.2">
      <c r="A37" s="301" t="s">
        <v>109</v>
      </c>
      <c r="B37" s="348" t="s">
        <v>110</v>
      </c>
      <c r="C37" s="339"/>
      <c r="D37" s="339"/>
    </row>
    <row r="38" spans="1:4" s="347" customFormat="1" ht="12" customHeight="1" x14ac:dyDescent="0.2">
      <c r="A38" s="300" t="s">
        <v>111</v>
      </c>
      <c r="B38" s="349" t="s">
        <v>112</v>
      </c>
      <c r="C38" s="338">
        <v>1672000</v>
      </c>
      <c r="D38" s="338">
        <v>1672000</v>
      </c>
    </row>
    <row r="39" spans="1:4" s="347" customFormat="1" ht="12" customHeight="1" x14ac:dyDescent="0.2">
      <c r="A39" s="300" t="s">
        <v>113</v>
      </c>
      <c r="B39" s="349" t="s">
        <v>114</v>
      </c>
      <c r="C39" s="338"/>
      <c r="D39" s="338"/>
    </row>
    <row r="40" spans="1:4" s="347" customFormat="1" ht="12" customHeight="1" x14ac:dyDescent="0.2">
      <c r="A40" s="300" t="s">
        <v>115</v>
      </c>
      <c r="B40" s="349" t="s">
        <v>116</v>
      </c>
      <c r="C40" s="338"/>
      <c r="D40" s="338"/>
    </row>
    <row r="41" spans="1:4" s="347" customFormat="1" ht="12" customHeight="1" x14ac:dyDescent="0.2">
      <c r="A41" s="300" t="s">
        <v>117</v>
      </c>
      <c r="B41" s="349" t="s">
        <v>118</v>
      </c>
      <c r="C41" s="338">
        <v>12771000</v>
      </c>
      <c r="D41" s="338">
        <v>12771000</v>
      </c>
    </row>
    <row r="42" spans="1:4" s="347" customFormat="1" ht="12" customHeight="1" x14ac:dyDescent="0.2">
      <c r="A42" s="300" t="s">
        <v>119</v>
      </c>
      <c r="B42" s="349" t="s">
        <v>120</v>
      </c>
      <c r="C42" s="338">
        <v>3900000</v>
      </c>
      <c r="D42" s="338">
        <v>3900000</v>
      </c>
    </row>
    <row r="43" spans="1:4" s="347" customFormat="1" ht="12" customHeight="1" x14ac:dyDescent="0.2">
      <c r="A43" s="300" t="s">
        <v>121</v>
      </c>
      <c r="B43" s="349" t="s">
        <v>122</v>
      </c>
      <c r="C43" s="338"/>
      <c r="D43" s="338"/>
    </row>
    <row r="44" spans="1:4" s="347" customFormat="1" ht="12" customHeight="1" x14ac:dyDescent="0.2">
      <c r="A44" s="300" t="s">
        <v>123</v>
      </c>
      <c r="B44" s="349" t="s">
        <v>124</v>
      </c>
      <c r="C44" s="338">
        <v>3000</v>
      </c>
      <c r="D44" s="338">
        <v>3000</v>
      </c>
    </row>
    <row r="45" spans="1:4" s="347" customFormat="1" ht="12" customHeight="1" x14ac:dyDescent="0.2">
      <c r="A45" s="300" t="s">
        <v>125</v>
      </c>
      <c r="B45" s="349" t="s">
        <v>126</v>
      </c>
      <c r="C45" s="341"/>
      <c r="D45" s="341"/>
    </row>
    <row r="46" spans="1:4" s="347" customFormat="1" ht="12" customHeight="1" thickBot="1" x14ac:dyDescent="0.25">
      <c r="A46" s="302" t="s">
        <v>127</v>
      </c>
      <c r="B46" s="350" t="s">
        <v>128</v>
      </c>
      <c r="C46" s="342"/>
      <c r="D46" s="342"/>
    </row>
    <row r="47" spans="1:4" s="347" customFormat="1" ht="12" customHeight="1" thickBot="1" x14ac:dyDescent="0.25">
      <c r="A47" s="306" t="s">
        <v>129</v>
      </c>
      <c r="B47" s="307" t="s">
        <v>130</v>
      </c>
      <c r="C47" s="337">
        <f>SUM(C48:C52)</f>
        <v>0</v>
      </c>
      <c r="D47" s="337">
        <f>SUM(D48:D52)</f>
        <v>0</v>
      </c>
    </row>
    <row r="48" spans="1:4" s="347" customFormat="1" ht="12" customHeight="1" x14ac:dyDescent="0.2">
      <c r="A48" s="301" t="s">
        <v>131</v>
      </c>
      <c r="B48" s="348" t="s">
        <v>132</v>
      </c>
      <c r="C48" s="360"/>
      <c r="D48" s="360"/>
    </row>
    <row r="49" spans="1:4" s="347" customFormat="1" ht="12" customHeight="1" x14ac:dyDescent="0.2">
      <c r="A49" s="300" t="s">
        <v>133</v>
      </c>
      <c r="B49" s="349" t="s">
        <v>134</v>
      </c>
      <c r="C49" s="341"/>
      <c r="D49" s="341"/>
    </row>
    <row r="50" spans="1:4" s="347" customFormat="1" ht="12" customHeight="1" x14ac:dyDescent="0.2">
      <c r="A50" s="300" t="s">
        <v>135</v>
      </c>
      <c r="B50" s="349" t="s">
        <v>136</v>
      </c>
      <c r="C50" s="341"/>
      <c r="D50" s="341"/>
    </row>
    <row r="51" spans="1:4" s="347" customFormat="1" ht="12" customHeight="1" x14ac:dyDescent="0.2">
      <c r="A51" s="300" t="s">
        <v>137</v>
      </c>
      <c r="B51" s="349" t="s">
        <v>138</v>
      </c>
      <c r="C51" s="341"/>
      <c r="D51" s="341"/>
    </row>
    <row r="52" spans="1:4" s="347" customFormat="1" ht="12" customHeight="1" thickBot="1" x14ac:dyDescent="0.25">
      <c r="A52" s="302" t="s">
        <v>139</v>
      </c>
      <c r="B52" s="350" t="s">
        <v>140</v>
      </c>
      <c r="C52" s="342"/>
      <c r="D52" s="342"/>
    </row>
    <row r="53" spans="1:4" s="347" customFormat="1" ht="17.25" customHeight="1" thickBot="1" x14ac:dyDescent="0.25">
      <c r="A53" s="306" t="s">
        <v>141</v>
      </c>
      <c r="B53" s="307" t="s">
        <v>142</v>
      </c>
      <c r="C53" s="337">
        <f>SUM(C54:C56)</f>
        <v>0</v>
      </c>
      <c r="D53" s="337">
        <f>SUM(D54:D56)</f>
        <v>0</v>
      </c>
    </row>
    <row r="54" spans="1:4" s="347" customFormat="1" ht="12" customHeight="1" x14ac:dyDescent="0.2">
      <c r="A54" s="301" t="s">
        <v>143</v>
      </c>
      <c r="B54" s="348" t="s">
        <v>144</v>
      </c>
      <c r="C54" s="339"/>
      <c r="D54" s="339"/>
    </row>
    <row r="55" spans="1:4" s="347" customFormat="1" ht="12" customHeight="1" x14ac:dyDescent="0.2">
      <c r="A55" s="300" t="s">
        <v>145</v>
      </c>
      <c r="B55" s="349" t="s">
        <v>146</v>
      </c>
      <c r="C55" s="338"/>
      <c r="D55" s="338"/>
    </row>
    <row r="56" spans="1:4" s="347" customFormat="1" ht="12" customHeight="1" x14ac:dyDescent="0.2">
      <c r="A56" s="300" t="s">
        <v>147</v>
      </c>
      <c r="B56" s="349" t="s">
        <v>148</v>
      </c>
      <c r="C56" s="338"/>
      <c r="D56" s="338"/>
    </row>
    <row r="57" spans="1:4" s="347" customFormat="1" ht="12" customHeight="1" thickBot="1" x14ac:dyDescent="0.25">
      <c r="A57" s="302" t="s">
        <v>149</v>
      </c>
      <c r="B57" s="350" t="s">
        <v>150</v>
      </c>
      <c r="C57" s="340"/>
      <c r="D57" s="340"/>
    </row>
    <row r="58" spans="1:4" s="347" customFormat="1" ht="12" customHeight="1" thickBot="1" x14ac:dyDescent="0.25">
      <c r="A58" s="306" t="s">
        <v>151</v>
      </c>
      <c r="B58" s="327" t="s">
        <v>152</v>
      </c>
      <c r="C58" s="337">
        <f>SUM(C59:C61)</f>
        <v>0</v>
      </c>
      <c r="D58" s="337">
        <f>SUM(D59:D61)</f>
        <v>0</v>
      </c>
    </row>
    <row r="59" spans="1:4" s="347" customFormat="1" ht="12" customHeight="1" x14ac:dyDescent="0.2">
      <c r="A59" s="301" t="s">
        <v>153</v>
      </c>
      <c r="B59" s="348" t="s">
        <v>154</v>
      </c>
      <c r="C59" s="341"/>
      <c r="D59" s="341"/>
    </row>
    <row r="60" spans="1:4" s="347" customFormat="1" ht="12" customHeight="1" x14ac:dyDescent="0.2">
      <c r="A60" s="300" t="s">
        <v>155</v>
      </c>
      <c r="B60" s="349" t="s">
        <v>156</v>
      </c>
      <c r="C60" s="341"/>
      <c r="D60" s="341"/>
    </row>
    <row r="61" spans="1:4" s="347" customFormat="1" ht="12" customHeight="1" x14ac:dyDescent="0.2">
      <c r="A61" s="300" t="s">
        <v>157</v>
      </c>
      <c r="B61" s="349" t="s">
        <v>158</v>
      </c>
      <c r="C61" s="341"/>
      <c r="D61" s="341"/>
    </row>
    <row r="62" spans="1:4" s="347" customFormat="1" ht="12" customHeight="1" thickBot="1" x14ac:dyDescent="0.25">
      <c r="A62" s="302" t="s">
        <v>159</v>
      </c>
      <c r="B62" s="350" t="s">
        <v>160</v>
      </c>
      <c r="C62" s="341"/>
      <c r="D62" s="341"/>
    </row>
    <row r="63" spans="1:4" s="347" customFormat="1" ht="12" customHeight="1" thickBot="1" x14ac:dyDescent="0.25">
      <c r="A63" s="306" t="s">
        <v>161</v>
      </c>
      <c r="B63" s="307" t="s">
        <v>162</v>
      </c>
      <c r="C63" s="343">
        <f>+C8+C15+C22+C29+C36+C47+C53+C58</f>
        <v>18446000</v>
      </c>
      <c r="D63" s="343">
        <f>+D8+D15+D22+D29+D36+D47+D53+D58</f>
        <v>18446000</v>
      </c>
    </row>
    <row r="64" spans="1:4" s="347" customFormat="1" ht="12" customHeight="1" thickBot="1" x14ac:dyDescent="0.25">
      <c r="A64" s="361" t="s">
        <v>163</v>
      </c>
      <c r="B64" s="327" t="s">
        <v>164</v>
      </c>
      <c r="C64" s="337">
        <f>+C65+C66+C67</f>
        <v>0</v>
      </c>
      <c r="D64" s="337">
        <f>+D65+D66+D67</f>
        <v>0</v>
      </c>
    </row>
    <row r="65" spans="1:4" s="347" customFormat="1" ht="12" customHeight="1" x14ac:dyDescent="0.2">
      <c r="A65" s="301" t="s">
        <v>165</v>
      </c>
      <c r="B65" s="348" t="s">
        <v>166</v>
      </c>
      <c r="C65" s="341"/>
      <c r="D65" s="341"/>
    </row>
    <row r="66" spans="1:4" s="347" customFormat="1" ht="12" customHeight="1" x14ac:dyDescent="0.2">
      <c r="A66" s="300" t="s">
        <v>167</v>
      </c>
      <c r="B66" s="349" t="s">
        <v>168</v>
      </c>
      <c r="C66" s="341"/>
      <c r="D66" s="341"/>
    </row>
    <row r="67" spans="1:4" s="347" customFormat="1" ht="12" customHeight="1" thickBot="1" x14ac:dyDescent="0.25">
      <c r="A67" s="302" t="s">
        <v>169</v>
      </c>
      <c r="B67" s="286" t="s">
        <v>170</v>
      </c>
      <c r="C67" s="341"/>
      <c r="D67" s="341"/>
    </row>
    <row r="68" spans="1:4" s="347" customFormat="1" ht="12" customHeight="1" thickBot="1" x14ac:dyDescent="0.25">
      <c r="A68" s="361" t="s">
        <v>171</v>
      </c>
      <c r="B68" s="327" t="s">
        <v>172</v>
      </c>
      <c r="C68" s="337">
        <f>+C69+C70+C71+C72</f>
        <v>0</v>
      </c>
      <c r="D68" s="337">
        <f>+D69+D70+D71+D72</f>
        <v>0</v>
      </c>
    </row>
    <row r="69" spans="1:4" s="347" customFormat="1" ht="13.5" customHeight="1" x14ac:dyDescent="0.2">
      <c r="A69" s="301" t="s">
        <v>173</v>
      </c>
      <c r="B69" s="348" t="s">
        <v>174</v>
      </c>
      <c r="C69" s="341"/>
      <c r="D69" s="341"/>
    </row>
    <row r="70" spans="1:4" s="347" customFormat="1" ht="12" customHeight="1" x14ac:dyDescent="0.2">
      <c r="A70" s="300" t="s">
        <v>175</v>
      </c>
      <c r="B70" s="349" t="s">
        <v>176</v>
      </c>
      <c r="C70" s="341"/>
      <c r="D70" s="341"/>
    </row>
    <row r="71" spans="1:4" s="347" customFormat="1" ht="12" customHeight="1" x14ac:dyDescent="0.2">
      <c r="A71" s="300" t="s">
        <v>177</v>
      </c>
      <c r="B71" s="349" t="s">
        <v>178</v>
      </c>
      <c r="C71" s="341"/>
      <c r="D71" s="341"/>
    </row>
    <row r="72" spans="1:4" s="347" customFormat="1" ht="12" customHeight="1" thickBot="1" x14ac:dyDescent="0.25">
      <c r="A72" s="302" t="s">
        <v>179</v>
      </c>
      <c r="B72" s="350" t="s">
        <v>180</v>
      </c>
      <c r="C72" s="341"/>
      <c r="D72" s="341"/>
    </row>
    <row r="73" spans="1:4" s="347" customFormat="1" ht="12" customHeight="1" thickBot="1" x14ac:dyDescent="0.25">
      <c r="A73" s="361" t="s">
        <v>181</v>
      </c>
      <c r="B73" s="327" t="s">
        <v>182</v>
      </c>
      <c r="C73" s="337">
        <f>+C74+C75</f>
        <v>3373000</v>
      </c>
      <c r="D73" s="337">
        <f>+D74+D75</f>
        <v>3373000</v>
      </c>
    </row>
    <row r="74" spans="1:4" s="347" customFormat="1" ht="12" customHeight="1" x14ac:dyDescent="0.2">
      <c r="A74" s="301" t="s">
        <v>183</v>
      </c>
      <c r="B74" s="348" t="s">
        <v>184</v>
      </c>
      <c r="C74" s="341">
        <v>3373000</v>
      </c>
      <c r="D74" s="341">
        <v>3373000</v>
      </c>
    </row>
    <row r="75" spans="1:4" s="347" customFormat="1" ht="12" customHeight="1" thickBot="1" x14ac:dyDescent="0.25">
      <c r="A75" s="302" t="s">
        <v>185</v>
      </c>
      <c r="B75" s="350" t="s">
        <v>186</v>
      </c>
      <c r="C75" s="341"/>
      <c r="D75" s="341"/>
    </row>
    <row r="76" spans="1:4" s="347" customFormat="1" ht="12" customHeight="1" thickBot="1" x14ac:dyDescent="0.25">
      <c r="A76" s="361" t="s">
        <v>187</v>
      </c>
      <c r="B76" s="327" t="s">
        <v>188</v>
      </c>
      <c r="C76" s="337">
        <f>+C77+C78+C79</f>
        <v>0</v>
      </c>
      <c r="D76" s="337">
        <f>+D77+D78+D79</f>
        <v>0</v>
      </c>
    </row>
    <row r="77" spans="1:4" s="347" customFormat="1" ht="12" customHeight="1" x14ac:dyDescent="0.2">
      <c r="A77" s="301" t="s">
        <v>189</v>
      </c>
      <c r="B77" s="348" t="s">
        <v>190</v>
      </c>
      <c r="C77" s="341"/>
      <c r="D77" s="341"/>
    </row>
    <row r="78" spans="1:4" s="347" customFormat="1" ht="12" customHeight="1" x14ac:dyDescent="0.2">
      <c r="A78" s="300" t="s">
        <v>191</v>
      </c>
      <c r="B78" s="349" t="s">
        <v>192</v>
      </c>
      <c r="C78" s="341"/>
      <c r="D78" s="341"/>
    </row>
    <row r="79" spans="1:4" s="347" customFormat="1" ht="12" customHeight="1" thickBot="1" x14ac:dyDescent="0.25">
      <c r="A79" s="302" t="s">
        <v>193</v>
      </c>
      <c r="B79" s="329" t="s">
        <v>194</v>
      </c>
      <c r="C79" s="341"/>
      <c r="D79" s="341"/>
    </row>
    <row r="80" spans="1:4" s="347" customFormat="1" ht="12" customHeight="1" thickBot="1" x14ac:dyDescent="0.25">
      <c r="A80" s="361" t="s">
        <v>195</v>
      </c>
      <c r="B80" s="327" t="s">
        <v>196</v>
      </c>
      <c r="C80" s="337">
        <f>+C81+C82+C83+C84</f>
        <v>0</v>
      </c>
      <c r="D80" s="337">
        <f>+D81+D82+D83+D84</f>
        <v>0</v>
      </c>
    </row>
    <row r="81" spans="1:4" s="347" customFormat="1" ht="12" customHeight="1" x14ac:dyDescent="0.2">
      <c r="A81" s="351" t="s">
        <v>197</v>
      </c>
      <c r="B81" s="348" t="s">
        <v>198</v>
      </c>
      <c r="C81" s="341"/>
      <c r="D81" s="341"/>
    </row>
    <row r="82" spans="1:4" s="347" customFormat="1" ht="12" customHeight="1" x14ac:dyDescent="0.2">
      <c r="A82" s="352" t="s">
        <v>199</v>
      </c>
      <c r="B82" s="349" t="s">
        <v>200</v>
      </c>
      <c r="C82" s="341"/>
      <c r="D82" s="341"/>
    </row>
    <row r="83" spans="1:4" s="347" customFormat="1" ht="12" customHeight="1" x14ac:dyDescent="0.2">
      <c r="A83" s="352" t="s">
        <v>201</v>
      </c>
      <c r="B83" s="349" t="s">
        <v>202</v>
      </c>
      <c r="C83" s="341"/>
      <c r="D83" s="341"/>
    </row>
    <row r="84" spans="1:4" s="347" customFormat="1" ht="12" customHeight="1" thickBot="1" x14ac:dyDescent="0.25">
      <c r="A84" s="362" t="s">
        <v>203</v>
      </c>
      <c r="B84" s="329" t="s">
        <v>204</v>
      </c>
      <c r="C84" s="341"/>
      <c r="D84" s="341"/>
    </row>
    <row r="85" spans="1:4" s="347" customFormat="1" ht="12" customHeight="1" thickBot="1" x14ac:dyDescent="0.25">
      <c r="A85" s="361" t="s">
        <v>205</v>
      </c>
      <c r="B85" s="327" t="s">
        <v>206</v>
      </c>
      <c r="C85" s="364"/>
      <c r="D85" s="364"/>
    </row>
    <row r="86" spans="1:4" s="347" customFormat="1" ht="12" customHeight="1" thickBot="1" x14ac:dyDescent="0.25">
      <c r="A86" s="361" t="s">
        <v>207</v>
      </c>
      <c r="B86" s="284" t="s">
        <v>208</v>
      </c>
      <c r="C86" s="343">
        <f>+C64+C68+C73+C76+C80+C85</f>
        <v>3373000</v>
      </c>
      <c r="D86" s="343">
        <f>+D64+D68+D73+D76+D80+D85</f>
        <v>3373000</v>
      </c>
    </row>
    <row r="87" spans="1:4" s="347" customFormat="1" ht="12" customHeight="1" thickBot="1" x14ac:dyDescent="0.25">
      <c r="A87" s="363" t="s">
        <v>209</v>
      </c>
      <c r="B87" s="287" t="s">
        <v>210</v>
      </c>
      <c r="C87" s="343">
        <f>+C63+C86</f>
        <v>21819000</v>
      </c>
      <c r="D87" s="343">
        <f>+D63+D86</f>
        <v>21819000</v>
      </c>
    </row>
    <row r="88" spans="1:4" s="347" customFormat="1" ht="12" customHeight="1" x14ac:dyDescent="0.2">
      <c r="A88" s="282"/>
      <c r="B88" s="282"/>
      <c r="C88" s="283"/>
      <c r="D88" s="283"/>
    </row>
    <row r="89" spans="1:4" ht="16.5" customHeight="1" x14ac:dyDescent="0.25">
      <c r="A89" s="667" t="s">
        <v>211</v>
      </c>
      <c r="B89" s="667"/>
      <c r="C89" s="667"/>
      <c r="D89" s="667"/>
    </row>
    <row r="90" spans="1:4" s="353" customFormat="1" ht="16.5" customHeight="1" thickBot="1" x14ac:dyDescent="0.3">
      <c r="A90" s="39" t="s">
        <v>212</v>
      </c>
      <c r="B90" s="39"/>
      <c r="C90" s="315"/>
      <c r="D90" s="315"/>
    </row>
    <row r="91" spans="1:4" s="353" customFormat="1" ht="16.5" customHeight="1" x14ac:dyDescent="0.25">
      <c r="A91" s="668" t="s">
        <v>41</v>
      </c>
      <c r="B91" s="670" t="s">
        <v>213</v>
      </c>
      <c r="C91" s="672" t="str">
        <f>+C5</f>
        <v>2017.évi</v>
      </c>
      <c r="D91" s="672"/>
    </row>
    <row r="92" spans="1:4" ht="38.1" customHeight="1" thickBot="1" x14ac:dyDescent="0.3">
      <c r="A92" s="669"/>
      <c r="B92" s="671"/>
      <c r="C92" s="530" t="s">
        <v>43</v>
      </c>
      <c r="D92" s="530" t="s">
        <v>44</v>
      </c>
    </row>
    <row r="93" spans="1:4" s="346" customFormat="1" ht="12" customHeight="1" thickBot="1" x14ac:dyDescent="0.25">
      <c r="A93" s="311" t="s">
        <v>46</v>
      </c>
      <c r="B93" s="312" t="s">
        <v>47</v>
      </c>
      <c r="C93" s="312" t="s">
        <v>48</v>
      </c>
      <c r="D93" s="312" t="s">
        <v>49</v>
      </c>
    </row>
    <row r="94" spans="1:4" ht="12" customHeight="1" thickBot="1" x14ac:dyDescent="0.3">
      <c r="A94" s="308" t="s">
        <v>51</v>
      </c>
      <c r="B94" s="310" t="s">
        <v>288</v>
      </c>
      <c r="C94" s="336">
        <f>SUM(C95:C99)</f>
        <v>113293000</v>
      </c>
      <c r="D94" s="336">
        <f>SUM(D95:D99)</f>
        <v>113293000</v>
      </c>
    </row>
    <row r="95" spans="1:4" ht="12" customHeight="1" x14ac:dyDescent="0.25">
      <c r="A95" s="303" t="s">
        <v>53</v>
      </c>
      <c r="B95" s="296" t="s">
        <v>215</v>
      </c>
      <c r="C95" s="85">
        <v>63642000</v>
      </c>
      <c r="D95" s="85">
        <v>64131291</v>
      </c>
    </row>
    <row r="96" spans="1:4" ht="12" customHeight="1" x14ac:dyDescent="0.25">
      <c r="A96" s="300" t="s">
        <v>55</v>
      </c>
      <c r="B96" s="294" t="s">
        <v>216</v>
      </c>
      <c r="C96" s="338">
        <v>17217000</v>
      </c>
      <c r="D96" s="338">
        <v>16727709</v>
      </c>
    </row>
    <row r="97" spans="1:4" ht="12" customHeight="1" x14ac:dyDescent="0.25">
      <c r="A97" s="300" t="s">
        <v>57</v>
      </c>
      <c r="B97" s="294" t="s">
        <v>217</v>
      </c>
      <c r="C97" s="340">
        <v>32434000</v>
      </c>
      <c r="D97" s="340">
        <v>32434000</v>
      </c>
    </row>
    <row r="98" spans="1:4" ht="12" customHeight="1" x14ac:dyDescent="0.25">
      <c r="A98" s="300" t="s">
        <v>59</v>
      </c>
      <c r="B98" s="297" t="s">
        <v>218</v>
      </c>
      <c r="C98" s="340"/>
      <c r="D98" s="340"/>
    </row>
    <row r="99" spans="1:4" ht="12" customHeight="1" x14ac:dyDescent="0.25">
      <c r="A99" s="300" t="s">
        <v>219</v>
      </c>
      <c r="B99" s="305" t="s">
        <v>220</v>
      </c>
      <c r="C99" s="340"/>
      <c r="D99" s="340"/>
    </row>
    <row r="100" spans="1:4" ht="12" customHeight="1" x14ac:dyDescent="0.25">
      <c r="A100" s="300" t="s">
        <v>63</v>
      </c>
      <c r="B100" s="294" t="s">
        <v>221</v>
      </c>
      <c r="C100" s="340"/>
      <c r="D100" s="340"/>
    </row>
    <row r="101" spans="1:4" ht="12" customHeight="1" x14ac:dyDescent="0.25">
      <c r="A101" s="300" t="s">
        <v>222</v>
      </c>
      <c r="B101" s="316" t="s">
        <v>223</v>
      </c>
      <c r="C101" s="340"/>
      <c r="D101" s="340"/>
    </row>
    <row r="102" spans="1:4" ht="12" customHeight="1" x14ac:dyDescent="0.25">
      <c r="A102" s="300" t="s">
        <v>224</v>
      </c>
      <c r="B102" s="317" t="s">
        <v>225</v>
      </c>
      <c r="C102" s="340"/>
      <c r="D102" s="340"/>
    </row>
    <row r="103" spans="1:4" ht="12" customHeight="1" x14ac:dyDescent="0.25">
      <c r="A103" s="300" t="s">
        <v>226</v>
      </c>
      <c r="B103" s="317" t="s">
        <v>227</v>
      </c>
      <c r="C103" s="340"/>
      <c r="D103" s="340"/>
    </row>
    <row r="104" spans="1:4" ht="12" customHeight="1" x14ac:dyDescent="0.25">
      <c r="A104" s="300" t="s">
        <v>228</v>
      </c>
      <c r="B104" s="316" t="s">
        <v>229</v>
      </c>
      <c r="C104" s="340"/>
      <c r="D104" s="340"/>
    </row>
    <row r="105" spans="1:4" ht="12" customHeight="1" x14ac:dyDescent="0.25">
      <c r="A105" s="300" t="s">
        <v>230</v>
      </c>
      <c r="B105" s="316" t="s">
        <v>231</v>
      </c>
      <c r="C105" s="340"/>
      <c r="D105" s="340"/>
    </row>
    <row r="106" spans="1:4" ht="12" customHeight="1" x14ac:dyDescent="0.25">
      <c r="A106" s="300" t="s">
        <v>232</v>
      </c>
      <c r="B106" s="317" t="s">
        <v>233</v>
      </c>
      <c r="C106" s="340"/>
      <c r="D106" s="340"/>
    </row>
    <row r="107" spans="1:4" ht="12" customHeight="1" x14ac:dyDescent="0.25">
      <c r="A107" s="299" t="s">
        <v>234</v>
      </c>
      <c r="B107" s="318" t="s">
        <v>235</v>
      </c>
      <c r="C107" s="340"/>
      <c r="D107" s="340"/>
    </row>
    <row r="108" spans="1:4" ht="12" customHeight="1" x14ac:dyDescent="0.25">
      <c r="A108" s="300" t="s">
        <v>236</v>
      </c>
      <c r="B108" s="318" t="s">
        <v>237</v>
      </c>
      <c r="C108" s="340"/>
      <c r="D108" s="340"/>
    </row>
    <row r="109" spans="1:4" ht="12" customHeight="1" thickBot="1" x14ac:dyDescent="0.3">
      <c r="A109" s="304" t="s">
        <v>238</v>
      </c>
      <c r="B109" s="319" t="s">
        <v>239</v>
      </c>
      <c r="C109" s="86"/>
      <c r="D109" s="86"/>
    </row>
    <row r="110" spans="1:4" ht="12" customHeight="1" thickBot="1" x14ac:dyDescent="0.3">
      <c r="A110" s="306" t="s">
        <v>65</v>
      </c>
      <c r="B110" s="309" t="s">
        <v>289</v>
      </c>
      <c r="C110" s="337">
        <f>+C111+C113+C115</f>
        <v>2692000</v>
      </c>
      <c r="D110" s="337">
        <f>+D111+D113+D115</f>
        <v>2692000</v>
      </c>
    </row>
    <row r="111" spans="1:4" ht="12" customHeight="1" x14ac:dyDescent="0.25">
      <c r="A111" s="301" t="s">
        <v>67</v>
      </c>
      <c r="B111" s="294" t="s">
        <v>241</v>
      </c>
      <c r="C111" s="339">
        <v>2692000</v>
      </c>
      <c r="D111" s="339">
        <v>2692000</v>
      </c>
    </row>
    <row r="112" spans="1:4" ht="12" customHeight="1" x14ac:dyDescent="0.25">
      <c r="A112" s="301" t="s">
        <v>69</v>
      </c>
      <c r="B112" s="298" t="s">
        <v>242</v>
      </c>
      <c r="C112" s="339"/>
      <c r="D112" s="339"/>
    </row>
    <row r="113" spans="1:4" x14ac:dyDescent="0.25">
      <c r="A113" s="301" t="s">
        <v>71</v>
      </c>
      <c r="B113" s="298" t="s">
        <v>243</v>
      </c>
      <c r="C113" s="338"/>
      <c r="D113" s="338"/>
    </row>
    <row r="114" spans="1:4" ht="12" customHeight="1" x14ac:dyDescent="0.25">
      <c r="A114" s="301" t="s">
        <v>73</v>
      </c>
      <c r="B114" s="298" t="s">
        <v>244</v>
      </c>
      <c r="C114" s="338"/>
      <c r="D114" s="338"/>
    </row>
    <row r="115" spans="1:4" ht="12" customHeight="1" x14ac:dyDescent="0.25">
      <c r="A115" s="301" t="s">
        <v>75</v>
      </c>
      <c r="B115" s="329" t="s">
        <v>245</v>
      </c>
      <c r="C115" s="338"/>
      <c r="D115" s="338"/>
    </row>
    <row r="116" spans="1:4" ht="21.75" customHeight="1" x14ac:dyDescent="0.25">
      <c r="A116" s="301" t="s">
        <v>77</v>
      </c>
      <c r="B116" s="328" t="s">
        <v>246</v>
      </c>
      <c r="C116" s="338"/>
      <c r="D116" s="338"/>
    </row>
    <row r="117" spans="1:4" ht="24" customHeight="1" x14ac:dyDescent="0.25">
      <c r="A117" s="301" t="s">
        <v>247</v>
      </c>
      <c r="B117" s="344" t="s">
        <v>248</v>
      </c>
      <c r="C117" s="338"/>
      <c r="D117" s="338"/>
    </row>
    <row r="118" spans="1:4" ht="12" customHeight="1" x14ac:dyDescent="0.25">
      <c r="A118" s="301" t="s">
        <v>249</v>
      </c>
      <c r="B118" s="317" t="s">
        <v>227</v>
      </c>
      <c r="C118" s="338"/>
      <c r="D118" s="338"/>
    </row>
    <row r="119" spans="1:4" ht="12" customHeight="1" x14ac:dyDescent="0.25">
      <c r="A119" s="301" t="s">
        <v>250</v>
      </c>
      <c r="B119" s="317" t="s">
        <v>251</v>
      </c>
      <c r="C119" s="338"/>
      <c r="D119" s="338"/>
    </row>
    <row r="120" spans="1:4" ht="12" customHeight="1" x14ac:dyDescent="0.25">
      <c r="A120" s="301" t="s">
        <v>252</v>
      </c>
      <c r="B120" s="317" t="s">
        <v>253</v>
      </c>
      <c r="C120" s="338"/>
      <c r="D120" s="338"/>
    </row>
    <row r="121" spans="1:4" s="366" customFormat="1" ht="12" customHeight="1" x14ac:dyDescent="0.2">
      <c r="A121" s="301" t="s">
        <v>254</v>
      </c>
      <c r="B121" s="317" t="s">
        <v>233</v>
      </c>
      <c r="C121" s="338"/>
      <c r="D121" s="338"/>
    </row>
    <row r="122" spans="1:4" ht="12" customHeight="1" x14ac:dyDescent="0.25">
      <c r="A122" s="301" t="s">
        <v>255</v>
      </c>
      <c r="B122" s="317" t="s">
        <v>256</v>
      </c>
      <c r="C122" s="338"/>
      <c r="D122" s="338"/>
    </row>
    <row r="123" spans="1:4" ht="12" customHeight="1" thickBot="1" x14ac:dyDescent="0.3">
      <c r="A123" s="299" t="s">
        <v>257</v>
      </c>
      <c r="B123" s="317" t="s">
        <v>258</v>
      </c>
      <c r="C123" s="340"/>
      <c r="D123" s="340"/>
    </row>
    <row r="124" spans="1:4" ht="12" customHeight="1" thickBot="1" x14ac:dyDescent="0.3">
      <c r="A124" s="306" t="s">
        <v>79</v>
      </c>
      <c r="B124" s="314" t="s">
        <v>259</v>
      </c>
      <c r="C124" s="337">
        <f>+C125+C126</f>
        <v>0</v>
      </c>
      <c r="D124" s="337">
        <f>+D125+D126</f>
        <v>0</v>
      </c>
    </row>
    <row r="125" spans="1:4" ht="12" customHeight="1" x14ac:dyDescent="0.25">
      <c r="A125" s="301" t="s">
        <v>81</v>
      </c>
      <c r="B125" s="295" t="s">
        <v>260</v>
      </c>
      <c r="C125" s="339"/>
      <c r="D125" s="339"/>
    </row>
    <row r="126" spans="1:4" ht="12" customHeight="1" thickBot="1" x14ac:dyDescent="0.3">
      <c r="A126" s="302" t="s">
        <v>83</v>
      </c>
      <c r="B126" s="298" t="s">
        <v>261</v>
      </c>
      <c r="C126" s="340"/>
      <c r="D126" s="340"/>
    </row>
    <row r="127" spans="1:4" ht="12" customHeight="1" thickBot="1" x14ac:dyDescent="0.3">
      <c r="A127" s="306" t="s">
        <v>262</v>
      </c>
      <c r="B127" s="314" t="s">
        <v>263</v>
      </c>
      <c r="C127" s="337">
        <f>+C94+C110+C124</f>
        <v>115985000</v>
      </c>
      <c r="D127" s="337">
        <f>+D94+D110+D124</f>
        <v>115985000</v>
      </c>
    </row>
    <row r="128" spans="1:4" ht="12" customHeight="1" thickBot="1" x14ac:dyDescent="0.3">
      <c r="A128" s="306" t="s">
        <v>107</v>
      </c>
      <c r="B128" s="314" t="s">
        <v>264</v>
      </c>
      <c r="C128" s="337">
        <f>+C129+C130+C131</f>
        <v>0</v>
      </c>
      <c r="D128" s="337">
        <f>+D129+D130+D131</f>
        <v>0</v>
      </c>
    </row>
    <row r="129" spans="1:8" ht="12" customHeight="1" x14ac:dyDescent="0.25">
      <c r="A129" s="301" t="s">
        <v>109</v>
      </c>
      <c r="B129" s="295" t="s">
        <v>265</v>
      </c>
      <c r="C129" s="338"/>
      <c r="D129" s="338"/>
    </row>
    <row r="130" spans="1:8" ht="12" customHeight="1" x14ac:dyDescent="0.25">
      <c r="A130" s="301" t="s">
        <v>111</v>
      </c>
      <c r="B130" s="295" t="s">
        <v>266</v>
      </c>
      <c r="C130" s="338"/>
      <c r="D130" s="338"/>
    </row>
    <row r="131" spans="1:8" ht="12" customHeight="1" thickBot="1" x14ac:dyDescent="0.3">
      <c r="A131" s="299" t="s">
        <v>113</v>
      </c>
      <c r="B131" s="293" t="s">
        <v>267</v>
      </c>
      <c r="C131" s="338"/>
      <c r="D131" s="338"/>
    </row>
    <row r="132" spans="1:8" ht="12" customHeight="1" thickBot="1" x14ac:dyDescent="0.3">
      <c r="A132" s="306" t="s">
        <v>129</v>
      </c>
      <c r="B132" s="314" t="s">
        <v>268</v>
      </c>
      <c r="C132" s="337">
        <f>+C133+C134+C136+C135</f>
        <v>0</v>
      </c>
      <c r="D132" s="337">
        <f>+D133+D134+D136+D135</f>
        <v>0</v>
      </c>
    </row>
    <row r="133" spans="1:8" ht="12" customHeight="1" x14ac:dyDescent="0.25">
      <c r="A133" s="301" t="s">
        <v>131</v>
      </c>
      <c r="B133" s="295" t="s">
        <v>269</v>
      </c>
      <c r="C133" s="338"/>
      <c r="D133" s="338"/>
    </row>
    <row r="134" spans="1:8" ht="12" customHeight="1" x14ac:dyDescent="0.25">
      <c r="A134" s="301" t="s">
        <v>133</v>
      </c>
      <c r="B134" s="295" t="s">
        <v>270</v>
      </c>
      <c r="C134" s="338"/>
      <c r="D134" s="338"/>
    </row>
    <row r="135" spans="1:8" ht="12" customHeight="1" x14ac:dyDescent="0.25">
      <c r="A135" s="301" t="s">
        <v>135</v>
      </c>
      <c r="B135" s="295" t="s">
        <v>271</v>
      </c>
      <c r="C135" s="338"/>
      <c r="D135" s="338"/>
    </row>
    <row r="136" spans="1:8" ht="12" customHeight="1" thickBot="1" x14ac:dyDescent="0.3">
      <c r="A136" s="299" t="s">
        <v>137</v>
      </c>
      <c r="B136" s="293" t="s">
        <v>272</v>
      </c>
      <c r="C136" s="338"/>
      <c r="D136" s="338"/>
    </row>
    <row r="137" spans="1:8" ht="12" customHeight="1" thickBot="1" x14ac:dyDescent="0.3">
      <c r="A137" s="306" t="s">
        <v>273</v>
      </c>
      <c r="B137" s="314" t="s">
        <v>274</v>
      </c>
      <c r="C137" s="343">
        <f>+C138+C139+C140+C141</f>
        <v>0</v>
      </c>
      <c r="D137" s="343">
        <f>+D138+D139+D140+D141</f>
        <v>0</v>
      </c>
    </row>
    <row r="138" spans="1:8" ht="12" customHeight="1" x14ac:dyDescent="0.25">
      <c r="A138" s="301" t="s">
        <v>143</v>
      </c>
      <c r="B138" s="295" t="s">
        <v>275</v>
      </c>
      <c r="C138" s="338"/>
      <c r="D138" s="338"/>
    </row>
    <row r="139" spans="1:8" ht="12" customHeight="1" x14ac:dyDescent="0.25">
      <c r="A139" s="301" t="s">
        <v>145</v>
      </c>
      <c r="B139" s="295" t="s">
        <v>276</v>
      </c>
      <c r="C139" s="338"/>
      <c r="D139" s="338"/>
    </row>
    <row r="140" spans="1:8" ht="12" customHeight="1" x14ac:dyDescent="0.25">
      <c r="A140" s="301" t="s">
        <v>147</v>
      </c>
      <c r="B140" s="295" t="s">
        <v>277</v>
      </c>
      <c r="C140" s="338"/>
      <c r="D140" s="338"/>
    </row>
    <row r="141" spans="1:8" ht="12" customHeight="1" thickBot="1" x14ac:dyDescent="0.3">
      <c r="A141" s="299" t="s">
        <v>149</v>
      </c>
      <c r="B141" s="293" t="s">
        <v>278</v>
      </c>
      <c r="C141" s="338"/>
      <c r="D141" s="338"/>
    </row>
    <row r="142" spans="1:8" ht="15" customHeight="1" thickBot="1" x14ac:dyDescent="0.3">
      <c r="A142" s="306" t="s">
        <v>151</v>
      </c>
      <c r="B142" s="314" t="s">
        <v>279</v>
      </c>
      <c r="C142" s="87">
        <f>+C143+C144+C145+C146</f>
        <v>0</v>
      </c>
      <c r="D142" s="87">
        <f>+D143+D144+D145+D146</f>
        <v>0</v>
      </c>
      <c r="E142" s="354"/>
      <c r="F142" s="355"/>
      <c r="G142" s="355"/>
      <c r="H142" s="355"/>
    </row>
    <row r="143" spans="1:8" s="347" customFormat="1" ht="12.95" customHeight="1" x14ac:dyDescent="0.2">
      <c r="A143" s="301" t="s">
        <v>153</v>
      </c>
      <c r="B143" s="295" t="s">
        <v>280</v>
      </c>
      <c r="C143" s="338"/>
      <c r="D143" s="338"/>
    </row>
    <row r="144" spans="1:8" ht="12.75" customHeight="1" x14ac:dyDescent="0.25">
      <c r="A144" s="301" t="s">
        <v>155</v>
      </c>
      <c r="B144" s="295" t="s">
        <v>281</v>
      </c>
      <c r="C144" s="338"/>
      <c r="D144" s="338"/>
    </row>
    <row r="145" spans="1:4" ht="12.75" customHeight="1" x14ac:dyDescent="0.25">
      <c r="A145" s="301" t="s">
        <v>157</v>
      </c>
      <c r="B145" s="295" t="s">
        <v>282</v>
      </c>
      <c r="C145" s="338"/>
      <c r="D145" s="338"/>
    </row>
    <row r="146" spans="1:4" ht="12.75" customHeight="1" thickBot="1" x14ac:dyDescent="0.3">
      <c r="A146" s="301" t="s">
        <v>159</v>
      </c>
      <c r="B146" s="295" t="s">
        <v>283</v>
      </c>
      <c r="C146" s="338"/>
      <c r="D146" s="338"/>
    </row>
    <row r="147" spans="1:4" ht="16.5" thickBot="1" x14ac:dyDescent="0.3">
      <c r="A147" s="306" t="s">
        <v>161</v>
      </c>
      <c r="B147" s="314" t="s">
        <v>284</v>
      </c>
      <c r="C147" s="288">
        <f>+C128+C132+C137+C142</f>
        <v>0</v>
      </c>
      <c r="D147" s="288">
        <f>+D128+D132+D137+D142</f>
        <v>0</v>
      </c>
    </row>
    <row r="148" spans="1:4" ht="16.5" thickBot="1" x14ac:dyDescent="0.3">
      <c r="A148" s="330" t="s">
        <v>285</v>
      </c>
      <c r="B148" s="333" t="s">
        <v>286</v>
      </c>
      <c r="C148" s="288">
        <f>+C127+C147</f>
        <v>115985000</v>
      </c>
      <c r="D148" s="288">
        <f>+D127+D147</f>
        <v>115985000</v>
      </c>
    </row>
    <row r="150" spans="1:4" ht="12.75" customHeight="1" x14ac:dyDescent="0.25"/>
    <row r="151" spans="1:4" ht="12.75" customHeight="1" x14ac:dyDescent="0.25"/>
    <row r="152" spans="1:4" ht="12.75" customHeight="1" x14ac:dyDescent="0.25"/>
    <row r="153" spans="1:4" ht="12.75" customHeight="1" x14ac:dyDescent="0.25"/>
    <row r="154" spans="1:4" ht="12.75" customHeight="1" x14ac:dyDescent="0.25"/>
    <row r="155" spans="1:4" ht="12.75" customHeight="1" x14ac:dyDescent="0.25"/>
    <row r="156" spans="1:4" ht="12.75" customHeight="1" x14ac:dyDescent="0.25"/>
    <row r="157" spans="1:4" s="334" customFormat="1" ht="12.75" customHeight="1" x14ac:dyDescent="0.25">
      <c r="C157" s="335"/>
      <c r="D157" s="335"/>
    </row>
  </sheetData>
  <mergeCells count="10">
    <mergeCell ref="A1:D1"/>
    <mergeCell ref="A3:D3"/>
    <mergeCell ref="A5:A6"/>
    <mergeCell ref="B5:B6"/>
    <mergeCell ref="C5:D5"/>
    <mergeCell ref="A89:D89"/>
    <mergeCell ref="A91:A92"/>
    <mergeCell ref="B91:B92"/>
    <mergeCell ref="C91:D91"/>
    <mergeCell ref="A2:D2"/>
  </mergeCells>
  <printOptions horizontalCentered="1"/>
  <pageMargins left="0.7" right="0.7" top="0.75" bottom="0.75" header="0.3" footer="0.3"/>
  <pageSetup paperSize="9" scale="61" fitToHeight="2" orientation="portrait" r:id="rId1"/>
  <headerFooter alignWithMargins="0">
    <oddHeader xml:space="preserve">&amp;C&amp;"Times New Roman CE,Félkövér"&amp;12
</oddHeader>
  </headerFooter>
  <rowBreaks count="1" manualBreakCount="1">
    <brk id="88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  <pageSetUpPr fitToPage="1"/>
  </sheetPr>
  <dimension ref="A1:E38"/>
  <sheetViews>
    <sheetView topLeftCell="A10" zoomScaleNormal="100" zoomScaleSheetLayoutView="115" workbookViewId="0">
      <selection activeCell="A6" sqref="A6"/>
    </sheetView>
  </sheetViews>
  <sheetFormatPr defaultRowHeight="12.75" x14ac:dyDescent="0.2"/>
  <cols>
    <col min="1" max="1" width="46.33203125" style="255" customWidth="1"/>
    <col min="2" max="2" width="13.83203125" style="255" customWidth="1"/>
    <col min="3" max="3" width="66.1640625" style="255" customWidth="1"/>
    <col min="4" max="5" width="13.83203125" style="255" customWidth="1"/>
    <col min="6" max="16384" width="9.33203125" style="255"/>
  </cols>
  <sheetData>
    <row r="1" spans="1:5" ht="18.75" x14ac:dyDescent="0.3">
      <c r="A1" s="379" t="s">
        <v>0</v>
      </c>
      <c r="E1" s="385" t="s">
        <v>321</v>
      </c>
    </row>
    <row r="3" spans="1:5" x14ac:dyDescent="0.2">
      <c r="A3" s="380"/>
      <c r="B3" s="386"/>
      <c r="C3" s="380"/>
      <c r="D3" s="387"/>
      <c r="E3" s="386"/>
    </row>
    <row r="4" spans="1:5" ht="15.75" x14ac:dyDescent="0.25">
      <c r="A4" s="377" t="str">
        <f>+ÖSSZEFÜGGÉSEK!A4</f>
        <v>2016. évi eredeti előirányzat BEVÉTELEK</v>
      </c>
      <c r="B4" s="388"/>
      <c r="C4" s="381"/>
      <c r="D4" s="387"/>
      <c r="E4" s="386"/>
    </row>
    <row r="5" spans="1:5" x14ac:dyDescent="0.2">
      <c r="A5" s="380"/>
      <c r="B5" s="386"/>
      <c r="C5" s="380"/>
      <c r="D5" s="387"/>
      <c r="E5" s="386"/>
    </row>
    <row r="6" spans="1:5" x14ac:dyDescent="0.2">
      <c r="A6" s="380" t="s">
        <v>1</v>
      </c>
      <c r="B6" s="386">
        <f>+'1.sz.mell.'!C64</f>
        <v>403657694</v>
      </c>
      <c r="C6" s="380" t="s">
        <v>2</v>
      </c>
      <c r="D6" s="387" t="e">
        <f>+#REF!+#REF!</f>
        <v>#REF!</v>
      </c>
      <c r="E6" s="386" t="e">
        <f>+B6-D6</f>
        <v>#REF!</v>
      </c>
    </row>
    <row r="7" spans="1:5" x14ac:dyDescent="0.2">
      <c r="A7" s="380" t="s">
        <v>3</v>
      </c>
      <c r="B7" s="386">
        <f>+'1.sz.mell.'!C87</f>
        <v>165202000</v>
      </c>
      <c r="C7" s="380" t="s">
        <v>4</v>
      </c>
      <c r="D7" s="387" t="e">
        <f>+#REF!+#REF!</f>
        <v>#REF!</v>
      </c>
      <c r="E7" s="386" t="e">
        <f>+B7-D7</f>
        <v>#REF!</v>
      </c>
    </row>
    <row r="8" spans="1:5" x14ac:dyDescent="0.2">
      <c r="A8" s="380" t="s">
        <v>5</v>
      </c>
      <c r="B8" s="386">
        <f>+'1.sz.mell.'!C88</f>
        <v>568859694</v>
      </c>
      <c r="C8" s="380" t="s">
        <v>6</v>
      </c>
      <c r="D8" s="387" t="e">
        <f>+#REF!+#REF!</f>
        <v>#REF!</v>
      </c>
      <c r="E8" s="386" t="e">
        <f>+B8-D8</f>
        <v>#REF!</v>
      </c>
    </row>
    <row r="9" spans="1:5" x14ac:dyDescent="0.2">
      <c r="A9" s="380"/>
      <c r="B9" s="386"/>
      <c r="C9" s="380"/>
      <c r="D9" s="387"/>
      <c r="E9" s="386"/>
    </row>
    <row r="10" spans="1:5" ht="15.75" x14ac:dyDescent="0.25">
      <c r="A10" s="377" t="str">
        <f>+ÖSSZEFÜGGÉSEK!A10</f>
        <v>2016. évi módosított előirányzat BEVÉTELEK</v>
      </c>
      <c r="B10" s="388"/>
      <c r="C10" s="381"/>
      <c r="D10" s="387"/>
      <c r="E10" s="386"/>
    </row>
    <row r="11" spans="1:5" x14ac:dyDescent="0.2">
      <c r="A11" s="380"/>
      <c r="B11" s="386"/>
      <c r="C11" s="380"/>
      <c r="D11" s="387"/>
      <c r="E11" s="386"/>
    </row>
    <row r="12" spans="1:5" x14ac:dyDescent="0.2">
      <c r="A12" s="380" t="s">
        <v>7</v>
      </c>
      <c r="B12" s="386">
        <f>+'1.sz.mell.'!D64</f>
        <v>486181042</v>
      </c>
      <c r="C12" s="380" t="s">
        <v>8</v>
      </c>
      <c r="D12" s="387" t="e">
        <f>+#REF!+#REF!</f>
        <v>#REF!</v>
      </c>
      <c r="E12" s="386" t="e">
        <f>+B12-D12</f>
        <v>#REF!</v>
      </c>
    </row>
    <row r="13" spans="1:5" x14ac:dyDescent="0.2">
      <c r="A13" s="380" t="s">
        <v>9</v>
      </c>
      <c r="B13" s="386">
        <f>+'1.sz.mell.'!D87</f>
        <v>171616970</v>
      </c>
      <c r="C13" s="380" t="s">
        <v>10</v>
      </c>
      <c r="D13" s="387" t="e">
        <f>+#REF!+#REF!</f>
        <v>#REF!</v>
      </c>
      <c r="E13" s="386" t="e">
        <f>+B13-D13</f>
        <v>#REF!</v>
      </c>
    </row>
    <row r="14" spans="1:5" x14ac:dyDescent="0.2">
      <c r="A14" s="380" t="s">
        <v>11</v>
      </c>
      <c r="B14" s="386">
        <f>+'1.sz.mell.'!D88</f>
        <v>657798012</v>
      </c>
      <c r="C14" s="380" t="s">
        <v>12</v>
      </c>
      <c r="D14" s="387" t="e">
        <f>+#REF!+#REF!</f>
        <v>#REF!</v>
      </c>
      <c r="E14" s="386" t="e">
        <f>+B14-D14</f>
        <v>#REF!</v>
      </c>
    </row>
    <row r="15" spans="1:5" x14ac:dyDescent="0.2">
      <c r="A15" s="380"/>
      <c r="B15" s="386"/>
      <c r="C15" s="380"/>
      <c r="D15" s="387"/>
      <c r="E15" s="386"/>
    </row>
    <row r="16" spans="1:5" ht="14.25" x14ac:dyDescent="0.2">
      <c r="A16" s="389" t="str">
        <f>+ÖSSZEFÜGGÉSEK!A16</f>
        <v>2016. évi teljesítés BEVÉTELEK</v>
      </c>
      <c r="B16" s="376"/>
      <c r="C16" s="381"/>
      <c r="D16" s="387"/>
      <c r="E16" s="386"/>
    </row>
    <row r="17" spans="1:5" x14ac:dyDescent="0.2">
      <c r="A17" s="380"/>
      <c r="B17" s="386"/>
      <c r="C17" s="380"/>
      <c r="D17" s="387"/>
      <c r="E17" s="386"/>
    </row>
    <row r="18" spans="1:5" x14ac:dyDescent="0.2">
      <c r="A18" s="380" t="s">
        <v>13</v>
      </c>
      <c r="B18" s="386" t="e">
        <f>+'1.sz.mell.'!#REF!</f>
        <v>#REF!</v>
      </c>
      <c r="C18" s="380" t="s">
        <v>14</v>
      </c>
      <c r="D18" s="387" t="e">
        <f>+#REF!+#REF!</f>
        <v>#REF!</v>
      </c>
      <c r="E18" s="386" t="e">
        <f>+B18-D18</f>
        <v>#REF!</v>
      </c>
    </row>
    <row r="19" spans="1:5" x14ac:dyDescent="0.2">
      <c r="A19" s="380" t="s">
        <v>15</v>
      </c>
      <c r="B19" s="386" t="e">
        <f>+'1.sz.mell.'!#REF!</f>
        <v>#REF!</v>
      </c>
      <c r="C19" s="380" t="s">
        <v>16</v>
      </c>
      <c r="D19" s="387" t="e">
        <f>+#REF!+#REF!</f>
        <v>#REF!</v>
      </c>
      <c r="E19" s="386" t="e">
        <f>+B19-D19</f>
        <v>#REF!</v>
      </c>
    </row>
    <row r="20" spans="1:5" x14ac:dyDescent="0.2">
      <c r="A20" s="380" t="s">
        <v>17</v>
      </c>
      <c r="B20" s="386" t="e">
        <f>+'1.sz.mell.'!#REF!</f>
        <v>#REF!</v>
      </c>
      <c r="C20" s="380" t="s">
        <v>18</v>
      </c>
      <c r="D20" s="387" t="e">
        <f>+#REF!+#REF!</f>
        <v>#REF!</v>
      </c>
      <c r="E20" s="386" t="e">
        <f>+B20-D20</f>
        <v>#REF!</v>
      </c>
    </row>
    <row r="21" spans="1:5" x14ac:dyDescent="0.2">
      <c r="A21" s="380"/>
      <c r="B21" s="386"/>
      <c r="C21" s="380"/>
      <c r="D21" s="387"/>
      <c r="E21" s="386"/>
    </row>
    <row r="22" spans="1:5" ht="15.75" x14ac:dyDescent="0.25">
      <c r="A22" s="377" t="str">
        <f>+ÖSSZEFÜGGÉSEK!A22</f>
        <v>2016. évi eredeti előirányzat KIADÁSOK</v>
      </c>
      <c r="B22" s="388"/>
      <c r="C22" s="381"/>
      <c r="D22" s="387"/>
      <c r="E22" s="386"/>
    </row>
    <row r="23" spans="1:5" x14ac:dyDescent="0.2">
      <c r="A23" s="380"/>
      <c r="B23" s="386"/>
      <c r="C23" s="380"/>
      <c r="D23" s="387"/>
      <c r="E23" s="386"/>
    </row>
    <row r="24" spans="1:5" x14ac:dyDescent="0.2">
      <c r="A24" s="380" t="s">
        <v>19</v>
      </c>
      <c r="B24" s="386">
        <f>+'1.sz.mell.'!C128</f>
        <v>568859694</v>
      </c>
      <c r="C24" s="380" t="s">
        <v>20</v>
      </c>
      <c r="D24" s="387" t="e">
        <f>+#REF!+#REF!</f>
        <v>#REF!</v>
      </c>
      <c r="E24" s="386" t="e">
        <f>+B24-D24</f>
        <v>#REF!</v>
      </c>
    </row>
    <row r="25" spans="1:5" x14ac:dyDescent="0.2">
      <c r="A25" s="380" t="s">
        <v>21</v>
      </c>
      <c r="B25" s="386">
        <f>+'1.sz.mell.'!C148</f>
        <v>9521918</v>
      </c>
      <c r="C25" s="380" t="s">
        <v>22</v>
      </c>
      <c r="D25" s="387" t="e">
        <f>+#REF!+#REF!</f>
        <v>#REF!</v>
      </c>
      <c r="E25" s="386" t="e">
        <f>+B25-D25</f>
        <v>#REF!</v>
      </c>
    </row>
    <row r="26" spans="1:5" x14ac:dyDescent="0.2">
      <c r="A26" s="380" t="s">
        <v>23</v>
      </c>
      <c r="B26" s="386">
        <f>+'1.sz.mell.'!C149</f>
        <v>578381612</v>
      </c>
      <c r="C26" s="380" t="s">
        <v>24</v>
      </c>
      <c r="D26" s="387" t="e">
        <f>+#REF!+#REF!</f>
        <v>#REF!</v>
      </c>
      <c r="E26" s="386" t="e">
        <f>+B26-D26</f>
        <v>#REF!</v>
      </c>
    </row>
    <row r="27" spans="1:5" x14ac:dyDescent="0.2">
      <c r="A27" s="380"/>
      <c r="B27" s="386"/>
      <c r="C27" s="380"/>
      <c r="D27" s="387"/>
      <c r="E27" s="386"/>
    </row>
    <row r="28" spans="1:5" ht="15.75" x14ac:dyDescent="0.25">
      <c r="A28" s="377" t="str">
        <f>+ÖSSZEFÜGGÉSEK!A28</f>
        <v>2016. évi módosított előirányzat KIADÁSOK</v>
      </c>
      <c r="B28" s="388"/>
      <c r="C28" s="381"/>
      <c r="D28" s="387"/>
      <c r="E28" s="386"/>
    </row>
    <row r="29" spans="1:5" x14ac:dyDescent="0.2">
      <c r="A29" s="380"/>
      <c r="B29" s="386"/>
      <c r="C29" s="380"/>
      <c r="D29" s="387"/>
      <c r="E29" s="386"/>
    </row>
    <row r="30" spans="1:5" x14ac:dyDescent="0.2">
      <c r="A30" s="380" t="s">
        <v>25</v>
      </c>
      <c r="B30" s="386">
        <f>+'1.sz.mell.'!D128</f>
        <v>646690830</v>
      </c>
      <c r="C30" s="380" t="s">
        <v>26</v>
      </c>
      <c r="D30" s="387" t="e">
        <f>+#REF!+#REF!</f>
        <v>#REF!</v>
      </c>
      <c r="E30" s="386" t="e">
        <f>+B30-D30</f>
        <v>#REF!</v>
      </c>
    </row>
    <row r="31" spans="1:5" x14ac:dyDescent="0.2">
      <c r="A31" s="380" t="s">
        <v>27</v>
      </c>
      <c r="B31" s="386">
        <f>+'1.sz.mell.'!D148</f>
        <v>4579230</v>
      </c>
      <c r="C31" s="380" t="s">
        <v>28</v>
      </c>
      <c r="D31" s="387" t="e">
        <f>+#REF!+#REF!</f>
        <v>#REF!</v>
      </c>
      <c r="E31" s="386" t="e">
        <f>+B31-D31</f>
        <v>#REF!</v>
      </c>
    </row>
    <row r="32" spans="1:5" x14ac:dyDescent="0.2">
      <c r="A32" s="380" t="s">
        <v>29</v>
      </c>
      <c r="B32" s="386">
        <f>+'1.sz.mell.'!D149</f>
        <v>651270060</v>
      </c>
      <c r="C32" s="380" t="s">
        <v>30</v>
      </c>
      <c r="D32" s="387" t="e">
        <f>+#REF!+#REF!</f>
        <v>#REF!</v>
      </c>
      <c r="E32" s="386" t="e">
        <f>+B32-D32</f>
        <v>#REF!</v>
      </c>
    </row>
    <row r="33" spans="1:5" x14ac:dyDescent="0.2">
      <c r="A33" s="380"/>
      <c r="B33" s="386"/>
      <c r="C33" s="380"/>
      <c r="D33" s="387"/>
      <c r="E33" s="386"/>
    </row>
    <row r="34" spans="1:5" ht="15.75" x14ac:dyDescent="0.25">
      <c r="A34" s="384" t="str">
        <f>+ÖSSZEFÜGGÉSEK!A34</f>
        <v>2016. évi teljesítés KIADÁSOK</v>
      </c>
      <c r="B34" s="388"/>
      <c r="C34" s="381"/>
      <c r="D34" s="387"/>
      <c r="E34" s="386"/>
    </row>
    <row r="35" spans="1:5" x14ac:dyDescent="0.2">
      <c r="A35" s="380"/>
      <c r="B35" s="386"/>
      <c r="C35" s="380"/>
      <c r="D35" s="387"/>
      <c r="E35" s="386"/>
    </row>
    <row r="36" spans="1:5" x14ac:dyDescent="0.2">
      <c r="A36" s="380" t="s">
        <v>31</v>
      </c>
      <c r="B36" s="386" t="e">
        <f>+'1.sz.mell.'!#REF!</f>
        <v>#REF!</v>
      </c>
      <c r="C36" s="380" t="s">
        <v>32</v>
      </c>
      <c r="D36" s="387" t="e">
        <f>+#REF!+#REF!</f>
        <v>#REF!</v>
      </c>
      <c r="E36" s="386" t="e">
        <f>+B36-D36</f>
        <v>#REF!</v>
      </c>
    </row>
    <row r="37" spans="1:5" x14ac:dyDescent="0.2">
      <c r="A37" s="380" t="s">
        <v>33</v>
      </c>
      <c r="B37" s="386" t="e">
        <f>+'1.sz.mell.'!#REF!</f>
        <v>#REF!</v>
      </c>
      <c r="C37" s="380" t="s">
        <v>34</v>
      </c>
      <c r="D37" s="387" t="e">
        <f>+#REF!+#REF!</f>
        <v>#REF!</v>
      </c>
      <c r="E37" s="386" t="e">
        <f>+B37-D37</f>
        <v>#REF!</v>
      </c>
    </row>
    <row r="38" spans="1:5" x14ac:dyDescent="0.2">
      <c r="A38" s="380" t="s">
        <v>35</v>
      </c>
      <c r="B38" s="386" t="e">
        <f>+'1.sz.mell.'!#REF!</f>
        <v>#REF!</v>
      </c>
      <c r="C38" s="380" t="s">
        <v>36</v>
      </c>
      <c r="D38" s="387" t="e">
        <f>+#REF!+#REF!</f>
        <v>#REF!</v>
      </c>
      <c r="E38" s="386" t="e">
        <f>+B38-D38</f>
        <v>#REF!</v>
      </c>
    </row>
  </sheetData>
  <phoneticPr fontId="27" type="noConversion"/>
  <conditionalFormatting sqref="E3:E38">
    <cfRule type="cellIs" dxfId="0" priority="1" stopIfTrue="1" operator="notEqual">
      <formula>0</formula>
    </cfRule>
  </conditionalFormatting>
  <pageMargins left="0.79" right="0.56999999999999995" top="0.88" bottom="0.66" header="0.5" footer="0.5"/>
  <pageSetup paperSize="9" scale="96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</sheetPr>
  <dimension ref="A1:F42"/>
  <sheetViews>
    <sheetView showGridLines="0" view="pageBreakPreview" zoomScale="60" zoomScaleNormal="118" workbookViewId="0">
      <selection activeCell="A2" sqref="A2:F2"/>
    </sheetView>
  </sheetViews>
  <sheetFormatPr defaultRowHeight="12.75" x14ac:dyDescent="0.2"/>
  <cols>
    <col min="2" max="2" width="16" customWidth="1"/>
    <col min="3" max="3" width="78.1640625" customWidth="1"/>
    <col min="4" max="4" width="25.33203125" customWidth="1"/>
    <col min="5" max="6" width="20.83203125" customWidth="1"/>
  </cols>
  <sheetData>
    <row r="1" spans="1:6" ht="27" customHeight="1" x14ac:dyDescent="0.2">
      <c r="A1" s="680" t="s">
        <v>1599</v>
      </c>
      <c r="B1" s="680"/>
      <c r="C1" s="680"/>
      <c r="D1" s="680"/>
      <c r="E1" s="680"/>
      <c r="F1" s="680"/>
    </row>
    <row r="2" spans="1:6" ht="25.5" x14ac:dyDescent="0.2">
      <c r="A2" s="678" t="s">
        <v>1475</v>
      </c>
      <c r="B2" s="678"/>
      <c r="C2" s="678"/>
      <c r="D2" s="678"/>
      <c r="E2" s="678"/>
      <c r="F2" s="678"/>
    </row>
    <row r="3" spans="1:6" ht="35.25" customHeight="1" x14ac:dyDescent="0.2">
      <c r="A3" s="678" t="s">
        <v>1476</v>
      </c>
      <c r="B3" s="678"/>
      <c r="C3" s="678"/>
      <c r="D3" s="678"/>
      <c r="E3" s="678"/>
      <c r="F3" s="678"/>
    </row>
    <row r="4" spans="1:6" ht="35.25" customHeight="1" x14ac:dyDescent="0.2">
      <c r="A4" s="678" t="s">
        <v>1520</v>
      </c>
      <c r="B4" s="678"/>
      <c r="C4" s="678"/>
      <c r="D4" s="678"/>
      <c r="E4" s="678"/>
      <c r="F4" s="678"/>
    </row>
    <row r="5" spans="1:6" ht="15" x14ac:dyDescent="0.2">
      <c r="A5" s="634"/>
      <c r="B5" s="634" t="s">
        <v>1464</v>
      </c>
      <c r="C5" s="634" t="s">
        <v>1465</v>
      </c>
      <c r="D5" s="635" t="s">
        <v>43</v>
      </c>
      <c r="E5" s="635" t="s">
        <v>1466</v>
      </c>
      <c r="F5" s="635"/>
    </row>
    <row r="6" spans="1:6" ht="15" x14ac:dyDescent="0.2">
      <c r="B6" s="618">
        <v>1303407</v>
      </c>
      <c r="C6" s="613" t="s">
        <v>1455</v>
      </c>
    </row>
    <row r="7" spans="1:6" x14ac:dyDescent="0.2">
      <c r="B7" s="614" t="s">
        <v>1477</v>
      </c>
      <c r="C7" s="614" t="s">
        <v>1467</v>
      </c>
      <c r="D7" s="615">
        <v>54062184</v>
      </c>
      <c r="E7" s="615">
        <v>54062184</v>
      </c>
      <c r="F7" s="615"/>
    </row>
    <row r="8" spans="1:6" x14ac:dyDescent="0.2">
      <c r="B8" s="614" t="s">
        <v>1521</v>
      </c>
      <c r="C8" s="614" t="s">
        <v>1522</v>
      </c>
      <c r="D8" s="614">
        <v>0</v>
      </c>
      <c r="E8" s="615">
        <v>81915</v>
      </c>
      <c r="F8" s="615"/>
    </row>
    <row r="9" spans="1:6" x14ac:dyDescent="0.2">
      <c r="B9" s="681" t="s">
        <v>1523</v>
      </c>
      <c r="C9" s="681"/>
      <c r="D9" s="617">
        <f>SUM(D7:D8)</f>
        <v>54062184</v>
      </c>
      <c r="E9" s="617">
        <f>SUM(E7:E8)</f>
        <v>54144099</v>
      </c>
      <c r="F9" s="617"/>
    </row>
    <row r="10" spans="1:6" x14ac:dyDescent="0.2">
      <c r="B10" s="614" t="s">
        <v>1524</v>
      </c>
      <c r="C10" s="614" t="s">
        <v>1530</v>
      </c>
      <c r="D10" s="614">
        <v>0</v>
      </c>
      <c r="E10" s="615">
        <v>2128600</v>
      </c>
      <c r="F10" s="615"/>
    </row>
    <row r="11" spans="1:6" x14ac:dyDescent="0.2">
      <c r="B11" s="614" t="s">
        <v>1478</v>
      </c>
      <c r="C11" s="614" t="s">
        <v>1468</v>
      </c>
      <c r="D11" s="615">
        <v>28309367</v>
      </c>
      <c r="E11" s="615">
        <v>28905353</v>
      </c>
      <c r="F11" s="615"/>
    </row>
    <row r="12" spans="1:6" x14ac:dyDescent="0.2">
      <c r="B12" s="614" t="s">
        <v>1479</v>
      </c>
      <c r="C12" s="614" t="s">
        <v>1469</v>
      </c>
      <c r="D12" s="615">
        <v>14005687</v>
      </c>
      <c r="E12" s="615">
        <v>13856690</v>
      </c>
      <c r="F12" s="615"/>
    </row>
    <row r="13" spans="1:6" x14ac:dyDescent="0.2">
      <c r="B13" s="614" t="s">
        <v>1480</v>
      </c>
      <c r="C13" s="614" t="s">
        <v>1470</v>
      </c>
      <c r="D13" s="615">
        <v>359080</v>
      </c>
      <c r="E13" s="615">
        <v>355260</v>
      </c>
      <c r="F13" s="615"/>
    </row>
    <row r="14" spans="1:6" x14ac:dyDescent="0.2">
      <c r="B14" s="614" t="s">
        <v>1481</v>
      </c>
      <c r="C14" s="614" t="s">
        <v>1471</v>
      </c>
      <c r="D14" s="615">
        <v>6000000</v>
      </c>
      <c r="E14" s="615">
        <v>6720000</v>
      </c>
      <c r="F14" s="615"/>
    </row>
    <row r="15" spans="1:6" x14ac:dyDescent="0.2">
      <c r="B15" s="614" t="s">
        <v>1482</v>
      </c>
      <c r="C15" s="614" t="s">
        <v>1472</v>
      </c>
      <c r="D15" s="615">
        <v>3000000</v>
      </c>
      <c r="E15" s="615">
        <v>3600000</v>
      </c>
      <c r="F15" s="615"/>
    </row>
    <row r="16" spans="1:6" x14ac:dyDescent="0.2">
      <c r="B16" s="614" t="s">
        <v>1483</v>
      </c>
      <c r="C16" s="614" t="s">
        <v>1473</v>
      </c>
      <c r="D16" s="615">
        <v>5773467</v>
      </c>
      <c r="E16" s="615">
        <v>5882400</v>
      </c>
      <c r="F16" s="615"/>
    </row>
    <row r="17" spans="2:6" x14ac:dyDescent="0.2">
      <c r="B17" s="614" t="s">
        <v>1484</v>
      </c>
      <c r="C17" s="614" t="s">
        <v>1474</v>
      </c>
      <c r="D17" s="615">
        <v>2832267</v>
      </c>
      <c r="E17" s="615">
        <v>2805033</v>
      </c>
      <c r="F17" s="615"/>
    </row>
    <row r="18" spans="2:6" x14ac:dyDescent="0.2">
      <c r="B18" s="614" t="s">
        <v>1525</v>
      </c>
      <c r="C18" s="614" t="s">
        <v>1531</v>
      </c>
      <c r="D18" s="614">
        <v>0</v>
      </c>
      <c r="E18" s="615">
        <v>383992</v>
      </c>
      <c r="F18" s="615"/>
    </row>
    <row r="19" spans="2:6" x14ac:dyDescent="0.2">
      <c r="B19" s="681" t="s">
        <v>1532</v>
      </c>
      <c r="C19" s="681"/>
      <c r="D19" s="617">
        <f>SUM(D10:D18)</f>
        <v>60279868</v>
      </c>
      <c r="E19" s="617">
        <f>SUM(E10:E18)</f>
        <v>64637328</v>
      </c>
      <c r="F19" s="617"/>
    </row>
    <row r="20" spans="2:6" x14ac:dyDescent="0.2">
      <c r="B20" s="616"/>
      <c r="C20" s="616"/>
      <c r="D20" s="617"/>
      <c r="E20" s="617"/>
      <c r="F20" s="617"/>
    </row>
    <row r="21" spans="2:6" x14ac:dyDescent="0.2">
      <c r="B21" s="614" t="s">
        <v>1485</v>
      </c>
      <c r="C21" s="614" t="s">
        <v>1486</v>
      </c>
      <c r="D21" s="615">
        <v>12272640</v>
      </c>
      <c r="E21" s="615">
        <v>12207360</v>
      </c>
      <c r="F21" s="615"/>
    </row>
    <row r="22" spans="2:6" x14ac:dyDescent="0.2">
      <c r="B22" s="614" t="s">
        <v>1487</v>
      </c>
      <c r="C22" s="614" t="s">
        <v>1488</v>
      </c>
      <c r="D22" s="615">
        <v>4780242</v>
      </c>
      <c r="E22" s="615">
        <v>8287831</v>
      </c>
      <c r="F22" s="615"/>
    </row>
    <row r="23" spans="2:6" x14ac:dyDescent="0.2">
      <c r="B23" s="614" t="s">
        <v>1526</v>
      </c>
      <c r="C23" s="614" t="s">
        <v>1489</v>
      </c>
      <c r="D23" s="615">
        <v>58140</v>
      </c>
      <c r="E23" s="615">
        <v>21375</v>
      </c>
      <c r="F23" s="615"/>
    </row>
    <row r="24" spans="2:6" x14ac:dyDescent="0.2">
      <c r="B24" s="681" t="s">
        <v>1533</v>
      </c>
      <c r="C24" s="681"/>
      <c r="D24" s="617">
        <f>SUM(D21:D23)</f>
        <v>17111022</v>
      </c>
      <c r="E24" s="617">
        <f>SUM(E21:E23)</f>
        <v>20516566</v>
      </c>
      <c r="F24" s="617"/>
    </row>
    <row r="25" spans="2:6" x14ac:dyDescent="0.2">
      <c r="B25" s="616"/>
    </row>
    <row r="26" spans="2:6" x14ac:dyDescent="0.2">
      <c r="B26" t="s">
        <v>1490</v>
      </c>
      <c r="C26" s="614" t="s">
        <v>1491</v>
      </c>
      <c r="D26" s="617">
        <v>2317620</v>
      </c>
      <c r="E26" s="617">
        <v>2317620</v>
      </c>
      <c r="F26" s="617"/>
    </row>
    <row r="27" spans="2:6" x14ac:dyDescent="0.2">
      <c r="B27" s="681" t="s">
        <v>1534</v>
      </c>
      <c r="C27" s="681"/>
      <c r="D27" s="617">
        <v>2317620</v>
      </c>
      <c r="E27" s="617">
        <v>2317620</v>
      </c>
      <c r="F27" s="617"/>
    </row>
    <row r="28" spans="2:6" x14ac:dyDescent="0.2">
      <c r="B28" s="616"/>
      <c r="C28" s="616"/>
      <c r="D28" s="617"/>
      <c r="E28" s="617"/>
      <c r="F28" s="617"/>
    </row>
    <row r="29" spans="2:6" x14ac:dyDescent="0.2">
      <c r="B29" s="614" t="s">
        <v>1492</v>
      </c>
      <c r="C29" s="614" t="s">
        <v>1527</v>
      </c>
      <c r="D29" s="614">
        <v>0</v>
      </c>
      <c r="E29" s="615">
        <v>731146</v>
      </c>
      <c r="F29" s="615"/>
    </row>
    <row r="30" spans="2:6" x14ac:dyDescent="0.2">
      <c r="B30" s="614" t="s">
        <v>1493</v>
      </c>
      <c r="C30" s="614" t="s">
        <v>1494</v>
      </c>
      <c r="D30" s="614">
        <v>0</v>
      </c>
      <c r="E30" s="615">
        <v>444500</v>
      </c>
      <c r="F30" s="615"/>
    </row>
    <row r="31" spans="2:6" ht="12" customHeight="1" x14ac:dyDescent="0.2">
      <c r="B31" s="681" t="s">
        <v>1535</v>
      </c>
      <c r="C31" s="681"/>
      <c r="D31" s="617">
        <f>SUM(D29:D30)</f>
        <v>0</v>
      </c>
      <c r="E31" s="617">
        <f>SUM(E29:E30)</f>
        <v>1175646</v>
      </c>
      <c r="F31" s="617"/>
    </row>
    <row r="32" spans="2:6" ht="12" customHeight="1" x14ac:dyDescent="0.2">
      <c r="B32" s="616"/>
      <c r="C32" s="616"/>
      <c r="D32" s="617"/>
      <c r="E32" s="617"/>
      <c r="F32" s="617"/>
    </row>
    <row r="33" spans="2:6" x14ac:dyDescent="0.2">
      <c r="B33" s="636" t="s">
        <v>1528</v>
      </c>
      <c r="C33" s="636" t="s">
        <v>1529</v>
      </c>
      <c r="D33">
        <v>0</v>
      </c>
      <c r="E33">
        <v>0</v>
      </c>
      <c r="F33" s="632"/>
    </row>
    <row r="34" spans="2:6" x14ac:dyDescent="0.2">
      <c r="B34" s="682" t="s">
        <v>1536</v>
      </c>
      <c r="C34" s="682"/>
      <c r="D34" s="608"/>
      <c r="E34" s="633"/>
      <c r="F34" s="608"/>
    </row>
    <row r="35" spans="2:6" x14ac:dyDescent="0.2">
      <c r="B35" s="679"/>
      <c r="C35" s="679"/>
      <c r="D35" s="610"/>
      <c r="E35" s="610"/>
      <c r="F35" s="610"/>
    </row>
    <row r="36" spans="2:6" x14ac:dyDescent="0.2">
      <c r="B36" s="609"/>
      <c r="C36" s="608"/>
      <c r="D36" s="610"/>
      <c r="E36" s="610"/>
      <c r="F36" s="610"/>
    </row>
    <row r="37" spans="2:6" x14ac:dyDescent="0.2">
      <c r="B37" s="609"/>
      <c r="C37" s="609" t="s">
        <v>1537</v>
      </c>
      <c r="D37" s="610">
        <f>D9+D19+D24+D27+D31+D33</f>
        <v>133770694</v>
      </c>
      <c r="E37" s="610">
        <f>E9+E19+E24+E27+E31+E33</f>
        <v>142791259</v>
      </c>
      <c r="F37" s="610"/>
    </row>
    <row r="38" spans="2:6" x14ac:dyDescent="0.2">
      <c r="B38" s="609"/>
      <c r="C38" s="608"/>
      <c r="D38" s="609"/>
      <c r="E38" s="610"/>
      <c r="F38" s="610"/>
    </row>
    <row r="39" spans="2:6" ht="15" x14ac:dyDescent="0.25">
      <c r="B39" s="609"/>
      <c r="C39" s="609"/>
      <c r="D39" s="609"/>
      <c r="E39" s="610"/>
      <c r="F39" s="607"/>
    </row>
    <row r="40" spans="2:6" x14ac:dyDescent="0.2">
      <c r="B40" s="609"/>
      <c r="C40" s="608"/>
      <c r="D40" s="609"/>
      <c r="E40" s="610"/>
      <c r="F40" s="610"/>
    </row>
    <row r="41" spans="2:6" x14ac:dyDescent="0.2">
      <c r="B41" s="609"/>
      <c r="C41" s="609"/>
      <c r="D41" s="610"/>
      <c r="E41" s="610"/>
      <c r="F41" s="610"/>
    </row>
    <row r="42" spans="2:6" ht="15" x14ac:dyDescent="0.25">
      <c r="B42" s="611"/>
      <c r="C42" s="611"/>
      <c r="D42" s="607"/>
      <c r="E42" s="607"/>
      <c r="F42" s="607"/>
    </row>
  </sheetData>
  <mergeCells count="11">
    <mergeCell ref="A2:F2"/>
    <mergeCell ref="A3:F3"/>
    <mergeCell ref="B35:C35"/>
    <mergeCell ref="A1:F1"/>
    <mergeCell ref="A4:F4"/>
    <mergeCell ref="B9:C9"/>
    <mergeCell ref="B19:C19"/>
    <mergeCell ref="B24:C24"/>
    <mergeCell ref="B27:C27"/>
    <mergeCell ref="B31:C31"/>
    <mergeCell ref="B34:C34"/>
  </mergeCells>
  <pageMargins left="0.7" right="0.7" top="0.75" bottom="0.75" header="0.3" footer="0.3"/>
  <pageSetup paperSize="9" scale="64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</sheetPr>
  <dimension ref="A1:C67"/>
  <sheetViews>
    <sheetView showGridLines="0" view="pageBreakPreview" zoomScale="50" zoomScaleNormal="100" zoomScaleSheetLayoutView="50" workbookViewId="0">
      <selection activeCell="A2" sqref="A2:C2"/>
    </sheetView>
  </sheetViews>
  <sheetFormatPr defaultRowHeight="11.25" x14ac:dyDescent="0.2"/>
  <cols>
    <col min="1" max="1" width="63.83203125" style="539" customWidth="1"/>
    <col min="2" max="2" width="17.5" style="539" customWidth="1"/>
    <col min="3" max="3" width="15.33203125" style="539" customWidth="1"/>
    <col min="4" max="16384" width="9.33203125" style="539"/>
  </cols>
  <sheetData>
    <row r="1" spans="1:3" ht="24" customHeight="1" x14ac:dyDescent="0.2">
      <c r="A1" s="683" t="s">
        <v>1600</v>
      </c>
      <c r="B1" s="684"/>
      <c r="C1" s="684"/>
    </row>
    <row r="2" spans="1:3" ht="24" customHeight="1" x14ac:dyDescent="0.2">
      <c r="A2" s="685" t="s">
        <v>1407</v>
      </c>
      <c r="B2" s="685"/>
      <c r="C2" s="685"/>
    </row>
    <row r="4" spans="1:3" ht="12.75" x14ac:dyDescent="0.2">
      <c r="A4" s="541" t="s">
        <v>1408</v>
      </c>
      <c r="B4" s="541"/>
      <c r="C4" s="542"/>
    </row>
    <row r="5" spans="1:3" ht="38.25" customHeight="1" x14ac:dyDescent="0.2">
      <c r="A5" s="543" t="s">
        <v>1409</v>
      </c>
      <c r="B5" s="562" t="s">
        <v>1538</v>
      </c>
      <c r="C5" s="544" t="s">
        <v>1539</v>
      </c>
    </row>
    <row r="6" spans="1:3" ht="15" customHeight="1" x14ac:dyDescent="0.2">
      <c r="A6" s="542" t="s">
        <v>1410</v>
      </c>
      <c r="B6" s="548">
        <v>25000000</v>
      </c>
      <c r="C6" s="545">
        <v>25000000</v>
      </c>
    </row>
    <row r="7" spans="1:3" ht="15" customHeight="1" x14ac:dyDescent="0.2">
      <c r="A7" s="542" t="s">
        <v>1411</v>
      </c>
      <c r="B7" s="548">
        <v>52000000</v>
      </c>
      <c r="C7" s="546">
        <v>52000000</v>
      </c>
    </row>
    <row r="8" spans="1:3" ht="15" customHeight="1" x14ac:dyDescent="0.2">
      <c r="A8" s="542" t="s">
        <v>1412</v>
      </c>
      <c r="B8" s="548"/>
      <c r="C8" s="545"/>
    </row>
    <row r="9" spans="1:3" ht="15" customHeight="1" x14ac:dyDescent="0.2">
      <c r="A9" s="542" t="s">
        <v>1413</v>
      </c>
      <c r="B9" s="548">
        <v>70000000</v>
      </c>
      <c r="C9" s="545">
        <v>70000000</v>
      </c>
    </row>
    <row r="10" spans="1:3" ht="15" customHeight="1" x14ac:dyDescent="0.2">
      <c r="A10" s="555" t="s">
        <v>1540</v>
      </c>
      <c r="B10" s="556">
        <f>SUM(B6:B9)</f>
        <v>147000000</v>
      </c>
      <c r="C10" s="556">
        <f>SUM(C6:C9)</f>
        <v>147000000</v>
      </c>
    </row>
    <row r="11" spans="1:3" ht="15" customHeight="1" x14ac:dyDescent="0.2">
      <c r="A11" s="552" t="s">
        <v>1414</v>
      </c>
      <c r="B11" s="545">
        <v>46000000</v>
      </c>
      <c r="C11" s="545">
        <v>46000000</v>
      </c>
    </row>
    <row r="12" spans="1:3" ht="15" customHeight="1" x14ac:dyDescent="0.2">
      <c r="A12" s="555" t="s">
        <v>1415</v>
      </c>
      <c r="B12" s="556">
        <f>SUM(B11:B11)</f>
        <v>46000000</v>
      </c>
      <c r="C12" s="556">
        <f>SUM(C11:C11)</f>
        <v>46000000</v>
      </c>
    </row>
    <row r="13" spans="1:3" ht="15" customHeight="1" x14ac:dyDescent="0.2">
      <c r="A13" s="552" t="s">
        <v>1416</v>
      </c>
      <c r="B13" s="545">
        <v>1000000</v>
      </c>
      <c r="C13" s="545">
        <v>1000000</v>
      </c>
    </row>
    <row r="14" spans="1:3" ht="15" customHeight="1" x14ac:dyDescent="0.2">
      <c r="A14" s="552" t="s">
        <v>1426</v>
      </c>
      <c r="B14" s="545"/>
      <c r="C14" s="545"/>
    </row>
    <row r="15" spans="1:3" ht="15" customHeight="1" x14ac:dyDescent="0.2">
      <c r="A15" s="552" t="s">
        <v>1417</v>
      </c>
      <c r="B15" s="545"/>
      <c r="C15" s="545"/>
    </row>
    <row r="16" spans="1:3" ht="15" customHeight="1" x14ac:dyDescent="0.2">
      <c r="A16" s="552" t="s">
        <v>1425</v>
      </c>
      <c r="B16" s="545">
        <v>1000000</v>
      </c>
      <c r="C16" s="545">
        <v>1000000</v>
      </c>
    </row>
    <row r="17" spans="1:3" ht="15" customHeight="1" x14ac:dyDescent="0.2">
      <c r="A17" s="555" t="s">
        <v>1418</v>
      </c>
      <c r="B17" s="556">
        <v>2000000</v>
      </c>
      <c r="C17" s="556">
        <f>SUM(C13:C16)</f>
        <v>2000000</v>
      </c>
    </row>
    <row r="18" spans="1:3" ht="15" customHeight="1" x14ac:dyDescent="0.2">
      <c r="A18" s="555" t="s">
        <v>1419</v>
      </c>
      <c r="B18" s="556">
        <f>SUM(B17+B12+B10)</f>
        <v>195000000</v>
      </c>
      <c r="C18" s="556">
        <f>SUM(C17+C12+C10)</f>
        <v>195000000</v>
      </c>
    </row>
    <row r="19" spans="1:3" ht="12" x14ac:dyDescent="0.2">
      <c r="A19" s="547"/>
      <c r="B19" s="547"/>
      <c r="C19" s="550"/>
    </row>
    <row r="20" spans="1:3" ht="12.75" x14ac:dyDescent="0.2">
      <c r="A20" s="551" t="s">
        <v>1589</v>
      </c>
      <c r="B20" s="541"/>
      <c r="C20" s="552"/>
    </row>
    <row r="21" spans="1:3" ht="33.75" x14ac:dyDescent="0.2">
      <c r="A21" s="557" t="s">
        <v>293</v>
      </c>
      <c r="B21" s="562" t="s">
        <v>1538</v>
      </c>
      <c r="C21" s="544" t="s">
        <v>1539</v>
      </c>
    </row>
    <row r="22" spans="1:3" ht="15" customHeight="1" x14ac:dyDescent="0.2">
      <c r="A22" s="552" t="s">
        <v>1495</v>
      </c>
      <c r="B22" s="545">
        <v>4913000</v>
      </c>
      <c r="C22" s="545">
        <v>4913000</v>
      </c>
    </row>
    <row r="23" spans="1:3" ht="15" customHeight="1" x14ac:dyDescent="0.2">
      <c r="A23" s="552" t="s">
        <v>1496</v>
      </c>
      <c r="B23" s="545"/>
      <c r="C23" s="545">
        <v>63000</v>
      </c>
    </row>
    <row r="24" spans="1:3" ht="15" customHeight="1" x14ac:dyDescent="0.2">
      <c r="A24" s="552" t="s">
        <v>1497</v>
      </c>
      <c r="B24" s="545"/>
      <c r="C24" s="545"/>
    </row>
    <row r="25" spans="1:3" ht="15" customHeight="1" x14ac:dyDescent="0.2">
      <c r="A25" s="552" t="s">
        <v>1499</v>
      </c>
      <c r="B25" s="545"/>
      <c r="C25" s="545"/>
    </row>
    <row r="26" spans="1:3" ht="15" customHeight="1" x14ac:dyDescent="0.2">
      <c r="A26" s="552" t="s">
        <v>1498</v>
      </c>
      <c r="B26" s="545">
        <v>4089000</v>
      </c>
      <c r="C26" s="545">
        <v>4089000</v>
      </c>
    </row>
    <row r="27" spans="1:3" ht="15" customHeight="1" x14ac:dyDescent="0.2">
      <c r="A27" s="552" t="s">
        <v>1428</v>
      </c>
      <c r="B27" s="545"/>
      <c r="C27" s="545"/>
    </row>
    <row r="28" spans="1:3" ht="15" customHeight="1" x14ac:dyDescent="0.2">
      <c r="A28" s="553" t="s">
        <v>1419</v>
      </c>
      <c r="B28" s="648">
        <f>SUM(B22:B27)</f>
        <v>9002000</v>
      </c>
      <c r="C28" s="556">
        <f>SUM(C22:C27)</f>
        <v>9065000</v>
      </c>
    </row>
    <row r="29" spans="1:3" s="549" customFormat="1" x14ac:dyDescent="0.2">
      <c r="A29" s="558"/>
      <c r="B29" s="558"/>
      <c r="C29" s="559"/>
    </row>
    <row r="30" spans="1:3" ht="12.75" x14ac:dyDescent="0.2">
      <c r="A30" s="551" t="s">
        <v>1586</v>
      </c>
      <c r="B30" s="551"/>
      <c r="C30" s="552"/>
    </row>
    <row r="31" spans="1:3" ht="33.75" x14ac:dyDescent="0.2">
      <c r="A31" s="553" t="s">
        <v>293</v>
      </c>
      <c r="B31" s="562" t="s">
        <v>1538</v>
      </c>
      <c r="C31" s="544" t="s">
        <v>1539</v>
      </c>
    </row>
    <row r="32" spans="1:3" ht="15" customHeight="1" x14ac:dyDescent="0.2">
      <c r="A32" s="560" t="s">
        <v>1424</v>
      </c>
      <c r="B32" s="563">
        <v>15984000</v>
      </c>
      <c r="C32" s="545">
        <v>15984000</v>
      </c>
    </row>
    <row r="33" spans="1:3" s="554" customFormat="1" ht="15" customHeight="1" x14ac:dyDescent="0.2">
      <c r="A33" s="555" t="s">
        <v>1502</v>
      </c>
      <c r="B33" s="556">
        <f>SUM(B32:B32)</f>
        <v>15984000</v>
      </c>
      <c r="C33" s="556">
        <f>SUM(C32:C32)</f>
        <v>15984000</v>
      </c>
    </row>
    <row r="34" spans="1:3" s="554" customFormat="1" ht="15" customHeight="1" x14ac:dyDescent="0.2">
      <c r="A34" s="552" t="s">
        <v>1541</v>
      </c>
      <c r="B34" s="545"/>
      <c r="C34" s="545"/>
    </row>
    <row r="35" spans="1:3" s="554" customFormat="1" ht="15" customHeight="1" x14ac:dyDescent="0.2">
      <c r="A35" s="552" t="s">
        <v>1542</v>
      </c>
      <c r="B35" s="545"/>
      <c r="C35" s="545"/>
    </row>
    <row r="36" spans="1:3" s="554" customFormat="1" ht="15" customHeight="1" x14ac:dyDescent="0.2">
      <c r="A36" s="552" t="s">
        <v>1543</v>
      </c>
      <c r="B36" s="545"/>
      <c r="C36" s="545">
        <v>63439783</v>
      </c>
    </row>
    <row r="37" spans="1:3" s="554" customFormat="1" ht="15" customHeight="1" x14ac:dyDescent="0.2">
      <c r="A37" s="555" t="s">
        <v>1501</v>
      </c>
      <c r="B37" s="556">
        <f>SUM(B34:B36)</f>
        <v>0</v>
      </c>
      <c r="C37" s="556">
        <f>SUM(C34:C36)</f>
        <v>63439783</v>
      </c>
    </row>
    <row r="38" spans="1:3" s="554" customFormat="1" ht="15" customHeight="1" x14ac:dyDescent="0.2">
      <c r="A38" s="552" t="s">
        <v>1500</v>
      </c>
      <c r="B38" s="556"/>
      <c r="C38" s="556"/>
    </row>
    <row r="39" spans="1:3" s="554" customFormat="1" ht="15" customHeight="1" x14ac:dyDescent="0.2">
      <c r="A39" s="555" t="s">
        <v>1503</v>
      </c>
      <c r="B39" s="556">
        <f>SUM(B38:B38)</f>
        <v>0</v>
      </c>
      <c r="C39" s="556">
        <f>SUM(C38:C38)</f>
        <v>0</v>
      </c>
    </row>
    <row r="40" spans="1:3" ht="15" customHeight="1" x14ac:dyDescent="0.2">
      <c r="A40" s="555" t="s">
        <v>1419</v>
      </c>
      <c r="B40" s="556">
        <f>SUM(B39,B37,B33)</f>
        <v>15984000</v>
      </c>
      <c r="C40" s="556">
        <f>SUM(C39,C37,C33)</f>
        <v>79423783</v>
      </c>
    </row>
    <row r="41" spans="1:3" ht="15" customHeight="1" x14ac:dyDescent="0.2">
      <c r="A41" s="650"/>
      <c r="B41" s="651"/>
      <c r="C41" s="651"/>
    </row>
    <row r="42" spans="1:3" ht="15" customHeight="1" x14ac:dyDescent="0.2">
      <c r="A42" s="551" t="s">
        <v>1588</v>
      </c>
      <c r="B42" s="551"/>
      <c r="C42" s="552"/>
    </row>
    <row r="43" spans="1:3" ht="33.75" customHeight="1" x14ac:dyDescent="0.2">
      <c r="A43" s="553" t="s">
        <v>293</v>
      </c>
      <c r="B43" s="562" t="s">
        <v>1538</v>
      </c>
      <c r="C43" s="544" t="s">
        <v>1539</v>
      </c>
    </row>
    <row r="44" spans="1:3" ht="15" customHeight="1" x14ac:dyDescent="0.2">
      <c r="A44" s="560" t="s">
        <v>1504</v>
      </c>
      <c r="B44" s="563"/>
      <c r="C44" s="545"/>
    </row>
    <row r="45" spans="1:3" ht="15" customHeight="1" x14ac:dyDescent="0.2">
      <c r="A45" s="560" t="s">
        <v>1592</v>
      </c>
      <c r="B45" s="563"/>
      <c r="C45" s="545"/>
    </row>
    <row r="46" spans="1:3" ht="15" customHeight="1" x14ac:dyDescent="0.2">
      <c r="A46" s="552" t="s">
        <v>1590</v>
      </c>
      <c r="B46" s="556"/>
      <c r="C46" s="556"/>
    </row>
    <row r="47" spans="1:3" ht="15" customHeight="1" x14ac:dyDescent="0.2">
      <c r="A47" s="552" t="s">
        <v>1591</v>
      </c>
      <c r="B47" s="545"/>
      <c r="C47" s="545"/>
    </row>
    <row r="48" spans="1:3" ht="15" customHeight="1" x14ac:dyDescent="0.2">
      <c r="A48" s="555" t="s">
        <v>1419</v>
      </c>
      <c r="B48" s="556">
        <f>SUM(B47:B47)</f>
        <v>0</v>
      </c>
      <c r="C48" s="556">
        <f>SUM(C44:C47)</f>
        <v>0</v>
      </c>
    </row>
    <row r="49" spans="1:3" ht="15" customHeight="1" x14ac:dyDescent="0.2">
      <c r="A49" s="650"/>
      <c r="B49" s="651"/>
      <c r="C49" s="651"/>
    </row>
    <row r="50" spans="1:3" ht="12.75" x14ac:dyDescent="0.2">
      <c r="A50" s="551" t="s">
        <v>1587</v>
      </c>
      <c r="B50" s="551"/>
      <c r="C50" s="552"/>
    </row>
    <row r="51" spans="1:3" ht="33.75" customHeight="1" x14ac:dyDescent="0.2">
      <c r="A51" s="553" t="s">
        <v>293</v>
      </c>
      <c r="B51" s="562" t="s">
        <v>1538</v>
      </c>
      <c r="C51" s="544" t="s">
        <v>1539</v>
      </c>
    </row>
    <row r="52" spans="1:3" ht="15" customHeight="1" x14ac:dyDescent="0.2">
      <c r="A52" s="553"/>
      <c r="B52" s="620">
        <v>14672000</v>
      </c>
      <c r="C52" s="621">
        <v>24672000</v>
      </c>
    </row>
    <row r="53" spans="1:3" ht="15" customHeight="1" x14ac:dyDescent="0.2">
      <c r="A53" s="552" t="s">
        <v>1420</v>
      </c>
      <c r="B53" s="545"/>
      <c r="C53" s="545"/>
    </row>
    <row r="54" spans="1:3" ht="15" customHeight="1" x14ac:dyDescent="0.2">
      <c r="A54" s="561" t="s">
        <v>1421</v>
      </c>
      <c r="B54" s="564"/>
      <c r="C54" s="545"/>
    </row>
    <row r="55" spans="1:3" ht="15" customHeight="1" x14ac:dyDescent="0.2">
      <c r="A55" s="561" t="s">
        <v>1506</v>
      </c>
      <c r="B55" s="564"/>
      <c r="C55" s="545"/>
    </row>
    <row r="56" spans="1:3" ht="25.5" customHeight="1" x14ac:dyDescent="0.2">
      <c r="A56" s="560" t="s">
        <v>1509</v>
      </c>
      <c r="B56" s="563"/>
      <c r="C56" s="637"/>
    </row>
    <row r="57" spans="1:3" ht="15.75" customHeight="1" x14ac:dyDescent="0.2">
      <c r="A57" s="560" t="s">
        <v>1544</v>
      </c>
      <c r="B57" s="563"/>
      <c r="C57" s="545"/>
    </row>
    <row r="58" spans="1:3" ht="15" customHeight="1" x14ac:dyDescent="0.2">
      <c r="A58" s="552" t="s">
        <v>1422</v>
      </c>
      <c r="B58" s="545"/>
      <c r="C58" s="545"/>
    </row>
    <row r="59" spans="1:3" ht="15" customHeight="1" x14ac:dyDescent="0.2">
      <c r="A59" s="552" t="s">
        <v>1423</v>
      </c>
      <c r="B59" s="545"/>
      <c r="C59" s="545"/>
    </row>
    <row r="60" spans="1:3" ht="15" customHeight="1" x14ac:dyDescent="0.2">
      <c r="A60" s="552" t="s">
        <v>1505</v>
      </c>
      <c r="B60" s="545"/>
      <c r="C60" s="545"/>
    </row>
    <row r="61" spans="1:3" ht="15" customHeight="1" x14ac:dyDescent="0.2">
      <c r="A61" s="552" t="s">
        <v>1427</v>
      </c>
      <c r="B61" s="545"/>
      <c r="C61" s="545"/>
    </row>
    <row r="62" spans="1:3" ht="15" customHeight="1" x14ac:dyDescent="0.2">
      <c r="A62" s="552" t="s">
        <v>1507</v>
      </c>
      <c r="B62" s="545"/>
      <c r="C62" s="545"/>
    </row>
    <row r="63" spans="1:3" ht="15" customHeight="1" x14ac:dyDescent="0.2">
      <c r="A63" s="552" t="s">
        <v>1508</v>
      </c>
      <c r="B63" s="545"/>
      <c r="C63" s="545"/>
    </row>
    <row r="64" spans="1:3" ht="15" customHeight="1" x14ac:dyDescent="0.2">
      <c r="A64" s="555" t="s">
        <v>1419</v>
      </c>
      <c r="B64" s="556">
        <f>SUM(B52:B63)</f>
        <v>14672000</v>
      </c>
      <c r="C64" s="556">
        <f>SUM(C52:C63)</f>
        <v>24672000</v>
      </c>
    </row>
    <row r="67" spans="2:3" x14ac:dyDescent="0.2">
      <c r="B67" s="649"/>
      <c r="C67" s="649"/>
    </row>
  </sheetData>
  <mergeCells count="2">
    <mergeCell ref="A1:C1"/>
    <mergeCell ref="A2:C2"/>
  </mergeCells>
  <pageMargins left="0.7" right="0.7" top="0.75" bottom="0.75" header="0.3" footer="0.3"/>
  <pageSetup paperSize="9" scale="73" orientation="portrait" r:id="rId1"/>
  <rowBreaks count="1" manualBreakCount="1">
    <brk id="29" max="2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</sheetPr>
  <dimension ref="A1:H40"/>
  <sheetViews>
    <sheetView showGridLines="0" view="pageBreakPreview" zoomScaleNormal="100" zoomScaleSheetLayoutView="100" workbookViewId="0">
      <selection activeCell="A2" sqref="A2"/>
    </sheetView>
  </sheetViews>
  <sheetFormatPr defaultRowHeight="12.75" x14ac:dyDescent="0.2"/>
  <cols>
    <col min="1" max="1" width="79.1640625" style="5" customWidth="1"/>
    <col min="2" max="5" width="15.6640625" style="4" customWidth="1"/>
    <col min="6" max="6" width="5.1640625" style="4" customWidth="1"/>
    <col min="7" max="16384" width="9.33203125" style="4"/>
  </cols>
  <sheetData>
    <row r="1" spans="1:8" s="565" customFormat="1" ht="12.75" customHeight="1" x14ac:dyDescent="0.2">
      <c r="A1" s="686" t="s">
        <v>1601</v>
      </c>
      <c r="B1" s="686"/>
      <c r="C1" s="686"/>
      <c r="D1" s="686"/>
      <c r="E1" s="686"/>
    </row>
    <row r="2" spans="1:8" s="565" customFormat="1" x14ac:dyDescent="0.2">
      <c r="B2" s="587"/>
      <c r="C2" s="587"/>
      <c r="D2" s="540"/>
      <c r="E2" s="540"/>
    </row>
    <row r="3" spans="1:8" s="565" customFormat="1" ht="26.25" customHeight="1" x14ac:dyDescent="0.25">
      <c r="A3" s="689" t="s">
        <v>1407</v>
      </c>
      <c r="B3" s="689"/>
      <c r="C3" s="689"/>
      <c r="D3" s="689"/>
      <c r="E3" s="689"/>
    </row>
    <row r="4" spans="1:8" s="565" customFormat="1" x14ac:dyDescent="0.2">
      <c r="B4" s="587"/>
      <c r="C4" s="587"/>
      <c r="D4" s="540"/>
      <c r="E4" s="540"/>
    </row>
    <row r="5" spans="1:8" ht="18" customHeight="1" x14ac:dyDescent="0.2">
      <c r="A5" s="687" t="s">
        <v>322</v>
      </c>
      <c r="B5" s="687"/>
      <c r="C5" s="687"/>
      <c r="D5" s="687"/>
      <c r="E5" s="687"/>
      <c r="F5" s="688"/>
    </row>
    <row r="6" spans="1:8" ht="22.5" customHeight="1" thickBot="1" x14ac:dyDescent="0.25">
      <c r="A6" s="25"/>
      <c r="B6" s="10"/>
      <c r="C6" s="10"/>
      <c r="D6" s="10"/>
      <c r="E6" s="10"/>
      <c r="F6" s="688"/>
    </row>
    <row r="7" spans="1:8" s="6" customFormat="1" ht="50.25" customHeight="1" thickBot="1" x14ac:dyDescent="0.25">
      <c r="A7" s="26" t="s">
        <v>323</v>
      </c>
      <c r="B7" s="27" t="s">
        <v>324</v>
      </c>
      <c r="C7" s="27" t="s">
        <v>325</v>
      </c>
      <c r="D7" s="657" t="s">
        <v>1538</v>
      </c>
      <c r="E7" s="658" t="s">
        <v>1539</v>
      </c>
      <c r="F7" s="688"/>
      <c r="H7" s="612"/>
    </row>
    <row r="8" spans="1:8" s="10" customFormat="1" ht="12" customHeight="1" thickBot="1" x14ac:dyDescent="0.25">
      <c r="A8" s="372" t="s">
        <v>46</v>
      </c>
      <c r="B8" s="373" t="s">
        <v>47</v>
      </c>
      <c r="C8" s="373" t="s">
        <v>48</v>
      </c>
      <c r="D8" s="110" t="s">
        <v>49</v>
      </c>
      <c r="E8" s="110" t="s">
        <v>50</v>
      </c>
      <c r="F8" s="688"/>
    </row>
    <row r="9" spans="1:8" ht="15.95" customHeight="1" x14ac:dyDescent="0.2">
      <c r="A9" s="659" t="s">
        <v>1545</v>
      </c>
      <c r="B9" s="2"/>
      <c r="C9" s="11"/>
      <c r="D9" s="652">
        <v>11961000</v>
      </c>
      <c r="E9" s="653">
        <v>9497550</v>
      </c>
      <c r="F9" s="688"/>
    </row>
    <row r="10" spans="1:8" ht="15.95" customHeight="1" x14ac:dyDescent="0.2">
      <c r="A10" s="659" t="s">
        <v>1546</v>
      </c>
      <c r="B10" s="2"/>
      <c r="C10" s="11"/>
      <c r="D10" s="652">
        <v>42957000</v>
      </c>
      <c r="E10" s="653">
        <v>32662959</v>
      </c>
      <c r="F10" s="688"/>
    </row>
    <row r="11" spans="1:8" ht="15.95" customHeight="1" x14ac:dyDescent="0.2">
      <c r="A11" s="659" t="s">
        <v>1547</v>
      </c>
      <c r="B11" s="2"/>
      <c r="C11" s="11"/>
      <c r="D11" s="652"/>
      <c r="E11" s="654">
        <v>2958520</v>
      </c>
      <c r="F11" s="688"/>
    </row>
    <row r="12" spans="1:8" ht="15.95" customHeight="1" x14ac:dyDescent="0.25">
      <c r="A12" s="660" t="s">
        <v>1548</v>
      </c>
      <c r="B12" s="2"/>
      <c r="C12" s="11"/>
      <c r="D12" s="652">
        <v>1500000</v>
      </c>
      <c r="E12" s="654">
        <v>89718</v>
      </c>
      <c r="F12" s="688"/>
    </row>
    <row r="13" spans="1:8" ht="15.95" customHeight="1" x14ac:dyDescent="0.25">
      <c r="A13" s="660" t="s">
        <v>1549</v>
      </c>
      <c r="B13" s="2"/>
      <c r="C13" s="11"/>
      <c r="D13" s="652">
        <v>1000000</v>
      </c>
      <c r="E13" s="654">
        <v>952500</v>
      </c>
      <c r="F13" s="688"/>
    </row>
    <row r="14" spans="1:8" ht="15.95" customHeight="1" x14ac:dyDescent="0.25">
      <c r="A14" s="660" t="s">
        <v>1550</v>
      </c>
      <c r="B14" s="2"/>
      <c r="C14" s="11"/>
      <c r="D14" s="652"/>
      <c r="E14" s="654">
        <v>15240</v>
      </c>
      <c r="F14" s="688"/>
    </row>
    <row r="15" spans="1:8" ht="15.95" customHeight="1" x14ac:dyDescent="0.25">
      <c r="A15" s="660" t="s">
        <v>1551</v>
      </c>
      <c r="B15" s="630"/>
      <c r="C15" s="630"/>
      <c r="D15" s="652"/>
      <c r="E15" s="654">
        <v>6656216</v>
      </c>
      <c r="F15" s="688"/>
    </row>
    <row r="16" spans="1:8" ht="15.95" customHeight="1" x14ac:dyDescent="0.25">
      <c r="A16" s="660" t="s">
        <v>1552</v>
      </c>
      <c r="B16" s="2"/>
      <c r="C16" s="11"/>
      <c r="D16" s="652"/>
      <c r="E16" s="654">
        <v>52592082</v>
      </c>
      <c r="F16" s="688"/>
    </row>
    <row r="17" spans="1:6" ht="15.95" customHeight="1" x14ac:dyDescent="0.25">
      <c r="A17" s="660" t="s">
        <v>1553</v>
      </c>
      <c r="B17" s="2"/>
      <c r="C17" s="11"/>
      <c r="D17" s="652"/>
      <c r="E17" s="652">
        <v>6223000</v>
      </c>
      <c r="F17" s="688"/>
    </row>
    <row r="18" spans="1:6" ht="15.95" customHeight="1" x14ac:dyDescent="0.25">
      <c r="A18" s="660" t="s">
        <v>1554</v>
      </c>
      <c r="B18" s="2"/>
      <c r="C18" s="11"/>
      <c r="D18" s="652"/>
      <c r="E18" s="652">
        <v>4479161</v>
      </c>
      <c r="F18" s="688"/>
    </row>
    <row r="19" spans="1:6" ht="15.95" customHeight="1" x14ac:dyDescent="0.25">
      <c r="A19" s="660" t="s">
        <v>1555</v>
      </c>
      <c r="B19" s="2"/>
      <c r="C19" s="11"/>
      <c r="D19" s="652"/>
      <c r="E19" s="652">
        <v>2825550</v>
      </c>
      <c r="F19" s="688"/>
    </row>
    <row r="20" spans="1:6" ht="15.95" customHeight="1" x14ac:dyDescent="0.25">
      <c r="A20" s="660" t="s">
        <v>1556</v>
      </c>
      <c r="B20" s="2"/>
      <c r="C20" s="11"/>
      <c r="D20" s="652"/>
      <c r="E20" s="652">
        <v>1696223</v>
      </c>
      <c r="F20" s="688"/>
    </row>
    <row r="21" spans="1:6" ht="15.95" customHeight="1" x14ac:dyDescent="0.25">
      <c r="A21" s="660" t="s">
        <v>1557</v>
      </c>
      <c r="B21" s="2"/>
      <c r="C21" s="11"/>
      <c r="D21" s="652"/>
      <c r="E21" s="652">
        <v>97588</v>
      </c>
      <c r="F21" s="688"/>
    </row>
    <row r="22" spans="1:6" ht="15.95" customHeight="1" x14ac:dyDescent="0.25">
      <c r="A22" s="660" t="s">
        <v>1513</v>
      </c>
      <c r="B22" s="2"/>
      <c r="C22" s="11"/>
      <c r="D22" s="652"/>
      <c r="E22" s="652">
        <v>8775794</v>
      </c>
      <c r="F22" s="688"/>
    </row>
    <row r="23" spans="1:6" ht="15.95" customHeight="1" x14ac:dyDescent="0.2">
      <c r="A23" s="7"/>
      <c r="B23" s="2"/>
      <c r="C23" s="11"/>
      <c r="D23" s="652"/>
      <c r="E23" s="652"/>
      <c r="F23" s="688"/>
    </row>
    <row r="24" spans="1:6" ht="15.95" customHeight="1" x14ac:dyDescent="0.2">
      <c r="A24" s="7"/>
      <c r="B24" s="2"/>
      <c r="C24" s="11"/>
      <c r="D24" s="652"/>
      <c r="E24" s="652"/>
      <c r="F24" s="688"/>
    </row>
    <row r="25" spans="1:6" ht="15.95" customHeight="1" x14ac:dyDescent="0.2">
      <c r="A25" s="7"/>
      <c r="B25" s="2"/>
      <c r="C25" s="11"/>
      <c r="D25" s="652"/>
      <c r="E25" s="652"/>
      <c r="F25" s="688"/>
    </row>
    <row r="26" spans="1:6" ht="15.95" customHeight="1" x14ac:dyDescent="0.2">
      <c r="A26" s="7"/>
      <c r="B26" s="2"/>
      <c r="C26" s="11"/>
      <c r="D26" s="652"/>
      <c r="E26" s="652"/>
      <c r="F26" s="688"/>
    </row>
    <row r="27" spans="1:6" ht="15.95" customHeight="1" x14ac:dyDescent="0.2">
      <c r="A27" s="7"/>
      <c r="B27" s="2"/>
      <c r="C27" s="11"/>
      <c r="D27" s="652"/>
      <c r="E27" s="652"/>
      <c r="F27" s="688"/>
    </row>
    <row r="28" spans="1:6" ht="15.95" customHeight="1" x14ac:dyDescent="0.2">
      <c r="A28" s="7"/>
      <c r="B28" s="2"/>
      <c r="C28" s="11"/>
      <c r="D28" s="652"/>
      <c r="E28" s="652"/>
      <c r="F28" s="688"/>
    </row>
    <row r="29" spans="1:6" ht="15.95" customHeight="1" x14ac:dyDescent="0.2">
      <c r="A29" s="7"/>
      <c r="B29" s="2"/>
      <c r="C29" s="11"/>
      <c r="D29" s="652"/>
      <c r="E29" s="652"/>
      <c r="F29" s="688"/>
    </row>
    <row r="30" spans="1:6" ht="15.95" customHeight="1" thickBot="1" x14ac:dyDescent="0.25">
      <c r="A30" s="12"/>
      <c r="B30" s="3"/>
      <c r="C30" s="13"/>
      <c r="D30" s="655"/>
      <c r="E30" s="655"/>
      <c r="F30" s="688"/>
    </row>
    <row r="31" spans="1:6" s="15" customFormat="1" ht="18" customHeight="1" thickBot="1" x14ac:dyDescent="0.25">
      <c r="A31" s="28" t="s">
        <v>326</v>
      </c>
      <c r="B31" s="14">
        <f>SUM(B9:B30)</f>
        <v>0</v>
      </c>
      <c r="C31" s="20"/>
      <c r="D31" s="656">
        <f>SUM(D9:D30)</f>
        <v>57418000</v>
      </c>
      <c r="E31" s="656">
        <f>SUM(E9:E30)</f>
        <v>129522101</v>
      </c>
      <c r="F31" s="688"/>
    </row>
    <row r="32" spans="1:6" x14ac:dyDescent="0.2">
      <c r="F32" s="507"/>
    </row>
    <row r="33" spans="6:6" x14ac:dyDescent="0.2">
      <c r="F33" s="507"/>
    </row>
    <row r="34" spans="6:6" x14ac:dyDescent="0.2">
      <c r="F34" s="507"/>
    </row>
    <row r="35" spans="6:6" x14ac:dyDescent="0.2">
      <c r="F35" s="507"/>
    </row>
    <row r="36" spans="6:6" x14ac:dyDescent="0.2">
      <c r="F36" s="507"/>
    </row>
    <row r="37" spans="6:6" x14ac:dyDescent="0.2">
      <c r="F37" s="507"/>
    </row>
    <row r="38" spans="6:6" x14ac:dyDescent="0.2">
      <c r="F38" s="507"/>
    </row>
    <row r="39" spans="6:6" x14ac:dyDescent="0.2">
      <c r="F39" s="507"/>
    </row>
    <row r="40" spans="6:6" x14ac:dyDescent="0.2">
      <c r="F40" s="507"/>
    </row>
  </sheetData>
  <mergeCells count="4">
    <mergeCell ref="A1:E1"/>
    <mergeCell ref="A5:E5"/>
    <mergeCell ref="F5:F31"/>
    <mergeCell ref="A3:E3"/>
  </mergeCells>
  <phoneticPr fontId="0" type="noConversion"/>
  <printOptions horizontalCentered="1"/>
  <pageMargins left="0.78740157480314965" right="0.78740157480314965" top="1" bottom="0.98425196850393704" header="0.78740157480314965" footer="0.78740157480314965"/>
  <pageSetup paperSize="9" scale="81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45</vt:i4>
      </vt:variant>
      <vt:variant>
        <vt:lpstr>Névvel ellátott tartományok</vt:lpstr>
      </vt:variant>
      <vt:variant>
        <vt:i4>33</vt:i4>
      </vt:variant>
    </vt:vector>
  </HeadingPairs>
  <TitlesOfParts>
    <vt:vector size="78" baseType="lpstr">
      <vt:lpstr>ÖSSZEFÜGGÉSEK</vt:lpstr>
      <vt:lpstr>1.sz.mell.</vt:lpstr>
      <vt:lpstr>2.sz.mell.</vt:lpstr>
      <vt:lpstr>3.sz.mell.</vt:lpstr>
      <vt:lpstr>4.sz.mell</vt:lpstr>
      <vt:lpstr>ELLENŐRZÉS-1.sz.2.1.sz.2.2.sz.</vt:lpstr>
      <vt:lpstr>5.sz.mell</vt:lpstr>
      <vt:lpstr>6.sz.mell</vt:lpstr>
      <vt:lpstr>7a.sz.mell</vt:lpstr>
      <vt:lpstr>7b.sz.mell</vt:lpstr>
      <vt:lpstr>8.sz.mell</vt:lpstr>
      <vt:lpstr>9.sz.mell</vt:lpstr>
      <vt:lpstr>5. sz. mell. </vt:lpstr>
      <vt:lpstr>6.1. sz. mell</vt:lpstr>
      <vt:lpstr>6.2. sz. mell</vt:lpstr>
      <vt:lpstr>6.3. sz. mell</vt:lpstr>
      <vt:lpstr>6.4. sz. mell</vt:lpstr>
      <vt:lpstr>7.1. sz. mell</vt:lpstr>
      <vt:lpstr>7.2. sz. mell</vt:lpstr>
      <vt:lpstr>7.3. sz. mell</vt:lpstr>
      <vt:lpstr>7.4. sz. mell</vt:lpstr>
      <vt:lpstr>8.1. sz. mell.</vt:lpstr>
      <vt:lpstr>8.1.1. sz. mell.</vt:lpstr>
      <vt:lpstr>8.1.2. sz. mell.</vt:lpstr>
      <vt:lpstr>8.1.3. sz. mell.</vt:lpstr>
      <vt:lpstr>8.2. sz. mell.</vt:lpstr>
      <vt:lpstr>8.2.1. sz. mell.</vt:lpstr>
      <vt:lpstr>8.2.2. sz. mell.</vt:lpstr>
      <vt:lpstr>8.2.3. sz. mell.</vt:lpstr>
      <vt:lpstr>8.3. sz. mell.</vt:lpstr>
      <vt:lpstr>8.3.1. sz. mell.</vt:lpstr>
      <vt:lpstr>8.3.2. sz. mell. </vt:lpstr>
      <vt:lpstr>8.3.3. sz. mell.</vt:lpstr>
      <vt:lpstr>10.sz.mell</vt:lpstr>
      <vt:lpstr>1.tájékoztató</vt:lpstr>
      <vt:lpstr>2. tájékoztató tábla</vt:lpstr>
      <vt:lpstr>3. tájékoztató tábla</vt:lpstr>
      <vt:lpstr>4. tájékoztató tábla</vt:lpstr>
      <vt:lpstr>5. tájékoztató tábla</vt:lpstr>
      <vt:lpstr>6. tájékoztató tábla</vt:lpstr>
      <vt:lpstr>7.3. tájékoztató tábla</vt:lpstr>
      <vt:lpstr>7.4. tájékoztató tábla</vt:lpstr>
      <vt:lpstr>8. tájékoztató tábla</vt:lpstr>
      <vt:lpstr>10. Teljesített kiadások_COFOG</vt:lpstr>
      <vt:lpstr>11. Teljesített bevételek_COFOG</vt:lpstr>
      <vt:lpstr>'7.3. tájékoztató tábla'!_ftn1</vt:lpstr>
      <vt:lpstr>'7.3. tájékoztató tábla'!_ftnref1</vt:lpstr>
      <vt:lpstr>'6.1. sz. mell'!Nyomtatási_cím</vt:lpstr>
      <vt:lpstr>'6.2. sz. mell'!Nyomtatási_cím</vt:lpstr>
      <vt:lpstr>'6.3. sz. mell'!Nyomtatási_cím</vt:lpstr>
      <vt:lpstr>'6.4. sz. mell'!Nyomtatási_cím</vt:lpstr>
      <vt:lpstr>'7.1. sz. mell'!Nyomtatási_cím</vt:lpstr>
      <vt:lpstr>'7.2. sz. mell'!Nyomtatási_cím</vt:lpstr>
      <vt:lpstr>'7.3. sz. mell'!Nyomtatási_cím</vt:lpstr>
      <vt:lpstr>'7.4. sz. mell'!Nyomtatási_cím</vt:lpstr>
      <vt:lpstr>'8.1. sz. mell.'!Nyomtatási_cím</vt:lpstr>
      <vt:lpstr>'8.1.1. sz. mell.'!Nyomtatási_cím</vt:lpstr>
      <vt:lpstr>'8.1.2. sz. mell.'!Nyomtatási_cím</vt:lpstr>
      <vt:lpstr>'8.1.3. sz. mell.'!Nyomtatási_cím</vt:lpstr>
      <vt:lpstr>'8.2. sz. mell.'!Nyomtatási_cím</vt:lpstr>
      <vt:lpstr>'8.2.1. sz. mell.'!Nyomtatási_cím</vt:lpstr>
      <vt:lpstr>'8.2.2. sz. mell.'!Nyomtatási_cím</vt:lpstr>
      <vt:lpstr>'8.2.3. sz. mell.'!Nyomtatási_cím</vt:lpstr>
      <vt:lpstr>'8.3. sz. mell.'!Nyomtatási_cím</vt:lpstr>
      <vt:lpstr>'8.3.1. sz. mell.'!Nyomtatási_cím</vt:lpstr>
      <vt:lpstr>'8.3.2. sz. mell. '!Nyomtatási_cím</vt:lpstr>
      <vt:lpstr>'8.3.3. sz. mell.'!Nyomtatási_cím</vt:lpstr>
      <vt:lpstr>'1.sz.mell.'!Nyomtatási_terület</vt:lpstr>
      <vt:lpstr>'1.tájékoztató'!Nyomtatási_terület</vt:lpstr>
      <vt:lpstr>'2.sz.mell.'!Nyomtatási_terület</vt:lpstr>
      <vt:lpstr>'3.sz.mell.'!Nyomtatási_terület</vt:lpstr>
      <vt:lpstr>'4.sz.mell'!Nyomtatási_terület</vt:lpstr>
      <vt:lpstr>'6.sz.mell'!Nyomtatási_terület</vt:lpstr>
      <vt:lpstr>'7a.sz.mell'!Nyomtatási_terület</vt:lpstr>
      <vt:lpstr>'7b.sz.mell'!Nyomtatási_terület</vt:lpstr>
      <vt:lpstr>'8.sz.mell'!Nyomtatási_terület</vt:lpstr>
      <vt:lpstr>'9.sz.mell'!Nyomtatási_terület</vt:lpstr>
      <vt:lpstr>'5.sz.mell'!OLE_LINK1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Makranczi László</dc:creator>
  <cp:lastModifiedBy>Budajenő PMH</cp:lastModifiedBy>
  <cp:revision/>
  <cp:lastPrinted>2018-05-03T07:42:54Z</cp:lastPrinted>
  <dcterms:created xsi:type="dcterms:W3CDTF">1999-10-30T10:30:45Z</dcterms:created>
  <dcterms:modified xsi:type="dcterms:W3CDTF">2018-05-03T08:06:01Z</dcterms:modified>
</cp:coreProperties>
</file>