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L23" i="1"/>
  <c r="O23" i="1" s="1"/>
  <c r="N22" i="1"/>
  <c r="O22" i="1" s="1"/>
  <c r="N21" i="1"/>
  <c r="K21" i="1"/>
  <c r="J21" i="1"/>
  <c r="I21" i="1"/>
  <c r="H21" i="1"/>
  <c r="G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F26" i="1" s="1"/>
  <c r="E17" i="1"/>
  <c r="E26" i="1" s="1"/>
  <c r="D17" i="1"/>
  <c r="D26" i="1" s="1"/>
  <c r="C17" i="1"/>
  <c r="C26" i="1" s="1"/>
  <c r="O26" i="1" s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J9" i="1"/>
  <c r="I9" i="1"/>
  <c r="H9" i="1"/>
  <c r="G9" i="1"/>
  <c r="F9" i="1"/>
  <c r="E9" i="1"/>
  <c r="C9" i="1"/>
  <c r="O9" i="1" s="1"/>
  <c r="O8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N15" i="1" s="1"/>
  <c r="M6" i="1"/>
  <c r="M15" i="1" s="1"/>
  <c r="M27" i="1" s="1"/>
  <c r="L6" i="1"/>
  <c r="L15" i="1" s="1"/>
  <c r="L27" i="1" s="1"/>
  <c r="K6" i="1"/>
  <c r="K15" i="1" s="1"/>
  <c r="K27" i="1" s="1"/>
  <c r="J6" i="1"/>
  <c r="J15" i="1" s="1"/>
  <c r="J27" i="1" s="1"/>
  <c r="I6" i="1"/>
  <c r="I15" i="1" s="1"/>
  <c r="I27" i="1" s="1"/>
  <c r="H6" i="1"/>
  <c r="H15" i="1" s="1"/>
  <c r="H27" i="1" s="1"/>
  <c r="G6" i="1"/>
  <c r="G15" i="1" s="1"/>
  <c r="G27" i="1" s="1"/>
  <c r="F6" i="1"/>
  <c r="F15" i="1" s="1"/>
  <c r="F27" i="1" s="1"/>
  <c r="E6" i="1"/>
  <c r="E15" i="1" s="1"/>
  <c r="E27" i="1" s="1"/>
  <c r="D6" i="1"/>
  <c r="D15" i="1" s="1"/>
  <c r="D27" i="1" s="1"/>
  <c r="C6" i="1"/>
  <c r="C15" i="1" s="1"/>
  <c r="C27" i="1" l="1"/>
  <c r="O15" i="1"/>
  <c r="O17" i="1"/>
  <c r="O6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<sst xmlns="http://schemas.openxmlformats.org/spreadsheetml/2006/main" count="77" uniqueCount="77">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</sst>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164" fontId="7" fillId="0" borderId="7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topLeftCell="B1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6.7109375" style="3" customWidth="1"/>
    <col min="3" max="4" width="7.7109375" style="3" customWidth="1"/>
    <col min="5" max="5" width="8.140625" style="3" customWidth="1"/>
    <col min="6" max="6" width="7.5703125" style="3" customWidth="1"/>
    <col min="7" max="7" width="7.42578125" style="3" customWidth="1"/>
    <col min="8" max="8" width="7.5703125" style="3" customWidth="1"/>
    <col min="9" max="9" width="7" style="3" customWidth="1"/>
    <col min="10" max="14" width="8.140625" style="3" customWidth="1"/>
    <col min="15" max="15" width="10.85546875" style="4" customWidth="1"/>
    <col min="16" max="16384" width="9.140625" style="3"/>
  </cols>
  <sheetData>
    <row r="1" spans="1:16" ht="31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53306/12</f>
        <v>4442.166666666667</v>
      </c>
      <c r="D6" s="20">
        <f t="shared" ref="D6:N6" si="0">53306/12</f>
        <v>4442.166666666667</v>
      </c>
      <c r="E6" s="20">
        <f t="shared" si="0"/>
        <v>4442.166666666667</v>
      </c>
      <c r="F6" s="20">
        <f t="shared" si="0"/>
        <v>4442.166666666667</v>
      </c>
      <c r="G6" s="20">
        <f t="shared" si="0"/>
        <v>4442.166666666667</v>
      </c>
      <c r="H6" s="20">
        <f t="shared" si="0"/>
        <v>4442.166666666667</v>
      </c>
      <c r="I6" s="20">
        <f t="shared" si="0"/>
        <v>4442.166666666667</v>
      </c>
      <c r="J6" s="20">
        <f t="shared" si="0"/>
        <v>4442.166666666667</v>
      </c>
      <c r="K6" s="20">
        <f t="shared" si="0"/>
        <v>4442.166666666667</v>
      </c>
      <c r="L6" s="20">
        <f t="shared" si="0"/>
        <v>4442.166666666667</v>
      </c>
      <c r="M6" s="20">
        <f t="shared" si="0"/>
        <v>4442.166666666667</v>
      </c>
      <c r="N6" s="20">
        <f t="shared" si="0"/>
        <v>4442.166666666667</v>
      </c>
      <c r="O6" s="21">
        <f>SUM(C6:N6)</f>
        <v>53305.999999999993</v>
      </c>
    </row>
    <row r="7" spans="1:16" s="26" customFormat="1" ht="22.5" x14ac:dyDescent="0.25">
      <c r="A7" s="22" t="s">
        <v>35</v>
      </c>
      <c r="B7" s="23" t="s">
        <v>36</v>
      </c>
      <c r="C7" s="24">
        <f>62860/12</f>
        <v>5238.333333333333</v>
      </c>
      <c r="D7" s="24">
        <f t="shared" ref="D7:N7" si="1">62860/12</f>
        <v>5238.333333333333</v>
      </c>
      <c r="E7" s="24">
        <f t="shared" si="1"/>
        <v>5238.333333333333</v>
      </c>
      <c r="F7" s="24">
        <f t="shared" si="1"/>
        <v>5238.333333333333</v>
      </c>
      <c r="G7" s="24">
        <f t="shared" si="1"/>
        <v>5238.333333333333</v>
      </c>
      <c r="H7" s="24">
        <f t="shared" si="1"/>
        <v>5238.333333333333</v>
      </c>
      <c r="I7" s="24">
        <f t="shared" si="1"/>
        <v>5238.333333333333</v>
      </c>
      <c r="J7" s="24">
        <f t="shared" si="1"/>
        <v>5238.333333333333</v>
      </c>
      <c r="K7" s="24">
        <f t="shared" si="1"/>
        <v>5238.333333333333</v>
      </c>
      <c r="L7" s="24">
        <f t="shared" si="1"/>
        <v>5238.333333333333</v>
      </c>
      <c r="M7" s="24">
        <f t="shared" si="1"/>
        <v>5238.333333333333</v>
      </c>
      <c r="N7" s="24">
        <f t="shared" si="1"/>
        <v>5238.333333333333</v>
      </c>
      <c r="O7" s="25">
        <f t="shared" ref="O7:O26" si="2">SUM(C7:N7)</f>
        <v>62860.000000000007</v>
      </c>
    </row>
    <row r="8" spans="1:16" s="26" customFormat="1" ht="22.5" x14ac:dyDescent="0.25">
      <c r="A8" s="22" t="s">
        <v>37</v>
      </c>
      <c r="B8" s="27" t="s">
        <v>38</v>
      </c>
      <c r="C8" s="28"/>
      <c r="D8" s="24"/>
      <c r="E8" s="24">
        <v>0</v>
      </c>
      <c r="F8" s="24"/>
      <c r="G8" s="24"/>
      <c r="H8" s="24"/>
      <c r="I8" s="28"/>
      <c r="J8" s="28">
        <v>14998</v>
      </c>
      <c r="K8" s="28"/>
      <c r="L8" s="28"/>
      <c r="M8" s="28"/>
      <c r="N8" s="28"/>
      <c r="O8" s="29">
        <f t="shared" si="2"/>
        <v>14998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f>(8700-4000)/10</f>
        <v>470</v>
      </c>
      <c r="D9" s="24">
        <v>470</v>
      </c>
      <c r="E9" s="24">
        <f>3000+1350</f>
        <v>4350</v>
      </c>
      <c r="F9" s="24">
        <f>(8700-4000)/10</f>
        <v>470</v>
      </c>
      <c r="G9" s="24">
        <f>(8700-4000)/10</f>
        <v>470</v>
      </c>
      <c r="H9" s="24">
        <f>(8700-4000)/10</f>
        <v>470</v>
      </c>
      <c r="I9" s="24">
        <f>(8700-4000)/10</f>
        <v>470</v>
      </c>
      <c r="J9" s="24">
        <f>(8700-4000)/10</f>
        <v>470</v>
      </c>
      <c r="K9" s="24">
        <v>3450</v>
      </c>
      <c r="L9" s="24">
        <v>420</v>
      </c>
      <c r="M9" s="24">
        <f>(8700-4000)/10</f>
        <v>470</v>
      </c>
      <c r="N9" s="24">
        <f>(8700-4000)/10</f>
        <v>470</v>
      </c>
      <c r="O9" s="25">
        <f t="shared" si="2"/>
        <v>12450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13817/12</f>
        <v>1151.4166666666667</v>
      </c>
      <c r="D10" s="24">
        <f t="shared" ref="D10:N10" si="3">13817/12</f>
        <v>1151.4166666666667</v>
      </c>
      <c r="E10" s="24">
        <f t="shared" si="3"/>
        <v>1151.4166666666667</v>
      </c>
      <c r="F10" s="24">
        <f t="shared" si="3"/>
        <v>1151.4166666666667</v>
      </c>
      <c r="G10" s="24">
        <f t="shared" si="3"/>
        <v>1151.4166666666667</v>
      </c>
      <c r="H10" s="24">
        <f t="shared" si="3"/>
        <v>1151.4166666666667</v>
      </c>
      <c r="I10" s="24">
        <f t="shared" si="3"/>
        <v>1151.4166666666667</v>
      </c>
      <c r="J10" s="24">
        <f t="shared" si="3"/>
        <v>1151.4166666666667</v>
      </c>
      <c r="K10" s="24">
        <f t="shared" si="3"/>
        <v>1151.4166666666667</v>
      </c>
      <c r="L10" s="24">
        <f t="shared" si="3"/>
        <v>1151.4166666666667</v>
      </c>
      <c r="M10" s="24">
        <f t="shared" si="3"/>
        <v>1151.4166666666667</v>
      </c>
      <c r="N10" s="24">
        <f t="shared" si="3"/>
        <v>1151.4166666666667</v>
      </c>
      <c r="O10" s="25">
        <f t="shared" si="2"/>
        <v>13816.999999999998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si="2"/>
        <v>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381</v>
      </c>
      <c r="K12" s="24">
        <v>0</v>
      </c>
      <c r="L12" s="24">
        <v>0</v>
      </c>
      <c r="M12" s="24">
        <v>0</v>
      </c>
      <c r="N12" s="24">
        <v>0</v>
      </c>
      <c r="O12" s="25">
        <f t="shared" si="2"/>
        <v>381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>
        <f t="shared" si="2"/>
        <v>0</v>
      </c>
    </row>
    <row r="14" spans="1:16" s="26" customFormat="1" ht="14.1" customHeight="1" thickBot="1" x14ac:dyDescent="0.25">
      <c r="A14" s="22" t="s">
        <v>49</v>
      </c>
      <c r="B14" s="30" t="s">
        <v>50</v>
      </c>
      <c r="C14" s="31">
        <v>2317</v>
      </c>
      <c r="D14" s="31">
        <v>2317</v>
      </c>
      <c r="E14" s="31">
        <v>-63</v>
      </c>
      <c r="F14" s="31">
        <v>3317</v>
      </c>
      <c r="G14" s="31">
        <v>2317</v>
      </c>
      <c r="H14" s="31">
        <v>14317</v>
      </c>
      <c r="I14" s="31">
        <v>12317</v>
      </c>
      <c r="J14" s="31">
        <v>3883</v>
      </c>
      <c r="K14" s="31">
        <v>17720</v>
      </c>
      <c r="L14" s="31">
        <v>23022</v>
      </c>
      <c r="M14" s="31">
        <v>4316</v>
      </c>
      <c r="N14" s="31">
        <v>4306</v>
      </c>
      <c r="O14" s="25">
        <f>SUM(C14:N14)</f>
        <v>90086</v>
      </c>
    </row>
    <row r="15" spans="1:16" s="17" customFormat="1" ht="15.95" customHeight="1" thickBot="1" x14ac:dyDescent="0.3">
      <c r="A15" s="13" t="s">
        <v>51</v>
      </c>
      <c r="B15" s="32" t="s">
        <v>52</v>
      </c>
      <c r="C15" s="33">
        <f>SUM(C6:C14)</f>
        <v>13618.916666666666</v>
      </c>
      <c r="D15" s="33">
        <f t="shared" ref="D15:M15" si="4">SUM(D6:D14)</f>
        <v>13618.916666666666</v>
      </c>
      <c r="E15" s="33">
        <f t="shared" si="4"/>
        <v>15118.916666666666</v>
      </c>
      <c r="F15" s="33">
        <f t="shared" si="4"/>
        <v>14618.916666666666</v>
      </c>
      <c r="G15" s="33">
        <f t="shared" si="4"/>
        <v>13618.916666666666</v>
      </c>
      <c r="H15" s="33">
        <f t="shared" si="4"/>
        <v>25618.916666666664</v>
      </c>
      <c r="I15" s="33">
        <f t="shared" si="4"/>
        <v>23618.916666666664</v>
      </c>
      <c r="J15" s="33">
        <f t="shared" si="4"/>
        <v>30563.916666666668</v>
      </c>
      <c r="K15" s="33">
        <f t="shared" si="4"/>
        <v>32001.916666666664</v>
      </c>
      <c r="L15" s="33">
        <f>SUM(L6:L14)</f>
        <v>34273.916666666664</v>
      </c>
      <c r="M15" s="33">
        <f t="shared" si="4"/>
        <v>15617.916666666666</v>
      </c>
      <c r="N15" s="33">
        <f>SUM(N6:N14)</f>
        <v>15607.916666666666</v>
      </c>
      <c r="O15" s="34">
        <f>SUM(C15:N15)</f>
        <v>247897.99999999994</v>
      </c>
    </row>
    <row r="16" spans="1:16" s="17" customFormat="1" ht="15" customHeight="1" thickBot="1" x14ac:dyDescent="0.3">
      <c r="A16" s="13" t="s">
        <v>53</v>
      </c>
      <c r="B16" s="35" t="s">
        <v>54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s="26" customFormat="1" ht="14.1" customHeight="1" x14ac:dyDescent="0.25">
      <c r="A17" s="38" t="s">
        <v>55</v>
      </c>
      <c r="B17" s="39" t="s">
        <v>56</v>
      </c>
      <c r="C17" s="28">
        <f>69968/12</f>
        <v>5830.666666666667</v>
      </c>
      <c r="D17" s="28">
        <f t="shared" ref="D17:N17" si="5">69968/12</f>
        <v>5830.666666666667</v>
      </c>
      <c r="E17" s="28">
        <f t="shared" si="5"/>
        <v>5830.666666666667</v>
      </c>
      <c r="F17" s="28">
        <f t="shared" si="5"/>
        <v>5830.666666666667</v>
      </c>
      <c r="G17" s="28">
        <f t="shared" si="5"/>
        <v>5830.666666666667</v>
      </c>
      <c r="H17" s="28">
        <f t="shared" si="5"/>
        <v>5830.666666666667</v>
      </c>
      <c r="I17" s="28">
        <f t="shared" si="5"/>
        <v>5830.666666666667</v>
      </c>
      <c r="J17" s="28">
        <f t="shared" si="5"/>
        <v>5830.666666666667</v>
      </c>
      <c r="K17" s="28">
        <f t="shared" si="5"/>
        <v>5830.666666666667</v>
      </c>
      <c r="L17" s="28">
        <f t="shared" si="5"/>
        <v>5830.666666666667</v>
      </c>
      <c r="M17" s="28">
        <f t="shared" si="5"/>
        <v>5830.666666666667</v>
      </c>
      <c r="N17" s="28">
        <f t="shared" si="5"/>
        <v>5830.666666666667</v>
      </c>
      <c r="O17" s="29">
        <f t="shared" si="2"/>
        <v>69967.999999999985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14648/12</f>
        <v>1220.6666666666667</v>
      </c>
      <c r="D18" s="24">
        <f t="shared" ref="D18:N18" si="6">14648/12</f>
        <v>1220.6666666666667</v>
      </c>
      <c r="E18" s="24">
        <f t="shared" si="6"/>
        <v>1220.6666666666667</v>
      </c>
      <c r="F18" s="24">
        <f t="shared" si="6"/>
        <v>1220.6666666666667</v>
      </c>
      <c r="G18" s="24">
        <f t="shared" si="6"/>
        <v>1220.6666666666667</v>
      </c>
      <c r="H18" s="24">
        <f t="shared" si="6"/>
        <v>1220.6666666666667</v>
      </c>
      <c r="I18" s="24">
        <f t="shared" si="6"/>
        <v>1220.6666666666667</v>
      </c>
      <c r="J18" s="24">
        <f t="shared" si="6"/>
        <v>1220.6666666666667</v>
      </c>
      <c r="K18" s="24">
        <f t="shared" si="6"/>
        <v>1220.6666666666667</v>
      </c>
      <c r="L18" s="24">
        <f t="shared" si="6"/>
        <v>1220.6666666666667</v>
      </c>
      <c r="M18" s="24">
        <f t="shared" si="6"/>
        <v>1220.6666666666667</v>
      </c>
      <c r="N18" s="24">
        <f t="shared" si="6"/>
        <v>1220.6666666666667</v>
      </c>
      <c r="O18" s="25">
        <f t="shared" si="2"/>
        <v>14647.999999999998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49658/12</f>
        <v>4138.166666666667</v>
      </c>
      <c r="D19" s="24">
        <f t="shared" ref="D19:N19" si="7">49658/12</f>
        <v>4138.166666666667</v>
      </c>
      <c r="E19" s="24">
        <f t="shared" si="7"/>
        <v>4138.166666666667</v>
      </c>
      <c r="F19" s="24">
        <f t="shared" si="7"/>
        <v>4138.166666666667</v>
      </c>
      <c r="G19" s="24">
        <f t="shared" si="7"/>
        <v>4138.166666666667</v>
      </c>
      <c r="H19" s="24">
        <f t="shared" si="7"/>
        <v>4138.166666666667</v>
      </c>
      <c r="I19" s="24">
        <f t="shared" si="7"/>
        <v>4138.166666666667</v>
      </c>
      <c r="J19" s="24">
        <f t="shared" si="7"/>
        <v>4138.166666666667</v>
      </c>
      <c r="K19" s="24">
        <f>49658/12+527</f>
        <v>4665.166666666667</v>
      </c>
      <c r="L19" s="24">
        <f t="shared" si="7"/>
        <v>4138.166666666667</v>
      </c>
      <c r="M19" s="24">
        <f t="shared" si="7"/>
        <v>4138.166666666667</v>
      </c>
      <c r="N19" s="24">
        <f t="shared" si="7"/>
        <v>4138.166666666667</v>
      </c>
      <c r="O19" s="25">
        <f t="shared" si="2"/>
        <v>50184.999999999993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f>1315/12</f>
        <v>109.58333333333333</v>
      </c>
      <c r="D20" s="24">
        <f t="shared" ref="D20:N20" si="8">1315/12</f>
        <v>109.58333333333333</v>
      </c>
      <c r="E20" s="24">
        <f t="shared" si="8"/>
        <v>109.58333333333333</v>
      </c>
      <c r="F20" s="24">
        <f t="shared" si="8"/>
        <v>109.58333333333333</v>
      </c>
      <c r="G20" s="24">
        <f t="shared" si="8"/>
        <v>109.58333333333333</v>
      </c>
      <c r="H20" s="24">
        <f t="shared" si="8"/>
        <v>109.58333333333333</v>
      </c>
      <c r="I20" s="24">
        <f t="shared" si="8"/>
        <v>109.58333333333333</v>
      </c>
      <c r="J20" s="24">
        <f t="shared" si="8"/>
        <v>109.58333333333333</v>
      </c>
      <c r="K20" s="24">
        <f t="shared" si="8"/>
        <v>109.58333333333333</v>
      </c>
      <c r="L20" s="24">
        <f t="shared" si="8"/>
        <v>109.58333333333333</v>
      </c>
      <c r="M20" s="24">
        <f t="shared" si="8"/>
        <v>109.58333333333333</v>
      </c>
      <c r="N20" s="24">
        <f t="shared" si="8"/>
        <v>109.58333333333333</v>
      </c>
      <c r="O20" s="25">
        <f t="shared" si="2"/>
        <v>1315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f>6033/12</f>
        <v>502.75</v>
      </c>
      <c r="D21" s="24">
        <f t="shared" ref="D21:N21" si="9">6033/12</f>
        <v>502.75</v>
      </c>
      <c r="E21" s="24">
        <f t="shared" si="9"/>
        <v>502.75</v>
      </c>
      <c r="F21" s="24">
        <v>1503</v>
      </c>
      <c r="G21" s="24">
        <f t="shared" si="9"/>
        <v>502.75</v>
      </c>
      <c r="H21" s="24">
        <f t="shared" si="9"/>
        <v>502.75</v>
      </c>
      <c r="I21" s="24">
        <f t="shared" si="9"/>
        <v>502.75</v>
      </c>
      <c r="J21" s="24">
        <f>(6033/12)+6000</f>
        <v>6502.75</v>
      </c>
      <c r="K21" s="24">
        <f>(6033/12)+3074+1086</f>
        <v>4662.75</v>
      </c>
      <c r="L21" s="24">
        <v>1503</v>
      </c>
      <c r="M21" s="24">
        <v>502</v>
      </c>
      <c r="N21" s="24">
        <f t="shared" si="9"/>
        <v>502.75</v>
      </c>
      <c r="O21" s="25">
        <f t="shared" si="2"/>
        <v>18192.75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/>
      <c r="E22" s="24">
        <v>1500</v>
      </c>
      <c r="F22" s="24"/>
      <c r="G22" s="24"/>
      <c r="H22" s="24">
        <v>2000</v>
      </c>
      <c r="I22" s="24"/>
      <c r="J22" s="24"/>
      <c r="K22" s="24"/>
      <c r="L22" s="24">
        <v>2000</v>
      </c>
      <c r="M22" s="24">
        <v>2000</v>
      </c>
      <c r="N22" s="24">
        <f>9497-7503-4</f>
        <v>1990</v>
      </c>
      <c r="O22" s="25">
        <f t="shared" si="2"/>
        <v>9490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>
        <v>10000</v>
      </c>
      <c r="I23" s="24">
        <v>10000</v>
      </c>
      <c r="J23" s="24">
        <v>10945</v>
      </c>
      <c r="K23" s="24">
        <v>13696</v>
      </c>
      <c r="L23" s="24">
        <f>48600-30945</f>
        <v>17655</v>
      </c>
      <c r="M23" s="24"/>
      <c r="N23" s="24"/>
      <c r="O23" s="25">
        <f t="shared" si="2"/>
        <v>62296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2"/>
        <v>0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21803/12</f>
        <v>1816.9166666666667</v>
      </c>
      <c r="D25" s="24">
        <f t="shared" ref="D25:N25" si="10">21803/12</f>
        <v>1816.9166666666667</v>
      </c>
      <c r="E25" s="24">
        <f t="shared" si="10"/>
        <v>1816.9166666666667</v>
      </c>
      <c r="F25" s="24">
        <f t="shared" si="10"/>
        <v>1816.9166666666667</v>
      </c>
      <c r="G25" s="24">
        <f t="shared" si="10"/>
        <v>1816.9166666666667</v>
      </c>
      <c r="H25" s="24">
        <f t="shared" si="10"/>
        <v>1816.9166666666667</v>
      </c>
      <c r="I25" s="24">
        <f t="shared" si="10"/>
        <v>1816.9166666666667</v>
      </c>
      <c r="J25" s="24">
        <f t="shared" si="10"/>
        <v>1816.9166666666667</v>
      </c>
      <c r="K25" s="24">
        <f t="shared" si="10"/>
        <v>1816.9166666666667</v>
      </c>
      <c r="L25" s="24">
        <f t="shared" si="10"/>
        <v>1816.9166666666667</v>
      </c>
      <c r="M25" s="24">
        <f t="shared" si="10"/>
        <v>1816.9166666666667</v>
      </c>
      <c r="N25" s="24">
        <f t="shared" si="10"/>
        <v>1816.9166666666667</v>
      </c>
      <c r="O25" s="25">
        <f t="shared" si="2"/>
        <v>21803</v>
      </c>
    </row>
    <row r="26" spans="1:15" s="17" customFormat="1" ht="15.95" customHeight="1" thickBot="1" x14ac:dyDescent="0.3">
      <c r="A26" s="40" t="s">
        <v>73</v>
      </c>
      <c r="B26" s="32" t="s">
        <v>74</v>
      </c>
      <c r="C26" s="33">
        <f t="shared" ref="C26:N26" si="11">SUM(C17:C25)</f>
        <v>13618.75</v>
      </c>
      <c r="D26" s="33">
        <f t="shared" si="11"/>
        <v>13618.75</v>
      </c>
      <c r="E26" s="33">
        <f t="shared" si="11"/>
        <v>15118.75</v>
      </c>
      <c r="F26" s="33">
        <f t="shared" si="11"/>
        <v>14619</v>
      </c>
      <c r="G26" s="33">
        <f t="shared" si="11"/>
        <v>13618.75</v>
      </c>
      <c r="H26" s="33">
        <f t="shared" si="11"/>
        <v>25618.750000000004</v>
      </c>
      <c r="I26" s="33">
        <f t="shared" si="11"/>
        <v>23618.750000000004</v>
      </c>
      <c r="J26" s="33">
        <f t="shared" si="11"/>
        <v>30563.750000000004</v>
      </c>
      <c r="K26" s="33">
        <f t="shared" si="11"/>
        <v>32001.750000000004</v>
      </c>
      <c r="L26" s="33">
        <f t="shared" si="11"/>
        <v>34274</v>
      </c>
      <c r="M26" s="33">
        <f t="shared" si="11"/>
        <v>15618</v>
      </c>
      <c r="N26" s="33">
        <f t="shared" si="11"/>
        <v>15608.75</v>
      </c>
      <c r="O26" s="34">
        <f t="shared" si="2"/>
        <v>247897.75</v>
      </c>
    </row>
    <row r="27" spans="1:15" ht="16.5" thickBot="1" x14ac:dyDescent="0.3">
      <c r="A27" s="40" t="s">
        <v>75</v>
      </c>
      <c r="B27" s="41" t="s">
        <v>76</v>
      </c>
      <c r="C27" s="42">
        <f>C15-C26</f>
        <v>0.16666666666606034</v>
      </c>
      <c r="D27" s="42">
        <f t="shared" ref="D27:M27" si="12">D15-D26</f>
        <v>0.16666666666606034</v>
      </c>
      <c r="E27" s="42">
        <f t="shared" si="12"/>
        <v>0.16666666666606034</v>
      </c>
      <c r="F27" s="42">
        <f t="shared" si="12"/>
        <v>-8.3333333333939663E-2</v>
      </c>
      <c r="G27" s="42">
        <f t="shared" si="12"/>
        <v>0.16666666666606034</v>
      </c>
      <c r="H27" s="42">
        <f t="shared" si="12"/>
        <v>0.16666666666060337</v>
      </c>
      <c r="I27" s="42">
        <f t="shared" si="12"/>
        <v>0.16666666666060337</v>
      </c>
      <c r="J27" s="42">
        <f t="shared" si="12"/>
        <v>0.16666666666424135</v>
      </c>
      <c r="K27" s="42">
        <f t="shared" si="12"/>
        <v>0.16666666666060337</v>
      </c>
      <c r="L27" s="42">
        <f t="shared" si="12"/>
        <v>-8.3333333335758653E-2</v>
      </c>
      <c r="M27" s="42">
        <f t="shared" si="12"/>
        <v>-8.3333333333939663E-2</v>
      </c>
      <c r="N27" s="42"/>
      <c r="O27" s="43"/>
    </row>
    <row r="28" spans="1:15" x14ac:dyDescent="0.25">
      <c r="A28" s="44"/>
    </row>
    <row r="29" spans="1:15" x14ac:dyDescent="0.25">
      <c r="B29" s="45"/>
      <c r="C29" s="46"/>
      <c r="D29" s="46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előirányzat-felhasználási terve&amp;R&amp;"-,Dőlt"&amp;8 11.melléklet a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2017-05-29T11:27:37Z</dcterms:created>
  <dcterms:modified xsi:type="dcterms:W3CDTF">2017-05-29T11:27:53Z</dcterms:modified>
</cp:coreProperties>
</file>