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I. kiemelt ei" sheetId="1" r:id="rId1"/>
    <sheet name="1. m. Bevétel" sheetId="2" r:id="rId2"/>
    <sheet name="1.1. m. működési bevételek" sheetId="3" r:id="rId3"/>
    <sheet name="1.2. m.finanszirozási bevételek" sheetId="4" r:id="rId4"/>
    <sheet name="2. m. Kiadások" sheetId="5" r:id="rId5"/>
    <sheet name="2.1. m. működési kiadások" sheetId="6" r:id="rId6"/>
    <sheet name="2.2. m. finanszírozási kidások" sheetId="7" r:id="rId7"/>
    <sheet name="3. m. létszám" sheetId="8" r:id="rId8"/>
    <sheet name="4. m.  beruházások felújítások" sheetId="9" r:id="rId9"/>
    <sheet name="5. m.  tartalékok" sheetId="10" r:id="rId10"/>
    <sheet name="6. m.  stabilitási 1" sheetId="11" r:id="rId11"/>
    <sheet name="7. m. stabilitási 2" sheetId="12" r:id="rId12"/>
    <sheet name="8. m. EU projektek" sheetId="13" r:id="rId13"/>
    <sheet name="9. m.  hitelek" sheetId="14" r:id="rId14"/>
    <sheet name="10. m. finanszírozás" sheetId="15" r:id="rId15"/>
    <sheet name="11. m. szociális kiadások" sheetId="16" r:id="rId16"/>
    <sheet name="12. m.  Átadott" sheetId="17" r:id="rId17"/>
    <sheet name="12.1. m. Átadott" sheetId="18" r:id="rId18"/>
    <sheet name="13. m. Átvett" sheetId="19" r:id="rId19"/>
    <sheet name="14. m. helyi adók" sheetId="20" r:id="rId20"/>
    <sheet name="15.m. MÉRLEG " sheetId="21" r:id="rId21"/>
    <sheet name="16. m. EI FELH. TERV önk." sheetId="22" r:id="rId22"/>
    <sheet name="17. m. TÖBB ÉVES" sheetId="23" r:id="rId23"/>
    <sheet name="18. m.  KÖZVETETT" sheetId="24" r:id="rId24"/>
    <sheet name="19. m GÖRDÜLŐ kiadások teljes" sheetId="25" r:id="rId25"/>
    <sheet name="20. m. GÖRDÜLŐ bevételek telj." sheetId="26" r:id="rId26"/>
    <sheet name="21. m. GÖRDÜLŐ" sheetId="27" r:id="rId27"/>
    <sheet name="Munka1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fn.IFERROR" hidden="1">#NAME?</definedName>
    <definedName name="css" localSheetId="1">#REF!</definedName>
    <definedName name="css" localSheetId="17">#REF!</definedName>
    <definedName name="css" localSheetId="4">#REF!</definedName>
    <definedName name="css" localSheetId="0">#REF!</definedName>
    <definedName name="css">#REF!</definedName>
    <definedName name="css_k">'[3]Családsegítés'!$C$27:$C$86</definedName>
    <definedName name="css_k_" localSheetId="1">#REF!</definedName>
    <definedName name="css_k_" localSheetId="17">#REF!</definedName>
    <definedName name="css_k_" localSheetId="4">#REF!</definedName>
    <definedName name="css_k_" localSheetId="0">#REF!</definedName>
    <definedName name="css_k_">#REF!</definedName>
    <definedName name="FEJ">#REF!</definedName>
    <definedName name="FGL" localSheetId="1">'[7]flag_1'!#REF!</definedName>
    <definedName name="FGL" localSheetId="17">'[7]flag_1'!#REF!</definedName>
    <definedName name="FGL" localSheetId="4">'[7]flag_1'!#REF!</definedName>
    <definedName name="FGL">'[4]flag_1'!#REF!</definedName>
    <definedName name="fgl1" localSheetId="1">'[7]flag_1'!#REF!</definedName>
    <definedName name="fgl1" localSheetId="17">'[7]flag_1'!#REF!</definedName>
    <definedName name="fgl1" localSheetId="4">'[7]flag_1'!#REF!</definedName>
    <definedName name="fgl1">'[4]flag_1'!#REF!</definedName>
    <definedName name="FLAG" localSheetId="1">'[7]flag_1'!#REF!</definedName>
    <definedName name="FLAG" localSheetId="17">'[7]flag_1'!#REF!</definedName>
    <definedName name="FLAG" localSheetId="4">'[7]flag_1'!#REF!</definedName>
    <definedName name="FLAG">'[4]flag_1'!#REF!</definedName>
    <definedName name="flag1" localSheetId="1">'[7]flag_1'!#REF!</definedName>
    <definedName name="flag1" localSheetId="17">'[7]flag_1'!#REF!</definedName>
    <definedName name="flag1" localSheetId="4">'[7]flag_1'!#REF!</definedName>
    <definedName name="flag1">'[4]flag_1'!#REF!</definedName>
    <definedName name="foot_4_place" localSheetId="11">'7. m. stabilitási 2'!$A$18</definedName>
    <definedName name="foot_5_place" localSheetId="11">'7. m. stabilitási 2'!#REF!</definedName>
    <definedName name="foot_53_place" localSheetId="11">'7. m. stabilitási 2'!#REF!</definedName>
    <definedName name="gyj" localSheetId="1">#REF!</definedName>
    <definedName name="gyj" localSheetId="17">#REF!</definedName>
    <definedName name="gyj" localSheetId="4">#REF!</definedName>
    <definedName name="gyj" localSheetId="0">#REF!</definedName>
    <definedName name="gyj">#REF!</definedName>
    <definedName name="gyj_k">'[3]Gyermekjóléti'!$C$27:$C$86</definedName>
    <definedName name="gyj_k_" localSheetId="1">#REF!</definedName>
    <definedName name="gyj_k_" localSheetId="17">#REF!</definedName>
    <definedName name="gyj_k_" localSheetId="4">#REF!</definedName>
    <definedName name="gyj_k_" localSheetId="0">#REF!</definedName>
    <definedName name="gyj_k_">#REF!</definedName>
    <definedName name="K_LSZA_BECS_1">#REF!</definedName>
    <definedName name="kjz" localSheetId="1">#REF!</definedName>
    <definedName name="kjz" localSheetId="17">#REF!</definedName>
    <definedName name="kjz" localSheetId="4">#REF!</definedName>
    <definedName name="kjz" localSheetId="0">#REF!</definedName>
    <definedName name="kjz">#REF!</definedName>
    <definedName name="kjz_k">'[3]körjegyzőség'!$C$9:$C$28</definedName>
    <definedName name="kjz_k_" localSheetId="1">#REF!</definedName>
    <definedName name="kjz_k_" localSheetId="17">#REF!</definedName>
    <definedName name="kjz_k_" localSheetId="4">#REF!</definedName>
    <definedName name="kjz_k_" localSheetId="0">#REF!</definedName>
    <definedName name="kjz_k_">#REF!</definedName>
    <definedName name="KSH_R">#REF!</definedName>
    <definedName name="KSZ1" localSheetId="1">'[7]flag_1'!#REF!</definedName>
    <definedName name="KSZ1" localSheetId="17">'[7]flag_1'!#REF!</definedName>
    <definedName name="KSZ1" localSheetId="4">'[7]flag_1'!#REF!</definedName>
    <definedName name="KSZ1">'[4]flag_1'!#REF!</definedName>
    <definedName name="ksz11" localSheetId="1">'[7]flag_1'!#REF!</definedName>
    <definedName name="ksz11" localSheetId="17">'[7]flag_1'!#REF!</definedName>
    <definedName name="ksz11" localSheetId="4">'[7]flag_1'!#REF!</definedName>
    <definedName name="ksz11">'[4]flag_1'!#REF!</definedName>
    <definedName name="nev_c" localSheetId="1">#REF!</definedName>
    <definedName name="nev_c" localSheetId="17">#REF!</definedName>
    <definedName name="nev_c" localSheetId="4">#REF!</definedName>
    <definedName name="nev_c" localSheetId="0">#REF!</definedName>
    <definedName name="nev_c">#REF!</definedName>
    <definedName name="nev_g" localSheetId="1">#REF!</definedName>
    <definedName name="nev_g" localSheetId="17">#REF!</definedName>
    <definedName name="nev_g" localSheetId="4">#REF!</definedName>
    <definedName name="nev_g" localSheetId="0">#REF!</definedName>
    <definedName name="nev_g">#REF!</definedName>
    <definedName name="nev_k" localSheetId="1">#REF!</definedName>
    <definedName name="nev_k" localSheetId="17">#REF!</definedName>
    <definedName name="nev_k" localSheetId="4">#REF!</definedName>
    <definedName name="nev_k" localSheetId="0">#REF!</definedName>
    <definedName name="nev_k">#REF!</definedName>
    <definedName name="_xlnm.Print_Titles" localSheetId="5">'2.1. m. működési kiadások'!$A:$A,'2.1. m. működési kiadások'!$4:$4</definedName>
    <definedName name="_xlnm.Print_Area" localSheetId="1">'1. m. Bevétel'!$A$1:$E$95</definedName>
    <definedName name="_xlnm.Print_Area" localSheetId="14">'10. m. finanszírozás'!$A$1:$D$9</definedName>
    <definedName name="_xlnm.Print_Area" localSheetId="15">'11. m. szociális kiadások'!$A$1:$C$39</definedName>
    <definedName name="_xlnm.Print_Area" localSheetId="16">'12. m.  Átadott'!$A$1:$C$117</definedName>
    <definedName name="_xlnm.Print_Area" localSheetId="18">'13. m. Átvett'!$A$1:$C$116</definedName>
    <definedName name="_xlnm.Print_Area" localSheetId="20">'15.m. MÉRLEG '!$A$1:$D$153</definedName>
    <definedName name="_xlnm.Print_Area" localSheetId="21">'16. m. EI FELH. TERV önk.'!$A$1:$O$211</definedName>
    <definedName name="_xlnm.Print_Area" localSheetId="22">'17. m. TÖBB ÉVES'!$A$1:$I$31</definedName>
    <definedName name="_xlnm.Print_Area" localSheetId="23">'18. m.  KÖZVETETT'!$A$1:$E$34</definedName>
    <definedName name="_xlnm.Print_Area" localSheetId="24">'19. m GÖRDÜLŐ kiadások teljes'!$A$1:$F$123</definedName>
    <definedName name="_xlnm.Print_Area" localSheetId="4">'2. m. Kiadások'!$A$1:$E$123</definedName>
    <definedName name="_xlnm.Print_Area" localSheetId="25">'20. m. GÖRDÜLŐ bevételek telj.'!$A$1:$F$95</definedName>
    <definedName name="_xlnm.Print_Area" localSheetId="26">'21. m. GÖRDÜLŐ'!$A$1:$F$27</definedName>
    <definedName name="_xlnm.Print_Area" localSheetId="7">'3. m. létszám'!$A$1:$B$33</definedName>
    <definedName name="_xlnm.Print_Area" localSheetId="8">'4. m.  beruházások felújítások'!$A$1:$F$41</definedName>
    <definedName name="_xlnm.Print_Area" localSheetId="9">'5. m.  tartalékok'!$A$1:$E$16</definedName>
    <definedName name="_xlnm.Print_Area" localSheetId="10">'6. m.  stabilitási 1'!$A$1:$J$53</definedName>
    <definedName name="_xlnm.Print_Area" localSheetId="11">'7. m. stabilitási 2'!$A$1:$H$38</definedName>
    <definedName name="_xlnm.Print_Area" localSheetId="12">'8. m. EU projektek'!$A$1:$B$43</definedName>
    <definedName name="_xlnm.Print_Area" localSheetId="13">'9. m.  hitelek'!$A$1:$D$70</definedName>
    <definedName name="_xlnm.Print_Area" localSheetId="0">'I. kiemelt ei'!$A$1:$B$28</definedName>
    <definedName name="pr10" localSheetId="11">'7. m. stabilitási 2'!#REF!</definedName>
    <definedName name="pr11" localSheetId="11">'7. m. stabilitási 2'!#REF!</definedName>
    <definedName name="pr12" localSheetId="11">'7. m. stabilitási 2'!#REF!</definedName>
    <definedName name="pr21" localSheetId="10">'6. m.  stabilitási 1'!$A$56</definedName>
    <definedName name="pr22" localSheetId="10">'6. m.  stabilitási 1'!#REF!</definedName>
    <definedName name="pr232" localSheetId="20">'15.m. MÉRLEG '!#REF!</definedName>
    <definedName name="pr232" localSheetId="22">'17. m. TÖBB ÉVES'!$A$16</definedName>
    <definedName name="pr232" localSheetId="23">'18. m.  KÖZVETETT'!$A$10</definedName>
    <definedName name="pr232" localSheetId="26">'21. m. GÖRDÜLŐ'!#REF!</definedName>
    <definedName name="pr233" localSheetId="20">'15.m. MÉRLEG '!#REF!</definedName>
    <definedName name="pr233" localSheetId="22">'17. m. TÖBB ÉVES'!$A$17</definedName>
    <definedName name="pr233" localSheetId="23">'18. m.  KÖZVETETT'!$A$15</definedName>
    <definedName name="pr233" localSheetId="26">'21. m. GÖRDÜLŐ'!#REF!</definedName>
    <definedName name="pr234" localSheetId="20">'15.m. MÉRLEG '!#REF!</definedName>
    <definedName name="pr234" localSheetId="22">'17. m. TÖBB ÉVES'!$A$18</definedName>
    <definedName name="pr234" localSheetId="23">'18. m.  KÖZVETETT'!$A$23</definedName>
    <definedName name="pr234" localSheetId="26">'21. m. GÖRDÜLŐ'!#REF!</definedName>
    <definedName name="pr235" localSheetId="20">'15.m. MÉRLEG '!#REF!</definedName>
    <definedName name="pr235" localSheetId="22">'17. m. TÖBB ÉVES'!$A$19</definedName>
    <definedName name="pr235" localSheetId="23">'18. m.  KÖZVETETT'!$A$28</definedName>
    <definedName name="pr235" localSheetId="26">'21. m. GÖRDÜLŐ'!#REF!</definedName>
    <definedName name="pr236" localSheetId="20">'15.m. MÉRLEG '!#REF!</definedName>
    <definedName name="pr236" localSheetId="22">'17. m. TÖBB ÉVES'!$A$20</definedName>
    <definedName name="pr236" localSheetId="23">'18. m.  KÖZVETETT'!$A$33</definedName>
    <definedName name="pr236" localSheetId="26">'21. m. GÖRDÜLŐ'!#REF!</definedName>
    <definedName name="pr24" localSheetId="10">'6. m.  stabilitási 1'!$A$58</definedName>
    <definedName name="pr25" localSheetId="10">'6. m.  stabilitási 1'!$A$59</definedName>
    <definedName name="pr26" localSheetId="10">'6. m.  stabilitási 1'!$A$60</definedName>
    <definedName name="pr27" localSheetId="10">'6. m.  stabilitási 1'!$A$61</definedName>
    <definedName name="pr28" localSheetId="10">'6. m.  stabilitási 1'!$A$62</definedName>
    <definedName name="pr312" localSheetId="20">'15.m. MÉRLEG '!#REF!</definedName>
    <definedName name="pr312" localSheetId="22">'17. m. TÖBB ÉVES'!$A$7</definedName>
    <definedName name="pr312" localSheetId="23">'18. m.  KÖZVETETT'!#REF!</definedName>
    <definedName name="pr312" localSheetId="26">'21. m. GÖRDÜLŐ'!#REF!</definedName>
    <definedName name="pr313" localSheetId="20">'15.m. MÉRLEG '!#REF!</definedName>
    <definedName name="pr313" localSheetId="22">'17. m. TÖBB ÉVES'!$A$2</definedName>
    <definedName name="pr313" localSheetId="23">'18. m.  KÖZVETETT'!#REF!</definedName>
    <definedName name="pr313" localSheetId="26">'21. m. GÖRDÜLŐ'!#REF!</definedName>
    <definedName name="pr314" localSheetId="20">'15.m. MÉRLEG '!#REF!</definedName>
    <definedName name="pr314" localSheetId="22">'17. m. TÖBB ÉVES'!$A$9</definedName>
    <definedName name="pr314" localSheetId="23">'18. m.  KÖZVETETT'!$A$2</definedName>
    <definedName name="pr314" localSheetId="26">'21. m. GÖRDÜLŐ'!#REF!</definedName>
    <definedName name="pr315" localSheetId="20">'15.m. MÉRLEG '!#REF!</definedName>
    <definedName name="pr315" localSheetId="22">'17. m. TÖBB ÉVES'!$A$10</definedName>
    <definedName name="pr315" localSheetId="23">'18. m.  KÖZVETETT'!#REF!</definedName>
    <definedName name="pr315" localSheetId="26">'21. m. GÖRDÜLŐ'!#REF!</definedName>
    <definedName name="pr347" localSheetId="26">'21. m. GÖRDÜLŐ'!#REF!</definedName>
    <definedName name="pr348" localSheetId="26">'21. m. GÖRDÜLŐ'!#REF!</definedName>
    <definedName name="pr349" localSheetId="26">'21. m. GÖRDÜLŐ'!#REF!</definedName>
    <definedName name="pr395" localSheetId="26">'21. m. GÖRDÜLŐ'!#REF!</definedName>
    <definedName name="pr396" localSheetId="26">'21. m. GÖRDÜLŐ'!#REF!</definedName>
    <definedName name="pr397" localSheetId="26">'21. m. GÖRDÜLŐ'!#REF!</definedName>
    <definedName name="pr7" localSheetId="11">'7. m. stabilitási 2'!#REF!</definedName>
    <definedName name="pr8" localSheetId="11">'7. m. stabilitási 2'!#REF!</definedName>
    <definedName name="pr9" localSheetId="11">'7. m. stabilitási 2'!#REF!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<sst xmlns="http://schemas.openxmlformats.org/spreadsheetml/2006/main" count="2793" uniqueCount="845">
  <si>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</si>
  <si>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</si>
  <si>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</si>
  <si>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</si>
  <si>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</si>
  <si>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</si>
  <si>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</si>
  <si>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</si>
  <si>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</si>
  <si>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</si>
  <si>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</si>
  <si>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</si>
  <si>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</si>
  <si>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</si>
  <si>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</si>
  <si>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</si>
  <si>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</si>
  <si>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</si>
  <si>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</si>
  <si>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</si>
  <si>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</si>
  <si>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</si>
  <si>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</si>
  <si>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</si>
  <si>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</si>
  <si>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</si>
  <si>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</si>
  <si>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</si>
  <si>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</si>
  <si>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</si>
  <si>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</si>
  <si>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</si>
  <si>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</si>
  <si>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</si>
  <si>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</si>
  <si>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</si>
  <si>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</si>
  <si>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</si>
  <si>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</si>
  <si>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</si>
  <si>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</si>
  <si>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</si>
  <si>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</si>
  <si>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</si>
  <si>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</si>
  <si>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</si>
  <si>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</si>
  <si>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</si>
  <si>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</si>
  <si>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</si>
  <si>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</si>
  <si>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</si>
  <si>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</si>
  <si>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</si>
  <si>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</si>
  <si>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</si>
  <si>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</si>
  <si>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</si>
  <si>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</si>
  <si>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</si>
  <si>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</si>
  <si>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</si>
  <si>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</si>
  <si>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</si>
  <si>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</si>
  <si>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</si>
  <si>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</si>
  <si>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</si>
  <si>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</si>
  <si>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</si>
  <si>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</si>
  <si>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ÖSSZEVONT ELŐIRÁNYZATOK (ÖNKORMÁNYZAT ÉS KÖLTSÉGVETÉSI SZERVEI ÖSSZESEN)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</si>
  <si>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</si>
  <si>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</si>
  <si>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</si>
  <si>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</si>
  <si>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</si>
  <si>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</si>
  <si>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</si>
  <si>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</si>
  <si>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</si>
  <si>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</si>
  <si>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</si>
  <si>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</si>
  <si>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</si>
  <si>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</si>
  <si>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</si>
  <si>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</si>
  <si>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</si>
  <si>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</si>
  <si>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</si>
  <si>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</si>
  <si>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Tárgyévi kifizetés (2015. évi ei.)</t>
  </si>
  <si>
    <t>2018. évi kifizetés</t>
  </si>
  <si>
    <t>2019. év utáni kifizetések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</si>
  <si>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</si>
  <si>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</si>
  <si>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</si>
  <si>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</si>
  <si>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</si>
  <si>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</si>
  <si>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</si>
  <si>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</si>
  <si>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</si>
  <si>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</si>
  <si>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</si>
  <si>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</si>
  <si>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</si>
  <si>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</si>
  <si>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</si>
  <si>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</si>
  <si>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</si>
  <si>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</si>
  <si>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</si>
  <si>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</si>
  <si>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</si>
  <si>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</si>
  <si>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</si>
  <si>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</si>
  <si>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</si>
  <si>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</si>
  <si>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</si>
  <si>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</si>
  <si>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</si>
  <si>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</si>
  <si>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</si>
  <si>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</si>
  <si>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</si>
  <si>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</si>
  <si>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</si>
  <si>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</si>
  <si>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</si>
  <si>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</si>
  <si>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</si>
  <si>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</si>
  <si>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</si>
  <si>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</si>
  <si>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</si>
  <si>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</si>
  <si>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</si>
  <si>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</si>
  <si>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</si>
  <si>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</si>
  <si>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</si>
  <si>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</si>
  <si>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</si>
  <si>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</si>
  <si>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</si>
  <si>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</si>
  <si>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</si>
  <si>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</si>
  <si>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</si>
  <si>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</si>
  <si>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</si>
  <si>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</si>
  <si>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</si>
  <si>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</si>
  <si>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</si>
  <si>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</si>
  <si>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</si>
  <si>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</si>
  <si>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</si>
  <si>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</si>
  <si>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</si>
  <si>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</si>
  <si>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</si>
  <si>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</si>
  <si>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</si>
  <si>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</si>
  <si>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</si>
  <si>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</si>
  <si>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</si>
  <si>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</si>
  <si>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</si>
  <si>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</si>
  <si>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</si>
  <si>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</si>
  <si>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</si>
  <si>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</si>
  <si>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</si>
  <si>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</si>
  <si>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</si>
  <si>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</si>
  <si>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</si>
  <si>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</si>
  <si>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</si>
  <si>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</si>
  <si>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</si>
  <si>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</si>
  <si>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</si>
  <si>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</si>
  <si>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</si>
  <si>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</si>
  <si>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</si>
  <si>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</si>
  <si>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</si>
  <si>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</si>
  <si>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</si>
  <si>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</si>
  <si>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</si>
  <si>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</si>
  <si>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</si>
  <si>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</si>
  <si>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</si>
  <si>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</si>
  <si>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</si>
  <si>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</si>
  <si>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</si>
  <si>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</si>
  <si>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</si>
  <si>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</si>
  <si>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</si>
  <si>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</si>
  <si>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</si>
  <si>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</si>
  <si>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</si>
  <si>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</si>
  <si>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</si>
  <si>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</si>
  <si>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</si>
  <si>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</si>
  <si>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</si>
  <si>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</si>
  <si>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</si>
  <si>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</si>
  <si>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</si>
  <si>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</si>
  <si>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</si>
  <si>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</si>
  <si>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</si>
  <si>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</si>
  <si>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</si>
  <si>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</si>
  <si>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</si>
  <si>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</si>
  <si>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</si>
  <si>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</si>
  <si>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</si>
  <si>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</si>
  <si>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</si>
  <si>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</si>
  <si>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</si>
  <si>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</si>
  <si>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</si>
  <si>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</si>
  <si>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</si>
  <si>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</si>
  <si>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</si>
  <si>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</si>
  <si>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</si>
  <si>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</si>
  <si>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</si>
  <si>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</si>
  <si>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</si>
  <si>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</si>
  <si>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</si>
  <si>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</si>
  <si>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</si>
  <si>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</si>
  <si>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</si>
  <si>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</si>
  <si>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</si>
  <si>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</si>
  <si>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</si>
  <si>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</si>
  <si>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</si>
  <si>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</si>
  <si>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</si>
  <si>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</si>
  <si>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</si>
  <si>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</si>
  <si>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</si>
  <si>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</si>
  <si>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</si>
  <si>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</si>
  <si>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</si>
  <si>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</si>
  <si>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</si>
  <si>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</si>
  <si>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</si>
  <si>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</si>
  <si>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</si>
  <si>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</si>
  <si>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</si>
  <si>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</si>
  <si>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</si>
  <si>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</si>
  <si>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</si>
  <si>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</si>
  <si>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</si>
  <si>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</si>
  <si>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</si>
  <si>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</si>
  <si>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</si>
  <si>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</si>
  <si>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</si>
  <si>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</si>
  <si>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</si>
  <si>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</si>
  <si>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</si>
  <si>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</si>
  <si>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</si>
  <si>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</si>
  <si>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</si>
  <si>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</si>
  <si>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</si>
  <si>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</si>
  <si>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</si>
  <si>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</si>
  <si>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</si>
  <si>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</si>
  <si>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</si>
  <si>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</si>
  <si>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</si>
  <si>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</si>
  <si>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</si>
  <si>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</si>
  <si>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</si>
  <si>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</si>
  <si>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</si>
  <si>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</si>
  <si>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</si>
  <si>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</si>
  <si>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</si>
  <si>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</si>
  <si>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</si>
  <si>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</si>
  <si>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</si>
  <si>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</si>
  <si>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</si>
  <si>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</si>
  <si>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</si>
  <si>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</si>
  <si>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</si>
  <si>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</si>
  <si>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</si>
  <si>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</si>
  <si>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</si>
  <si>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</si>
  <si>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</si>
  <si>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</si>
  <si>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</si>
  <si>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</si>
  <si>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</si>
  <si>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</si>
  <si>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</si>
  <si>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</si>
  <si>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</si>
  <si>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</si>
  <si>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</si>
  <si>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</si>
  <si>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</si>
  <si>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</si>
  <si>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</si>
  <si>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</si>
  <si>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</si>
  <si>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</si>
  <si>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</si>
  <si>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</si>
  <si>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</si>
  <si>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</si>
  <si>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</si>
  <si>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</si>
  <si>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</si>
  <si>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</si>
  <si>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</si>
  <si>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</si>
  <si>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</si>
  <si>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</si>
  <si>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</si>
  <si>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</si>
  <si>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</si>
  <si>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</si>
  <si>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</si>
  <si>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</si>
  <si>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</si>
  <si>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</si>
  <si>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</si>
  <si>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</si>
  <si>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</si>
  <si>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</si>
  <si>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</si>
  <si>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</si>
  <si>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</si>
  <si>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</si>
  <si>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</si>
  <si>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</si>
  <si>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</si>
  <si>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</si>
  <si>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</si>
  <si>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</si>
  <si>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</si>
  <si>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</si>
  <si>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</si>
  <si>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</si>
  <si>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</si>
  <si>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</si>
  <si>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</si>
  <si>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</si>
  <si>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</si>
  <si>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</si>
  <si>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</si>
  <si>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</si>
  <si>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</si>
  <si>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</si>
  <si>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</si>
  <si>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</si>
  <si>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</si>
  <si>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</si>
  <si>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</si>
  <si>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</si>
  <si>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</si>
  <si>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</si>
  <si>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</si>
  <si>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</si>
  <si>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</si>
  <si>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</si>
  <si>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</si>
  <si>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</si>
  <si>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</si>
  <si>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</si>
  <si>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</si>
  <si>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</si>
  <si>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</si>
  <si>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</si>
  <si>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</si>
  <si>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</si>
  <si>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</si>
  <si>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</si>
  <si>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</si>
  <si>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</si>
  <si>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</si>
  <si>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</si>
  <si>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</si>
  <si>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</si>
  <si>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</si>
  <si>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</si>
  <si>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</si>
  <si>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</si>
  <si>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</si>
  <si>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</si>
  <si>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</si>
  <si>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</si>
  <si>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</si>
  <si>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</si>
  <si>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</si>
  <si>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</si>
  <si>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</si>
  <si>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</si>
  <si>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</si>
  <si>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</si>
  <si>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</si>
  <si>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</si>
  <si>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</si>
  <si>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</si>
  <si>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</si>
  <si>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</si>
  <si>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</si>
  <si>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</si>
  <si>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</si>
  <si>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</si>
  <si>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</si>
  <si>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</si>
  <si>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</si>
  <si>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</si>
  <si>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</si>
  <si>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</si>
  <si>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</si>
  <si>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</si>
  <si>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</si>
  <si>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</si>
  <si>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</si>
  <si>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</si>
  <si>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</si>
  <si>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</si>
  <si>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</si>
  <si>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</si>
  <si>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</si>
  <si>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</si>
  <si>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</si>
  <si>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</si>
  <si>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</si>
  <si>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</si>
  <si>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</si>
  <si>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</si>
  <si>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</si>
  <si>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</si>
  <si>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</si>
  <si>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</si>
  <si>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</si>
  <si>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</si>
  <si>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</si>
  <si>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</si>
  <si>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</si>
  <si>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</si>
  <si>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</si>
  <si>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</si>
  <si>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</si>
  <si>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</si>
  <si>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</si>
  <si>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</si>
  <si>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</si>
  <si>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</si>
  <si>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</si>
  <si>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</si>
  <si>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</si>
  <si>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</si>
  <si>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</si>
  <si>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</si>
  <si>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</si>
  <si>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</si>
  <si>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</si>
  <si>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</si>
  <si>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</si>
  <si>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</si>
  <si>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</si>
  <si>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</si>
  <si>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</si>
  <si>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</si>
  <si>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</si>
  <si>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</si>
  <si>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</si>
  <si>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</si>
  <si>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</si>
  <si>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</si>
  <si>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</si>
  <si>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</si>
  <si>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</si>
  <si>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</si>
  <si>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</si>
  <si>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</si>
  <si>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</si>
  <si>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</si>
  <si>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</si>
  <si>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</si>
  <si>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</si>
  <si>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</si>
  <si>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</si>
  <si>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</si>
  <si>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</si>
  <si>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</si>
  <si>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</si>
  <si>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</si>
  <si>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</si>
  <si>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</si>
  <si>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</si>
  <si>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</si>
  <si>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</si>
  <si>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</si>
  <si>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</si>
  <si>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</si>
  <si>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</si>
  <si>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</si>
  <si>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</si>
  <si>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</si>
  <si>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</si>
  <si>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</si>
  <si>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</si>
  <si>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</si>
  <si>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</si>
  <si>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</si>
  <si>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</si>
  <si>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</si>
  <si>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</si>
  <si>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</si>
  <si>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</si>
  <si>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</si>
  <si>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</si>
  <si>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</si>
  <si>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</si>
  <si>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</si>
  <si>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</si>
  <si>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</si>
  <si>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</si>
  <si>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</si>
  <si>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</si>
  <si>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</si>
  <si>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</si>
  <si>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</si>
  <si>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</si>
  <si>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</si>
  <si>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</si>
  <si>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</si>
  <si>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</si>
  <si>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</si>
  <si>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</si>
  <si>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</si>
  <si>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</si>
  <si>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</si>
  <si>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</si>
  <si>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</si>
  <si>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</si>
  <si>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</si>
  <si>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</si>
  <si>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</si>
  <si>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</si>
  <si>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</si>
  <si>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</si>
  <si>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</si>
  <si>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</si>
  <si>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</si>
  <si>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</si>
  <si>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</si>
  <si>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</si>
  <si>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</si>
  <si>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</si>
  <si>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</si>
  <si>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</si>
  <si>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</si>
  <si>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</si>
  <si>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</si>
  <si>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</si>
  <si>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</si>
  <si>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</si>
  <si>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</si>
  <si>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</si>
  <si>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</si>
  <si>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</si>
  <si>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</si>
  <si>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</si>
  <si>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</si>
  <si>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</si>
  <si>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</si>
  <si>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</si>
  <si>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</si>
  <si>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</si>
  <si>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</si>
  <si>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</si>
  <si>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</si>
  <si>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</si>
  <si>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</si>
  <si>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</si>
  <si>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</si>
  <si>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</si>
  <si>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</si>
  <si>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</si>
  <si>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</si>
  <si>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</si>
  <si>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</si>
  <si>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</si>
  <si>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</si>
  <si>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</si>
  <si>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</si>
  <si>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</si>
  <si>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</si>
  <si>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</si>
  <si>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</si>
  <si>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</si>
  <si>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</si>
  <si>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</si>
  <si>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</si>
  <si>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</si>
  <si>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</si>
  <si>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</si>
  <si>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</si>
  <si>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</si>
  <si>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</si>
  <si>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</si>
  <si>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</si>
  <si>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</si>
  <si>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</si>
  <si>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</si>
  <si>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</si>
  <si>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</si>
  <si>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</si>
  <si>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</si>
  <si>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</si>
  <si>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</si>
  <si>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</si>
  <si>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</si>
  <si>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</si>
  <si>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</si>
  <si>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</si>
  <si>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</si>
  <si>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</si>
  <si>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</si>
  <si>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</si>
  <si>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</si>
  <si>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</si>
  <si>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</si>
  <si>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</si>
  <si>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</si>
  <si>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</si>
  <si>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</si>
  <si>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</si>
  <si>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</si>
  <si>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Az egységes rovatrend szerint a kiemelt kiadási és bevételi jogcímek</t>
  </si>
  <si>
    <t>Önkormányzat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</si>
  <si>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</si>
  <si>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</si>
  <si>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</si>
  <si>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</si>
  <si>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</si>
  <si>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</si>
  <si>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</si>
  <si>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</si>
  <si>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</si>
  <si>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</si>
  <si>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</si>
  <si>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</si>
  <si>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</si>
  <si>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</si>
  <si>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</si>
  <si>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</si>
  <si>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</si>
  <si>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</si>
  <si>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</si>
  <si>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</si>
  <si>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</si>
  <si>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</si>
  <si>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</si>
  <si>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</si>
  <si>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072112 Háziorvosi ügyeleti ellátás</t>
  </si>
  <si>
    <t>074031 Család és nővédelmi egészségügyi gondozás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</si>
  <si>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</si>
  <si>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</si>
  <si>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</si>
  <si>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</si>
  <si>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ÖNKORMÁNYZAT ÖSSZESEN</t>
  </si>
  <si>
    <t>Működési költségvetés előirányzat csoport</t>
  </si>
  <si>
    <t xml:space="preserve">Felhalmozási költségvetés előirányzat csoport 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</si>
  <si>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</si>
  <si>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</si>
  <si>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</si>
  <si>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</si>
  <si>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</si>
  <si>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</si>
  <si>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</si>
  <si>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</si>
  <si>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Ellátottak pénzbeli juttatásai (=46+...+53)</t>
  </si>
  <si>
    <t>Tartalékok</t>
  </si>
  <si>
    <t>Felhasználás
2013. 09.30-ig</t>
  </si>
  <si>
    <t>Teljesítés %-a</t>
  </si>
  <si>
    <t>Orvosi ügyeleti hj. Pereszteg</t>
  </si>
  <si>
    <t>Működési célú pénzeszközátadások államháztartáson kívülre</t>
  </si>
  <si>
    <t>Ellátottak pénzbeli juttatásai</t>
  </si>
  <si>
    <t>Települési támogatás</t>
  </si>
  <si>
    <t>Kiküldetések, reklám- és propagandakiadások (=36+37)</t>
  </si>
  <si>
    <t>K.5.1.ebből tartalék</t>
  </si>
  <si>
    <t>061030 Lakáshoz jutást segítő támogatások</t>
  </si>
  <si>
    <t>084060 Érdekképviseleti, szakszervezeti tevékenységek támogatása</t>
  </si>
  <si>
    <t>Egyéb tárgyi eszköz berszerzés</t>
  </si>
  <si>
    <t>Vizmű vagyon felújítása</t>
  </si>
  <si>
    <t>Ebergőc Község Önkormányzatának tervezett egyéb működési kiadásai és pénzeszköz átadásai</t>
  </si>
  <si>
    <t>Család és növédelmi eü. Gond.</t>
  </si>
  <si>
    <t>Közös Hivatal</t>
  </si>
  <si>
    <t>Hulladékgazdálkodási társ.</t>
  </si>
  <si>
    <t>Vizgazdálkodási Társulatnak érd. Hozzájár.</t>
  </si>
  <si>
    <t>TÖOSZ tagdíj</t>
  </si>
  <si>
    <t>Leader támogatás</t>
  </si>
  <si>
    <t>5. melléklet</t>
  </si>
  <si>
    <t>6.melléklet</t>
  </si>
  <si>
    <t>7. melléklet</t>
  </si>
  <si>
    <t>8. melléklet</t>
  </si>
  <si>
    <t>9. melléklet</t>
  </si>
  <si>
    <t>10.melléklet</t>
  </si>
  <si>
    <t>11. melléklet</t>
  </si>
  <si>
    <t>12.melléklet</t>
  </si>
  <si>
    <t>14. melléklet</t>
  </si>
  <si>
    <t>21.melléklet</t>
  </si>
  <si>
    <t>18.melléklet</t>
  </si>
  <si>
    <t>16. melléklet</t>
  </si>
  <si>
    <t>Ebergőc Község Önkormányzat 2016. évi költségvetése</t>
  </si>
  <si>
    <t>13. melléklet</t>
  </si>
  <si>
    <t>B41</t>
  </si>
  <si>
    <t>2019.</t>
  </si>
  <si>
    <t>saját bevételek 2019.</t>
  </si>
  <si>
    <t>2019. évi előirányzat</t>
  </si>
  <si>
    <t>22. melléklet</t>
  </si>
  <si>
    <t>I. melléklet</t>
  </si>
  <si>
    <t>1.1. melléklet</t>
  </si>
  <si>
    <t>900020 Önkormányzatok funkcióira nem sorolható bevételei államháztartáson kívülről</t>
  </si>
  <si>
    <t>Települési önkormányzatok szociális gyermekjóléti és gyermekétkeztetési feladatainak támogatása</t>
  </si>
  <si>
    <t>Működési bevételek (=34+…+40+43+46+...+48)</t>
  </si>
  <si>
    <t>Felhalmozási célú átvett pénzeszközök (=62+…+66)</t>
  </si>
  <si>
    <t>Költségvetési bevételek (=13+19+33+49+55+61+67)</t>
  </si>
  <si>
    <t>2.1. melléklet</t>
  </si>
  <si>
    <t>082091 Közművelődés – közösségi és társadalmi részvétel fejlesztése</t>
  </si>
  <si>
    <t>Egyéb működési célú kiadások (=55+59+…+70)</t>
  </si>
  <si>
    <t>Beruházások (=72+…+78)</t>
  </si>
  <si>
    <t>Felújítások (=80+...+83)</t>
  </si>
  <si>
    <t>Költségvetési kiadások (=19+20+45+54+71+79+84+94)</t>
  </si>
  <si>
    <t>Belföldi finanszírozás kiadásai (=04+11+…+17+20)</t>
  </si>
  <si>
    <t>Finanszírozási kiadások (=21+27+28+29)</t>
  </si>
  <si>
    <t>3. melléklet</t>
  </si>
  <si>
    <t>Ebergőc Község Önkormányzat 2017. évi költségvetése</t>
  </si>
  <si>
    <t>1. melléklet</t>
  </si>
  <si>
    <t>Felhalmozási célú támogatások államháztartáson belülről (=14+…+18)</t>
  </si>
  <si>
    <t>Finanszirozási bevételek (Ft)</t>
  </si>
  <si>
    <t>1.2. melléklet</t>
  </si>
  <si>
    <t>018030 Támogatási célú finanszírozási műveletek</t>
  </si>
  <si>
    <t>Előző év költségvetési maradványának igénybevétele</t>
  </si>
  <si>
    <t>Maradvány igénybevétele (=10+11)</t>
  </si>
  <si>
    <t>Belföldi finanszírozás bevételei (=04+09+12+…+17+20)</t>
  </si>
  <si>
    <t>Finanszírozási bevételek (=21+27+28+29)</t>
  </si>
  <si>
    <t>Ebergőc Község Önkormányzat  2017. évi költségvetése</t>
  </si>
  <si>
    <t>Működési kiadások (Ft)</t>
  </si>
  <si>
    <t>2. mell.</t>
  </si>
  <si>
    <t>Működési kiadások ( Ft)</t>
  </si>
  <si>
    <t>051030 Nem veszélyes (települési) hulladék vegyes (ömlesztett) begyűjtése, szállítása,átrakása</t>
  </si>
  <si>
    <t>072313 Fogorvosi szakellátás</t>
  </si>
  <si>
    <t>082044 Könyvtári szolgáltatások</t>
  </si>
  <si>
    <t>107060 Egyéb szociális pénzbeli és természetbeni ellátások, támogatások</t>
  </si>
  <si>
    <t>2.2. melléklet.</t>
  </si>
  <si>
    <t>4. táblázat</t>
  </si>
  <si>
    <t>KÖLTSÉGVETÉSI SZERV Közös önkormányzati Hivatal</t>
  </si>
  <si>
    <t>KÖLTSÉGVETÉSI SZERV Nefelejcs Óoda</t>
  </si>
  <si>
    <t>Fűnyiró</t>
  </si>
  <si>
    <t>Főtér befejezés</t>
  </si>
  <si>
    <t>2015. eredeti előirányzat</t>
  </si>
  <si>
    <t>Fogorvosi ügyelet</t>
  </si>
  <si>
    <t>Érdekeltségi hozzájárulás út.</t>
  </si>
  <si>
    <t>Finanszirozási kiadások (Ft)</t>
  </si>
  <si>
    <t>Létszám adatok</t>
  </si>
  <si>
    <t>Beruházások és felújítások (Ft)</t>
  </si>
  <si>
    <t>Ebergőc Község Önkormányzat 2017. évi költségvetés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</si>
  <si>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</si>
  <si>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</si>
  <si>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</si>
  <si>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</si>
  <si>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Irányító szervi támogatások folyósítása ( Ft)</t>
  </si>
  <si>
    <t>Lakosságnak juttatott támogatások, szociális, rászorultsági jellegű ellátások (Ft)</t>
  </si>
  <si>
    <t>2017. évben</t>
  </si>
  <si>
    <t>2015. évi teljesítésités</t>
  </si>
  <si>
    <t>2016. évi várható teljesítés</t>
  </si>
  <si>
    <t>2017. évi eredeti ei.</t>
  </si>
  <si>
    <t>A helyi önkormányzat költségvetési mérlege közgazdasági tagolásban (Ft)</t>
  </si>
  <si>
    <t>A többéves kihatással járó döntések számszerűsítése évenkénti bontásban és összesítve (Ft)</t>
  </si>
  <si>
    <t>A közvetett támogatások (Ft)</t>
  </si>
  <si>
    <t>Önkormányzat 2017. évi költségvetése</t>
  </si>
  <si>
    <t>Kiadások (Ft)</t>
  </si>
  <si>
    <t>2020.</t>
  </si>
  <si>
    <t>Bevételek (Ft)</t>
  </si>
  <si>
    <t>Középtávú tervezés - Önkormányzat 2017. évi költségvetése</t>
  </si>
  <si>
    <t>15. melléklet</t>
  </si>
  <si>
    <t>17.melléklet</t>
  </si>
  <si>
    <t>20. melléklet</t>
  </si>
  <si>
    <t>19. melléklet</t>
  </si>
  <si>
    <t xml:space="preserve"> Forintban !</t>
  </si>
  <si>
    <t>Előirányzat felhasználási terv (Ft)</t>
  </si>
  <si>
    <t>A költségvetési hiány külső finanszírozására vagy a költségvetési többlet felhasználására szolgáló finanszírozási bevételek és kiadások működési és felhalmozási cél szerinti tagolásban (Ft)</t>
  </si>
  <si>
    <t>Ebergőc Község Önkormányzat 2017. évi  költségvetése</t>
  </si>
  <si>
    <t>Támogatások, kölcsönök nyújtása és törlesztése (Ft)</t>
  </si>
  <si>
    <t>Támogatások, kölcsönök bevételei ( Ft)</t>
  </si>
  <si>
    <t>Helyi adó és egyéb közhatalmi bevételek (Ft)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</si>
</sst>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14"/>
      <name val="Bookman Old Style"/>
      <family val="1"/>
    </font>
    <font>
      <sz val="10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 CE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 CE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1" fillId="21" borderId="7" applyNumberFormat="0" applyFont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97" fillId="28" borderId="0" applyNumberFormat="0" applyBorder="0" applyAlignment="0" applyProtection="0"/>
    <xf numFmtId="0" fontId="98" fillId="29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2" fillId="30" borderId="0" applyNumberFormat="0" applyBorder="0" applyAlignment="0" applyProtection="0"/>
    <xf numFmtId="0" fontId="103" fillId="31" borderId="0" applyNumberFormat="0" applyBorder="0" applyAlignment="0" applyProtection="0"/>
    <xf numFmtId="0" fontId="104" fillId="29" borderId="1" applyNumberFormat="0" applyAlignment="0" applyProtection="0"/>
    <xf numFmtId="9" fontId="1" fillId="0" borderId="0" applyFont="0" applyFill="0" applyBorder="0" applyAlignment="0" applyProtection="0"/>
  </cellStyleXfs>
  <cellXfs count="39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68" applyFont="1" applyFill="1" applyBorder="1" applyAlignment="1">
      <alignment horizontal="left" vertical="center" wrapText="1"/>
      <protection/>
    </xf>
    <xf numFmtId="0" fontId="8" fillId="0" borderId="10" xfId="6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1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5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33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36" fillId="0" borderId="0" xfId="44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35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61">
      <alignment/>
      <protection/>
    </xf>
    <xf numFmtId="0" fontId="15" fillId="0" borderId="0" xfId="61" applyFont="1">
      <alignment/>
      <protection/>
    </xf>
    <xf numFmtId="0" fontId="15" fillId="0" borderId="12" xfId="61" applyFont="1" applyBorder="1">
      <alignment/>
      <protection/>
    </xf>
    <xf numFmtId="0" fontId="11" fillId="0" borderId="12" xfId="61" applyFont="1" applyBorder="1">
      <alignment/>
      <protection/>
    </xf>
    <xf numFmtId="0" fontId="11" fillId="34" borderId="12" xfId="61" applyFont="1" applyFill="1" applyBorder="1">
      <alignment/>
      <protection/>
    </xf>
    <xf numFmtId="0" fontId="12" fillId="0" borderId="0" xfId="61" applyFont="1">
      <alignment/>
      <protection/>
    </xf>
    <xf numFmtId="0" fontId="4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6" fillId="5" borderId="10" xfId="61" applyFont="1" applyFill="1" applyBorder="1">
      <alignment/>
      <protection/>
    </xf>
    <xf numFmtId="0" fontId="6" fillId="5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4" borderId="10" xfId="61" applyFont="1" applyFill="1" applyBorder="1">
      <alignment/>
      <protection/>
    </xf>
    <xf numFmtId="0" fontId="24" fillId="34" borderId="10" xfId="61" applyFont="1" applyFill="1" applyBorder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165" fontId="5" fillId="0" borderId="10" xfId="61" applyNumberFormat="1" applyFont="1" applyFill="1" applyBorder="1" applyAlignment="1">
      <alignment vertical="center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Border="1">
      <alignment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27" fillId="35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3" fontId="48" fillId="0" borderId="0" xfId="60" applyNumberFormat="1" applyFont="1" applyAlignment="1">
      <alignment/>
      <protection/>
    </xf>
    <xf numFmtId="3" fontId="49" fillId="0" borderId="0" xfId="60" applyNumberFormat="1" applyFont="1" applyAlignment="1">
      <alignment/>
      <protection/>
    </xf>
    <xf numFmtId="174" fontId="43" fillId="0" borderId="0" xfId="60" applyNumberFormat="1" applyFill="1" applyAlignment="1">
      <alignment vertical="center" wrapText="1"/>
      <protection/>
    </xf>
    <xf numFmtId="3" fontId="46" fillId="0" borderId="0" xfId="60" applyNumberFormat="1" applyFont="1" applyAlignment="1">
      <alignment horizontal="center"/>
      <protection/>
    </xf>
    <xf numFmtId="174" fontId="51" fillId="0" borderId="0" xfId="60" applyNumberFormat="1" applyFont="1" applyFill="1" applyAlignment="1">
      <alignment horizontal="center" vertical="center" wrapText="1"/>
      <protection/>
    </xf>
    <xf numFmtId="174" fontId="43" fillId="0" borderId="0" xfId="60" applyNumberFormat="1" applyFill="1" applyAlignment="1" applyProtection="1">
      <alignment vertical="center" wrapText="1"/>
      <protection/>
    </xf>
    <xf numFmtId="174" fontId="51" fillId="0" borderId="0" xfId="60" applyNumberFormat="1" applyFont="1" applyFill="1" applyAlignment="1">
      <alignment vertical="center" wrapText="1"/>
      <protection/>
    </xf>
    <xf numFmtId="174" fontId="51" fillId="0" borderId="0" xfId="60" applyNumberFormat="1" applyFont="1" applyFill="1" applyAlignment="1">
      <alignment vertical="center" wrapText="1"/>
      <protection/>
    </xf>
    <xf numFmtId="174" fontId="43" fillId="0" borderId="0" xfId="60" applyNumberFormat="1" applyFill="1" applyAlignment="1">
      <alignment horizontal="center" vertical="center" wrapText="1"/>
      <protection/>
    </xf>
    <xf numFmtId="174" fontId="52" fillId="0" borderId="0" xfId="60" applyNumberFormat="1" applyFont="1" applyFill="1" applyAlignment="1">
      <alignment vertical="center" wrapText="1"/>
      <protection/>
    </xf>
    <xf numFmtId="3" fontId="0" fillId="37" borderId="10" xfId="0" applyNumberForma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3" fontId="101" fillId="0" borderId="0" xfId="61" applyNumberFormat="1" applyFont="1" applyAlignment="1">
      <alignment horizontal="center"/>
      <protection/>
    </xf>
    <xf numFmtId="0" fontId="31" fillId="0" borderId="12" xfId="61" applyFont="1" applyBorder="1">
      <alignment/>
      <protection/>
    </xf>
    <xf numFmtId="0" fontId="31" fillId="0" borderId="0" xfId="61" applyFont="1">
      <alignment/>
      <protection/>
    </xf>
    <xf numFmtId="0" fontId="107" fillId="0" borderId="0" xfId="61" applyFont="1">
      <alignment/>
      <protection/>
    </xf>
    <xf numFmtId="0" fontId="5" fillId="0" borderId="10" xfId="61" applyFont="1" applyFill="1" applyBorder="1" applyAlignment="1">
      <alignment horizontal="center" wrapText="1"/>
      <protection/>
    </xf>
    <xf numFmtId="0" fontId="0" fillId="0" borderId="13" xfId="61" applyBorder="1">
      <alignment/>
      <protection/>
    </xf>
    <xf numFmtId="174" fontId="53" fillId="0" borderId="14" xfId="60" applyNumberFormat="1" applyFont="1" applyFill="1" applyBorder="1" applyAlignment="1" applyProtection="1">
      <alignment horizontal="center" vertical="center" wrapText="1"/>
      <protection/>
    </xf>
    <xf numFmtId="174" fontId="53" fillId="0" borderId="15" xfId="60" applyNumberFormat="1" applyFont="1" applyFill="1" applyBorder="1" applyAlignment="1" applyProtection="1">
      <alignment horizontal="center" vertical="center" wrapText="1"/>
      <protection/>
    </xf>
    <xf numFmtId="174" fontId="54" fillId="0" borderId="16" xfId="60" applyNumberFormat="1" applyFont="1" applyFill="1" applyBorder="1" applyAlignment="1" applyProtection="1">
      <alignment horizontal="center" vertical="center" wrapText="1"/>
      <protection/>
    </xf>
    <xf numFmtId="174" fontId="54" fillId="0" borderId="17" xfId="60" applyNumberFormat="1" applyFont="1" applyFill="1" applyBorder="1" applyAlignment="1" applyProtection="1">
      <alignment horizontal="center" vertical="center" wrapText="1"/>
      <protection/>
    </xf>
    <xf numFmtId="174" fontId="54" fillId="0" borderId="18" xfId="60" applyNumberFormat="1" applyFont="1" applyFill="1" applyBorder="1" applyAlignment="1" applyProtection="1">
      <alignment horizontal="center" vertical="center" wrapText="1"/>
      <protection/>
    </xf>
    <xf numFmtId="174" fontId="54" fillId="0" borderId="19" xfId="60" applyNumberFormat="1" applyFont="1" applyFill="1" applyBorder="1" applyAlignment="1" applyProtection="1">
      <alignment horizontal="center" vertical="center" wrapText="1"/>
      <protection/>
    </xf>
    <xf numFmtId="174" fontId="51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51" fillId="0" borderId="10" xfId="60" applyNumberFormat="1" applyFont="1" applyFill="1" applyBorder="1" applyAlignment="1" applyProtection="1">
      <alignment vertical="center" wrapText="1"/>
      <protection locked="0"/>
    </xf>
    <xf numFmtId="174" fontId="51" fillId="0" borderId="21" xfId="60" applyNumberFormat="1" applyFont="1" applyFill="1" applyBorder="1" applyAlignment="1" applyProtection="1">
      <alignment vertical="center" wrapText="1"/>
      <protection/>
    </xf>
    <xf numFmtId="174" fontId="50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108" fillId="0" borderId="10" xfId="60" applyNumberFormat="1" applyFont="1" applyFill="1" applyBorder="1" applyAlignment="1" applyProtection="1">
      <alignment vertical="center" wrapText="1"/>
      <protection locked="0"/>
    </xf>
    <xf numFmtId="174" fontId="55" fillId="0" borderId="12" xfId="60" applyNumberFormat="1" applyFont="1" applyFill="1" applyBorder="1" applyAlignment="1" applyProtection="1">
      <alignment vertical="center" wrapText="1"/>
      <protection locked="0"/>
    </xf>
    <xf numFmtId="174" fontId="55" fillId="0" borderId="21" xfId="60" applyNumberFormat="1" applyFont="1" applyFill="1" applyBorder="1" applyAlignment="1" applyProtection="1">
      <alignment vertical="center" wrapText="1"/>
      <protection/>
    </xf>
    <xf numFmtId="174" fontId="43" fillId="0" borderId="10" xfId="60" applyNumberFormat="1" applyFont="1" applyFill="1" applyBorder="1" applyAlignment="1" applyProtection="1">
      <alignment vertical="center" wrapText="1"/>
      <protection locked="0"/>
    </xf>
    <xf numFmtId="174" fontId="50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53" fillId="0" borderId="10" xfId="60" applyNumberFormat="1" applyFont="1" applyFill="1" applyBorder="1" applyAlignment="1" applyProtection="1">
      <alignment vertical="center" wrapText="1"/>
      <protection locked="0"/>
    </xf>
    <xf numFmtId="174" fontId="50" fillId="0" borderId="22" xfId="60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23" xfId="60" applyNumberFormat="1" applyFont="1" applyFill="1" applyBorder="1" applyAlignment="1" applyProtection="1">
      <alignment vertical="center" wrapText="1"/>
      <protection locked="0"/>
    </xf>
    <xf numFmtId="174" fontId="55" fillId="0" borderId="24" xfId="60" applyNumberFormat="1" applyFont="1" applyFill="1" applyBorder="1" applyAlignment="1" applyProtection="1">
      <alignment vertical="center" wrapText="1"/>
      <protection locked="0"/>
    </xf>
    <xf numFmtId="174" fontId="53" fillId="0" borderId="16" xfId="60" applyNumberFormat="1" applyFont="1" applyFill="1" applyBorder="1" applyAlignment="1" applyProtection="1">
      <alignment horizontal="left" vertical="center" wrapText="1"/>
      <protection/>
    </xf>
    <xf numFmtId="174" fontId="53" fillId="0" borderId="17" xfId="60" applyNumberFormat="1" applyFont="1" applyFill="1" applyBorder="1" applyAlignment="1" applyProtection="1">
      <alignment vertical="center" wrapText="1"/>
      <protection/>
    </xf>
    <xf numFmtId="174" fontId="51" fillId="0" borderId="19" xfId="60" applyNumberFormat="1" applyFont="1" applyFill="1" applyBorder="1" applyAlignment="1" applyProtection="1">
      <alignment vertical="center" wrapText="1"/>
      <protection/>
    </xf>
    <xf numFmtId="3" fontId="15" fillId="0" borderId="10" xfId="0" applyNumberFormat="1" applyFont="1" applyBorder="1" applyAlignment="1">
      <alignment horizontal="right"/>
    </xf>
    <xf numFmtId="0" fontId="0" fillId="0" borderId="0" xfId="61" applyFont="1" applyAlignment="1">
      <alignment horizontal="center"/>
      <protection/>
    </xf>
    <xf numFmtId="3" fontId="45" fillId="0" borderId="0" xfId="60" applyNumberFormat="1" applyFont="1" applyAlignment="1">
      <alignment horizontal="right"/>
      <protection/>
    </xf>
    <xf numFmtId="3" fontId="15" fillId="0" borderId="10" xfId="61" applyNumberFormat="1" applyFont="1" applyBorder="1">
      <alignment/>
      <protection/>
    </xf>
    <xf numFmtId="3" fontId="0" fillId="32" borderId="10" xfId="0" applyNumberFormat="1" applyFill="1" applyBorder="1" applyAlignment="1">
      <alignment/>
    </xf>
    <xf numFmtId="3" fontId="31" fillId="0" borderId="10" xfId="61" applyNumberFormat="1" applyFont="1" applyBorder="1">
      <alignment/>
      <protection/>
    </xf>
    <xf numFmtId="3" fontId="0" fillId="0" borderId="10" xfId="61" applyNumberFormat="1" applyBorder="1">
      <alignment/>
      <protection/>
    </xf>
    <xf numFmtId="3" fontId="101" fillId="0" borderId="10" xfId="61" applyNumberFormat="1" applyFont="1" applyBorder="1">
      <alignment/>
      <protection/>
    </xf>
    <xf numFmtId="3" fontId="8" fillId="0" borderId="10" xfId="61" applyNumberFormat="1" applyFont="1" applyFill="1" applyBorder="1" applyAlignment="1">
      <alignment horizontal="right" vertical="center" wrapText="1"/>
      <protection/>
    </xf>
    <xf numFmtId="3" fontId="8" fillId="0" borderId="10" xfId="61" applyNumberFormat="1" applyFont="1" applyFill="1" applyBorder="1" applyAlignment="1">
      <alignment horizontal="left" vertical="center" wrapText="1"/>
      <protection/>
    </xf>
    <xf numFmtId="3" fontId="7" fillId="0" borderId="10" xfId="61" applyNumberFormat="1" applyFont="1" applyFill="1" applyBorder="1" applyAlignment="1">
      <alignment horizontal="right" vertical="center" wrapText="1"/>
      <protection/>
    </xf>
    <xf numFmtId="3" fontId="7" fillId="0" borderId="10" xfId="61" applyNumberFormat="1" applyFont="1" applyFill="1" applyBorder="1" applyAlignment="1">
      <alignment horizontal="left" vertical="center" wrapText="1"/>
      <protection/>
    </xf>
    <xf numFmtId="3" fontId="8" fillId="0" borderId="10" xfId="61" applyNumberFormat="1" applyFont="1" applyFill="1" applyBorder="1" applyAlignment="1">
      <alignment horizontal="right" vertical="center"/>
      <protection/>
    </xf>
    <xf numFmtId="3" fontId="8" fillId="0" borderId="10" xfId="61" applyNumberFormat="1" applyFont="1" applyFill="1" applyBorder="1" applyAlignment="1">
      <alignment horizontal="left" vertical="center"/>
      <protection/>
    </xf>
    <xf numFmtId="3" fontId="7" fillId="0" borderId="10" xfId="61" applyNumberFormat="1" applyFont="1" applyFill="1" applyBorder="1" applyAlignment="1">
      <alignment horizontal="right" vertical="center"/>
      <protection/>
    </xf>
    <xf numFmtId="3" fontId="7" fillId="0" borderId="10" xfId="61" applyNumberFormat="1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61" applyFont="1" applyAlignment="1">
      <alignment horizontal="center"/>
      <protection/>
    </xf>
    <xf numFmtId="0" fontId="23" fillId="0" borderId="0" xfId="61" applyFont="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0" fillId="0" borderId="0" xfId="61" applyFont="1" applyAlignment="1">
      <alignment horizontal="right"/>
      <protection/>
    </xf>
    <xf numFmtId="3" fontId="11" fillId="34" borderId="12" xfId="61" applyNumberFormat="1" applyFont="1" applyFill="1" applyBorder="1">
      <alignment/>
      <protection/>
    </xf>
    <xf numFmtId="3" fontId="6" fillId="10" borderId="10" xfId="61" applyNumberFormat="1" applyFont="1" applyFill="1" applyBorder="1" applyAlignment="1">
      <alignment horizontal="right" vertical="center" wrapText="1"/>
      <protection/>
    </xf>
    <xf numFmtId="3" fontId="24" fillId="34" borderId="10" xfId="61" applyNumberFormat="1" applyFont="1" applyFill="1" applyBorder="1">
      <alignment/>
      <protection/>
    </xf>
    <xf numFmtId="0" fontId="58" fillId="0" borderId="0" xfId="66" applyFont="1">
      <alignment/>
      <protection/>
    </xf>
    <xf numFmtId="3" fontId="57" fillId="0" borderId="0" xfId="66" applyNumberFormat="1" applyBorder="1">
      <alignment/>
      <protection/>
    </xf>
    <xf numFmtId="0" fontId="57" fillId="0" borderId="0" xfId="66">
      <alignment/>
      <protection/>
    </xf>
    <xf numFmtId="3" fontId="57" fillId="0" borderId="0" xfId="66" applyNumberFormat="1" applyBorder="1" applyAlignment="1">
      <alignment horizontal="right"/>
      <protection/>
    </xf>
    <xf numFmtId="0" fontId="58" fillId="0" borderId="10" xfId="66" applyFont="1" applyBorder="1" applyAlignment="1">
      <alignment horizontal="center" vertical="center" wrapText="1"/>
      <protection/>
    </xf>
    <xf numFmtId="3" fontId="59" fillId="0" borderId="10" xfId="66" applyNumberFormat="1" applyFont="1" applyBorder="1" applyAlignment="1">
      <alignment horizontal="center" vertical="center" wrapText="1"/>
      <protection/>
    </xf>
    <xf numFmtId="0" fontId="59" fillId="0" borderId="0" xfId="66" applyFont="1" applyAlignment="1">
      <alignment horizontal="center" vertical="center" wrapText="1"/>
      <protection/>
    </xf>
    <xf numFmtId="0" fontId="58" fillId="0" borderId="10" xfId="66" applyFont="1" applyBorder="1">
      <alignment/>
      <protection/>
    </xf>
    <xf numFmtId="3" fontId="60" fillId="0" borderId="10" xfId="66" applyNumberFormat="1" applyFont="1" applyBorder="1">
      <alignment/>
      <protection/>
    </xf>
    <xf numFmtId="0" fontId="59" fillId="0" borderId="0" xfId="66" applyFont="1">
      <alignment/>
      <protection/>
    </xf>
    <xf numFmtId="0" fontId="61" fillId="0" borderId="10" xfId="66" applyFont="1" applyBorder="1">
      <alignment/>
      <protection/>
    </xf>
    <xf numFmtId="3" fontId="62" fillId="0" borderId="10" xfId="66" applyNumberFormat="1" applyFont="1" applyBorder="1">
      <alignment/>
      <protection/>
    </xf>
    <xf numFmtId="0" fontId="63" fillId="0" borderId="0" xfId="66" applyFont="1">
      <alignment/>
      <protection/>
    </xf>
    <xf numFmtId="3" fontId="60" fillId="0" borderId="0" xfId="66" applyNumberFormat="1" applyFont="1" applyBorder="1">
      <alignment/>
      <protection/>
    </xf>
    <xf numFmtId="0" fontId="57" fillId="0" borderId="0" xfId="66" applyAlignment="1">
      <alignment horizontal="right"/>
      <protection/>
    </xf>
    <xf numFmtId="0" fontId="57" fillId="0" borderId="10" xfId="66" applyBorder="1" applyAlignment="1">
      <alignment horizontal="center" vertical="center" wrapText="1"/>
      <protection/>
    </xf>
    <xf numFmtId="0" fontId="57" fillId="0" borderId="0" xfId="66" applyAlignment="1">
      <alignment horizontal="center" vertical="center" wrapText="1"/>
      <protection/>
    </xf>
    <xf numFmtId="0" fontId="57" fillId="0" borderId="10" xfId="66" applyBorder="1">
      <alignment/>
      <protection/>
    </xf>
    <xf numFmtId="0" fontId="64" fillId="0" borderId="10" xfId="66" applyFont="1" applyBorder="1">
      <alignment/>
      <protection/>
    </xf>
    <xf numFmtId="0" fontId="64" fillId="0" borderId="0" xfId="66" applyFont="1">
      <alignment/>
      <protection/>
    </xf>
    <xf numFmtId="0" fontId="60" fillId="0" borderId="0" xfId="66" applyFont="1">
      <alignment/>
      <protection/>
    </xf>
    <xf numFmtId="3" fontId="9" fillId="10" borderId="10" xfId="61" applyNumberFormat="1" applyFont="1" applyFill="1" applyBorder="1" applyAlignment="1">
      <alignment horizontal="right"/>
      <protection/>
    </xf>
    <xf numFmtId="3" fontId="6" fillId="34" borderId="10" xfId="61" applyNumberFormat="1" applyFont="1" applyFill="1" applyBorder="1" applyAlignment="1">
      <alignment horizontal="right"/>
      <protection/>
    </xf>
    <xf numFmtId="0" fontId="58" fillId="0" borderId="0" xfId="66" applyFont="1" applyAlignment="1">
      <alignment horizontal="center" vertical="center" wrapText="1"/>
      <protection/>
    </xf>
    <xf numFmtId="3" fontId="64" fillId="0" borderId="10" xfId="66" applyNumberFormat="1" applyFont="1" applyBorder="1">
      <alignment/>
      <protection/>
    </xf>
    <xf numFmtId="0" fontId="57" fillId="0" borderId="10" xfId="66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 indent="4"/>
    </xf>
    <xf numFmtId="0" fontId="8" fillId="0" borderId="10" xfId="0" applyFont="1" applyFill="1" applyBorder="1" applyAlignment="1">
      <alignment wrapText="1"/>
    </xf>
    <xf numFmtId="3" fontId="105" fillId="0" borderId="10" xfId="0" applyNumberFormat="1" applyFont="1" applyBorder="1" applyAlignment="1">
      <alignment/>
    </xf>
    <xf numFmtId="174" fontId="50" fillId="0" borderId="0" xfId="60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0" xfId="6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Alignment="1">
      <alignment/>
    </xf>
    <xf numFmtId="3" fontId="9" fillId="32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center" wrapText="1"/>
    </xf>
    <xf numFmtId="3" fontId="0" fillId="0" borderId="0" xfId="61" applyNumberFormat="1" applyFont="1" applyAlignment="1">
      <alignment horizontal="center"/>
      <protection/>
    </xf>
    <xf numFmtId="3" fontId="11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vertical="center"/>
    </xf>
    <xf numFmtId="165" fontId="11" fillId="0" borderId="12" xfId="0" applyNumberFormat="1" applyFont="1" applyFill="1" applyBorder="1" applyAlignment="1">
      <alignment vertical="center"/>
    </xf>
    <xf numFmtId="165" fontId="11" fillId="35" borderId="12" xfId="0" applyNumberFormat="1" applyFont="1" applyFill="1" applyBorder="1" applyAlignment="1">
      <alignment vertical="center"/>
    </xf>
    <xf numFmtId="165" fontId="6" fillId="1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3" fontId="15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1" fillId="35" borderId="12" xfId="0" applyNumberFormat="1" applyFont="1" applyFill="1" applyBorder="1" applyAlignment="1">
      <alignment/>
    </xf>
    <xf numFmtId="3" fontId="6" fillId="10" borderId="12" xfId="0" applyNumberFormat="1" applyFont="1" applyFill="1" applyBorder="1" applyAlignment="1">
      <alignment/>
    </xf>
    <xf numFmtId="3" fontId="24" fillId="34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61" applyNumberFormat="1" applyFont="1" applyAlignment="1">
      <alignment/>
      <protection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6" fillId="10" borderId="12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3" fontId="0" fillId="0" borderId="10" xfId="61" applyNumberFormat="1" applyBorder="1" applyAlignment="1">
      <alignment horizontal="right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6" fillId="10" borderId="10" xfId="0" applyNumberFormat="1" applyFont="1" applyFill="1" applyBorder="1" applyAlignment="1">
      <alignment horizontal="right" vertical="center"/>
    </xf>
    <xf numFmtId="3" fontId="6" fillId="10" borderId="10" xfId="0" applyNumberFormat="1" applyFont="1" applyFill="1" applyBorder="1" applyAlignment="1">
      <alignment horizontal="right" vertical="center" wrapText="1"/>
    </xf>
    <xf numFmtId="3" fontId="24" fillId="34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0" xfId="61" applyNumberFormat="1" applyBorder="1" applyAlignment="1">
      <alignment horizontal="right" vertical="center"/>
      <protection/>
    </xf>
    <xf numFmtId="3" fontId="0" fillId="0" borderId="10" xfId="0" applyNumberFormat="1" applyBorder="1" applyAlignment="1">
      <alignment horizontal="right" vertical="center"/>
    </xf>
    <xf numFmtId="3" fontId="101" fillId="0" borderId="10" xfId="61" applyNumberFormat="1" applyFont="1" applyBorder="1" applyAlignment="1">
      <alignment horizontal="right" vertical="center"/>
      <protection/>
    </xf>
    <xf numFmtId="3" fontId="24" fillId="34" borderId="10" xfId="0" applyNumberFormat="1" applyFont="1" applyFill="1" applyBorder="1" applyAlignment="1">
      <alignment horizontal="right" vertical="center"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0" fillId="0" borderId="0" xfId="61" applyNumberFormat="1" applyFont="1" applyAlignment="1">
      <alignment horizontal="center"/>
      <protection/>
    </xf>
    <xf numFmtId="3" fontId="6" fillId="10" borderId="10" xfId="0" applyNumberFormat="1" applyFont="1" applyFill="1" applyBorder="1" applyAlignment="1">
      <alignment horizontal="right" wrapText="1"/>
    </xf>
    <xf numFmtId="3" fontId="27" fillId="35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0" xfId="61" applyNumberFormat="1" applyFont="1" applyAlignment="1">
      <alignment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61" applyNumberFormat="1" applyFont="1" applyFill="1" applyBorder="1" applyAlignment="1">
      <alignment horizontal="right" vertical="center"/>
      <protection/>
    </xf>
    <xf numFmtId="3" fontId="4" fillId="0" borderId="10" xfId="61" applyNumberFormat="1" applyFont="1" applyFill="1" applyBorder="1" applyAlignment="1">
      <alignment horizontal="right" vertical="center"/>
      <protection/>
    </xf>
    <xf numFmtId="3" fontId="11" fillId="0" borderId="10" xfId="61" applyNumberFormat="1" applyFont="1" applyFill="1" applyBorder="1" applyAlignment="1">
      <alignment horizontal="right" vertical="center"/>
      <protection/>
    </xf>
    <xf numFmtId="3" fontId="6" fillId="10" borderId="10" xfId="61" applyNumberFormat="1" applyFont="1" applyFill="1" applyBorder="1" applyAlignment="1">
      <alignment horizontal="right" vertical="center"/>
      <protection/>
    </xf>
    <xf numFmtId="3" fontId="5" fillId="0" borderId="10" xfId="61" applyNumberFormat="1" applyFont="1" applyFill="1" applyBorder="1" applyAlignment="1">
      <alignment horizontal="right" vertical="center" wrapText="1"/>
      <protection/>
    </xf>
    <xf numFmtId="3" fontId="4" fillId="0" borderId="10" xfId="61" applyNumberFormat="1" applyFont="1" applyFill="1" applyBorder="1" applyAlignment="1">
      <alignment horizontal="right" vertical="center" wrapText="1"/>
      <protection/>
    </xf>
    <xf numFmtId="3" fontId="24" fillId="34" borderId="10" xfId="61" applyNumberFormat="1" applyFont="1" applyFill="1" applyBorder="1" applyAlignment="1">
      <alignment horizontal="right"/>
      <protection/>
    </xf>
    <xf numFmtId="3" fontId="6" fillId="10" borderId="10" xfId="61" applyNumberFormat="1" applyFont="1" applyFill="1" applyBorder="1" applyAlignment="1">
      <alignment vertical="center"/>
      <protection/>
    </xf>
    <xf numFmtId="0" fontId="23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Alignment="1">
      <alignment horizont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9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3" fontId="46" fillId="0" borderId="0" xfId="60" applyNumberFormat="1" applyFont="1" applyAlignment="1">
      <alignment horizontal="center"/>
      <protection/>
    </xf>
    <xf numFmtId="0" fontId="47" fillId="0" borderId="25" xfId="60" applyFont="1" applyBorder="1" applyAlignment="1">
      <alignment horizontal="right"/>
      <protection/>
    </xf>
    <xf numFmtId="3" fontId="0" fillId="0" borderId="1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12" fillId="0" borderId="12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5 2" xfId="64"/>
    <cellStyle name="Normál 6" xfId="65"/>
    <cellStyle name="Normál 7" xfId="66"/>
    <cellStyle name="Normal_ered1021" xfId="67"/>
    <cellStyle name="Normal_KTRSZJ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5">
      <selection activeCell="C22" sqref="C22"/>
    </sheetView>
  </sheetViews>
  <sheetFormatPr defaultColWidth="9.140625" defaultRowHeight="15"/>
  <cols>
    <col min="1" max="1" width="85.57421875" style="131" customWidth="1"/>
    <col min="2" max="2" width="18.8515625" style="131" customWidth="1"/>
    <col min="3" max="16384" width="9.140625" style="131" customWidth="1"/>
  </cols>
  <sheetData>
    <row r="1" ht="18">
      <c r="A1" s="250" t="s">
        <v>785</v>
      </c>
    </row>
    <row r="2" ht="50.25" customHeight="1">
      <c r="A2" s="253" t="s">
        <v>686</v>
      </c>
    </row>
    <row r="3" ht="50.25" customHeight="1">
      <c r="A3" s="253"/>
    </row>
    <row r="4" ht="15">
      <c r="B4" s="257" t="s">
        <v>769</v>
      </c>
    </row>
    <row r="5" spans="2:6" ht="15">
      <c r="B5" s="167" t="s">
        <v>687</v>
      </c>
      <c r="C5" s="132"/>
      <c r="D5" s="132"/>
      <c r="E5" s="132"/>
      <c r="F5" s="132"/>
    </row>
    <row r="6" spans="1:6" ht="15">
      <c r="A6" s="133" t="s">
        <v>105</v>
      </c>
      <c r="B6" s="235">
        <f>'2. m. Kiadások'!C24</f>
        <v>3540000</v>
      </c>
      <c r="C6" s="132"/>
      <c r="D6" s="132"/>
      <c r="E6" s="132"/>
      <c r="F6" s="132"/>
    </row>
    <row r="7" spans="1:6" ht="15">
      <c r="A7" s="133" t="s">
        <v>106</v>
      </c>
      <c r="B7" s="235">
        <f>'2. m. Kiadások'!C25</f>
        <v>839000</v>
      </c>
      <c r="C7" s="132"/>
      <c r="D7" s="132"/>
      <c r="E7" s="132"/>
      <c r="F7" s="132"/>
    </row>
    <row r="8" spans="1:6" ht="15">
      <c r="A8" s="133" t="s">
        <v>107</v>
      </c>
      <c r="B8" s="235">
        <f>'2. m. Kiadások'!C50</f>
        <v>6599000</v>
      </c>
      <c r="C8" s="132"/>
      <c r="D8" s="132"/>
      <c r="E8" s="132"/>
      <c r="F8" s="132"/>
    </row>
    <row r="9" spans="1:6" ht="15">
      <c r="A9" s="133" t="s">
        <v>108</v>
      </c>
      <c r="B9" s="235">
        <f>'2. m. Kiadások'!E59</f>
        <v>800000</v>
      </c>
      <c r="C9" s="132"/>
      <c r="D9" s="132"/>
      <c r="E9" s="132"/>
      <c r="F9" s="132"/>
    </row>
    <row r="10" spans="1:6" ht="15">
      <c r="A10" s="133" t="s">
        <v>109</v>
      </c>
      <c r="B10" s="235">
        <f>'2. m. Kiadások'!E73</f>
        <v>2315610</v>
      </c>
      <c r="C10" s="132"/>
      <c r="D10" s="132"/>
      <c r="E10" s="132"/>
      <c r="F10" s="132"/>
    </row>
    <row r="11" spans="1:6" s="207" customFormat="1" ht="15">
      <c r="A11" s="205" t="s">
        <v>738</v>
      </c>
      <c r="B11" s="237">
        <f>'2. m. Kiadások'!E71</f>
        <v>1285610</v>
      </c>
      <c r="C11" s="206"/>
      <c r="D11" s="206"/>
      <c r="E11" s="206"/>
      <c r="F11" s="206"/>
    </row>
    <row r="12" spans="1:6" ht="15">
      <c r="A12" s="133" t="s">
        <v>110</v>
      </c>
      <c r="B12" s="235">
        <f>'2. m. Kiadások'!E82</f>
        <v>150000</v>
      </c>
      <c r="C12" s="132"/>
      <c r="D12" s="132"/>
      <c r="E12" s="132"/>
      <c r="F12" s="132"/>
    </row>
    <row r="13" spans="1:6" ht="15">
      <c r="A13" s="133" t="s">
        <v>111</v>
      </c>
      <c r="B13" s="235">
        <f>'2. m. Kiadások'!E87</f>
        <v>4030000</v>
      </c>
      <c r="C13" s="132"/>
      <c r="D13" s="132"/>
      <c r="E13" s="132"/>
      <c r="F13" s="132"/>
    </row>
    <row r="14" spans="1:6" ht="15">
      <c r="A14" s="133" t="s">
        <v>112</v>
      </c>
      <c r="B14" s="235"/>
      <c r="C14" s="132"/>
      <c r="D14" s="132"/>
      <c r="E14" s="132"/>
      <c r="F14" s="132"/>
    </row>
    <row r="15" spans="1:6" ht="15">
      <c r="A15" s="134" t="s">
        <v>688</v>
      </c>
      <c r="B15" s="235">
        <f>SUM(B6:B14)-B11</f>
        <v>18273610</v>
      </c>
      <c r="C15" s="132"/>
      <c r="D15" s="132"/>
      <c r="E15" s="132"/>
      <c r="F15" s="132"/>
    </row>
    <row r="16" spans="1:6" ht="15">
      <c r="A16" s="134" t="s">
        <v>689</v>
      </c>
      <c r="B16" s="235">
        <f>'2. m. Kiadások'!E121</f>
        <v>411226</v>
      </c>
      <c r="C16" s="132"/>
      <c r="D16" s="132"/>
      <c r="E16" s="132"/>
      <c r="F16" s="132"/>
    </row>
    <row r="17" spans="1:6" ht="15">
      <c r="A17" s="135" t="s">
        <v>548</v>
      </c>
      <c r="B17" s="258">
        <f>SUM(B15:B16)</f>
        <v>18684836</v>
      </c>
      <c r="C17" s="132"/>
      <c r="D17" s="132"/>
      <c r="E17" s="132"/>
      <c r="F17" s="132"/>
    </row>
    <row r="18" spans="1:6" ht="15">
      <c r="A18" s="133" t="s">
        <v>690</v>
      </c>
      <c r="B18" s="235">
        <f>'1. m. Bevétel'!E18</f>
        <v>10280658</v>
      </c>
      <c r="C18" s="132"/>
      <c r="D18" s="132"/>
      <c r="E18" s="132"/>
      <c r="F18" s="132"/>
    </row>
    <row r="19" spans="1:6" ht="15">
      <c r="A19" s="133" t="s">
        <v>691</v>
      </c>
      <c r="B19" s="235">
        <f>'1. m. Bevétel'!E24</f>
        <v>63509</v>
      </c>
      <c r="C19" s="132"/>
      <c r="D19" s="132"/>
      <c r="E19" s="132"/>
      <c r="F19" s="132"/>
    </row>
    <row r="20" spans="1:6" ht="15">
      <c r="A20" s="133" t="s">
        <v>692</v>
      </c>
      <c r="B20" s="235">
        <f>'1. m. Bevétel'!E38</f>
        <v>2750000</v>
      </c>
      <c r="C20" s="132"/>
      <c r="D20" s="132"/>
      <c r="E20" s="132"/>
      <c r="F20" s="132"/>
    </row>
    <row r="21" spans="1:6" ht="15">
      <c r="A21" s="133" t="s">
        <v>693</v>
      </c>
      <c r="B21" s="235">
        <f>'1. m. Bevétel'!E49</f>
        <v>3580000</v>
      </c>
      <c r="C21" s="132"/>
      <c r="D21" s="132"/>
      <c r="E21" s="132"/>
      <c r="F21" s="132"/>
    </row>
    <row r="22" spans="1:6" ht="15">
      <c r="A22" s="133" t="s">
        <v>694</v>
      </c>
      <c r="B22" s="235"/>
      <c r="C22" s="132"/>
      <c r="D22" s="132"/>
      <c r="E22" s="132"/>
      <c r="F22" s="132"/>
    </row>
    <row r="23" spans="1:6" ht="15">
      <c r="A23" s="133" t="s">
        <v>695</v>
      </c>
      <c r="B23" s="235"/>
      <c r="C23" s="132"/>
      <c r="D23" s="132"/>
      <c r="E23" s="132"/>
      <c r="F23" s="132"/>
    </row>
    <row r="24" spans="1:6" ht="15">
      <c r="A24" s="133" t="s">
        <v>696</v>
      </c>
      <c r="B24" s="235">
        <f>'1. m. Bevétel'!E63</f>
        <v>250000</v>
      </c>
      <c r="C24" s="132"/>
      <c r="D24" s="132"/>
      <c r="E24" s="132"/>
      <c r="F24" s="132"/>
    </row>
    <row r="25" spans="1:6" ht="15">
      <c r="A25" s="134" t="s">
        <v>697</v>
      </c>
      <c r="B25" s="235">
        <f>SUM(B18:B24)</f>
        <v>16924167</v>
      </c>
      <c r="C25" s="132"/>
      <c r="D25" s="132"/>
      <c r="E25" s="132"/>
      <c r="F25" s="132"/>
    </row>
    <row r="26" spans="1:6" ht="15">
      <c r="A26" s="134" t="s">
        <v>698</v>
      </c>
      <c r="B26" s="235">
        <f>'1. m. Bevétel'!E93</f>
        <v>1760669</v>
      </c>
      <c r="C26" s="132"/>
      <c r="D26" s="132"/>
      <c r="E26" s="132"/>
      <c r="F26" s="132"/>
    </row>
    <row r="27" spans="1:6" ht="15">
      <c r="A27" s="135" t="s">
        <v>549</v>
      </c>
      <c r="B27" s="258">
        <f>SUM(B25:B26)</f>
        <v>18684836</v>
      </c>
      <c r="C27" s="132"/>
      <c r="D27" s="132"/>
      <c r="E27" s="132"/>
      <c r="F27" s="132"/>
    </row>
    <row r="28" spans="1:6" ht="15">
      <c r="A28" s="132"/>
      <c r="B28" s="132"/>
      <c r="C28" s="132"/>
      <c r="D28" s="132"/>
      <c r="E28" s="132"/>
      <c r="F28" s="132"/>
    </row>
    <row r="29" spans="1:6" ht="15">
      <c r="A29" s="132"/>
      <c r="B29" s="132"/>
      <c r="C29" s="132"/>
      <c r="D29" s="132"/>
      <c r="E29" s="132"/>
      <c r="F29" s="132"/>
    </row>
    <row r="30" spans="1:6" ht="15">
      <c r="A30" s="132"/>
      <c r="B30" s="132"/>
      <c r="C30" s="132"/>
      <c r="D30" s="132"/>
      <c r="E30" s="132"/>
      <c r="F30" s="132"/>
    </row>
    <row r="31" spans="1:6" ht="15">
      <c r="A31" s="132"/>
      <c r="B31" s="132"/>
      <c r="C31" s="132"/>
      <c r="D31" s="132"/>
      <c r="E31" s="132"/>
      <c r="F31" s="132"/>
    </row>
    <row r="32" spans="1:6" ht="15">
      <c r="A32" s="132"/>
      <c r="B32" s="132"/>
      <c r="C32" s="132"/>
      <c r="D32" s="132"/>
      <c r="E32" s="132"/>
      <c r="F32" s="132"/>
    </row>
    <row r="33" spans="1:6" ht="15">
      <c r="A33" s="132"/>
      <c r="B33" s="132"/>
      <c r="C33" s="132"/>
      <c r="D33" s="132"/>
      <c r="E33" s="132"/>
      <c r="F33" s="132"/>
    </row>
    <row r="34" spans="1:6" ht="15">
      <c r="A34" s="132"/>
      <c r="B34" s="132"/>
      <c r="C34" s="132"/>
      <c r="D34" s="132"/>
      <c r="E34" s="132"/>
      <c r="F34" s="1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s="199" customFormat="1" ht="24" customHeight="1">
      <c r="A1" s="370" t="s">
        <v>815</v>
      </c>
      <c r="B1" s="371"/>
      <c r="C1" s="371"/>
      <c r="D1" s="371"/>
      <c r="E1" s="371"/>
    </row>
    <row r="2" spans="1:5" ht="23.25" customHeight="1">
      <c r="A2" s="367" t="s">
        <v>816</v>
      </c>
      <c r="B2" s="368"/>
      <c r="C2" s="368"/>
      <c r="D2" s="368"/>
      <c r="E2" s="368"/>
    </row>
    <row r="3" ht="18">
      <c r="A3" s="53"/>
    </row>
    <row r="4" ht="15">
      <c r="E4" s="233" t="s">
        <v>750</v>
      </c>
    </row>
    <row r="5" spans="1:5" ht="30">
      <c r="A5" s="2" t="s">
        <v>113</v>
      </c>
      <c r="B5" s="3" t="s">
        <v>114</v>
      </c>
      <c r="C5" s="65" t="s">
        <v>1</v>
      </c>
      <c r="D5" s="65" t="s">
        <v>2</v>
      </c>
      <c r="E5" s="73" t="s">
        <v>3</v>
      </c>
    </row>
    <row r="6" spans="1:6" ht="15">
      <c r="A6" s="30"/>
      <c r="B6" s="30"/>
      <c r="C6" s="130"/>
      <c r="D6" s="130"/>
      <c r="E6" s="130"/>
      <c r="F6" s="293"/>
    </row>
    <row r="7" spans="1:6" ht="15">
      <c r="A7" s="30"/>
      <c r="B7" s="30"/>
      <c r="C7" s="130"/>
      <c r="D7" s="130"/>
      <c r="E7" s="130"/>
      <c r="F7" s="293"/>
    </row>
    <row r="8" spans="1:6" ht="15">
      <c r="A8" s="30"/>
      <c r="B8" s="30"/>
      <c r="C8" s="130"/>
      <c r="D8" s="130"/>
      <c r="E8" s="130"/>
      <c r="F8" s="293"/>
    </row>
    <row r="9" spans="1:6" ht="15">
      <c r="A9" s="30"/>
      <c r="B9" s="30"/>
      <c r="C9" s="130"/>
      <c r="D9" s="130"/>
      <c r="E9" s="130"/>
      <c r="F9" s="293"/>
    </row>
    <row r="10" spans="1:6" ht="15">
      <c r="A10" s="15" t="s">
        <v>673</v>
      </c>
      <c r="B10" s="8" t="s">
        <v>214</v>
      </c>
      <c r="C10" s="130">
        <v>1285610</v>
      </c>
      <c r="D10" s="130"/>
      <c r="E10" s="130">
        <v>1285610</v>
      </c>
      <c r="F10" s="293"/>
    </row>
    <row r="11" spans="1:6" ht="15">
      <c r="A11" s="15"/>
      <c r="B11" s="8"/>
      <c r="C11" s="130"/>
      <c r="D11" s="130"/>
      <c r="E11" s="130"/>
      <c r="F11" s="293"/>
    </row>
    <row r="12" spans="1:6" ht="15">
      <c r="A12" s="15"/>
      <c r="B12" s="8"/>
      <c r="C12" s="130"/>
      <c r="D12" s="130"/>
      <c r="E12" s="130"/>
      <c r="F12" s="293"/>
    </row>
    <row r="13" spans="1:6" ht="15">
      <c r="A13" s="15"/>
      <c r="B13" s="8"/>
      <c r="C13" s="130"/>
      <c r="D13" s="130"/>
      <c r="E13" s="130"/>
      <c r="F13" s="293"/>
    </row>
    <row r="14" spans="1:5" ht="15">
      <c r="A14" s="15"/>
      <c r="B14" s="8"/>
      <c r="C14" s="30"/>
      <c r="D14" s="30"/>
      <c r="E14" s="30"/>
    </row>
    <row r="15" spans="1:5" ht="15">
      <c r="A15" s="15" t="s">
        <v>672</v>
      </c>
      <c r="B15" s="8" t="s">
        <v>214</v>
      </c>
      <c r="C15" s="30"/>
      <c r="D15" s="30"/>
      <c r="E15" s="30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70" t="s">
        <v>785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46.5" customHeight="1">
      <c r="A2" s="367" t="s">
        <v>817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16.5" customHeight="1">
      <c r="A3" s="71"/>
      <c r="B3" s="72"/>
      <c r="C3" s="72"/>
      <c r="D3" s="72"/>
      <c r="E3" s="72"/>
      <c r="F3" s="72"/>
      <c r="G3" s="72"/>
      <c r="H3" s="72"/>
      <c r="I3" s="72"/>
      <c r="J3" s="72"/>
    </row>
    <row r="4" spans="1:10" ht="15">
      <c r="A4" s="4" t="s">
        <v>1</v>
      </c>
      <c r="J4" s="233" t="s">
        <v>751</v>
      </c>
    </row>
    <row r="5" spans="1:10" ht="61.5" customHeight="1">
      <c r="A5" s="2" t="s">
        <v>113</v>
      </c>
      <c r="B5" s="3" t="s">
        <v>114</v>
      </c>
      <c r="C5" s="65" t="s">
        <v>675</v>
      </c>
      <c r="D5" s="65" t="s">
        <v>678</v>
      </c>
      <c r="E5" s="65" t="s">
        <v>679</v>
      </c>
      <c r="F5" s="65" t="s">
        <v>680</v>
      </c>
      <c r="G5" s="65" t="s">
        <v>684</v>
      </c>
      <c r="H5" s="65" t="s">
        <v>676</v>
      </c>
      <c r="I5" s="65" t="s">
        <v>677</v>
      </c>
      <c r="J5" s="65" t="s">
        <v>681</v>
      </c>
    </row>
    <row r="6" spans="1:10" ht="25.5">
      <c r="A6" s="45"/>
      <c r="B6" s="45"/>
      <c r="C6" s="45"/>
      <c r="D6" s="45"/>
      <c r="E6" s="45"/>
      <c r="F6" s="68" t="s">
        <v>685</v>
      </c>
      <c r="G6" s="67"/>
      <c r="H6" s="45"/>
      <c r="I6" s="45"/>
      <c r="J6" s="45"/>
    </row>
    <row r="7" spans="1:10" ht="1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5">
      <c r="A10" s="13" t="s">
        <v>216</v>
      </c>
      <c r="B10" s="6" t="s">
        <v>217</v>
      </c>
      <c r="C10" s="45"/>
      <c r="D10" s="45"/>
      <c r="E10" s="45"/>
      <c r="F10" s="45"/>
      <c r="G10" s="45"/>
      <c r="H10" s="45"/>
      <c r="I10" s="45"/>
      <c r="J10" s="45"/>
    </row>
    <row r="11" spans="1:10" ht="15">
      <c r="A11" s="13"/>
      <c r="B11" s="6"/>
      <c r="C11" s="45"/>
      <c r="D11" s="45"/>
      <c r="E11" s="45"/>
      <c r="F11" s="45"/>
      <c r="G11" s="45"/>
      <c r="H11" s="45"/>
      <c r="I11" s="45"/>
      <c r="J11" s="45"/>
    </row>
    <row r="12" spans="1:10" ht="15">
      <c r="A12" s="13"/>
      <c r="B12" s="6"/>
      <c r="C12" s="45"/>
      <c r="D12" s="45"/>
      <c r="E12" s="45"/>
      <c r="F12" s="45"/>
      <c r="G12" s="45"/>
      <c r="H12" s="45"/>
      <c r="I12" s="45"/>
      <c r="J12" s="45"/>
    </row>
    <row r="13" spans="1:10" ht="15">
      <c r="A13" s="13"/>
      <c r="B13" s="6"/>
      <c r="C13" s="45"/>
      <c r="D13" s="45"/>
      <c r="E13" s="45"/>
      <c r="F13" s="45"/>
      <c r="G13" s="45"/>
      <c r="H13" s="45"/>
      <c r="I13" s="45"/>
      <c r="J13" s="45"/>
    </row>
    <row r="14" spans="1:10" ht="15">
      <c r="A14" s="13"/>
      <c r="B14" s="6"/>
      <c r="C14" s="45"/>
      <c r="D14" s="45"/>
      <c r="E14" s="45"/>
      <c r="F14" s="45"/>
      <c r="G14" s="45"/>
      <c r="H14" s="45"/>
      <c r="I14" s="45"/>
      <c r="J14" s="45"/>
    </row>
    <row r="15" spans="1:10" ht="15">
      <c r="A15" s="13" t="s">
        <v>459</v>
      </c>
      <c r="B15" s="6" t="s">
        <v>218</v>
      </c>
      <c r="C15" s="45"/>
      <c r="D15" s="45"/>
      <c r="E15" s="45"/>
      <c r="F15" s="45"/>
      <c r="G15" s="45"/>
      <c r="H15" s="45"/>
      <c r="I15" s="45"/>
      <c r="J15" s="45"/>
    </row>
    <row r="16" spans="1:10" ht="15">
      <c r="A16" s="13"/>
      <c r="B16" s="6"/>
      <c r="C16" s="45"/>
      <c r="D16" s="45"/>
      <c r="E16" s="45"/>
      <c r="F16" s="45"/>
      <c r="G16" s="45"/>
      <c r="H16" s="45"/>
      <c r="I16" s="45"/>
      <c r="J16" s="45"/>
    </row>
    <row r="17" spans="1:10" ht="15">
      <c r="A17" s="13"/>
      <c r="B17" s="6"/>
      <c r="C17" s="45"/>
      <c r="D17" s="45"/>
      <c r="E17" s="45"/>
      <c r="F17" s="45"/>
      <c r="G17" s="45"/>
      <c r="H17" s="45"/>
      <c r="I17" s="45"/>
      <c r="J17" s="45"/>
    </row>
    <row r="18" spans="1:10" ht="15">
      <c r="A18" s="13"/>
      <c r="B18" s="6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13"/>
      <c r="B19" s="6"/>
      <c r="C19" s="45"/>
      <c r="D19" s="45"/>
      <c r="E19" s="45"/>
      <c r="F19" s="45"/>
      <c r="G19" s="45"/>
      <c r="H19" s="45"/>
      <c r="I19" s="45"/>
      <c r="J19" s="45"/>
    </row>
    <row r="20" spans="1:10" ht="15">
      <c r="A20" s="5" t="s">
        <v>219</v>
      </c>
      <c r="B20" s="6" t="s">
        <v>220</v>
      </c>
      <c r="C20" s="45"/>
      <c r="D20" s="45"/>
      <c r="E20" s="45"/>
      <c r="F20" s="45"/>
      <c r="G20" s="45"/>
      <c r="H20" s="45"/>
      <c r="I20" s="45"/>
      <c r="J20" s="45"/>
    </row>
    <row r="21" spans="1:10" ht="15">
      <c r="A21" s="5"/>
      <c r="B21" s="6"/>
      <c r="C21" s="45"/>
      <c r="D21" s="45"/>
      <c r="E21" s="45"/>
      <c r="F21" s="45"/>
      <c r="G21" s="45"/>
      <c r="H21" s="45"/>
      <c r="I21" s="45"/>
      <c r="J21" s="45"/>
    </row>
    <row r="22" spans="1:10" ht="15">
      <c r="A22" s="5"/>
      <c r="B22" s="6"/>
      <c r="C22" s="45"/>
      <c r="D22" s="45"/>
      <c r="E22" s="45"/>
      <c r="F22" s="45"/>
      <c r="G22" s="45"/>
      <c r="H22" s="45"/>
      <c r="I22" s="45"/>
      <c r="J22" s="45"/>
    </row>
    <row r="23" spans="1:10" ht="15">
      <c r="A23" s="13" t="s">
        <v>221</v>
      </c>
      <c r="B23" s="6" t="s">
        <v>222</v>
      </c>
      <c r="C23" s="45"/>
      <c r="D23" s="45"/>
      <c r="E23" s="45"/>
      <c r="F23" s="45"/>
      <c r="G23" s="45"/>
      <c r="H23" s="45"/>
      <c r="I23" s="45"/>
      <c r="J23" s="45"/>
    </row>
    <row r="24" spans="1:10" ht="15">
      <c r="A24" s="13"/>
      <c r="B24" s="6"/>
      <c r="C24" s="45"/>
      <c r="D24" s="45"/>
      <c r="E24" s="45"/>
      <c r="F24" s="45"/>
      <c r="G24" s="45"/>
      <c r="H24" s="45"/>
      <c r="I24" s="45"/>
      <c r="J24" s="45"/>
    </row>
    <row r="25" spans="1:10" ht="15">
      <c r="A25" s="13"/>
      <c r="B25" s="6"/>
      <c r="C25" s="45"/>
      <c r="D25" s="45"/>
      <c r="E25" s="45"/>
      <c r="F25" s="45"/>
      <c r="G25" s="45"/>
      <c r="H25" s="45"/>
      <c r="I25" s="45"/>
      <c r="J25" s="45"/>
    </row>
    <row r="26" spans="1:10" ht="15">
      <c r="A26" s="13" t="s">
        <v>223</v>
      </c>
      <c r="B26" s="6" t="s">
        <v>224</v>
      </c>
      <c r="C26" s="45"/>
      <c r="D26" s="45"/>
      <c r="E26" s="45"/>
      <c r="F26" s="45"/>
      <c r="G26" s="45"/>
      <c r="H26" s="45"/>
      <c r="I26" s="45"/>
      <c r="J26" s="45"/>
    </row>
    <row r="27" spans="1:10" ht="15">
      <c r="A27" s="13"/>
      <c r="B27" s="6"/>
      <c r="C27" s="45"/>
      <c r="D27" s="45"/>
      <c r="E27" s="45"/>
      <c r="F27" s="45"/>
      <c r="G27" s="45"/>
      <c r="H27" s="45"/>
      <c r="I27" s="45"/>
      <c r="J27" s="45"/>
    </row>
    <row r="28" spans="1:10" ht="15">
      <c r="A28" s="13"/>
      <c r="B28" s="6"/>
      <c r="C28" s="45"/>
      <c r="D28" s="45"/>
      <c r="E28" s="45"/>
      <c r="F28" s="45"/>
      <c r="G28" s="45"/>
      <c r="H28" s="45"/>
      <c r="I28" s="45"/>
      <c r="J28" s="45"/>
    </row>
    <row r="29" spans="1:10" ht="15">
      <c r="A29" s="5" t="s">
        <v>225</v>
      </c>
      <c r="B29" s="6" t="s">
        <v>226</v>
      </c>
      <c r="C29" s="45"/>
      <c r="D29" s="45"/>
      <c r="E29" s="45"/>
      <c r="F29" s="45"/>
      <c r="G29" s="45"/>
      <c r="H29" s="45"/>
      <c r="I29" s="45"/>
      <c r="J29" s="45"/>
    </row>
    <row r="30" spans="1:10" ht="15">
      <c r="A30" s="5" t="s">
        <v>227</v>
      </c>
      <c r="B30" s="6" t="s">
        <v>228</v>
      </c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20" t="s">
        <v>460</v>
      </c>
      <c r="B31" s="9" t="s">
        <v>229</v>
      </c>
      <c r="C31" s="45"/>
      <c r="D31" s="45"/>
      <c r="E31" s="45"/>
      <c r="F31" s="45"/>
      <c r="G31" s="45"/>
      <c r="H31" s="45"/>
      <c r="I31" s="45"/>
      <c r="J31" s="45"/>
    </row>
    <row r="32" spans="1:10" ht="15.75">
      <c r="A32" s="24"/>
      <c r="B32" s="8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4"/>
      <c r="B33" s="8"/>
      <c r="C33" s="45"/>
      <c r="D33" s="45"/>
      <c r="E33" s="45"/>
      <c r="F33" s="45"/>
      <c r="G33" s="45"/>
      <c r="H33" s="45"/>
      <c r="I33" s="45"/>
      <c r="J33" s="45"/>
    </row>
    <row r="34" spans="1:10" ht="15.75">
      <c r="A34" s="24"/>
      <c r="B34" s="8"/>
      <c r="C34" s="45"/>
      <c r="D34" s="45"/>
      <c r="E34" s="45"/>
      <c r="F34" s="45"/>
      <c r="G34" s="45"/>
      <c r="H34" s="45"/>
      <c r="I34" s="45"/>
      <c r="J34" s="45"/>
    </row>
    <row r="35" spans="1:10" ht="15.75">
      <c r="A35" s="24"/>
      <c r="B35" s="8"/>
      <c r="C35" s="45"/>
      <c r="D35" s="45"/>
      <c r="E35" s="45"/>
      <c r="F35" s="45"/>
      <c r="G35" s="45"/>
      <c r="H35" s="45"/>
      <c r="I35" s="45"/>
      <c r="J35" s="45"/>
    </row>
    <row r="36" spans="1:10" ht="15">
      <c r="A36" s="13" t="s">
        <v>230</v>
      </c>
      <c r="B36" s="6" t="s">
        <v>231</v>
      </c>
      <c r="C36" s="45"/>
      <c r="D36" s="45"/>
      <c r="E36" s="45"/>
      <c r="F36" s="45"/>
      <c r="G36" s="45"/>
      <c r="H36" s="45"/>
      <c r="I36" s="45"/>
      <c r="J36" s="45"/>
    </row>
    <row r="37" spans="1:10" ht="15">
      <c r="A37" s="13"/>
      <c r="B37" s="6"/>
      <c r="C37" s="45"/>
      <c r="D37" s="45"/>
      <c r="E37" s="45"/>
      <c r="F37" s="45"/>
      <c r="G37" s="45"/>
      <c r="H37" s="45"/>
      <c r="I37" s="45"/>
      <c r="J37" s="45"/>
    </row>
    <row r="38" spans="1:10" ht="15">
      <c r="A38" s="13"/>
      <c r="B38" s="6"/>
      <c r="C38" s="45"/>
      <c r="D38" s="45"/>
      <c r="E38" s="45"/>
      <c r="F38" s="45"/>
      <c r="G38" s="45"/>
      <c r="H38" s="45"/>
      <c r="I38" s="45"/>
      <c r="J38" s="45"/>
    </row>
    <row r="39" spans="1:10" ht="15">
      <c r="A39" s="13"/>
      <c r="B39" s="6"/>
      <c r="C39" s="45"/>
      <c r="D39" s="45"/>
      <c r="E39" s="45"/>
      <c r="F39" s="45"/>
      <c r="G39" s="45"/>
      <c r="H39" s="45"/>
      <c r="I39" s="45"/>
      <c r="J39" s="45"/>
    </row>
    <row r="40" spans="1:10" ht="15">
      <c r="A40" s="13"/>
      <c r="B40" s="6"/>
      <c r="C40" s="45"/>
      <c r="D40" s="45"/>
      <c r="E40" s="45"/>
      <c r="F40" s="45"/>
      <c r="G40" s="45"/>
      <c r="H40" s="45"/>
      <c r="I40" s="45"/>
      <c r="J40" s="45"/>
    </row>
    <row r="41" spans="1:10" ht="15">
      <c r="A41" s="13" t="s">
        <v>232</v>
      </c>
      <c r="B41" s="6" t="s">
        <v>233</v>
      </c>
      <c r="C41" s="45"/>
      <c r="D41" s="45"/>
      <c r="E41" s="45"/>
      <c r="F41" s="45"/>
      <c r="G41" s="45"/>
      <c r="H41" s="45"/>
      <c r="I41" s="45"/>
      <c r="J41" s="45"/>
    </row>
    <row r="42" spans="1:10" ht="15">
      <c r="A42" s="13"/>
      <c r="B42" s="6"/>
      <c r="C42" s="45"/>
      <c r="D42" s="45"/>
      <c r="E42" s="45"/>
      <c r="F42" s="45"/>
      <c r="G42" s="45"/>
      <c r="H42" s="45"/>
      <c r="I42" s="45"/>
      <c r="J42" s="45"/>
    </row>
    <row r="43" spans="1:10" ht="15">
      <c r="A43" s="13"/>
      <c r="B43" s="6"/>
      <c r="C43" s="45"/>
      <c r="D43" s="45"/>
      <c r="E43" s="45"/>
      <c r="F43" s="45"/>
      <c r="G43" s="45"/>
      <c r="H43" s="45"/>
      <c r="I43" s="45"/>
      <c r="J43" s="45"/>
    </row>
    <row r="44" spans="1:10" ht="15">
      <c r="A44" s="13"/>
      <c r="B44" s="6"/>
      <c r="C44" s="45"/>
      <c r="D44" s="45"/>
      <c r="E44" s="45"/>
      <c r="F44" s="45"/>
      <c r="G44" s="45"/>
      <c r="H44" s="45"/>
      <c r="I44" s="45"/>
      <c r="J44" s="45"/>
    </row>
    <row r="45" spans="1:10" ht="15">
      <c r="A45" s="13"/>
      <c r="B45" s="6"/>
      <c r="C45" s="45"/>
      <c r="D45" s="45"/>
      <c r="E45" s="45"/>
      <c r="F45" s="45"/>
      <c r="G45" s="45"/>
      <c r="H45" s="45"/>
      <c r="I45" s="45"/>
      <c r="J45" s="45"/>
    </row>
    <row r="46" spans="1:10" ht="15">
      <c r="A46" s="13" t="s">
        <v>234</v>
      </c>
      <c r="B46" s="6" t="s">
        <v>235</v>
      </c>
      <c r="C46" s="45"/>
      <c r="D46" s="45"/>
      <c r="E46" s="45"/>
      <c r="F46" s="45"/>
      <c r="G46" s="45"/>
      <c r="H46" s="45"/>
      <c r="I46" s="45"/>
      <c r="J46" s="45"/>
    </row>
    <row r="47" spans="1:10" ht="15">
      <c r="A47" s="13" t="s">
        <v>236</v>
      </c>
      <c r="B47" s="6" t="s">
        <v>237</v>
      </c>
      <c r="C47" s="45"/>
      <c r="D47" s="45"/>
      <c r="E47" s="45"/>
      <c r="F47" s="45"/>
      <c r="G47" s="45"/>
      <c r="H47" s="45"/>
      <c r="I47" s="45"/>
      <c r="J47" s="45"/>
    </row>
    <row r="48" spans="1:10" ht="15.75">
      <c r="A48" s="20" t="s">
        <v>461</v>
      </c>
      <c r="B48" s="9" t="s">
        <v>238</v>
      </c>
      <c r="C48" s="45"/>
      <c r="D48" s="45"/>
      <c r="E48" s="45"/>
      <c r="F48" s="45"/>
      <c r="G48" s="45"/>
      <c r="H48" s="45"/>
      <c r="I48" s="45"/>
      <c r="J48" s="45"/>
    </row>
    <row r="49" spans="1:10" ht="78.75">
      <c r="A49" s="114" t="s">
        <v>85</v>
      </c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>
      <c r="A50" s="65" t="s">
        <v>86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5.75">
      <c r="A51" s="65" t="s">
        <v>86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.75">
      <c r="A52" s="65" t="s">
        <v>86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ht="15">
      <c r="A55" s="110" t="s">
        <v>84</v>
      </c>
    </row>
    <row r="56" ht="15">
      <c r="A56" s="113"/>
    </row>
    <row r="57" ht="25.5">
      <c r="A57" s="111" t="s">
        <v>96</v>
      </c>
    </row>
    <row r="58" ht="51">
      <c r="A58" s="111" t="s">
        <v>79</v>
      </c>
    </row>
    <row r="59" ht="25.5">
      <c r="A59" s="111" t="s">
        <v>80</v>
      </c>
    </row>
    <row r="60" ht="25.5">
      <c r="A60" s="111" t="s">
        <v>81</v>
      </c>
    </row>
    <row r="61" ht="38.25">
      <c r="A61" s="111" t="s">
        <v>82</v>
      </c>
    </row>
    <row r="62" ht="25.5">
      <c r="A62" s="111" t="s">
        <v>83</v>
      </c>
    </row>
    <row r="63" ht="38.25">
      <c r="A63" s="111" t="s">
        <v>97</v>
      </c>
    </row>
    <row r="64" ht="51">
      <c r="A64" s="112" t="s">
        <v>98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70" t="s">
        <v>785</v>
      </c>
      <c r="B1" s="370"/>
      <c r="C1" s="370"/>
      <c r="D1" s="370"/>
      <c r="E1" s="370"/>
      <c r="F1" s="370"/>
      <c r="G1" s="370"/>
      <c r="H1" s="370"/>
    </row>
    <row r="2" spans="1:8" ht="82.5" customHeight="1">
      <c r="A2" s="367" t="s">
        <v>818</v>
      </c>
      <c r="B2" s="372"/>
      <c r="C2" s="372"/>
      <c r="D2" s="372"/>
      <c r="E2" s="372"/>
      <c r="F2" s="372"/>
      <c r="G2" s="372"/>
      <c r="H2" s="372"/>
    </row>
    <row r="3" spans="1:8" ht="20.25" customHeight="1">
      <c r="A3" s="69"/>
      <c r="B3" s="70"/>
      <c r="C3" s="70"/>
      <c r="D3" s="70"/>
      <c r="E3" s="70"/>
      <c r="F3" s="70"/>
      <c r="G3" s="70"/>
      <c r="H3" s="70"/>
    </row>
    <row r="4" spans="1:5" ht="15">
      <c r="A4" s="4" t="s">
        <v>1</v>
      </c>
      <c r="E4" s="233" t="s">
        <v>752</v>
      </c>
    </row>
    <row r="5" spans="1:9" ht="86.25" customHeight="1">
      <c r="A5" s="2" t="s">
        <v>113</v>
      </c>
      <c r="B5" s="3" t="s">
        <v>114</v>
      </c>
      <c r="C5" s="65" t="s">
        <v>676</v>
      </c>
      <c r="D5" s="65" t="s">
        <v>677</v>
      </c>
      <c r="E5" s="65" t="s">
        <v>682</v>
      </c>
      <c r="F5" s="115"/>
      <c r="G5" s="116"/>
      <c r="H5" s="116"/>
      <c r="I5" s="116"/>
    </row>
    <row r="6" spans="1:9" ht="15">
      <c r="A6" s="21" t="s">
        <v>542</v>
      </c>
      <c r="B6" s="5" t="s">
        <v>379</v>
      </c>
      <c r="C6" s="45"/>
      <c r="D6" s="45"/>
      <c r="E6" s="67"/>
      <c r="F6" s="117"/>
      <c r="G6" s="118"/>
      <c r="H6" s="118"/>
      <c r="I6" s="118"/>
    </row>
    <row r="7" spans="1:9" ht="15">
      <c r="A7" s="58" t="s">
        <v>252</v>
      </c>
      <c r="B7" s="58" t="s">
        <v>379</v>
      </c>
      <c r="C7" s="45"/>
      <c r="D7" s="45"/>
      <c r="E7" s="45"/>
      <c r="F7" s="117"/>
      <c r="G7" s="118"/>
      <c r="H7" s="118"/>
      <c r="I7" s="118"/>
    </row>
    <row r="8" spans="1:9" ht="30">
      <c r="A8" s="12" t="s">
        <v>380</v>
      </c>
      <c r="B8" s="5" t="s">
        <v>381</v>
      </c>
      <c r="C8" s="45"/>
      <c r="D8" s="45"/>
      <c r="E8" s="45"/>
      <c r="F8" s="117"/>
      <c r="G8" s="118"/>
      <c r="H8" s="118"/>
      <c r="I8" s="118"/>
    </row>
    <row r="9" spans="1:9" ht="15">
      <c r="A9" s="21" t="s">
        <v>590</v>
      </c>
      <c r="B9" s="5" t="s">
        <v>382</v>
      </c>
      <c r="C9" s="45"/>
      <c r="D9" s="45"/>
      <c r="E9" s="45"/>
      <c r="F9" s="117"/>
      <c r="G9" s="118"/>
      <c r="H9" s="118"/>
      <c r="I9" s="118"/>
    </row>
    <row r="10" spans="1:9" ht="15">
      <c r="A10" s="58" t="s">
        <v>252</v>
      </c>
      <c r="B10" s="58" t="s">
        <v>382</v>
      </c>
      <c r="C10" s="45"/>
      <c r="D10" s="45"/>
      <c r="E10" s="45"/>
      <c r="F10" s="117"/>
      <c r="G10" s="118"/>
      <c r="H10" s="118"/>
      <c r="I10" s="118"/>
    </row>
    <row r="11" spans="1:9" ht="15">
      <c r="A11" s="11" t="s">
        <v>561</v>
      </c>
      <c r="B11" s="7" t="s">
        <v>383</v>
      </c>
      <c r="C11" s="45"/>
      <c r="D11" s="45"/>
      <c r="E11" s="45"/>
      <c r="F11" s="117"/>
      <c r="G11" s="118"/>
      <c r="H11" s="118"/>
      <c r="I11" s="118"/>
    </row>
    <row r="12" spans="1:9" ht="15">
      <c r="A12" s="12" t="s">
        <v>591</v>
      </c>
      <c r="B12" s="5" t="s">
        <v>384</v>
      </c>
      <c r="C12" s="45"/>
      <c r="D12" s="45"/>
      <c r="E12" s="45"/>
      <c r="F12" s="117"/>
      <c r="G12" s="118"/>
      <c r="H12" s="118"/>
      <c r="I12" s="118"/>
    </row>
    <row r="13" spans="1:9" ht="15">
      <c r="A13" s="58" t="s">
        <v>260</v>
      </c>
      <c r="B13" s="58" t="s">
        <v>384</v>
      </c>
      <c r="C13" s="45"/>
      <c r="D13" s="45"/>
      <c r="E13" s="45"/>
      <c r="F13" s="117"/>
      <c r="G13" s="118"/>
      <c r="H13" s="118"/>
      <c r="I13" s="118"/>
    </row>
    <row r="14" spans="1:9" ht="15">
      <c r="A14" s="21" t="s">
        <v>385</v>
      </c>
      <c r="B14" s="5" t="s">
        <v>386</v>
      </c>
      <c r="C14" s="45"/>
      <c r="D14" s="45"/>
      <c r="E14" s="45"/>
      <c r="F14" s="117"/>
      <c r="G14" s="118"/>
      <c r="H14" s="118"/>
      <c r="I14" s="118"/>
    </row>
    <row r="15" spans="1:9" ht="15">
      <c r="A15" s="13" t="s">
        <v>592</v>
      </c>
      <c r="B15" s="5" t="s">
        <v>387</v>
      </c>
      <c r="C15" s="30"/>
      <c r="D15" s="30"/>
      <c r="E15" s="30"/>
      <c r="F15" s="119"/>
      <c r="G15" s="26"/>
      <c r="H15" s="26"/>
      <c r="I15" s="26"/>
    </row>
    <row r="16" spans="1:9" ht="15">
      <c r="A16" s="58" t="s">
        <v>261</v>
      </c>
      <c r="B16" s="58" t="s">
        <v>387</v>
      </c>
      <c r="C16" s="30"/>
      <c r="D16" s="30"/>
      <c r="E16" s="30"/>
      <c r="F16" s="119"/>
      <c r="G16" s="26"/>
      <c r="H16" s="26"/>
      <c r="I16" s="26"/>
    </row>
    <row r="17" spans="1:9" ht="15">
      <c r="A17" s="21" t="s">
        <v>388</v>
      </c>
      <c r="B17" s="5" t="s">
        <v>389</v>
      </c>
      <c r="C17" s="30"/>
      <c r="D17" s="30"/>
      <c r="E17" s="30"/>
      <c r="F17" s="119"/>
      <c r="G17" s="26"/>
      <c r="H17" s="26"/>
      <c r="I17" s="26"/>
    </row>
    <row r="18" spans="1:9" ht="15">
      <c r="A18" s="22" t="s">
        <v>562</v>
      </c>
      <c r="B18" s="7" t="s">
        <v>390</v>
      </c>
      <c r="C18" s="30"/>
      <c r="D18" s="30"/>
      <c r="E18" s="30"/>
      <c r="F18" s="119"/>
      <c r="G18" s="26"/>
      <c r="H18" s="26"/>
      <c r="I18" s="26"/>
    </row>
    <row r="19" spans="1:9" ht="15">
      <c r="A19" s="12" t="s">
        <v>405</v>
      </c>
      <c r="B19" s="5" t="s">
        <v>406</v>
      </c>
      <c r="C19" s="30"/>
      <c r="D19" s="30"/>
      <c r="E19" s="30"/>
      <c r="F19" s="119"/>
      <c r="G19" s="26"/>
      <c r="H19" s="26"/>
      <c r="I19" s="26"/>
    </row>
    <row r="20" spans="1:9" ht="15">
      <c r="A20" s="13" t="s">
        <v>407</v>
      </c>
      <c r="B20" s="5" t="s">
        <v>408</v>
      </c>
      <c r="C20" s="30"/>
      <c r="D20" s="30"/>
      <c r="E20" s="30"/>
      <c r="F20" s="119"/>
      <c r="G20" s="26"/>
      <c r="H20" s="26"/>
      <c r="I20" s="26"/>
    </row>
    <row r="21" spans="1:9" ht="15">
      <c r="A21" s="21" t="s">
        <v>409</v>
      </c>
      <c r="B21" s="5" t="s">
        <v>410</v>
      </c>
      <c r="C21" s="30"/>
      <c r="D21" s="30"/>
      <c r="E21" s="30"/>
      <c r="F21" s="119"/>
      <c r="G21" s="26"/>
      <c r="H21" s="26"/>
      <c r="I21" s="26"/>
    </row>
    <row r="22" spans="1:9" ht="15">
      <c r="A22" s="21" t="s">
        <v>547</v>
      </c>
      <c r="B22" s="5" t="s">
        <v>411</v>
      </c>
      <c r="C22" s="30"/>
      <c r="D22" s="30"/>
      <c r="E22" s="30"/>
      <c r="F22" s="119"/>
      <c r="G22" s="26"/>
      <c r="H22" s="26"/>
      <c r="I22" s="26"/>
    </row>
    <row r="23" spans="1:9" ht="15">
      <c r="A23" s="58" t="s">
        <v>286</v>
      </c>
      <c r="B23" s="58" t="s">
        <v>411</v>
      </c>
      <c r="C23" s="30"/>
      <c r="D23" s="30"/>
      <c r="E23" s="30"/>
      <c r="F23" s="119"/>
      <c r="G23" s="26"/>
      <c r="H23" s="26"/>
      <c r="I23" s="26"/>
    </row>
    <row r="24" spans="1:9" ht="15">
      <c r="A24" s="58" t="s">
        <v>287</v>
      </c>
      <c r="B24" s="58" t="s">
        <v>411</v>
      </c>
      <c r="C24" s="30"/>
      <c r="D24" s="30"/>
      <c r="E24" s="30"/>
      <c r="F24" s="119"/>
      <c r="G24" s="26"/>
      <c r="H24" s="26"/>
      <c r="I24" s="26"/>
    </row>
    <row r="25" spans="1:9" ht="15">
      <c r="A25" s="59" t="s">
        <v>288</v>
      </c>
      <c r="B25" s="59" t="s">
        <v>411</v>
      </c>
      <c r="C25" s="30"/>
      <c r="D25" s="30"/>
      <c r="E25" s="30"/>
      <c r="F25" s="119"/>
      <c r="G25" s="26"/>
      <c r="H25" s="26"/>
      <c r="I25" s="26"/>
    </row>
    <row r="26" spans="1:9" ht="15">
      <c r="A26" s="60" t="s">
        <v>565</v>
      </c>
      <c r="B26" s="42" t="s">
        <v>412</v>
      </c>
      <c r="C26" s="30"/>
      <c r="D26" s="30"/>
      <c r="E26" s="30"/>
      <c r="F26" s="119"/>
      <c r="G26" s="26"/>
      <c r="H26" s="26"/>
      <c r="I26" s="26"/>
    </row>
    <row r="27" spans="1:2" ht="15">
      <c r="A27" s="105"/>
      <c r="B27" s="106"/>
    </row>
    <row r="28" spans="1:8" ht="47.25" customHeight="1">
      <c r="A28" s="2" t="s">
        <v>113</v>
      </c>
      <c r="B28" s="3" t="s">
        <v>114</v>
      </c>
      <c r="C28" s="127" t="s">
        <v>69</v>
      </c>
      <c r="D28" s="127" t="s">
        <v>88</v>
      </c>
      <c r="E28" s="127" t="s">
        <v>766</v>
      </c>
      <c r="F28" s="65" t="s">
        <v>88</v>
      </c>
      <c r="G28" s="30"/>
      <c r="H28" s="30"/>
    </row>
    <row r="29" spans="1:8" ht="26.25">
      <c r="A29" s="126" t="s">
        <v>68</v>
      </c>
      <c r="B29" s="42"/>
      <c r="C29" s="30"/>
      <c r="D29" s="30"/>
      <c r="E29" s="30"/>
      <c r="F29" s="30"/>
      <c r="G29" s="30"/>
      <c r="H29" s="30"/>
    </row>
    <row r="30" spans="1:8" ht="15.75">
      <c r="A30" s="127" t="s">
        <v>90</v>
      </c>
      <c r="B30" s="42" t="s">
        <v>327</v>
      </c>
      <c r="C30" s="130">
        <v>2400000</v>
      </c>
      <c r="D30" s="130">
        <f>C30*1.01</f>
        <v>2424000</v>
      </c>
      <c r="E30" s="130">
        <f>D30*1.01</f>
        <v>2448240</v>
      </c>
      <c r="F30" s="130">
        <f>E30*1.01</f>
        <v>2472722.4</v>
      </c>
      <c r="G30" s="130"/>
      <c r="H30" s="130"/>
    </row>
    <row r="31" spans="1:8" ht="45">
      <c r="A31" s="127" t="s">
        <v>63</v>
      </c>
      <c r="B31" s="42"/>
      <c r="C31" s="130"/>
      <c r="D31" s="130"/>
      <c r="E31" s="130"/>
      <c r="F31" s="130"/>
      <c r="G31" s="130"/>
      <c r="H31" s="130"/>
    </row>
    <row r="32" spans="1:8" ht="15.75">
      <c r="A32" s="127" t="s">
        <v>64</v>
      </c>
      <c r="B32" s="42"/>
      <c r="C32" s="130"/>
      <c r="D32" s="130"/>
      <c r="E32" s="130"/>
      <c r="F32" s="130"/>
      <c r="G32" s="130"/>
      <c r="H32" s="130"/>
    </row>
    <row r="33" spans="1:8" ht="30.75" customHeight="1">
      <c r="A33" s="127" t="s">
        <v>65</v>
      </c>
      <c r="B33" s="42"/>
      <c r="C33" s="130"/>
      <c r="D33" s="130"/>
      <c r="E33" s="130"/>
      <c r="F33" s="130"/>
      <c r="G33" s="130"/>
      <c r="H33" s="130"/>
    </row>
    <row r="34" spans="1:8" ht="15.75">
      <c r="A34" s="127" t="s">
        <v>91</v>
      </c>
      <c r="B34" s="42"/>
      <c r="C34" s="130"/>
      <c r="D34" s="130"/>
      <c r="E34" s="130"/>
      <c r="F34" s="130"/>
      <c r="G34" s="130"/>
      <c r="H34" s="130"/>
    </row>
    <row r="35" spans="1:8" ht="21" customHeight="1">
      <c r="A35" s="127" t="s">
        <v>89</v>
      </c>
      <c r="B35" s="42"/>
      <c r="C35" s="130"/>
      <c r="D35" s="130"/>
      <c r="E35" s="130"/>
      <c r="F35" s="130"/>
      <c r="G35" s="130"/>
      <c r="H35" s="130"/>
    </row>
    <row r="36" spans="1:8" ht="15">
      <c r="A36" s="22" t="s">
        <v>41</v>
      </c>
      <c r="B36" s="42"/>
      <c r="C36" s="130"/>
      <c r="D36" s="130"/>
      <c r="E36" s="130"/>
      <c r="F36" s="130"/>
      <c r="G36" s="130"/>
      <c r="H36" s="130"/>
    </row>
    <row r="37" spans="1:2" ht="15">
      <c r="A37" s="105"/>
      <c r="B37" s="106"/>
    </row>
    <row r="38" spans="1:2" ht="15">
      <c r="A38" s="105"/>
      <c r="B38" s="106"/>
    </row>
    <row r="39" spans="1:5" ht="15">
      <c r="A39" s="373" t="s">
        <v>87</v>
      </c>
      <c r="B39" s="373"/>
      <c r="C39" s="373"/>
      <c r="D39" s="373"/>
      <c r="E39" s="373"/>
    </row>
    <row r="40" spans="1:5" ht="15">
      <c r="A40" s="373"/>
      <c r="B40" s="373"/>
      <c r="C40" s="373"/>
      <c r="D40" s="373"/>
      <c r="E40" s="373"/>
    </row>
    <row r="41" spans="1:5" ht="27.75" customHeight="1">
      <c r="A41" s="373"/>
      <c r="B41" s="373"/>
      <c r="C41" s="373"/>
      <c r="D41" s="373"/>
      <c r="E41" s="373"/>
    </row>
    <row r="42" spans="1:2" ht="15">
      <c r="A42" s="105"/>
      <c r="B42" s="106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s="199" customFormat="1" ht="27" customHeight="1">
      <c r="A1" s="370" t="s">
        <v>785</v>
      </c>
      <c r="B1" s="370"/>
    </row>
    <row r="2" spans="1:7" ht="71.25" customHeight="1">
      <c r="A2" s="367" t="s">
        <v>819</v>
      </c>
      <c r="B2" s="372"/>
      <c r="C2" s="75"/>
      <c r="D2" s="75"/>
      <c r="E2" s="75"/>
      <c r="F2" s="75"/>
      <c r="G2" s="75"/>
    </row>
    <row r="3" spans="1:7" ht="24" customHeight="1">
      <c r="A3" s="71"/>
      <c r="B3" s="71"/>
      <c r="C3" s="75"/>
      <c r="D3" s="75"/>
      <c r="E3" s="75"/>
      <c r="F3" s="75"/>
      <c r="G3" s="75"/>
    </row>
    <row r="4" spans="1:2" ht="22.5" customHeight="1">
      <c r="A4" s="4" t="s">
        <v>1</v>
      </c>
      <c r="B4" s="233" t="s">
        <v>753</v>
      </c>
    </row>
    <row r="5" spans="1:2" ht="18">
      <c r="A5" s="47" t="s">
        <v>5</v>
      </c>
      <c r="B5" s="46" t="s">
        <v>11</v>
      </c>
    </row>
    <row r="6" spans="1:2" ht="15">
      <c r="A6" s="45" t="s">
        <v>105</v>
      </c>
      <c r="B6" s="45"/>
    </row>
    <row r="7" spans="1:2" ht="15">
      <c r="A7" s="76" t="s">
        <v>106</v>
      </c>
      <c r="B7" s="45"/>
    </row>
    <row r="8" spans="1:2" ht="15">
      <c r="A8" s="45" t="s">
        <v>107</v>
      </c>
      <c r="B8" s="45"/>
    </row>
    <row r="9" spans="1:2" ht="15">
      <c r="A9" s="45" t="s">
        <v>108</v>
      </c>
      <c r="B9" s="45"/>
    </row>
    <row r="10" spans="1:2" ht="15">
      <c r="A10" s="45" t="s">
        <v>109</v>
      </c>
      <c r="B10" s="45"/>
    </row>
    <row r="11" spans="1:2" ht="15">
      <c r="A11" s="45" t="s">
        <v>110</v>
      </c>
      <c r="B11" s="45"/>
    </row>
    <row r="12" spans="1:2" ht="15">
      <c r="A12" s="45" t="s">
        <v>111</v>
      </c>
      <c r="B12" s="45"/>
    </row>
    <row r="13" spans="1:2" ht="15">
      <c r="A13" s="45" t="s">
        <v>112</v>
      </c>
      <c r="B13" s="45"/>
    </row>
    <row r="14" spans="1:2" ht="15">
      <c r="A14" s="74" t="s">
        <v>14</v>
      </c>
      <c r="B14" s="79"/>
    </row>
    <row r="15" spans="1:2" ht="30">
      <c r="A15" s="77" t="s">
        <v>6</v>
      </c>
      <c r="B15" s="45"/>
    </row>
    <row r="16" spans="1:2" ht="30">
      <c r="A16" s="77" t="s">
        <v>7</v>
      </c>
      <c r="B16" s="45"/>
    </row>
    <row r="17" spans="1:2" ht="15">
      <c r="A17" s="78" t="s">
        <v>8</v>
      </c>
      <c r="B17" s="45"/>
    </row>
    <row r="18" spans="1:2" ht="15">
      <c r="A18" s="78" t="s">
        <v>9</v>
      </c>
      <c r="B18" s="45"/>
    </row>
    <row r="19" spans="1:2" ht="15">
      <c r="A19" s="45" t="s">
        <v>12</v>
      </c>
      <c r="B19" s="45"/>
    </row>
    <row r="20" spans="1:2" ht="15">
      <c r="A20" s="54" t="s">
        <v>10</v>
      </c>
      <c r="B20" s="45"/>
    </row>
    <row r="21" spans="1:2" ht="31.5">
      <c r="A21" s="80" t="s">
        <v>13</v>
      </c>
      <c r="B21" s="23"/>
    </row>
    <row r="22" spans="1:2" ht="15.75">
      <c r="A22" s="48" t="s">
        <v>593</v>
      </c>
      <c r="B22" s="49"/>
    </row>
    <row r="25" spans="1:2" ht="18">
      <c r="A25" s="47" t="s">
        <v>5</v>
      </c>
      <c r="B25" s="46" t="s">
        <v>11</v>
      </c>
    </row>
    <row r="26" spans="1:2" ht="15">
      <c r="A26" s="45" t="s">
        <v>105</v>
      </c>
      <c r="B26" s="45"/>
    </row>
    <row r="27" spans="1:2" ht="15">
      <c r="A27" s="76" t="s">
        <v>106</v>
      </c>
      <c r="B27" s="45"/>
    </row>
    <row r="28" spans="1:2" ht="15">
      <c r="A28" s="45" t="s">
        <v>107</v>
      </c>
      <c r="B28" s="45"/>
    </row>
    <row r="29" spans="1:2" ht="15">
      <c r="A29" s="45" t="s">
        <v>108</v>
      </c>
      <c r="B29" s="45"/>
    </row>
    <row r="30" spans="1:2" ht="15">
      <c r="A30" s="45" t="s">
        <v>109</v>
      </c>
      <c r="B30" s="45"/>
    </row>
    <row r="31" spans="1:2" ht="15">
      <c r="A31" s="45" t="s">
        <v>110</v>
      </c>
      <c r="B31" s="45"/>
    </row>
    <row r="32" spans="1:2" ht="15">
      <c r="A32" s="45" t="s">
        <v>111</v>
      </c>
      <c r="B32" s="45"/>
    </row>
    <row r="33" spans="1:2" ht="15">
      <c r="A33" s="45" t="s">
        <v>112</v>
      </c>
      <c r="B33" s="45"/>
    </row>
    <row r="34" spans="1:2" ht="15">
      <c r="A34" s="74" t="s">
        <v>14</v>
      </c>
      <c r="B34" s="79"/>
    </row>
    <row r="35" spans="1:2" ht="30">
      <c r="A35" s="77" t="s">
        <v>6</v>
      </c>
      <c r="B35" s="45"/>
    </row>
    <row r="36" spans="1:2" ht="30">
      <c r="A36" s="77" t="s">
        <v>7</v>
      </c>
      <c r="B36" s="45"/>
    </row>
    <row r="37" spans="1:2" ht="15">
      <c r="A37" s="78" t="s">
        <v>8</v>
      </c>
      <c r="B37" s="45"/>
    </row>
    <row r="38" spans="1:2" ht="15">
      <c r="A38" s="78" t="s">
        <v>9</v>
      </c>
      <c r="B38" s="45"/>
    </row>
    <row r="39" spans="1:2" ht="15">
      <c r="A39" s="45" t="s">
        <v>12</v>
      </c>
      <c r="B39" s="45"/>
    </row>
    <row r="40" spans="1:2" ht="15">
      <c r="A40" s="54" t="s">
        <v>10</v>
      </c>
      <c r="B40" s="45"/>
    </row>
    <row r="41" spans="1:2" ht="31.5">
      <c r="A41" s="80" t="s">
        <v>13</v>
      </c>
      <c r="B41" s="23"/>
    </row>
    <row r="42" spans="1:2" ht="15.75">
      <c r="A42" s="48" t="s">
        <v>593</v>
      </c>
      <c r="B42" s="49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s="201" customFormat="1" ht="22.5" customHeight="1">
      <c r="A1" s="370" t="s">
        <v>841</v>
      </c>
      <c r="B1" s="371"/>
      <c r="C1" s="371"/>
      <c r="D1" s="375"/>
    </row>
    <row r="2" spans="1:4" ht="48.75" customHeight="1">
      <c r="A2" s="367" t="s">
        <v>840</v>
      </c>
      <c r="B2" s="368"/>
      <c r="C2" s="368"/>
      <c r="D2" s="374"/>
    </row>
    <row r="3" spans="1:3" ht="21" customHeight="1">
      <c r="A3" s="71"/>
      <c r="B3" s="72"/>
      <c r="C3" s="72"/>
    </row>
    <row r="4" spans="1:4" ht="15">
      <c r="A4" s="4" t="s">
        <v>1</v>
      </c>
      <c r="D4" s="233" t="s">
        <v>754</v>
      </c>
    </row>
    <row r="5" spans="1:4" ht="25.5">
      <c r="A5" s="46" t="s">
        <v>674</v>
      </c>
      <c r="B5" s="3" t="s">
        <v>114</v>
      </c>
      <c r="C5" s="91" t="s">
        <v>43</v>
      </c>
      <c r="D5" s="91" t="s">
        <v>45</v>
      </c>
    </row>
    <row r="6" spans="1:4" ht="15">
      <c r="A6" s="12" t="s">
        <v>469</v>
      </c>
      <c r="B6" s="5" t="s">
        <v>251</v>
      </c>
      <c r="C6" s="30"/>
      <c r="D6" s="30"/>
    </row>
    <row r="7" spans="1:4" ht="15">
      <c r="A7" s="19" t="s">
        <v>252</v>
      </c>
      <c r="B7" s="19" t="s">
        <v>251</v>
      </c>
      <c r="C7" s="30"/>
      <c r="D7" s="30"/>
    </row>
    <row r="8" spans="1:4" ht="15">
      <c r="A8" s="19" t="s">
        <v>253</v>
      </c>
      <c r="B8" s="19" t="s">
        <v>251</v>
      </c>
      <c r="C8" s="30"/>
      <c r="D8" s="30"/>
    </row>
    <row r="9" spans="1:4" ht="30">
      <c r="A9" s="12" t="s">
        <v>254</v>
      </c>
      <c r="B9" s="5" t="s">
        <v>255</v>
      </c>
      <c r="C9" s="30"/>
      <c r="D9" s="30"/>
    </row>
    <row r="10" spans="1:4" ht="15">
      <c r="A10" s="12" t="s">
        <v>468</v>
      </c>
      <c r="B10" s="5" t="s">
        <v>256</v>
      </c>
      <c r="C10" s="30"/>
      <c r="D10" s="30"/>
    </row>
    <row r="11" spans="1:4" ht="15">
      <c r="A11" s="19" t="s">
        <v>252</v>
      </c>
      <c r="B11" s="19" t="s">
        <v>256</v>
      </c>
      <c r="C11" s="30"/>
      <c r="D11" s="30"/>
    </row>
    <row r="12" spans="1:4" ht="15">
      <c r="A12" s="19" t="s">
        <v>253</v>
      </c>
      <c r="B12" s="19" t="s">
        <v>257</v>
      </c>
      <c r="C12" s="30"/>
      <c r="D12" s="30"/>
    </row>
    <row r="13" spans="1:4" ht="15">
      <c r="A13" s="11" t="s">
        <v>467</v>
      </c>
      <c r="B13" s="7" t="s">
        <v>258</v>
      </c>
      <c r="C13" s="30"/>
      <c r="D13" s="30"/>
    </row>
    <row r="14" spans="1:4" ht="15">
      <c r="A14" s="21" t="s">
        <v>472</v>
      </c>
      <c r="B14" s="5" t="s">
        <v>259</v>
      </c>
      <c r="C14" s="30"/>
      <c r="D14" s="30"/>
    </row>
    <row r="15" spans="1:4" ht="15">
      <c r="A15" s="19" t="s">
        <v>260</v>
      </c>
      <c r="B15" s="19" t="s">
        <v>259</v>
      </c>
      <c r="C15" s="30"/>
      <c r="D15" s="30"/>
    </row>
    <row r="16" spans="1:4" ht="15">
      <c r="A16" s="19" t="s">
        <v>261</v>
      </c>
      <c r="B16" s="19" t="s">
        <v>259</v>
      </c>
      <c r="C16" s="30"/>
      <c r="D16" s="30"/>
    </row>
    <row r="17" spans="1:4" ht="15">
      <c r="A17" s="21" t="s">
        <v>473</v>
      </c>
      <c r="B17" s="5" t="s">
        <v>262</v>
      </c>
      <c r="C17" s="30"/>
      <c r="D17" s="30"/>
    </row>
    <row r="18" spans="1:4" ht="15">
      <c r="A18" s="19" t="s">
        <v>253</v>
      </c>
      <c r="B18" s="19" t="s">
        <v>262</v>
      </c>
      <c r="C18" s="30"/>
      <c r="D18" s="30"/>
    </row>
    <row r="19" spans="1:4" ht="15">
      <c r="A19" s="13" t="s">
        <v>263</v>
      </c>
      <c r="B19" s="5" t="s">
        <v>264</v>
      </c>
      <c r="C19" s="30"/>
      <c r="D19" s="30"/>
    </row>
    <row r="20" spans="1:4" ht="15">
      <c r="A20" s="13" t="s">
        <v>474</v>
      </c>
      <c r="B20" s="5" t="s">
        <v>265</v>
      </c>
      <c r="C20" s="30"/>
      <c r="D20" s="30"/>
    </row>
    <row r="21" spans="1:4" ht="15">
      <c r="A21" s="19" t="s">
        <v>261</v>
      </c>
      <c r="B21" s="19" t="s">
        <v>265</v>
      </c>
      <c r="C21" s="30"/>
      <c r="D21" s="30"/>
    </row>
    <row r="22" spans="1:4" ht="15">
      <c r="A22" s="19" t="s">
        <v>253</v>
      </c>
      <c r="B22" s="19" t="s">
        <v>265</v>
      </c>
      <c r="C22" s="30"/>
      <c r="D22" s="30"/>
    </row>
    <row r="23" spans="1:4" ht="15">
      <c r="A23" s="22" t="s">
        <v>470</v>
      </c>
      <c r="B23" s="7" t="s">
        <v>266</v>
      </c>
      <c r="C23" s="30"/>
      <c r="D23" s="30"/>
    </row>
    <row r="24" spans="1:4" ht="15">
      <c r="A24" s="21" t="s">
        <v>267</v>
      </c>
      <c r="B24" s="5" t="s">
        <v>268</v>
      </c>
      <c r="C24" s="30"/>
      <c r="D24" s="30"/>
    </row>
    <row r="25" spans="1:4" ht="15">
      <c r="A25" s="21" t="s">
        <v>269</v>
      </c>
      <c r="B25" s="5" t="s">
        <v>270</v>
      </c>
      <c r="C25" s="30"/>
      <c r="D25" s="30"/>
    </row>
    <row r="26" spans="1:4" ht="15">
      <c r="A26" s="21" t="s">
        <v>273</v>
      </c>
      <c r="B26" s="5" t="s">
        <v>274</v>
      </c>
      <c r="C26" s="30"/>
      <c r="D26" s="30"/>
    </row>
    <row r="27" spans="1:4" ht="15">
      <c r="A27" s="21" t="s">
        <v>275</v>
      </c>
      <c r="B27" s="5" t="s">
        <v>276</v>
      </c>
      <c r="C27" s="30"/>
      <c r="D27" s="30"/>
    </row>
    <row r="28" spans="1:4" ht="15">
      <c r="A28" s="21" t="s">
        <v>277</v>
      </c>
      <c r="B28" s="5" t="s">
        <v>278</v>
      </c>
      <c r="C28" s="30"/>
      <c r="D28" s="30"/>
    </row>
    <row r="29" spans="1:4" ht="15">
      <c r="A29" s="50" t="s">
        <v>471</v>
      </c>
      <c r="B29" s="51" t="s">
        <v>279</v>
      </c>
      <c r="C29" s="30"/>
      <c r="D29" s="30"/>
    </row>
    <row r="30" spans="1:4" ht="15">
      <c r="A30" s="21" t="s">
        <v>280</v>
      </c>
      <c r="B30" s="5" t="s">
        <v>281</v>
      </c>
      <c r="C30" s="30"/>
      <c r="D30" s="30"/>
    </row>
    <row r="31" spans="1:4" ht="15">
      <c r="A31" s="12" t="s">
        <v>282</v>
      </c>
      <c r="B31" s="5" t="s">
        <v>283</v>
      </c>
      <c r="C31" s="30"/>
      <c r="D31" s="30"/>
    </row>
    <row r="32" spans="1:4" ht="15">
      <c r="A32" s="21" t="s">
        <v>475</v>
      </c>
      <c r="B32" s="5" t="s">
        <v>284</v>
      </c>
      <c r="C32" s="30"/>
      <c r="D32" s="30"/>
    </row>
    <row r="33" spans="1:4" ht="15">
      <c r="A33" s="19" t="s">
        <v>253</v>
      </c>
      <c r="B33" s="19" t="s">
        <v>284</v>
      </c>
      <c r="C33" s="30"/>
      <c r="D33" s="30"/>
    </row>
    <row r="34" spans="1:4" ht="15">
      <c r="A34" s="21" t="s">
        <v>476</v>
      </c>
      <c r="B34" s="5" t="s">
        <v>285</v>
      </c>
      <c r="C34" s="30"/>
      <c r="D34" s="30"/>
    </row>
    <row r="35" spans="1:4" ht="15">
      <c r="A35" s="19" t="s">
        <v>286</v>
      </c>
      <c r="B35" s="19" t="s">
        <v>285</v>
      </c>
      <c r="C35" s="30"/>
      <c r="D35" s="30"/>
    </row>
    <row r="36" spans="1:4" ht="15">
      <c r="A36" s="19" t="s">
        <v>287</v>
      </c>
      <c r="B36" s="19" t="s">
        <v>285</v>
      </c>
      <c r="C36" s="30"/>
      <c r="D36" s="30"/>
    </row>
    <row r="37" spans="1:4" ht="15">
      <c r="A37" s="19" t="s">
        <v>288</v>
      </c>
      <c r="B37" s="19" t="s">
        <v>285</v>
      </c>
      <c r="C37" s="30"/>
      <c r="D37" s="30"/>
    </row>
    <row r="38" spans="1:4" ht="15">
      <c r="A38" s="19" t="s">
        <v>253</v>
      </c>
      <c r="B38" s="19" t="s">
        <v>285</v>
      </c>
      <c r="C38" s="30"/>
      <c r="D38" s="30"/>
    </row>
    <row r="39" spans="1:4" ht="15">
      <c r="A39" s="50" t="s">
        <v>477</v>
      </c>
      <c r="B39" s="51" t="s">
        <v>289</v>
      </c>
      <c r="C39" s="30"/>
      <c r="D39" s="30"/>
    </row>
    <row r="42" spans="1:4" ht="25.5">
      <c r="A42" s="46" t="s">
        <v>674</v>
      </c>
      <c r="B42" s="3" t="s">
        <v>114</v>
      </c>
      <c r="C42" s="91" t="s">
        <v>43</v>
      </c>
      <c r="D42" s="91" t="s">
        <v>44</v>
      </c>
    </row>
    <row r="43" spans="1:4" ht="15">
      <c r="A43" s="21" t="s">
        <v>542</v>
      </c>
      <c r="B43" s="5" t="s">
        <v>379</v>
      </c>
      <c r="C43" s="30"/>
      <c r="D43" s="30"/>
    </row>
    <row r="44" spans="1:4" ht="15">
      <c r="A44" s="58" t="s">
        <v>252</v>
      </c>
      <c r="B44" s="58" t="s">
        <v>379</v>
      </c>
      <c r="C44" s="30"/>
      <c r="D44" s="30"/>
    </row>
    <row r="45" spans="1:4" ht="30">
      <c r="A45" s="12" t="s">
        <v>380</v>
      </c>
      <c r="B45" s="5" t="s">
        <v>381</v>
      </c>
      <c r="C45" s="30"/>
      <c r="D45" s="30"/>
    </row>
    <row r="46" spans="1:4" ht="15">
      <c r="A46" s="21" t="s">
        <v>590</v>
      </c>
      <c r="B46" s="5" t="s">
        <v>382</v>
      </c>
      <c r="C46" s="30"/>
      <c r="D46" s="30"/>
    </row>
    <row r="47" spans="1:4" ht="15">
      <c r="A47" s="58" t="s">
        <v>252</v>
      </c>
      <c r="B47" s="58" t="s">
        <v>382</v>
      </c>
      <c r="C47" s="30"/>
      <c r="D47" s="30"/>
    </row>
    <row r="48" spans="1:4" ht="15">
      <c r="A48" s="11" t="s">
        <v>561</v>
      </c>
      <c r="B48" s="7" t="s">
        <v>383</v>
      </c>
      <c r="C48" s="30"/>
      <c r="D48" s="30"/>
    </row>
    <row r="49" spans="1:4" ht="15">
      <c r="A49" s="12" t="s">
        <v>591</v>
      </c>
      <c r="B49" s="5" t="s">
        <v>384</v>
      </c>
      <c r="C49" s="30"/>
      <c r="D49" s="30"/>
    </row>
    <row r="50" spans="1:4" ht="15">
      <c r="A50" s="58" t="s">
        <v>260</v>
      </c>
      <c r="B50" s="58" t="s">
        <v>384</v>
      </c>
      <c r="C50" s="30"/>
      <c r="D50" s="30"/>
    </row>
    <row r="51" spans="1:4" ht="15">
      <c r="A51" s="21" t="s">
        <v>385</v>
      </c>
      <c r="B51" s="5" t="s">
        <v>386</v>
      </c>
      <c r="C51" s="30"/>
      <c r="D51" s="30"/>
    </row>
    <row r="52" spans="1:4" ht="15">
      <c r="A52" s="13" t="s">
        <v>592</v>
      </c>
      <c r="B52" s="5" t="s">
        <v>387</v>
      </c>
      <c r="C52" s="30"/>
      <c r="D52" s="30"/>
    </row>
    <row r="53" spans="1:4" ht="15">
      <c r="A53" s="58" t="s">
        <v>261</v>
      </c>
      <c r="B53" s="58" t="s">
        <v>387</v>
      </c>
      <c r="C53" s="30"/>
      <c r="D53" s="30"/>
    </row>
    <row r="54" spans="1:4" ht="15">
      <c r="A54" s="21" t="s">
        <v>388</v>
      </c>
      <c r="B54" s="5" t="s">
        <v>389</v>
      </c>
      <c r="C54" s="30"/>
      <c r="D54" s="30"/>
    </row>
    <row r="55" spans="1:4" ht="15">
      <c r="A55" s="22" t="s">
        <v>562</v>
      </c>
      <c r="B55" s="7" t="s">
        <v>390</v>
      </c>
      <c r="C55" s="30"/>
      <c r="D55" s="30"/>
    </row>
    <row r="56" spans="1:4" ht="15">
      <c r="A56" s="22" t="s">
        <v>394</v>
      </c>
      <c r="B56" s="7" t="s">
        <v>395</v>
      </c>
      <c r="C56" s="30"/>
      <c r="D56" s="30"/>
    </row>
    <row r="57" spans="1:4" ht="15">
      <c r="A57" s="22" t="s">
        <v>396</v>
      </c>
      <c r="B57" s="7" t="s">
        <v>397</v>
      </c>
      <c r="C57" s="30"/>
      <c r="D57" s="30"/>
    </row>
    <row r="58" spans="1:4" ht="15">
      <c r="A58" s="22" t="s">
        <v>400</v>
      </c>
      <c r="B58" s="7" t="s">
        <v>401</v>
      </c>
      <c r="C58" s="30"/>
      <c r="D58" s="30"/>
    </row>
    <row r="59" spans="1:4" ht="15">
      <c r="A59" s="11" t="s">
        <v>0</v>
      </c>
      <c r="B59" s="7" t="s">
        <v>402</v>
      </c>
      <c r="C59" s="30"/>
      <c r="D59" s="30"/>
    </row>
    <row r="60" spans="1:4" ht="15">
      <c r="A60" s="15" t="s">
        <v>403</v>
      </c>
      <c r="B60" s="7" t="s">
        <v>402</v>
      </c>
      <c r="C60" s="30"/>
      <c r="D60" s="30"/>
    </row>
    <row r="61" spans="1:4" ht="15">
      <c r="A61" s="93" t="s">
        <v>564</v>
      </c>
      <c r="B61" s="51" t="s">
        <v>404</v>
      </c>
      <c r="C61" s="30"/>
      <c r="D61" s="30"/>
    </row>
    <row r="62" spans="1:4" ht="15">
      <c r="A62" s="12" t="s">
        <v>405</v>
      </c>
      <c r="B62" s="5" t="s">
        <v>406</v>
      </c>
      <c r="C62" s="30"/>
      <c r="D62" s="30"/>
    </row>
    <row r="63" spans="1:4" ht="15">
      <c r="A63" s="13" t="s">
        <v>407</v>
      </c>
      <c r="B63" s="5" t="s">
        <v>408</v>
      </c>
      <c r="C63" s="30"/>
      <c r="D63" s="30"/>
    </row>
    <row r="64" spans="1:4" ht="15">
      <c r="A64" s="21" t="s">
        <v>409</v>
      </c>
      <c r="B64" s="5" t="s">
        <v>410</v>
      </c>
      <c r="C64" s="30"/>
      <c r="D64" s="30"/>
    </row>
    <row r="65" spans="1:4" ht="15">
      <c r="A65" s="21" t="s">
        <v>547</v>
      </c>
      <c r="B65" s="5" t="s">
        <v>411</v>
      </c>
      <c r="C65" s="30"/>
      <c r="D65" s="30"/>
    </row>
    <row r="66" spans="1:4" ht="15">
      <c r="A66" s="58" t="s">
        <v>286</v>
      </c>
      <c r="B66" s="58" t="s">
        <v>411</v>
      </c>
      <c r="C66" s="30"/>
      <c r="D66" s="30"/>
    </row>
    <row r="67" spans="1:4" ht="15">
      <c r="A67" s="58" t="s">
        <v>287</v>
      </c>
      <c r="B67" s="58" t="s">
        <v>411</v>
      </c>
      <c r="C67" s="30"/>
      <c r="D67" s="30"/>
    </row>
    <row r="68" spans="1:4" ht="15">
      <c r="A68" s="59" t="s">
        <v>288</v>
      </c>
      <c r="B68" s="59" t="s">
        <v>411</v>
      </c>
      <c r="C68" s="30"/>
      <c r="D68" s="30"/>
    </row>
    <row r="69" spans="1:4" ht="15">
      <c r="A69" s="50" t="s">
        <v>565</v>
      </c>
      <c r="B69" s="51" t="s">
        <v>412</v>
      </c>
      <c r="C69" s="30"/>
      <c r="D69" s="30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s="200" customFormat="1" ht="23.25" customHeight="1">
      <c r="A1" s="377" t="s">
        <v>785</v>
      </c>
      <c r="B1" s="371"/>
      <c r="C1" s="371"/>
      <c r="D1" s="371"/>
    </row>
    <row r="2" spans="1:4" ht="25.5" customHeight="1">
      <c r="A2" s="376" t="s">
        <v>820</v>
      </c>
      <c r="B2" s="368"/>
      <c r="C2" s="368"/>
      <c r="D2" s="368"/>
    </row>
    <row r="3" spans="1:4" ht="21.75" customHeight="1">
      <c r="A3" s="92"/>
      <c r="B3" s="72"/>
      <c r="C3" s="72"/>
      <c r="D3" s="72"/>
    </row>
    <row r="4" spans="1:4" ht="20.25" customHeight="1">
      <c r="A4" s="4" t="s">
        <v>1</v>
      </c>
      <c r="D4" s="233" t="s">
        <v>755</v>
      </c>
    </row>
    <row r="5" spans="1:4" ht="15">
      <c r="A5" s="46" t="s">
        <v>674</v>
      </c>
      <c r="B5" s="3" t="s">
        <v>114</v>
      </c>
      <c r="C5" s="89" t="s">
        <v>39</v>
      </c>
      <c r="D5" s="46" t="s">
        <v>40</v>
      </c>
    </row>
    <row r="6" spans="1:4" ht="26.25" customHeight="1">
      <c r="A6" s="90" t="s">
        <v>37</v>
      </c>
      <c r="B6" s="5" t="s">
        <v>272</v>
      </c>
      <c r="C6" s="130"/>
      <c r="D6" s="130"/>
    </row>
    <row r="7" spans="1:4" ht="26.25" customHeight="1">
      <c r="A7" s="90" t="s">
        <v>38</v>
      </c>
      <c r="B7" s="5" t="s">
        <v>272</v>
      </c>
      <c r="C7" s="130"/>
      <c r="D7" s="130"/>
    </row>
    <row r="8" spans="1:4" ht="22.5" customHeight="1">
      <c r="A8" s="46" t="s">
        <v>41</v>
      </c>
      <c r="B8" s="46"/>
      <c r="C8" s="130"/>
      <c r="D8" s="130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100.00390625" style="0" customWidth="1"/>
    <col min="3" max="3" width="19.8515625" style="0" bestFit="1" customWidth="1"/>
  </cols>
  <sheetData>
    <row r="1" spans="1:3" s="201" customFormat="1" ht="28.5" customHeight="1">
      <c r="A1" s="370" t="s">
        <v>785</v>
      </c>
      <c r="B1" s="370"/>
      <c r="C1" s="370"/>
    </row>
    <row r="2" spans="1:3" ht="26.25" customHeight="1">
      <c r="A2" s="367" t="s">
        <v>821</v>
      </c>
      <c r="B2" s="372"/>
      <c r="C2" s="372"/>
    </row>
    <row r="3" spans="1:3" ht="18.75" customHeight="1">
      <c r="A3" s="92"/>
      <c r="B3" s="94"/>
      <c r="C3" s="94"/>
    </row>
    <row r="4" spans="1:3" ht="23.25" customHeight="1">
      <c r="A4" s="4" t="s">
        <v>1</v>
      </c>
      <c r="C4" s="233" t="s">
        <v>756</v>
      </c>
    </row>
    <row r="5" spans="1:3" ht="25.5">
      <c r="A5" s="46" t="s">
        <v>674</v>
      </c>
      <c r="B5" s="3" t="s">
        <v>114</v>
      </c>
      <c r="C5" s="91" t="s">
        <v>42</v>
      </c>
    </row>
    <row r="6" spans="1:3" ht="15">
      <c r="A6" s="12" t="s">
        <v>424</v>
      </c>
      <c r="B6" s="6" t="s">
        <v>193</v>
      </c>
      <c r="C6" s="30"/>
    </row>
    <row r="7" spans="1:3" ht="15">
      <c r="A7" s="12" t="s">
        <v>425</v>
      </c>
      <c r="B7" s="6" t="s">
        <v>193</v>
      </c>
      <c r="C7" s="30"/>
    </row>
    <row r="8" spans="1:3" ht="15">
      <c r="A8" s="12" t="s">
        <v>426</v>
      </c>
      <c r="B8" s="6" t="s">
        <v>193</v>
      </c>
      <c r="C8" s="30"/>
    </row>
    <row r="9" spans="1:3" ht="15">
      <c r="A9" s="12" t="s">
        <v>427</v>
      </c>
      <c r="B9" s="6" t="s">
        <v>193</v>
      </c>
      <c r="C9" s="30"/>
    </row>
    <row r="10" spans="1:3" ht="15">
      <c r="A10" s="13" t="s">
        <v>428</v>
      </c>
      <c r="B10" s="6" t="s">
        <v>193</v>
      </c>
      <c r="C10" s="30"/>
    </row>
    <row r="11" spans="1:3" ht="15">
      <c r="A11" s="13" t="s">
        <v>429</v>
      </c>
      <c r="B11" s="6" t="s">
        <v>193</v>
      </c>
      <c r="C11" s="30"/>
    </row>
    <row r="12" spans="1:3" ht="15">
      <c r="A12" s="15" t="s">
        <v>49</v>
      </c>
      <c r="B12" s="14" t="s">
        <v>193</v>
      </c>
      <c r="C12" s="30"/>
    </row>
    <row r="13" spans="1:3" ht="15">
      <c r="A13" s="12" t="s">
        <v>430</v>
      </c>
      <c r="B13" s="6" t="s">
        <v>194</v>
      </c>
      <c r="C13" s="30"/>
    </row>
    <row r="14" spans="1:3" ht="15">
      <c r="A14" s="16" t="s">
        <v>48</v>
      </c>
      <c r="B14" s="14" t="s">
        <v>194</v>
      </c>
      <c r="C14" s="30"/>
    </row>
    <row r="15" spans="1:3" ht="15">
      <c r="A15" s="12" t="s">
        <v>431</v>
      </c>
      <c r="B15" s="6" t="s">
        <v>195</v>
      </c>
      <c r="C15" s="30"/>
    </row>
    <row r="16" spans="1:3" ht="15">
      <c r="A16" s="12" t="s">
        <v>432</v>
      </c>
      <c r="B16" s="6" t="s">
        <v>195</v>
      </c>
      <c r="C16" s="30"/>
    </row>
    <row r="17" spans="1:3" ht="15">
      <c r="A17" s="13" t="s">
        <v>433</v>
      </c>
      <c r="B17" s="6" t="s">
        <v>195</v>
      </c>
      <c r="C17" s="30"/>
    </row>
    <row r="18" spans="1:3" ht="15">
      <c r="A18" s="13" t="s">
        <v>434</v>
      </c>
      <c r="B18" s="6" t="s">
        <v>195</v>
      </c>
      <c r="C18" s="30"/>
    </row>
    <row r="19" spans="1:3" ht="15">
      <c r="A19" s="13" t="s">
        <v>435</v>
      </c>
      <c r="B19" s="6" t="s">
        <v>195</v>
      </c>
      <c r="C19" s="30"/>
    </row>
    <row r="20" spans="1:3" ht="30">
      <c r="A20" s="17" t="s">
        <v>436</v>
      </c>
      <c r="B20" s="6" t="s">
        <v>195</v>
      </c>
      <c r="C20" s="30"/>
    </row>
    <row r="21" spans="1:3" ht="15">
      <c r="A21" s="11" t="s">
        <v>47</v>
      </c>
      <c r="B21" s="14" t="s">
        <v>195</v>
      </c>
      <c r="C21" s="30"/>
    </row>
    <row r="22" spans="1:3" ht="15">
      <c r="A22" s="12" t="s">
        <v>437</v>
      </c>
      <c r="B22" s="6" t="s">
        <v>196</v>
      </c>
      <c r="C22" s="30"/>
    </row>
    <row r="23" spans="1:3" ht="15">
      <c r="A23" s="12" t="s">
        <v>438</v>
      </c>
      <c r="B23" s="6" t="s">
        <v>196</v>
      </c>
      <c r="C23" s="30"/>
    </row>
    <row r="24" spans="1:3" ht="15">
      <c r="A24" s="11" t="s">
        <v>46</v>
      </c>
      <c r="B24" s="8" t="s">
        <v>196</v>
      </c>
      <c r="C24" s="30"/>
    </row>
    <row r="25" spans="1:3" ht="15">
      <c r="A25" s="12" t="s">
        <v>439</v>
      </c>
      <c r="B25" s="6" t="s">
        <v>197</v>
      </c>
      <c r="C25" s="30"/>
    </row>
    <row r="26" spans="1:3" ht="15">
      <c r="A26" s="12" t="s">
        <v>440</v>
      </c>
      <c r="B26" s="6" t="s">
        <v>197</v>
      </c>
      <c r="C26" s="30"/>
    </row>
    <row r="27" spans="1:3" ht="15">
      <c r="A27" s="13" t="s">
        <v>441</v>
      </c>
      <c r="B27" s="6" t="s">
        <v>197</v>
      </c>
      <c r="C27" s="30"/>
    </row>
    <row r="28" spans="1:3" ht="15">
      <c r="A28" s="13" t="s">
        <v>442</v>
      </c>
      <c r="B28" s="6" t="s">
        <v>197</v>
      </c>
      <c r="C28" s="30"/>
    </row>
    <row r="29" spans="1:3" ht="15">
      <c r="A29" s="13" t="s">
        <v>443</v>
      </c>
      <c r="B29" s="6" t="s">
        <v>197</v>
      </c>
      <c r="C29" s="30"/>
    </row>
    <row r="30" spans="1:3" ht="15">
      <c r="A30" s="13" t="s">
        <v>444</v>
      </c>
      <c r="B30" s="6" t="s">
        <v>197</v>
      </c>
      <c r="C30" s="30"/>
    </row>
    <row r="31" spans="1:3" ht="15">
      <c r="A31" s="13" t="s">
        <v>445</v>
      </c>
      <c r="B31" s="6" t="s">
        <v>197</v>
      </c>
      <c r="C31" s="30"/>
    </row>
    <row r="32" spans="1:3" ht="15">
      <c r="A32" s="13" t="s">
        <v>446</v>
      </c>
      <c r="B32" s="6" t="s">
        <v>197</v>
      </c>
      <c r="C32" s="30"/>
    </row>
    <row r="33" spans="1:3" ht="15">
      <c r="A33" s="13" t="s">
        <v>447</v>
      </c>
      <c r="B33" s="6" t="s">
        <v>197</v>
      </c>
      <c r="C33" s="30"/>
    </row>
    <row r="34" spans="1:3" ht="15">
      <c r="A34" s="13" t="s">
        <v>448</v>
      </c>
      <c r="B34" s="6" t="s">
        <v>197</v>
      </c>
      <c r="C34" s="30"/>
    </row>
    <row r="35" spans="1:3" ht="30">
      <c r="A35" s="13" t="s">
        <v>449</v>
      </c>
      <c r="B35" s="6" t="s">
        <v>197</v>
      </c>
      <c r="C35" s="30"/>
    </row>
    <row r="36" spans="1:3" ht="30">
      <c r="A36" s="13" t="s">
        <v>450</v>
      </c>
      <c r="B36" s="6" t="s">
        <v>197</v>
      </c>
      <c r="C36" s="130">
        <v>800000</v>
      </c>
    </row>
    <row r="37" spans="1:3" ht="15">
      <c r="A37" s="11" t="s">
        <v>451</v>
      </c>
      <c r="B37" s="14" t="s">
        <v>197</v>
      </c>
      <c r="C37" s="130">
        <v>800000</v>
      </c>
    </row>
    <row r="38" spans="1:3" ht="15.75">
      <c r="A38" s="18" t="s">
        <v>452</v>
      </c>
      <c r="B38" s="9" t="s">
        <v>198</v>
      </c>
      <c r="C38" s="294">
        <v>800000</v>
      </c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293" customWidth="1"/>
  </cols>
  <sheetData>
    <row r="1" spans="1:3" s="199" customFormat="1" ht="27" customHeight="1">
      <c r="A1" s="370" t="s">
        <v>785</v>
      </c>
      <c r="B1" s="371"/>
      <c r="C1" s="371"/>
    </row>
    <row r="2" spans="1:3" ht="27" customHeight="1">
      <c r="A2" s="367" t="s">
        <v>842</v>
      </c>
      <c r="B2" s="368"/>
      <c r="C2" s="368"/>
    </row>
    <row r="3" spans="1:3" ht="19.5" customHeight="1">
      <c r="A3" s="71"/>
      <c r="B3" s="72"/>
      <c r="C3" s="295"/>
    </row>
    <row r="4" spans="1:3" ht="15">
      <c r="A4" s="4" t="s">
        <v>1</v>
      </c>
      <c r="C4" s="296" t="s">
        <v>757</v>
      </c>
    </row>
    <row r="5" spans="1:3" ht="25.5">
      <c r="A5" s="46" t="s">
        <v>674</v>
      </c>
      <c r="B5" s="3" t="s">
        <v>114</v>
      </c>
      <c r="C5" s="297" t="s">
        <v>42</v>
      </c>
    </row>
    <row r="6" spans="1:3" ht="15">
      <c r="A6" s="13" t="s">
        <v>622</v>
      </c>
      <c r="B6" s="6" t="s">
        <v>204</v>
      </c>
      <c r="C6" s="130"/>
    </row>
    <row r="7" spans="1:3" ht="15">
      <c r="A7" s="13" t="s">
        <v>623</v>
      </c>
      <c r="B7" s="6" t="s">
        <v>204</v>
      </c>
      <c r="C7" s="130"/>
    </row>
    <row r="8" spans="1:3" ht="15">
      <c r="A8" s="13" t="s">
        <v>624</v>
      </c>
      <c r="B8" s="6" t="s">
        <v>204</v>
      </c>
      <c r="C8" s="130"/>
    </row>
    <row r="9" spans="1:3" ht="15">
      <c r="A9" s="13" t="s">
        <v>625</v>
      </c>
      <c r="B9" s="6" t="s">
        <v>204</v>
      </c>
      <c r="C9" s="130"/>
    </row>
    <row r="10" spans="1:3" ht="15">
      <c r="A10" s="13" t="s">
        <v>626</v>
      </c>
      <c r="B10" s="6" t="s">
        <v>204</v>
      </c>
      <c r="C10" s="130"/>
    </row>
    <row r="11" spans="1:3" ht="15">
      <c r="A11" s="13" t="s">
        <v>627</v>
      </c>
      <c r="B11" s="6" t="s">
        <v>204</v>
      </c>
      <c r="C11" s="130"/>
    </row>
    <row r="12" spans="1:3" ht="15">
      <c r="A12" s="13" t="s">
        <v>628</v>
      </c>
      <c r="B12" s="6" t="s">
        <v>204</v>
      </c>
      <c r="C12" s="130"/>
    </row>
    <row r="13" spans="1:3" ht="15">
      <c r="A13" s="13" t="s">
        <v>629</v>
      </c>
      <c r="B13" s="6" t="s">
        <v>204</v>
      </c>
      <c r="C13" s="130"/>
    </row>
    <row r="14" spans="1:3" ht="15">
      <c r="A14" s="13" t="s">
        <v>630</v>
      </c>
      <c r="B14" s="6" t="s">
        <v>204</v>
      </c>
      <c r="C14" s="130"/>
    </row>
    <row r="15" spans="1:3" ht="15">
      <c r="A15" s="13" t="s">
        <v>631</v>
      </c>
      <c r="B15" s="6" t="s">
        <v>204</v>
      </c>
      <c r="C15" s="130"/>
    </row>
    <row r="16" spans="1:3" ht="25.5">
      <c r="A16" s="11" t="s">
        <v>453</v>
      </c>
      <c r="B16" s="8" t="s">
        <v>204</v>
      </c>
      <c r="C16" s="130"/>
    </row>
    <row r="17" spans="1:3" ht="15">
      <c r="A17" s="13" t="s">
        <v>622</v>
      </c>
      <c r="B17" s="6" t="s">
        <v>205</v>
      </c>
      <c r="C17" s="130"/>
    </row>
    <row r="18" spans="1:3" ht="15">
      <c r="A18" s="13" t="s">
        <v>623</v>
      </c>
      <c r="B18" s="6" t="s">
        <v>205</v>
      </c>
      <c r="C18" s="130"/>
    </row>
    <row r="19" spans="1:3" ht="15">
      <c r="A19" s="13" t="s">
        <v>624</v>
      </c>
      <c r="B19" s="6" t="s">
        <v>205</v>
      </c>
      <c r="C19" s="130"/>
    </row>
    <row r="20" spans="1:3" ht="15">
      <c r="A20" s="13" t="s">
        <v>625</v>
      </c>
      <c r="B20" s="6" t="s">
        <v>205</v>
      </c>
      <c r="C20" s="130"/>
    </row>
    <row r="21" spans="1:3" ht="15">
      <c r="A21" s="13" t="s">
        <v>626</v>
      </c>
      <c r="B21" s="6" t="s">
        <v>205</v>
      </c>
      <c r="C21" s="130"/>
    </row>
    <row r="22" spans="1:3" ht="15">
      <c r="A22" s="13" t="s">
        <v>627</v>
      </c>
      <c r="B22" s="6" t="s">
        <v>205</v>
      </c>
      <c r="C22" s="130"/>
    </row>
    <row r="23" spans="1:3" ht="15">
      <c r="A23" s="13" t="s">
        <v>628</v>
      </c>
      <c r="B23" s="6" t="s">
        <v>205</v>
      </c>
      <c r="C23" s="130"/>
    </row>
    <row r="24" spans="1:3" ht="15">
      <c r="A24" s="13" t="s">
        <v>629</v>
      </c>
      <c r="B24" s="6" t="s">
        <v>205</v>
      </c>
      <c r="C24" s="130"/>
    </row>
    <row r="25" spans="1:3" ht="15">
      <c r="A25" s="13" t="s">
        <v>630</v>
      </c>
      <c r="B25" s="6" t="s">
        <v>205</v>
      </c>
      <c r="C25" s="130"/>
    </row>
    <row r="26" spans="1:3" ht="15">
      <c r="A26" s="13" t="s">
        <v>631</v>
      </c>
      <c r="B26" s="6" t="s">
        <v>205</v>
      </c>
      <c r="C26" s="130"/>
    </row>
    <row r="27" spans="1:3" ht="25.5">
      <c r="A27" s="11" t="s">
        <v>454</v>
      </c>
      <c r="B27" s="8" t="s">
        <v>205</v>
      </c>
      <c r="C27" s="130"/>
    </row>
    <row r="28" spans="1:3" ht="15">
      <c r="A28" s="13" t="s">
        <v>622</v>
      </c>
      <c r="B28" s="6" t="s">
        <v>206</v>
      </c>
      <c r="C28" s="130"/>
    </row>
    <row r="29" spans="1:3" ht="15">
      <c r="A29" s="13" t="s">
        <v>623</v>
      </c>
      <c r="B29" s="6" t="s">
        <v>206</v>
      </c>
      <c r="C29" s="130"/>
    </row>
    <row r="30" spans="1:3" ht="15">
      <c r="A30" s="13" t="s">
        <v>624</v>
      </c>
      <c r="B30" s="6" t="s">
        <v>206</v>
      </c>
      <c r="C30" s="130"/>
    </row>
    <row r="31" spans="1:3" ht="15">
      <c r="A31" s="13" t="s">
        <v>625</v>
      </c>
      <c r="B31" s="6" t="s">
        <v>206</v>
      </c>
      <c r="C31" s="130"/>
    </row>
    <row r="32" spans="1:3" ht="15">
      <c r="A32" s="13" t="s">
        <v>626</v>
      </c>
      <c r="B32" s="6" t="s">
        <v>206</v>
      </c>
      <c r="C32" s="130"/>
    </row>
    <row r="33" spans="1:3" ht="15">
      <c r="A33" s="13" t="s">
        <v>627</v>
      </c>
      <c r="B33" s="6" t="s">
        <v>206</v>
      </c>
      <c r="C33" s="130"/>
    </row>
    <row r="34" spans="1:3" ht="15">
      <c r="A34" s="13" t="s">
        <v>628</v>
      </c>
      <c r="B34" s="6" t="s">
        <v>206</v>
      </c>
      <c r="C34" s="130">
        <v>940000</v>
      </c>
    </row>
    <row r="35" spans="1:3" ht="15">
      <c r="A35" s="13" t="s">
        <v>629</v>
      </c>
      <c r="B35" s="6" t="s">
        <v>206</v>
      </c>
      <c r="C35" s="130"/>
    </row>
    <row r="36" spans="1:3" ht="15">
      <c r="A36" s="13" t="s">
        <v>630</v>
      </c>
      <c r="B36" s="6" t="s">
        <v>206</v>
      </c>
      <c r="C36" s="130"/>
    </row>
    <row r="37" spans="1:3" ht="15">
      <c r="A37" s="13" t="s">
        <v>631</v>
      </c>
      <c r="B37" s="6" t="s">
        <v>206</v>
      </c>
      <c r="C37" s="130"/>
    </row>
    <row r="38" spans="1:3" ht="15">
      <c r="A38" s="11" t="s">
        <v>455</v>
      </c>
      <c r="B38" s="8" t="s">
        <v>206</v>
      </c>
      <c r="C38" s="130">
        <v>940000</v>
      </c>
    </row>
    <row r="39" spans="1:3" ht="15">
      <c r="A39" s="13" t="s">
        <v>632</v>
      </c>
      <c r="B39" s="5" t="s">
        <v>208</v>
      </c>
      <c r="C39" s="130"/>
    </row>
    <row r="40" spans="1:3" ht="15">
      <c r="A40" s="13" t="s">
        <v>633</v>
      </c>
      <c r="B40" s="5" t="s">
        <v>208</v>
      </c>
      <c r="C40" s="130"/>
    </row>
    <row r="41" spans="1:3" ht="15">
      <c r="A41" s="13" t="s">
        <v>634</v>
      </c>
      <c r="B41" s="5" t="s">
        <v>208</v>
      </c>
      <c r="C41" s="130"/>
    </row>
    <row r="42" spans="1:3" ht="15">
      <c r="A42" s="5" t="s">
        <v>635</v>
      </c>
      <c r="B42" s="5" t="s">
        <v>208</v>
      </c>
      <c r="C42" s="130"/>
    </row>
    <row r="43" spans="1:3" ht="15">
      <c r="A43" s="5" t="s">
        <v>636</v>
      </c>
      <c r="B43" s="5" t="s">
        <v>208</v>
      </c>
      <c r="C43" s="130"/>
    </row>
    <row r="44" spans="1:3" ht="15">
      <c r="A44" s="5" t="s">
        <v>637</v>
      </c>
      <c r="B44" s="5" t="s">
        <v>208</v>
      </c>
      <c r="C44" s="130"/>
    </row>
    <row r="45" spans="1:3" ht="15">
      <c r="A45" s="13" t="s">
        <v>638</v>
      </c>
      <c r="B45" s="5" t="s">
        <v>208</v>
      </c>
      <c r="C45" s="130"/>
    </row>
    <row r="46" spans="1:3" ht="15">
      <c r="A46" s="13" t="s">
        <v>639</v>
      </c>
      <c r="B46" s="5" t="s">
        <v>208</v>
      </c>
      <c r="C46" s="130"/>
    </row>
    <row r="47" spans="1:3" ht="15">
      <c r="A47" s="13" t="s">
        <v>640</v>
      </c>
      <c r="B47" s="5" t="s">
        <v>208</v>
      </c>
      <c r="C47" s="130"/>
    </row>
    <row r="48" spans="1:3" ht="15">
      <c r="A48" s="13" t="s">
        <v>641</v>
      </c>
      <c r="B48" s="5" t="s">
        <v>208</v>
      </c>
      <c r="C48" s="130"/>
    </row>
    <row r="49" spans="1:3" ht="25.5">
      <c r="A49" s="11" t="s">
        <v>456</v>
      </c>
      <c r="B49" s="8" t="s">
        <v>208</v>
      </c>
      <c r="C49" s="130"/>
    </row>
    <row r="50" spans="1:3" ht="15">
      <c r="A50" s="13" t="s">
        <v>632</v>
      </c>
      <c r="B50" s="5" t="s">
        <v>213</v>
      </c>
      <c r="C50" s="130"/>
    </row>
    <row r="51" spans="1:3" ht="15">
      <c r="A51" s="13" t="s">
        <v>633</v>
      </c>
      <c r="B51" s="5" t="s">
        <v>213</v>
      </c>
      <c r="C51" s="130"/>
    </row>
    <row r="52" spans="1:3" ht="15">
      <c r="A52" s="13" t="s">
        <v>634</v>
      </c>
      <c r="B52" s="5" t="s">
        <v>213</v>
      </c>
      <c r="C52" s="130"/>
    </row>
    <row r="53" spans="1:3" ht="15">
      <c r="A53" s="5" t="s">
        <v>635</v>
      </c>
      <c r="B53" s="5" t="s">
        <v>213</v>
      </c>
      <c r="C53" s="130"/>
    </row>
    <row r="54" spans="1:3" ht="15">
      <c r="A54" s="5" t="s">
        <v>636</v>
      </c>
      <c r="B54" s="5" t="s">
        <v>213</v>
      </c>
      <c r="C54" s="130"/>
    </row>
    <row r="55" spans="1:3" ht="15">
      <c r="A55" s="5" t="s">
        <v>637</v>
      </c>
      <c r="B55" s="5" t="s">
        <v>213</v>
      </c>
      <c r="C55" s="130"/>
    </row>
    <row r="56" spans="1:3" ht="15">
      <c r="A56" s="13" t="s">
        <v>638</v>
      </c>
      <c r="B56" s="5" t="s">
        <v>213</v>
      </c>
      <c r="C56" s="130">
        <v>90000</v>
      </c>
    </row>
    <row r="57" spans="1:3" ht="15">
      <c r="A57" s="13" t="s">
        <v>642</v>
      </c>
      <c r="B57" s="5" t="s">
        <v>213</v>
      </c>
      <c r="C57" s="130"/>
    </row>
    <row r="58" spans="1:3" ht="15">
      <c r="A58" s="13" t="s">
        <v>640</v>
      </c>
      <c r="B58" s="5" t="s">
        <v>213</v>
      </c>
      <c r="C58" s="130"/>
    </row>
    <row r="59" spans="1:3" ht="15">
      <c r="A59" s="13" t="s">
        <v>641</v>
      </c>
      <c r="B59" s="5" t="s">
        <v>213</v>
      </c>
      <c r="C59" s="130"/>
    </row>
    <row r="60" spans="1:3" ht="15">
      <c r="A60" s="15" t="s">
        <v>457</v>
      </c>
      <c r="B60" s="8" t="s">
        <v>213</v>
      </c>
      <c r="C60" s="130">
        <v>90000</v>
      </c>
    </row>
    <row r="61" spans="1:3" ht="15">
      <c r="A61" s="13" t="s">
        <v>622</v>
      </c>
      <c r="B61" s="6" t="s">
        <v>241</v>
      </c>
      <c r="C61" s="130"/>
    </row>
    <row r="62" spans="1:3" ht="15">
      <c r="A62" s="13" t="s">
        <v>623</v>
      </c>
      <c r="B62" s="6" t="s">
        <v>241</v>
      </c>
      <c r="C62" s="130"/>
    </row>
    <row r="63" spans="1:3" ht="15">
      <c r="A63" s="13" t="s">
        <v>624</v>
      </c>
      <c r="B63" s="6" t="s">
        <v>241</v>
      </c>
      <c r="C63" s="130"/>
    </row>
    <row r="64" spans="1:3" ht="15">
      <c r="A64" s="13" t="s">
        <v>625</v>
      </c>
      <c r="B64" s="6" t="s">
        <v>241</v>
      </c>
      <c r="C64" s="130"/>
    </row>
    <row r="65" spans="1:3" ht="15">
      <c r="A65" s="13" t="s">
        <v>626</v>
      </c>
      <c r="B65" s="6" t="s">
        <v>241</v>
      </c>
      <c r="C65" s="130"/>
    </row>
    <row r="66" spans="1:3" ht="15">
      <c r="A66" s="13" t="s">
        <v>627</v>
      </c>
      <c r="B66" s="6" t="s">
        <v>241</v>
      </c>
      <c r="C66" s="130"/>
    </row>
    <row r="67" spans="1:3" ht="15">
      <c r="A67" s="13" t="s">
        <v>628</v>
      </c>
      <c r="B67" s="6" t="s">
        <v>241</v>
      </c>
      <c r="C67" s="130"/>
    </row>
    <row r="68" spans="1:3" ht="15">
      <c r="A68" s="13" t="s">
        <v>629</v>
      </c>
      <c r="B68" s="6" t="s">
        <v>241</v>
      </c>
      <c r="C68" s="130"/>
    </row>
    <row r="69" spans="1:3" ht="15">
      <c r="A69" s="13" t="s">
        <v>630</v>
      </c>
      <c r="B69" s="6" t="s">
        <v>241</v>
      </c>
      <c r="C69" s="130"/>
    </row>
    <row r="70" spans="1:3" ht="15">
      <c r="A70" s="13" t="s">
        <v>631</v>
      </c>
      <c r="B70" s="6" t="s">
        <v>241</v>
      </c>
      <c r="C70" s="130"/>
    </row>
    <row r="71" spans="1:3" ht="25.5">
      <c r="A71" s="11" t="s">
        <v>466</v>
      </c>
      <c r="B71" s="8" t="s">
        <v>241</v>
      </c>
      <c r="C71" s="130"/>
    </row>
    <row r="72" spans="1:3" ht="15">
      <c r="A72" s="13" t="s">
        <v>622</v>
      </c>
      <c r="B72" s="6" t="s">
        <v>242</v>
      </c>
      <c r="C72" s="130"/>
    </row>
    <row r="73" spans="1:3" ht="15">
      <c r="A73" s="13" t="s">
        <v>623</v>
      </c>
      <c r="B73" s="6" t="s">
        <v>242</v>
      </c>
      <c r="C73" s="130"/>
    </row>
    <row r="74" spans="1:3" ht="15">
      <c r="A74" s="13" t="s">
        <v>624</v>
      </c>
      <c r="B74" s="6" t="s">
        <v>242</v>
      </c>
      <c r="C74" s="130"/>
    </row>
    <row r="75" spans="1:3" ht="15">
      <c r="A75" s="13" t="s">
        <v>625</v>
      </c>
      <c r="B75" s="6" t="s">
        <v>242</v>
      </c>
      <c r="C75" s="130"/>
    </row>
    <row r="76" spans="1:3" ht="15">
      <c r="A76" s="13" t="s">
        <v>626</v>
      </c>
      <c r="B76" s="6" t="s">
        <v>242</v>
      </c>
      <c r="C76" s="130"/>
    </row>
    <row r="77" spans="1:3" ht="15">
      <c r="A77" s="13" t="s">
        <v>627</v>
      </c>
      <c r="B77" s="6" t="s">
        <v>242</v>
      </c>
      <c r="C77" s="130"/>
    </row>
    <row r="78" spans="1:3" ht="15">
      <c r="A78" s="13" t="s">
        <v>628</v>
      </c>
      <c r="B78" s="6" t="s">
        <v>242</v>
      </c>
      <c r="C78" s="130"/>
    </row>
    <row r="79" spans="1:3" ht="15">
      <c r="A79" s="13" t="s">
        <v>629</v>
      </c>
      <c r="B79" s="6" t="s">
        <v>242</v>
      </c>
      <c r="C79" s="130"/>
    </row>
    <row r="80" spans="1:3" ht="15">
      <c r="A80" s="13" t="s">
        <v>630</v>
      </c>
      <c r="B80" s="6" t="s">
        <v>242</v>
      </c>
      <c r="C80" s="130"/>
    </row>
    <row r="81" spans="1:3" ht="15">
      <c r="A81" s="13" t="s">
        <v>631</v>
      </c>
      <c r="B81" s="6" t="s">
        <v>242</v>
      </c>
      <c r="C81" s="130"/>
    </row>
    <row r="82" spans="1:3" ht="25.5">
      <c r="A82" s="11" t="s">
        <v>465</v>
      </c>
      <c r="B82" s="8" t="s">
        <v>242</v>
      </c>
      <c r="C82" s="130"/>
    </row>
    <row r="83" spans="1:3" ht="15">
      <c r="A83" s="13" t="s">
        <v>622</v>
      </c>
      <c r="B83" s="6" t="s">
        <v>243</v>
      </c>
      <c r="C83" s="130"/>
    </row>
    <row r="84" spans="1:3" ht="15">
      <c r="A84" s="13" t="s">
        <v>623</v>
      </c>
      <c r="B84" s="6" t="s">
        <v>243</v>
      </c>
      <c r="C84" s="130"/>
    </row>
    <row r="85" spans="1:3" ht="15">
      <c r="A85" s="13" t="s">
        <v>624</v>
      </c>
      <c r="B85" s="6" t="s">
        <v>243</v>
      </c>
      <c r="C85" s="130"/>
    </row>
    <row r="86" spans="1:3" ht="15">
      <c r="A86" s="13" t="s">
        <v>625</v>
      </c>
      <c r="B86" s="6" t="s">
        <v>243</v>
      </c>
      <c r="C86" s="130"/>
    </row>
    <row r="87" spans="1:3" ht="15">
      <c r="A87" s="13" t="s">
        <v>626</v>
      </c>
      <c r="B87" s="6" t="s">
        <v>243</v>
      </c>
      <c r="C87" s="130"/>
    </row>
    <row r="88" spans="1:3" ht="15">
      <c r="A88" s="13" t="s">
        <v>627</v>
      </c>
      <c r="B88" s="6" t="s">
        <v>243</v>
      </c>
      <c r="C88" s="130"/>
    </row>
    <row r="89" spans="1:3" ht="15">
      <c r="A89" s="13" t="s">
        <v>628</v>
      </c>
      <c r="B89" s="6" t="s">
        <v>243</v>
      </c>
      <c r="C89" s="130"/>
    </row>
    <row r="90" spans="1:3" ht="15">
      <c r="A90" s="13" t="s">
        <v>629</v>
      </c>
      <c r="B90" s="6" t="s">
        <v>243</v>
      </c>
      <c r="C90" s="130"/>
    </row>
    <row r="91" spans="1:3" ht="15">
      <c r="A91" s="13" t="s">
        <v>630</v>
      </c>
      <c r="B91" s="6" t="s">
        <v>243</v>
      </c>
      <c r="C91" s="130"/>
    </row>
    <row r="92" spans="1:3" ht="15">
      <c r="A92" s="13" t="s">
        <v>631</v>
      </c>
      <c r="B92" s="6" t="s">
        <v>243</v>
      </c>
      <c r="C92" s="130"/>
    </row>
    <row r="93" spans="1:3" ht="15">
      <c r="A93" s="11" t="s">
        <v>464</v>
      </c>
      <c r="B93" s="8" t="s">
        <v>243</v>
      </c>
      <c r="C93" s="130"/>
    </row>
    <row r="94" spans="1:3" ht="15">
      <c r="A94" s="13" t="s">
        <v>632</v>
      </c>
      <c r="B94" s="5" t="s">
        <v>245</v>
      </c>
      <c r="C94" s="130"/>
    </row>
    <row r="95" spans="1:3" ht="15">
      <c r="A95" s="13" t="s">
        <v>633</v>
      </c>
      <c r="B95" s="6" t="s">
        <v>245</v>
      </c>
      <c r="C95" s="130"/>
    </row>
    <row r="96" spans="1:3" ht="15">
      <c r="A96" s="13" t="s">
        <v>634</v>
      </c>
      <c r="B96" s="5" t="s">
        <v>245</v>
      </c>
      <c r="C96" s="130"/>
    </row>
    <row r="97" spans="1:3" ht="15">
      <c r="A97" s="5" t="s">
        <v>635</v>
      </c>
      <c r="B97" s="6" t="s">
        <v>245</v>
      </c>
      <c r="C97" s="130"/>
    </row>
    <row r="98" spans="1:3" ht="15">
      <c r="A98" s="5" t="s">
        <v>636</v>
      </c>
      <c r="B98" s="5" t="s">
        <v>245</v>
      </c>
      <c r="C98" s="130"/>
    </row>
    <row r="99" spans="1:3" ht="15">
      <c r="A99" s="5" t="s">
        <v>637</v>
      </c>
      <c r="B99" s="6" t="s">
        <v>245</v>
      </c>
      <c r="C99" s="130"/>
    </row>
    <row r="100" spans="1:3" ht="15">
      <c r="A100" s="13" t="s">
        <v>638</v>
      </c>
      <c r="B100" s="5" t="s">
        <v>245</v>
      </c>
      <c r="C100" s="130"/>
    </row>
    <row r="101" spans="1:3" ht="15">
      <c r="A101" s="13" t="s">
        <v>642</v>
      </c>
      <c r="B101" s="6" t="s">
        <v>245</v>
      </c>
      <c r="C101" s="130"/>
    </row>
    <row r="102" spans="1:3" ht="15">
      <c r="A102" s="13" t="s">
        <v>640</v>
      </c>
      <c r="B102" s="5" t="s">
        <v>245</v>
      </c>
      <c r="C102" s="130"/>
    </row>
    <row r="103" spans="1:3" ht="15">
      <c r="A103" s="13" t="s">
        <v>641</v>
      </c>
      <c r="B103" s="6" t="s">
        <v>245</v>
      </c>
      <c r="C103" s="130"/>
    </row>
    <row r="104" spans="1:3" ht="25.5">
      <c r="A104" s="11" t="s">
        <v>463</v>
      </c>
      <c r="B104" s="8" t="s">
        <v>245</v>
      </c>
      <c r="C104" s="130"/>
    </row>
    <row r="105" spans="1:3" ht="15">
      <c r="A105" s="13" t="s">
        <v>632</v>
      </c>
      <c r="B105" s="5" t="s">
        <v>248</v>
      </c>
      <c r="C105" s="130"/>
    </row>
    <row r="106" spans="1:3" ht="15">
      <c r="A106" s="13" t="s">
        <v>633</v>
      </c>
      <c r="B106" s="5" t="s">
        <v>248</v>
      </c>
      <c r="C106" s="130"/>
    </row>
    <row r="107" spans="1:3" ht="15">
      <c r="A107" s="13" t="s">
        <v>634</v>
      </c>
      <c r="B107" s="5" t="s">
        <v>248</v>
      </c>
      <c r="C107" s="130"/>
    </row>
    <row r="108" spans="1:3" ht="15">
      <c r="A108" s="5" t="s">
        <v>635</v>
      </c>
      <c r="B108" s="5" t="s">
        <v>248</v>
      </c>
      <c r="C108" s="130"/>
    </row>
    <row r="109" spans="1:3" ht="15">
      <c r="A109" s="5" t="s">
        <v>636</v>
      </c>
      <c r="B109" s="5" t="s">
        <v>248</v>
      </c>
      <c r="C109" s="130"/>
    </row>
    <row r="110" spans="1:3" ht="15">
      <c r="A110" s="5" t="s">
        <v>637</v>
      </c>
      <c r="B110" s="5" t="s">
        <v>248</v>
      </c>
      <c r="C110" s="130"/>
    </row>
    <row r="111" spans="1:3" ht="15">
      <c r="A111" s="13" t="s">
        <v>638</v>
      </c>
      <c r="B111" s="5" t="s">
        <v>248</v>
      </c>
      <c r="C111" s="130"/>
    </row>
    <row r="112" spans="1:3" ht="15">
      <c r="A112" s="13" t="s">
        <v>642</v>
      </c>
      <c r="B112" s="5" t="s">
        <v>248</v>
      </c>
      <c r="C112" s="130"/>
    </row>
    <row r="113" spans="1:3" ht="15">
      <c r="A113" s="13" t="s">
        <v>640</v>
      </c>
      <c r="B113" s="5" t="s">
        <v>248</v>
      </c>
      <c r="C113" s="130"/>
    </row>
    <row r="114" spans="1:3" ht="15">
      <c r="A114" s="13" t="s">
        <v>641</v>
      </c>
      <c r="B114" s="5" t="s">
        <v>248</v>
      </c>
      <c r="C114" s="130"/>
    </row>
    <row r="115" spans="1:3" ht="15">
      <c r="A115" s="15" t="s">
        <v>502</v>
      </c>
      <c r="B115" s="8" t="s">
        <v>248</v>
      </c>
      <c r="C115" s="130"/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G23"/>
  <sheetViews>
    <sheetView zoomScale="110" zoomScaleNormal="110" workbookViewId="0" topLeftCell="A1">
      <selection activeCell="B5" sqref="B5"/>
    </sheetView>
  </sheetViews>
  <sheetFormatPr defaultColWidth="9.140625" defaultRowHeight="15"/>
  <cols>
    <col min="1" max="1" width="56.28125" style="189" customWidth="1"/>
    <col min="2" max="2" width="21.7109375" style="183" customWidth="1"/>
    <col min="3" max="3" width="14.28125" style="183" hidden="1" customWidth="1"/>
    <col min="4" max="4" width="12.421875" style="183" hidden="1" customWidth="1"/>
    <col min="5" max="6" width="11.00390625" style="183" customWidth="1"/>
    <col min="7" max="7" width="11.8515625" style="183" customWidth="1"/>
    <col min="8" max="16384" width="9.140625" style="183" customWidth="1"/>
  </cols>
  <sheetData>
    <row r="1" spans="1:7" ht="24.75" customHeight="1">
      <c r="A1" s="181" t="s">
        <v>743</v>
      </c>
      <c r="B1" s="181"/>
      <c r="C1" s="181"/>
      <c r="D1" s="181"/>
      <c r="E1" s="181"/>
      <c r="F1" s="181"/>
      <c r="G1" s="182"/>
    </row>
    <row r="2" spans="1:7" ht="24.75" customHeight="1">
      <c r="A2" s="378" t="s">
        <v>822</v>
      </c>
      <c r="B2" s="378"/>
      <c r="C2" s="378"/>
      <c r="D2" s="378"/>
      <c r="E2" s="378"/>
      <c r="F2" s="378"/>
      <c r="G2" s="378"/>
    </row>
    <row r="3" spans="1:4" ht="24.75" customHeight="1">
      <c r="A3" s="184"/>
      <c r="B3" s="234"/>
      <c r="C3" s="184"/>
      <c r="D3" s="184"/>
    </row>
    <row r="4" spans="1:4" ht="23.25" customHeight="1" thickBot="1">
      <c r="A4" s="183"/>
      <c r="B4" s="379" t="s">
        <v>838</v>
      </c>
      <c r="C4" s="379"/>
      <c r="D4" s="379"/>
    </row>
    <row r="5" spans="1:4" s="185" customFormat="1" ht="48.75" customHeight="1" thickBot="1">
      <c r="A5" s="210" t="s">
        <v>674</v>
      </c>
      <c r="B5" s="211" t="s">
        <v>809</v>
      </c>
      <c r="C5" s="211" t="s">
        <v>731</v>
      </c>
      <c r="D5" s="211" t="s">
        <v>732</v>
      </c>
    </row>
    <row r="6" spans="1:4" s="186" customFormat="1" ht="15" customHeight="1" thickBot="1">
      <c r="A6" s="212">
        <v>1</v>
      </c>
      <c r="B6" s="213">
        <v>2</v>
      </c>
      <c r="C6" s="214">
        <v>3</v>
      </c>
      <c r="D6" s="215">
        <v>4</v>
      </c>
    </row>
    <row r="7" spans="1:4" ht="18" customHeight="1">
      <c r="A7" s="216" t="s">
        <v>455</v>
      </c>
      <c r="B7" s="217">
        <f>SUM(B8:B12)</f>
        <v>940000</v>
      </c>
      <c r="C7" s="217">
        <f>SUM(C8:C9)</f>
        <v>409</v>
      </c>
      <c r="D7" s="218">
        <f>C7/B7*100</f>
        <v>0.043510638297872335</v>
      </c>
    </row>
    <row r="8" spans="1:4" ht="18" customHeight="1">
      <c r="A8" s="219" t="s">
        <v>744</v>
      </c>
      <c r="B8" s="220">
        <v>250000</v>
      </c>
      <c r="C8" s="221">
        <v>198</v>
      </c>
      <c r="D8" s="222"/>
    </row>
    <row r="9" spans="1:4" ht="18" customHeight="1">
      <c r="A9" s="219" t="s">
        <v>733</v>
      </c>
      <c r="B9" s="223">
        <v>70000</v>
      </c>
      <c r="C9" s="221">
        <v>211</v>
      </c>
      <c r="D9" s="222"/>
    </row>
    <row r="10" spans="1:4" ht="18" customHeight="1">
      <c r="A10" s="219" t="s">
        <v>810</v>
      </c>
      <c r="B10" s="223">
        <v>20000</v>
      </c>
      <c r="C10" s="221"/>
      <c r="D10" s="222"/>
    </row>
    <row r="11" spans="1:4" ht="18" customHeight="1">
      <c r="A11" s="219" t="s">
        <v>811</v>
      </c>
      <c r="B11" s="223">
        <v>150000</v>
      </c>
      <c r="C11" s="221"/>
      <c r="D11" s="222"/>
    </row>
    <row r="12" spans="1:4" ht="18" customHeight="1">
      <c r="A12" s="219" t="s">
        <v>745</v>
      </c>
      <c r="B12" s="223">
        <v>450000</v>
      </c>
      <c r="C12" s="221"/>
      <c r="D12" s="222"/>
    </row>
    <row r="13" spans="1:4" s="187" customFormat="1" ht="18" customHeight="1">
      <c r="A13" s="216" t="s">
        <v>734</v>
      </c>
      <c r="B13" s="217">
        <f>SUM(B14:B17)</f>
        <v>90000</v>
      </c>
      <c r="C13" s="217" t="e">
        <f>C14+C15+C16+C17+#REF!+#REF!+#REF!+#REF!+#REF!+#REF!+#REF!</f>
        <v>#REF!</v>
      </c>
      <c r="D13" s="218" t="e">
        <f>C13/B13*100</f>
        <v>#REF!</v>
      </c>
    </row>
    <row r="14" spans="1:4" ht="18" customHeight="1">
      <c r="A14" s="224" t="s">
        <v>746</v>
      </c>
      <c r="B14" s="223">
        <v>30000</v>
      </c>
      <c r="C14" s="221">
        <v>50</v>
      </c>
      <c r="D14" s="222"/>
    </row>
    <row r="15" spans="1:4" ht="18" customHeight="1">
      <c r="A15" s="224" t="s">
        <v>747</v>
      </c>
      <c r="B15" s="223">
        <v>17000</v>
      </c>
      <c r="C15" s="221">
        <v>100</v>
      </c>
      <c r="D15" s="222"/>
    </row>
    <row r="16" spans="1:4" ht="18" customHeight="1">
      <c r="A16" s="224" t="s">
        <v>748</v>
      </c>
      <c r="B16" s="223">
        <v>3000</v>
      </c>
      <c r="C16" s="221">
        <v>400</v>
      </c>
      <c r="D16" s="222"/>
    </row>
    <row r="17" spans="1:4" ht="18" customHeight="1">
      <c r="A17" s="224" t="s">
        <v>749</v>
      </c>
      <c r="B17" s="223">
        <v>40000</v>
      </c>
      <c r="C17" s="221">
        <v>1100</v>
      </c>
      <c r="D17" s="222"/>
    </row>
    <row r="18" spans="1:4" ht="18" customHeight="1">
      <c r="A18" s="216" t="s">
        <v>735</v>
      </c>
      <c r="B18" s="225">
        <f>SUM(B19:B19)</f>
        <v>800000</v>
      </c>
      <c r="C18" s="225">
        <f>SUM(C19:C19)</f>
        <v>184</v>
      </c>
      <c r="D18" s="218">
        <f>C18/B18*100</f>
        <v>0.023</v>
      </c>
    </row>
    <row r="19" spans="1:4" ht="18" customHeight="1">
      <c r="A19" s="226" t="s">
        <v>736</v>
      </c>
      <c r="B19" s="227">
        <v>800000</v>
      </c>
      <c r="C19" s="228">
        <v>184</v>
      </c>
      <c r="D19" s="222"/>
    </row>
    <row r="20" spans="1:7" s="188" customFormat="1" ht="18" customHeight="1" thickBot="1">
      <c r="A20" s="229" t="s">
        <v>41</v>
      </c>
      <c r="B20" s="230">
        <f>B7+B13+B18</f>
        <v>1830000</v>
      </c>
      <c r="C20" s="230" t="e">
        <f>C7+C13+C18</f>
        <v>#REF!</v>
      </c>
      <c r="D20" s="231" t="e">
        <f>C20/B20*100</f>
        <v>#REF!</v>
      </c>
      <c r="F20" s="291"/>
      <c r="G20" s="292"/>
    </row>
    <row r="21" spans="6:7" ht="15">
      <c r="F21" s="291"/>
      <c r="G21" s="292"/>
    </row>
    <row r="22" spans="2:7" ht="15.75">
      <c r="B22" s="190"/>
      <c r="F22" s="291"/>
      <c r="G22" s="292"/>
    </row>
    <row r="23" spans="6:7" ht="15">
      <c r="F23" s="291"/>
      <c r="G23" s="292"/>
    </row>
  </sheetData>
  <sheetProtection/>
  <mergeCells count="2">
    <mergeCell ref="A2:G2"/>
    <mergeCell ref="B4:D4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22.00390625" style="0" customWidth="1"/>
  </cols>
  <sheetData>
    <row r="1" spans="1:3" s="199" customFormat="1" ht="27" customHeight="1">
      <c r="A1" s="370" t="s">
        <v>785</v>
      </c>
      <c r="B1" s="371"/>
      <c r="C1" s="371"/>
    </row>
    <row r="2" spans="1:3" ht="25.5" customHeight="1">
      <c r="A2" s="367" t="s">
        <v>843</v>
      </c>
      <c r="B2" s="368"/>
      <c r="C2" s="368"/>
    </row>
    <row r="3" spans="1:3" ht="15.75" customHeight="1">
      <c r="A3" s="71"/>
      <c r="B3" s="72"/>
      <c r="C3" s="72"/>
    </row>
    <row r="4" spans="1:3" ht="21" customHeight="1">
      <c r="A4" s="4" t="s">
        <v>1</v>
      </c>
      <c r="C4" s="342" t="s">
        <v>763</v>
      </c>
    </row>
    <row r="5" spans="1:3" ht="25.5">
      <c r="A5" s="46" t="s">
        <v>674</v>
      </c>
      <c r="B5" s="3" t="s">
        <v>114</v>
      </c>
      <c r="C5" s="202" t="s">
        <v>687</v>
      </c>
    </row>
    <row r="6" spans="1:3" ht="15">
      <c r="A6" s="13" t="s">
        <v>643</v>
      </c>
      <c r="B6" s="6" t="s">
        <v>310</v>
      </c>
      <c r="C6" s="30"/>
    </row>
    <row r="7" spans="1:3" ht="15">
      <c r="A7" s="13" t="s">
        <v>652</v>
      </c>
      <c r="B7" s="6" t="s">
        <v>310</v>
      </c>
      <c r="C7" s="30"/>
    </row>
    <row r="8" spans="1:3" ht="30">
      <c r="A8" s="13" t="s">
        <v>653</v>
      </c>
      <c r="B8" s="6" t="s">
        <v>310</v>
      </c>
      <c r="C8" s="30"/>
    </row>
    <row r="9" spans="1:3" ht="15">
      <c r="A9" s="13" t="s">
        <v>651</v>
      </c>
      <c r="B9" s="6" t="s">
        <v>310</v>
      </c>
      <c r="C9" s="30"/>
    </row>
    <row r="10" spans="1:3" ht="15">
      <c r="A10" s="13" t="s">
        <v>650</v>
      </c>
      <c r="B10" s="6" t="s">
        <v>310</v>
      </c>
      <c r="C10" s="30"/>
    </row>
    <row r="11" spans="1:3" ht="15">
      <c r="A11" s="13" t="s">
        <v>649</v>
      </c>
      <c r="B11" s="6" t="s">
        <v>310</v>
      </c>
      <c r="C11" s="30"/>
    </row>
    <row r="12" spans="1:3" ht="15">
      <c r="A12" s="13" t="s">
        <v>644</v>
      </c>
      <c r="B12" s="6" t="s">
        <v>310</v>
      </c>
      <c r="C12" s="30"/>
    </row>
    <row r="13" spans="1:3" ht="15">
      <c r="A13" s="13" t="s">
        <v>645</v>
      </c>
      <c r="B13" s="6" t="s">
        <v>310</v>
      </c>
      <c r="C13" s="30"/>
    </row>
    <row r="14" spans="1:3" ht="15">
      <c r="A14" s="13" t="s">
        <v>646</v>
      </c>
      <c r="B14" s="6" t="s">
        <v>310</v>
      </c>
      <c r="C14" s="30"/>
    </row>
    <row r="15" spans="1:3" ht="15">
      <c r="A15" s="13" t="s">
        <v>647</v>
      </c>
      <c r="B15" s="6" t="s">
        <v>310</v>
      </c>
      <c r="C15" s="30"/>
    </row>
    <row r="16" spans="1:3" ht="25.5">
      <c r="A16" s="7" t="s">
        <v>512</v>
      </c>
      <c r="B16" s="8" t="s">
        <v>310</v>
      </c>
      <c r="C16" s="30"/>
    </row>
    <row r="17" spans="1:3" ht="15">
      <c r="A17" s="13" t="s">
        <v>643</v>
      </c>
      <c r="B17" s="6" t="s">
        <v>311</v>
      </c>
      <c r="C17" s="30"/>
    </row>
    <row r="18" spans="1:3" ht="15">
      <c r="A18" s="13" t="s">
        <v>652</v>
      </c>
      <c r="B18" s="6" t="s">
        <v>311</v>
      </c>
      <c r="C18" s="30"/>
    </row>
    <row r="19" spans="1:3" ht="30">
      <c r="A19" s="13" t="s">
        <v>653</v>
      </c>
      <c r="B19" s="6" t="s">
        <v>311</v>
      </c>
      <c r="C19" s="30"/>
    </row>
    <row r="20" spans="1:3" ht="15">
      <c r="A20" s="13" t="s">
        <v>651</v>
      </c>
      <c r="B20" s="6" t="s">
        <v>311</v>
      </c>
      <c r="C20" s="30"/>
    </row>
    <row r="21" spans="1:3" ht="15">
      <c r="A21" s="13" t="s">
        <v>650</v>
      </c>
      <c r="B21" s="6" t="s">
        <v>311</v>
      </c>
      <c r="C21" s="30"/>
    </row>
    <row r="22" spans="1:3" ht="15">
      <c r="A22" s="13" t="s">
        <v>649</v>
      </c>
      <c r="B22" s="6" t="s">
        <v>311</v>
      </c>
      <c r="C22" s="30"/>
    </row>
    <row r="23" spans="1:3" ht="15">
      <c r="A23" s="13" t="s">
        <v>644</v>
      </c>
      <c r="B23" s="6" t="s">
        <v>311</v>
      </c>
      <c r="C23" s="30"/>
    </row>
    <row r="24" spans="1:3" ht="15">
      <c r="A24" s="13" t="s">
        <v>645</v>
      </c>
      <c r="B24" s="6" t="s">
        <v>311</v>
      </c>
      <c r="C24" s="30"/>
    </row>
    <row r="25" spans="1:3" ht="15">
      <c r="A25" s="13" t="s">
        <v>646</v>
      </c>
      <c r="B25" s="6" t="s">
        <v>311</v>
      </c>
      <c r="C25" s="30"/>
    </row>
    <row r="26" spans="1:3" ht="15">
      <c r="A26" s="13" t="s">
        <v>647</v>
      </c>
      <c r="B26" s="6" t="s">
        <v>311</v>
      </c>
      <c r="C26" s="30"/>
    </row>
    <row r="27" spans="1:3" ht="25.5">
      <c r="A27" s="7" t="s">
        <v>569</v>
      </c>
      <c r="B27" s="8" t="s">
        <v>311</v>
      </c>
      <c r="C27" s="30"/>
    </row>
    <row r="28" spans="1:3" ht="15">
      <c r="A28" s="13" t="s">
        <v>643</v>
      </c>
      <c r="B28" s="6" t="s">
        <v>312</v>
      </c>
      <c r="C28" s="30"/>
    </row>
    <row r="29" spans="1:3" ht="15">
      <c r="A29" s="13" t="s">
        <v>652</v>
      </c>
      <c r="B29" s="6" t="s">
        <v>312</v>
      </c>
      <c r="C29" s="30"/>
    </row>
    <row r="30" spans="1:3" ht="30">
      <c r="A30" s="13" t="s">
        <v>653</v>
      </c>
      <c r="B30" s="6" t="s">
        <v>312</v>
      </c>
      <c r="C30" s="30"/>
    </row>
    <row r="31" spans="1:3" ht="15">
      <c r="A31" s="13" t="s">
        <v>651</v>
      </c>
      <c r="B31" s="6" t="s">
        <v>312</v>
      </c>
      <c r="C31" s="30"/>
    </row>
    <row r="32" spans="1:3" ht="15">
      <c r="A32" s="13" t="s">
        <v>650</v>
      </c>
      <c r="B32" s="6" t="s">
        <v>312</v>
      </c>
      <c r="C32" s="30"/>
    </row>
    <row r="33" spans="1:3" ht="15">
      <c r="A33" s="13" t="s">
        <v>649</v>
      </c>
      <c r="B33" s="6" t="s">
        <v>312</v>
      </c>
      <c r="C33" s="30"/>
    </row>
    <row r="34" spans="1:3" ht="15">
      <c r="A34" s="13" t="s">
        <v>644</v>
      </c>
      <c r="B34" s="6" t="s">
        <v>312</v>
      </c>
      <c r="C34" s="30"/>
    </row>
    <row r="35" spans="1:3" ht="15">
      <c r="A35" s="13" t="s">
        <v>645</v>
      </c>
      <c r="B35" s="6" t="s">
        <v>312</v>
      </c>
      <c r="C35" s="30"/>
    </row>
    <row r="36" spans="1:3" ht="15">
      <c r="A36" s="13" t="s">
        <v>646</v>
      </c>
      <c r="B36" s="6" t="s">
        <v>312</v>
      </c>
      <c r="C36" s="30"/>
    </row>
    <row r="37" spans="1:3" ht="15">
      <c r="A37" s="13" t="s">
        <v>647</v>
      </c>
      <c r="B37" s="6" t="s">
        <v>312</v>
      </c>
      <c r="C37" s="30"/>
    </row>
    <row r="38" spans="1:3" ht="15">
      <c r="A38" s="7" t="s">
        <v>568</v>
      </c>
      <c r="B38" s="8" t="s">
        <v>312</v>
      </c>
      <c r="C38" s="30"/>
    </row>
    <row r="39" spans="1:3" ht="15">
      <c r="A39" s="13" t="s">
        <v>643</v>
      </c>
      <c r="B39" s="6" t="s">
        <v>318</v>
      </c>
      <c r="C39" s="30"/>
    </row>
    <row r="40" spans="1:3" ht="15">
      <c r="A40" s="13" t="s">
        <v>652</v>
      </c>
      <c r="B40" s="6" t="s">
        <v>318</v>
      </c>
      <c r="C40" s="30"/>
    </row>
    <row r="41" spans="1:3" ht="30">
      <c r="A41" s="13" t="s">
        <v>653</v>
      </c>
      <c r="B41" s="6" t="s">
        <v>318</v>
      </c>
      <c r="C41" s="30"/>
    </row>
    <row r="42" spans="1:3" ht="15">
      <c r="A42" s="13" t="s">
        <v>651</v>
      </c>
      <c r="B42" s="6" t="s">
        <v>318</v>
      </c>
      <c r="C42" s="30"/>
    </row>
    <row r="43" spans="1:3" ht="15">
      <c r="A43" s="13" t="s">
        <v>650</v>
      </c>
      <c r="B43" s="6" t="s">
        <v>318</v>
      </c>
      <c r="C43" s="30"/>
    </row>
    <row r="44" spans="1:3" ht="15">
      <c r="A44" s="13" t="s">
        <v>649</v>
      </c>
      <c r="B44" s="6" t="s">
        <v>318</v>
      </c>
      <c r="C44" s="30"/>
    </row>
    <row r="45" spans="1:3" ht="15">
      <c r="A45" s="13" t="s">
        <v>644</v>
      </c>
      <c r="B45" s="6" t="s">
        <v>318</v>
      </c>
      <c r="C45" s="30"/>
    </row>
    <row r="46" spans="1:3" ht="15">
      <c r="A46" s="13" t="s">
        <v>645</v>
      </c>
      <c r="B46" s="6" t="s">
        <v>318</v>
      </c>
      <c r="C46" s="30"/>
    </row>
    <row r="47" spans="1:3" ht="15">
      <c r="A47" s="13" t="s">
        <v>646</v>
      </c>
      <c r="B47" s="6" t="s">
        <v>318</v>
      </c>
      <c r="C47" s="30"/>
    </row>
    <row r="48" spans="1:3" ht="15">
      <c r="A48" s="13" t="s">
        <v>647</v>
      </c>
      <c r="B48" s="6" t="s">
        <v>318</v>
      </c>
      <c r="C48" s="30"/>
    </row>
    <row r="49" spans="1:3" ht="25.5">
      <c r="A49" s="7" t="s">
        <v>567</v>
      </c>
      <c r="B49" s="8" t="s">
        <v>318</v>
      </c>
      <c r="C49" s="30"/>
    </row>
    <row r="50" spans="1:3" ht="15">
      <c r="A50" s="13" t="s">
        <v>648</v>
      </c>
      <c r="B50" s="6" t="s">
        <v>319</v>
      </c>
      <c r="C50" s="30"/>
    </row>
    <row r="51" spans="1:3" ht="15">
      <c r="A51" s="13" t="s">
        <v>652</v>
      </c>
      <c r="B51" s="6" t="s">
        <v>319</v>
      </c>
      <c r="C51" s="30"/>
    </row>
    <row r="52" spans="1:3" ht="30">
      <c r="A52" s="13" t="s">
        <v>653</v>
      </c>
      <c r="B52" s="6" t="s">
        <v>319</v>
      </c>
      <c r="C52" s="30"/>
    </row>
    <row r="53" spans="1:3" ht="15">
      <c r="A53" s="13" t="s">
        <v>651</v>
      </c>
      <c r="B53" s="6" t="s">
        <v>319</v>
      </c>
      <c r="C53" s="30"/>
    </row>
    <row r="54" spans="1:3" ht="15">
      <c r="A54" s="13" t="s">
        <v>650</v>
      </c>
      <c r="B54" s="6" t="s">
        <v>319</v>
      </c>
      <c r="C54" s="30"/>
    </row>
    <row r="55" spans="1:3" ht="15">
      <c r="A55" s="13" t="s">
        <v>649</v>
      </c>
      <c r="B55" s="6" t="s">
        <v>319</v>
      </c>
      <c r="C55" s="30"/>
    </row>
    <row r="56" spans="1:3" ht="15">
      <c r="A56" s="13" t="s">
        <v>644</v>
      </c>
      <c r="B56" s="6" t="s">
        <v>319</v>
      </c>
      <c r="C56" s="30"/>
    </row>
    <row r="57" spans="1:3" ht="15">
      <c r="A57" s="13" t="s">
        <v>645</v>
      </c>
      <c r="B57" s="6" t="s">
        <v>319</v>
      </c>
      <c r="C57" s="30"/>
    </row>
    <row r="58" spans="1:3" ht="15">
      <c r="A58" s="13" t="s">
        <v>646</v>
      </c>
      <c r="B58" s="6" t="s">
        <v>319</v>
      </c>
      <c r="C58" s="30"/>
    </row>
    <row r="59" spans="1:3" ht="15">
      <c r="A59" s="13" t="s">
        <v>647</v>
      </c>
      <c r="B59" s="6" t="s">
        <v>319</v>
      </c>
      <c r="C59" s="30"/>
    </row>
    <row r="60" spans="1:3" ht="25.5">
      <c r="A60" s="7" t="s">
        <v>570</v>
      </c>
      <c r="B60" s="8" t="s">
        <v>319</v>
      </c>
      <c r="C60" s="30"/>
    </row>
    <row r="61" spans="1:3" ht="15">
      <c r="A61" s="13" t="s">
        <v>643</v>
      </c>
      <c r="B61" s="6" t="s">
        <v>320</v>
      </c>
      <c r="C61" s="30"/>
    </row>
    <row r="62" spans="1:3" ht="15">
      <c r="A62" s="13" t="s">
        <v>652</v>
      </c>
      <c r="B62" s="6" t="s">
        <v>320</v>
      </c>
      <c r="C62" s="30"/>
    </row>
    <row r="63" spans="1:3" ht="30">
      <c r="A63" s="13" t="s">
        <v>653</v>
      </c>
      <c r="B63" s="6" t="s">
        <v>320</v>
      </c>
      <c r="C63" s="30"/>
    </row>
    <row r="64" spans="1:3" ht="15">
      <c r="A64" s="13" t="s">
        <v>651</v>
      </c>
      <c r="B64" s="6" t="s">
        <v>320</v>
      </c>
      <c r="C64" s="30"/>
    </row>
    <row r="65" spans="1:3" ht="15">
      <c r="A65" s="13" t="s">
        <v>650</v>
      </c>
      <c r="B65" s="6" t="s">
        <v>320</v>
      </c>
      <c r="C65" s="30"/>
    </row>
    <row r="66" spans="1:3" ht="15">
      <c r="A66" s="13" t="s">
        <v>649</v>
      </c>
      <c r="B66" s="6" t="s">
        <v>320</v>
      </c>
      <c r="C66" s="30"/>
    </row>
    <row r="67" spans="1:3" ht="15">
      <c r="A67" s="13" t="s">
        <v>644</v>
      </c>
      <c r="B67" s="6" t="s">
        <v>320</v>
      </c>
      <c r="C67" s="30"/>
    </row>
    <row r="68" spans="1:3" ht="15">
      <c r="A68" s="13" t="s">
        <v>645</v>
      </c>
      <c r="B68" s="6" t="s">
        <v>320</v>
      </c>
      <c r="C68" s="30"/>
    </row>
    <row r="69" spans="1:3" ht="15">
      <c r="A69" s="13" t="s">
        <v>646</v>
      </c>
      <c r="B69" s="6" t="s">
        <v>320</v>
      </c>
      <c r="C69" s="30"/>
    </row>
    <row r="70" spans="1:3" ht="15">
      <c r="A70" s="13" t="s">
        <v>647</v>
      </c>
      <c r="B70" s="6" t="s">
        <v>320</v>
      </c>
      <c r="C70" s="30"/>
    </row>
    <row r="71" spans="1:3" ht="15">
      <c r="A71" s="7" t="s">
        <v>517</v>
      </c>
      <c r="B71" s="8" t="s">
        <v>320</v>
      </c>
      <c r="C71" s="30"/>
    </row>
    <row r="72" spans="1:3" ht="15">
      <c r="A72" s="13" t="s">
        <v>654</v>
      </c>
      <c r="B72" s="5" t="s">
        <v>370</v>
      </c>
      <c r="C72" s="30"/>
    </row>
    <row r="73" spans="1:3" ht="15">
      <c r="A73" s="13" t="s">
        <v>655</v>
      </c>
      <c r="B73" s="5" t="s">
        <v>370</v>
      </c>
      <c r="C73" s="30"/>
    </row>
    <row r="74" spans="1:3" ht="15">
      <c r="A74" s="13" t="s">
        <v>663</v>
      </c>
      <c r="B74" s="5" t="s">
        <v>370</v>
      </c>
      <c r="C74" s="30"/>
    </row>
    <row r="75" spans="1:3" ht="15">
      <c r="A75" s="5" t="s">
        <v>662</v>
      </c>
      <c r="B75" s="5" t="s">
        <v>370</v>
      </c>
      <c r="C75" s="30"/>
    </row>
    <row r="76" spans="1:3" ht="15">
      <c r="A76" s="5" t="s">
        <v>661</v>
      </c>
      <c r="B76" s="5" t="s">
        <v>370</v>
      </c>
      <c r="C76" s="30"/>
    </row>
    <row r="77" spans="1:3" ht="15">
      <c r="A77" s="5" t="s">
        <v>660</v>
      </c>
      <c r="B77" s="5" t="s">
        <v>370</v>
      </c>
      <c r="C77" s="30"/>
    </row>
    <row r="78" spans="1:3" ht="15">
      <c r="A78" s="13" t="s">
        <v>659</v>
      </c>
      <c r="B78" s="5" t="s">
        <v>370</v>
      </c>
      <c r="C78" s="30"/>
    </row>
    <row r="79" spans="1:3" ht="15">
      <c r="A79" s="13" t="s">
        <v>664</v>
      </c>
      <c r="B79" s="5" t="s">
        <v>370</v>
      </c>
      <c r="C79" s="30"/>
    </row>
    <row r="80" spans="1:3" ht="15">
      <c r="A80" s="13" t="s">
        <v>656</v>
      </c>
      <c r="B80" s="5" t="s">
        <v>370</v>
      </c>
      <c r="C80" s="30"/>
    </row>
    <row r="81" spans="1:3" ht="15">
      <c r="A81" s="13" t="s">
        <v>657</v>
      </c>
      <c r="B81" s="5" t="s">
        <v>370</v>
      </c>
      <c r="C81" s="30"/>
    </row>
    <row r="82" spans="1:3" ht="25.5">
      <c r="A82" s="7" t="s">
        <v>586</v>
      </c>
      <c r="B82" s="8" t="s">
        <v>370</v>
      </c>
      <c r="C82" s="30"/>
    </row>
    <row r="83" spans="1:3" ht="15">
      <c r="A83" s="13" t="s">
        <v>654</v>
      </c>
      <c r="B83" s="5" t="s">
        <v>371</v>
      </c>
      <c r="C83" s="30"/>
    </row>
    <row r="84" spans="1:3" ht="15">
      <c r="A84" s="13" t="s">
        <v>655</v>
      </c>
      <c r="B84" s="5" t="s">
        <v>371</v>
      </c>
      <c r="C84" s="30"/>
    </row>
    <row r="85" spans="1:3" ht="15">
      <c r="A85" s="13" t="s">
        <v>663</v>
      </c>
      <c r="B85" s="5" t="s">
        <v>371</v>
      </c>
      <c r="C85" s="30"/>
    </row>
    <row r="86" spans="1:3" ht="15">
      <c r="A86" s="5" t="s">
        <v>662</v>
      </c>
      <c r="B86" s="5" t="s">
        <v>371</v>
      </c>
      <c r="C86" s="30"/>
    </row>
    <row r="87" spans="1:3" ht="15">
      <c r="A87" s="5" t="s">
        <v>661</v>
      </c>
      <c r="B87" s="5" t="s">
        <v>371</v>
      </c>
      <c r="C87" s="30"/>
    </row>
    <row r="88" spans="1:3" ht="15">
      <c r="A88" s="5" t="s">
        <v>660</v>
      </c>
      <c r="B88" s="5" t="s">
        <v>371</v>
      </c>
      <c r="C88" s="30"/>
    </row>
    <row r="89" spans="1:3" ht="15">
      <c r="A89" s="13" t="s">
        <v>659</v>
      </c>
      <c r="B89" s="5" t="s">
        <v>371</v>
      </c>
      <c r="C89" s="30"/>
    </row>
    <row r="90" spans="1:3" ht="15">
      <c r="A90" s="13" t="s">
        <v>658</v>
      </c>
      <c r="B90" s="5" t="s">
        <v>371</v>
      </c>
      <c r="C90" s="30"/>
    </row>
    <row r="91" spans="1:3" ht="15">
      <c r="A91" s="13" t="s">
        <v>656</v>
      </c>
      <c r="B91" s="5" t="s">
        <v>371</v>
      </c>
      <c r="C91" s="30"/>
    </row>
    <row r="92" spans="1:3" ht="15">
      <c r="A92" s="13" t="s">
        <v>657</v>
      </c>
      <c r="B92" s="5" t="s">
        <v>371</v>
      </c>
      <c r="C92" s="30"/>
    </row>
    <row r="93" spans="1:3" ht="15">
      <c r="A93" s="15" t="s">
        <v>587</v>
      </c>
      <c r="B93" s="8" t="s">
        <v>371</v>
      </c>
      <c r="C93" s="30"/>
    </row>
    <row r="94" spans="1:3" ht="15">
      <c r="A94" s="13" t="s">
        <v>654</v>
      </c>
      <c r="B94" s="5" t="s">
        <v>375</v>
      </c>
      <c r="C94" s="30"/>
    </row>
    <row r="95" spans="1:3" ht="15">
      <c r="A95" s="13" t="s">
        <v>655</v>
      </c>
      <c r="B95" s="5" t="s">
        <v>375</v>
      </c>
      <c r="C95" s="30"/>
    </row>
    <row r="96" spans="1:3" ht="15">
      <c r="A96" s="13" t="s">
        <v>663</v>
      </c>
      <c r="B96" s="5" t="s">
        <v>375</v>
      </c>
      <c r="C96" s="30">
        <v>100000</v>
      </c>
    </row>
    <row r="97" spans="1:3" ht="15">
      <c r="A97" s="5" t="s">
        <v>662</v>
      </c>
      <c r="B97" s="5" t="s">
        <v>375</v>
      </c>
      <c r="C97" s="30"/>
    </row>
    <row r="98" spans="1:3" ht="15">
      <c r="A98" s="5" t="s">
        <v>661</v>
      </c>
      <c r="B98" s="5" t="s">
        <v>375</v>
      </c>
      <c r="C98" s="30"/>
    </row>
    <row r="99" spans="1:3" ht="15">
      <c r="A99" s="5" t="s">
        <v>660</v>
      </c>
      <c r="B99" s="5" t="s">
        <v>375</v>
      </c>
      <c r="C99" s="30"/>
    </row>
    <row r="100" spans="1:3" ht="15">
      <c r="A100" s="13" t="s">
        <v>659</v>
      </c>
      <c r="B100" s="5" t="s">
        <v>375</v>
      </c>
      <c r="C100" s="30"/>
    </row>
    <row r="101" spans="1:3" ht="15">
      <c r="A101" s="13" t="s">
        <v>664</v>
      </c>
      <c r="B101" s="5" t="s">
        <v>375</v>
      </c>
      <c r="C101" s="30"/>
    </row>
    <row r="102" spans="1:3" ht="15">
      <c r="A102" s="13" t="s">
        <v>656</v>
      </c>
      <c r="B102" s="5" t="s">
        <v>375</v>
      </c>
      <c r="C102" s="30"/>
    </row>
    <row r="103" spans="1:3" ht="15">
      <c r="A103" s="13" t="s">
        <v>657</v>
      </c>
      <c r="B103" s="5" t="s">
        <v>375</v>
      </c>
      <c r="C103" s="30"/>
    </row>
    <row r="104" spans="1:3" ht="25.5">
      <c r="A104" s="7" t="s">
        <v>588</v>
      </c>
      <c r="B104" s="8" t="s">
        <v>375</v>
      </c>
      <c r="C104" s="30">
        <v>100000</v>
      </c>
    </row>
    <row r="105" spans="1:3" ht="15">
      <c r="A105" s="13" t="s">
        <v>654</v>
      </c>
      <c r="B105" s="5" t="s">
        <v>376</v>
      </c>
      <c r="C105" s="30"/>
    </row>
    <row r="106" spans="1:3" ht="15">
      <c r="A106" s="13" t="s">
        <v>655</v>
      </c>
      <c r="B106" s="5" t="s">
        <v>376</v>
      </c>
      <c r="C106" s="30"/>
    </row>
    <row r="107" spans="1:3" ht="15">
      <c r="A107" s="13" t="s">
        <v>663</v>
      </c>
      <c r="B107" s="5" t="s">
        <v>376</v>
      </c>
      <c r="C107" s="30"/>
    </row>
    <row r="108" spans="1:3" ht="15">
      <c r="A108" s="5" t="s">
        <v>662</v>
      </c>
      <c r="B108" s="5" t="s">
        <v>376</v>
      </c>
      <c r="C108" s="30"/>
    </row>
    <row r="109" spans="1:3" ht="15">
      <c r="A109" s="5" t="s">
        <v>661</v>
      </c>
      <c r="B109" s="5" t="s">
        <v>376</v>
      </c>
      <c r="C109" s="30"/>
    </row>
    <row r="110" spans="1:3" ht="15">
      <c r="A110" s="5" t="s">
        <v>660</v>
      </c>
      <c r="B110" s="5" t="s">
        <v>376</v>
      </c>
      <c r="C110" s="30"/>
    </row>
    <row r="111" spans="1:3" ht="15">
      <c r="A111" s="13" t="s">
        <v>659</v>
      </c>
      <c r="B111" s="5" t="s">
        <v>376</v>
      </c>
      <c r="C111" s="30">
        <v>150000</v>
      </c>
    </row>
    <row r="112" spans="1:3" ht="15">
      <c r="A112" s="13" t="s">
        <v>658</v>
      </c>
      <c r="B112" s="5" t="s">
        <v>376</v>
      </c>
      <c r="C112" s="30"/>
    </row>
    <row r="113" spans="1:3" ht="15">
      <c r="A113" s="13" t="s">
        <v>656</v>
      </c>
      <c r="B113" s="5" t="s">
        <v>376</v>
      </c>
      <c r="C113" s="30"/>
    </row>
    <row r="114" spans="1:3" ht="15">
      <c r="A114" s="13" t="s">
        <v>657</v>
      </c>
      <c r="B114" s="5" t="s">
        <v>376</v>
      </c>
      <c r="C114" s="30"/>
    </row>
    <row r="115" spans="1:3" ht="15">
      <c r="A115" s="15" t="s">
        <v>589</v>
      </c>
      <c r="B115" s="8" t="s">
        <v>376</v>
      </c>
      <c r="C115" s="30">
        <v>150000</v>
      </c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92.57421875" style="131" customWidth="1"/>
    <col min="2" max="2" width="9.140625" style="131" customWidth="1"/>
    <col min="3" max="3" width="16.421875" style="131" customWidth="1"/>
    <col min="4" max="4" width="16.00390625" style="131" customWidth="1"/>
    <col min="5" max="5" width="17.8515625" style="131" customWidth="1"/>
    <col min="6" max="16384" width="9.140625" style="131" customWidth="1"/>
  </cols>
  <sheetData>
    <row r="1" spans="1:5" ht="27" customHeight="1">
      <c r="A1" s="359" t="s">
        <v>785</v>
      </c>
      <c r="B1" s="360"/>
      <c r="C1" s="360"/>
      <c r="D1" s="360"/>
      <c r="E1" s="361"/>
    </row>
    <row r="2" spans="1:5" ht="23.25" customHeight="1">
      <c r="A2" s="362" t="s">
        <v>594</v>
      </c>
      <c r="B2" s="363"/>
      <c r="C2" s="363"/>
      <c r="D2" s="363"/>
      <c r="E2" s="361"/>
    </row>
    <row r="3" ht="18">
      <c r="A3" s="136"/>
    </row>
    <row r="4" ht="15">
      <c r="E4" s="257" t="s">
        <v>786</v>
      </c>
    </row>
    <row r="5" spans="1:5" ht="30">
      <c r="A5" s="158" t="s">
        <v>113</v>
      </c>
      <c r="B5" s="159" t="s">
        <v>50</v>
      </c>
      <c r="C5" s="160" t="s">
        <v>699</v>
      </c>
      <c r="D5" s="160" t="s">
        <v>700</v>
      </c>
      <c r="E5" s="208" t="s">
        <v>701</v>
      </c>
    </row>
    <row r="6" spans="1:5" ht="15" customHeight="1">
      <c r="A6" s="138" t="s">
        <v>293</v>
      </c>
      <c r="B6" s="139" t="s">
        <v>294</v>
      </c>
      <c r="C6" s="238">
        <v>7964658</v>
      </c>
      <c r="D6" s="238"/>
      <c r="E6" s="238">
        <f>SUM(C6:D6)</f>
        <v>7964658</v>
      </c>
    </row>
    <row r="7" spans="1:5" ht="15" customHeight="1">
      <c r="A7" s="140" t="s">
        <v>295</v>
      </c>
      <c r="B7" s="139" t="s">
        <v>296</v>
      </c>
      <c r="C7" s="238"/>
      <c r="D7" s="238"/>
      <c r="E7" s="238">
        <f aca="true" t="shared" si="0" ref="E7:E70">SUM(C7:D7)</f>
        <v>0</v>
      </c>
    </row>
    <row r="8" spans="1:5" ht="15" customHeight="1">
      <c r="A8" s="140" t="s">
        <v>297</v>
      </c>
      <c r="B8" s="139" t="s">
        <v>298</v>
      </c>
      <c r="C8" s="238">
        <v>1116000</v>
      </c>
      <c r="D8" s="238"/>
      <c r="E8" s="238">
        <f t="shared" si="0"/>
        <v>1116000</v>
      </c>
    </row>
    <row r="9" spans="1:5" ht="15" customHeight="1">
      <c r="A9" s="140" t="s">
        <v>299</v>
      </c>
      <c r="B9" s="139" t="s">
        <v>300</v>
      </c>
      <c r="C9" s="238">
        <v>1200000</v>
      </c>
      <c r="D9" s="238"/>
      <c r="E9" s="238">
        <f t="shared" si="0"/>
        <v>1200000</v>
      </c>
    </row>
    <row r="10" spans="1:5" ht="15" customHeight="1">
      <c r="A10" s="140" t="s">
        <v>301</v>
      </c>
      <c r="B10" s="139" t="s">
        <v>302</v>
      </c>
      <c r="C10" s="238"/>
      <c r="D10" s="238"/>
      <c r="E10" s="238">
        <f t="shared" si="0"/>
        <v>0</v>
      </c>
    </row>
    <row r="11" spans="1:5" ht="15" customHeight="1">
      <c r="A11" s="140" t="s">
        <v>303</v>
      </c>
      <c r="B11" s="139" t="s">
        <v>304</v>
      </c>
      <c r="C11" s="238"/>
      <c r="D11" s="238"/>
      <c r="E11" s="238">
        <f t="shared" si="0"/>
        <v>0</v>
      </c>
    </row>
    <row r="12" spans="1:5" ht="15" customHeight="1">
      <c r="A12" s="141" t="s">
        <v>550</v>
      </c>
      <c r="B12" s="142" t="s">
        <v>305</v>
      </c>
      <c r="C12" s="239">
        <f>SUM(C6:C11)</f>
        <v>10280658</v>
      </c>
      <c r="D12" s="239"/>
      <c r="E12" s="239">
        <f t="shared" si="0"/>
        <v>10280658</v>
      </c>
    </row>
    <row r="13" spans="1:5" ht="15" customHeight="1">
      <c r="A13" s="140" t="s">
        <v>306</v>
      </c>
      <c r="B13" s="139" t="s">
        <v>307</v>
      </c>
      <c r="C13" s="238"/>
      <c r="D13" s="238"/>
      <c r="E13" s="238">
        <f t="shared" si="0"/>
        <v>0</v>
      </c>
    </row>
    <row r="14" spans="1:5" ht="15" customHeight="1">
      <c r="A14" s="140" t="s">
        <v>308</v>
      </c>
      <c r="B14" s="139" t="s">
        <v>309</v>
      </c>
      <c r="C14" s="238"/>
      <c r="D14" s="238"/>
      <c r="E14" s="238">
        <f t="shared" si="0"/>
        <v>0</v>
      </c>
    </row>
    <row r="15" spans="1:5" ht="15" customHeight="1">
      <c r="A15" s="140" t="s">
        <v>512</v>
      </c>
      <c r="B15" s="139" t="s">
        <v>310</v>
      </c>
      <c r="C15" s="238"/>
      <c r="D15" s="238"/>
      <c r="E15" s="238">
        <f t="shared" si="0"/>
        <v>0</v>
      </c>
    </row>
    <row r="16" spans="1:5" ht="15" customHeight="1">
      <c r="A16" s="140" t="s">
        <v>513</v>
      </c>
      <c r="B16" s="139" t="s">
        <v>311</v>
      </c>
      <c r="C16" s="238"/>
      <c r="D16" s="238"/>
      <c r="E16" s="238">
        <f t="shared" si="0"/>
        <v>0</v>
      </c>
    </row>
    <row r="17" spans="1:5" ht="15" customHeight="1">
      <c r="A17" s="140" t="s">
        <v>514</v>
      </c>
      <c r="B17" s="139" t="s">
        <v>312</v>
      </c>
      <c r="C17" s="238"/>
      <c r="D17" s="238"/>
      <c r="E17" s="238">
        <f t="shared" si="0"/>
        <v>0</v>
      </c>
    </row>
    <row r="18" spans="1:5" ht="15" customHeight="1">
      <c r="A18" s="143" t="s">
        <v>551</v>
      </c>
      <c r="B18" s="144" t="s">
        <v>313</v>
      </c>
      <c r="C18" s="238">
        <f>SUM(C12:C17)</f>
        <v>10280658</v>
      </c>
      <c r="D18" s="238"/>
      <c r="E18" s="238">
        <f t="shared" si="0"/>
        <v>10280658</v>
      </c>
    </row>
    <row r="19" spans="1:5" ht="15" customHeight="1">
      <c r="A19" s="140" t="s">
        <v>314</v>
      </c>
      <c r="B19" s="139" t="s">
        <v>315</v>
      </c>
      <c r="C19" s="238"/>
      <c r="D19" s="238"/>
      <c r="E19" s="238">
        <f t="shared" si="0"/>
        <v>0</v>
      </c>
    </row>
    <row r="20" spans="1:5" ht="15" customHeight="1">
      <c r="A20" s="140" t="s">
        <v>316</v>
      </c>
      <c r="B20" s="139" t="s">
        <v>317</v>
      </c>
      <c r="C20" s="238"/>
      <c r="D20" s="238"/>
      <c r="E20" s="238">
        <f t="shared" si="0"/>
        <v>0</v>
      </c>
    </row>
    <row r="21" spans="1:5" ht="15" customHeight="1">
      <c r="A21" s="140" t="s">
        <v>515</v>
      </c>
      <c r="B21" s="139" t="s">
        <v>318</v>
      </c>
      <c r="C21" s="238">
        <v>63509</v>
      </c>
      <c r="D21" s="238"/>
      <c r="E21" s="238">
        <f t="shared" si="0"/>
        <v>63509</v>
      </c>
    </row>
    <row r="22" spans="1:5" ht="15" customHeight="1">
      <c r="A22" s="140" t="s">
        <v>516</v>
      </c>
      <c r="B22" s="139" t="s">
        <v>319</v>
      </c>
      <c r="C22" s="238"/>
      <c r="D22" s="238"/>
      <c r="E22" s="238">
        <f t="shared" si="0"/>
        <v>0</v>
      </c>
    </row>
    <row r="23" spans="1:5" ht="15" customHeight="1">
      <c r="A23" s="140" t="s">
        <v>517</v>
      </c>
      <c r="B23" s="139" t="s">
        <v>320</v>
      </c>
      <c r="C23" s="238"/>
      <c r="D23" s="238"/>
      <c r="E23" s="238">
        <f t="shared" si="0"/>
        <v>0</v>
      </c>
    </row>
    <row r="24" spans="1:5" ht="15" customHeight="1">
      <c r="A24" s="143" t="s">
        <v>552</v>
      </c>
      <c r="B24" s="144" t="s">
        <v>321</v>
      </c>
      <c r="C24" s="239">
        <f>SUM(C19:C23)</f>
        <v>63509</v>
      </c>
      <c r="D24" s="239"/>
      <c r="E24" s="239">
        <f t="shared" si="0"/>
        <v>63509</v>
      </c>
    </row>
    <row r="25" spans="1:5" ht="15" customHeight="1">
      <c r="A25" s="140" t="s">
        <v>518</v>
      </c>
      <c r="B25" s="139" t="s">
        <v>322</v>
      </c>
      <c r="C25" s="238"/>
      <c r="D25" s="238"/>
      <c r="E25" s="238">
        <f t="shared" si="0"/>
        <v>0</v>
      </c>
    </row>
    <row r="26" spans="1:5" ht="15" customHeight="1">
      <c r="A26" s="140" t="s">
        <v>519</v>
      </c>
      <c r="B26" s="139" t="s">
        <v>323</v>
      </c>
      <c r="C26" s="238"/>
      <c r="D26" s="238"/>
      <c r="E26" s="238">
        <f t="shared" si="0"/>
        <v>0</v>
      </c>
    </row>
    <row r="27" spans="1:5" ht="15" customHeight="1">
      <c r="A27" s="141" t="s">
        <v>553</v>
      </c>
      <c r="B27" s="142" t="s">
        <v>324</v>
      </c>
      <c r="C27" s="238"/>
      <c r="D27" s="238"/>
      <c r="E27" s="238">
        <f t="shared" si="0"/>
        <v>0</v>
      </c>
    </row>
    <row r="28" spans="1:5" ht="15" customHeight="1">
      <c r="A28" s="140" t="s">
        <v>520</v>
      </c>
      <c r="B28" s="139" t="s">
        <v>325</v>
      </c>
      <c r="C28" s="238"/>
      <c r="D28" s="238"/>
      <c r="E28" s="238">
        <f t="shared" si="0"/>
        <v>0</v>
      </c>
    </row>
    <row r="29" spans="1:5" ht="15" customHeight="1">
      <c r="A29" s="140" t="s">
        <v>521</v>
      </c>
      <c r="B29" s="139" t="s">
        <v>326</v>
      </c>
      <c r="C29" s="238"/>
      <c r="D29" s="238"/>
      <c r="E29" s="238">
        <f t="shared" si="0"/>
        <v>0</v>
      </c>
    </row>
    <row r="30" spans="1:5" ht="15" customHeight="1">
      <c r="A30" s="140" t="s">
        <v>522</v>
      </c>
      <c r="B30" s="139" t="s">
        <v>327</v>
      </c>
      <c r="C30" s="238">
        <v>2400000</v>
      </c>
      <c r="D30" s="238"/>
      <c r="E30" s="238">
        <f t="shared" si="0"/>
        <v>2400000</v>
      </c>
    </row>
    <row r="31" spans="1:5" ht="15" customHeight="1">
      <c r="A31" s="140" t="s">
        <v>523</v>
      </c>
      <c r="B31" s="139" t="s">
        <v>328</v>
      </c>
      <c r="C31" s="238"/>
      <c r="D31" s="238"/>
      <c r="E31" s="238">
        <f t="shared" si="0"/>
        <v>0</v>
      </c>
    </row>
    <row r="32" spans="1:5" ht="15" customHeight="1">
      <c r="A32" s="140" t="s">
        <v>524</v>
      </c>
      <c r="B32" s="139" t="s">
        <v>331</v>
      </c>
      <c r="C32" s="238"/>
      <c r="D32" s="238"/>
      <c r="E32" s="238">
        <f t="shared" si="0"/>
        <v>0</v>
      </c>
    </row>
    <row r="33" spans="1:5" ht="15" customHeight="1">
      <c r="A33" s="140" t="s">
        <v>332</v>
      </c>
      <c r="B33" s="139" t="s">
        <v>333</v>
      </c>
      <c r="C33" s="238"/>
      <c r="D33" s="238"/>
      <c r="E33" s="238">
        <f t="shared" si="0"/>
        <v>0</v>
      </c>
    </row>
    <row r="34" spans="1:5" ht="15" customHeight="1">
      <c r="A34" s="140" t="s">
        <v>525</v>
      </c>
      <c r="B34" s="139" t="s">
        <v>334</v>
      </c>
      <c r="C34" s="238">
        <v>350000</v>
      </c>
      <c r="D34" s="238"/>
      <c r="E34" s="238">
        <f t="shared" si="0"/>
        <v>350000</v>
      </c>
    </row>
    <row r="35" spans="1:5" ht="15" customHeight="1">
      <c r="A35" s="140" t="s">
        <v>526</v>
      </c>
      <c r="B35" s="139" t="s">
        <v>339</v>
      </c>
      <c r="C35" s="238"/>
      <c r="D35" s="238"/>
      <c r="E35" s="238">
        <f t="shared" si="0"/>
        <v>0</v>
      </c>
    </row>
    <row r="36" spans="1:5" ht="15" customHeight="1">
      <c r="A36" s="141" t="s">
        <v>554</v>
      </c>
      <c r="B36" s="142" t="s">
        <v>342</v>
      </c>
      <c r="C36" s="238">
        <v>350000</v>
      </c>
      <c r="D36" s="238"/>
      <c r="E36" s="238">
        <f t="shared" si="0"/>
        <v>350000</v>
      </c>
    </row>
    <row r="37" spans="1:5" ht="15" customHeight="1">
      <c r="A37" s="140" t="s">
        <v>527</v>
      </c>
      <c r="B37" s="139" t="s">
        <v>343</v>
      </c>
      <c r="C37" s="238"/>
      <c r="D37" s="238"/>
      <c r="E37" s="238">
        <f t="shared" si="0"/>
        <v>0</v>
      </c>
    </row>
    <row r="38" spans="1:5" ht="15" customHeight="1">
      <c r="A38" s="143" t="s">
        <v>555</v>
      </c>
      <c r="B38" s="144" t="s">
        <v>344</v>
      </c>
      <c r="C38" s="239">
        <f>C30+C36+C37</f>
        <v>2750000</v>
      </c>
      <c r="D38" s="239"/>
      <c r="E38" s="239">
        <f t="shared" si="0"/>
        <v>2750000</v>
      </c>
    </row>
    <row r="39" spans="1:5" ht="15" customHeight="1">
      <c r="A39" s="145" t="s">
        <v>345</v>
      </c>
      <c r="B39" s="139" t="s">
        <v>346</v>
      </c>
      <c r="C39" s="238"/>
      <c r="D39" s="238"/>
      <c r="E39" s="238">
        <f t="shared" si="0"/>
        <v>0</v>
      </c>
    </row>
    <row r="40" spans="1:5" ht="15" customHeight="1">
      <c r="A40" s="145" t="s">
        <v>528</v>
      </c>
      <c r="B40" s="139" t="s">
        <v>347</v>
      </c>
      <c r="C40" s="238">
        <v>3580000</v>
      </c>
      <c r="D40" s="238"/>
      <c r="E40" s="238">
        <f t="shared" si="0"/>
        <v>3580000</v>
      </c>
    </row>
    <row r="41" spans="1:5" ht="15" customHeight="1">
      <c r="A41" s="145" t="s">
        <v>529</v>
      </c>
      <c r="B41" s="139" t="s">
        <v>348</v>
      </c>
      <c r="C41" s="238"/>
      <c r="D41" s="238"/>
      <c r="E41" s="238">
        <f t="shared" si="0"/>
        <v>0</v>
      </c>
    </row>
    <row r="42" spans="1:5" ht="15" customHeight="1">
      <c r="A42" s="145" t="s">
        <v>530</v>
      </c>
      <c r="B42" s="139" t="s">
        <v>349</v>
      </c>
      <c r="C42" s="238"/>
      <c r="D42" s="238"/>
      <c r="E42" s="238">
        <f t="shared" si="0"/>
        <v>0</v>
      </c>
    </row>
    <row r="43" spans="1:5" ht="15" customHeight="1">
      <c r="A43" s="145" t="s">
        <v>350</v>
      </c>
      <c r="B43" s="139" t="s">
        <v>351</v>
      </c>
      <c r="C43" s="238"/>
      <c r="D43" s="238"/>
      <c r="E43" s="238">
        <f t="shared" si="0"/>
        <v>0</v>
      </c>
    </row>
    <row r="44" spans="1:5" ht="15" customHeight="1">
      <c r="A44" s="145" t="s">
        <v>352</v>
      </c>
      <c r="B44" s="139" t="s">
        <v>353</v>
      </c>
      <c r="C44" s="238"/>
      <c r="D44" s="238"/>
      <c r="E44" s="238">
        <f t="shared" si="0"/>
        <v>0</v>
      </c>
    </row>
    <row r="45" spans="1:5" ht="15" customHeight="1">
      <c r="A45" s="145" t="s">
        <v>354</v>
      </c>
      <c r="B45" s="139" t="s">
        <v>355</v>
      </c>
      <c r="C45" s="238"/>
      <c r="D45" s="238"/>
      <c r="E45" s="238">
        <f t="shared" si="0"/>
        <v>0</v>
      </c>
    </row>
    <row r="46" spans="1:5" ht="15" customHeight="1">
      <c r="A46" s="145" t="s">
        <v>531</v>
      </c>
      <c r="B46" s="139" t="s">
        <v>356</v>
      </c>
      <c r="C46" s="238"/>
      <c r="D46" s="238"/>
      <c r="E46" s="238">
        <f t="shared" si="0"/>
        <v>0</v>
      </c>
    </row>
    <row r="47" spans="1:5" ht="15" customHeight="1">
      <c r="A47" s="145" t="s">
        <v>532</v>
      </c>
      <c r="B47" s="139" t="s">
        <v>357</v>
      </c>
      <c r="C47" s="238"/>
      <c r="D47" s="238"/>
      <c r="E47" s="238">
        <f t="shared" si="0"/>
        <v>0</v>
      </c>
    </row>
    <row r="48" spans="1:5" ht="15" customHeight="1">
      <c r="A48" s="145" t="s">
        <v>533</v>
      </c>
      <c r="B48" s="139" t="s">
        <v>358</v>
      </c>
      <c r="C48" s="238"/>
      <c r="D48" s="238"/>
      <c r="E48" s="238">
        <f t="shared" si="0"/>
        <v>0</v>
      </c>
    </row>
    <row r="49" spans="1:5" ht="15" customHeight="1">
      <c r="A49" s="146" t="s">
        <v>556</v>
      </c>
      <c r="B49" s="144" t="s">
        <v>359</v>
      </c>
      <c r="C49" s="239">
        <f>SUM(C39:C48)</f>
        <v>3580000</v>
      </c>
      <c r="D49" s="239"/>
      <c r="E49" s="239">
        <f t="shared" si="0"/>
        <v>3580000</v>
      </c>
    </row>
    <row r="50" spans="1:5" ht="15" customHeight="1">
      <c r="A50" s="145" t="s">
        <v>534</v>
      </c>
      <c r="B50" s="139" t="s">
        <v>360</v>
      </c>
      <c r="C50" s="238"/>
      <c r="D50" s="238"/>
      <c r="E50" s="238">
        <f t="shared" si="0"/>
        <v>0</v>
      </c>
    </row>
    <row r="51" spans="1:5" ht="15" customHeight="1">
      <c r="A51" s="145" t="s">
        <v>535</v>
      </c>
      <c r="B51" s="139" t="s">
        <v>361</v>
      </c>
      <c r="C51" s="238"/>
      <c r="D51" s="238"/>
      <c r="E51" s="238">
        <f t="shared" si="0"/>
        <v>0</v>
      </c>
    </row>
    <row r="52" spans="1:5" ht="15" customHeight="1">
      <c r="A52" s="145" t="s">
        <v>362</v>
      </c>
      <c r="B52" s="139" t="s">
        <v>363</v>
      </c>
      <c r="C52" s="238"/>
      <c r="D52" s="238"/>
      <c r="E52" s="238">
        <f t="shared" si="0"/>
        <v>0</v>
      </c>
    </row>
    <row r="53" spans="1:5" ht="15" customHeight="1">
      <c r="A53" s="145" t="s">
        <v>536</v>
      </c>
      <c r="B53" s="139" t="s">
        <v>364</v>
      </c>
      <c r="C53" s="238"/>
      <c r="D53" s="238"/>
      <c r="E53" s="238">
        <f t="shared" si="0"/>
        <v>0</v>
      </c>
    </row>
    <row r="54" spans="1:5" ht="15" customHeight="1">
      <c r="A54" s="145" t="s">
        <v>365</v>
      </c>
      <c r="B54" s="139" t="s">
        <v>366</v>
      </c>
      <c r="C54" s="238"/>
      <c r="D54" s="238"/>
      <c r="E54" s="238">
        <f t="shared" si="0"/>
        <v>0</v>
      </c>
    </row>
    <row r="55" spans="1:5" ht="15" customHeight="1">
      <c r="A55" s="143" t="s">
        <v>557</v>
      </c>
      <c r="B55" s="144" t="s">
        <v>367</v>
      </c>
      <c r="C55" s="238"/>
      <c r="D55" s="238"/>
      <c r="E55" s="238">
        <f t="shared" si="0"/>
        <v>0</v>
      </c>
    </row>
    <row r="56" spans="1:5" ht="15" customHeight="1">
      <c r="A56" s="145" t="s">
        <v>368</v>
      </c>
      <c r="B56" s="139" t="s">
        <v>369</v>
      </c>
      <c r="C56" s="238"/>
      <c r="D56" s="238"/>
      <c r="E56" s="238">
        <f t="shared" si="0"/>
        <v>0</v>
      </c>
    </row>
    <row r="57" spans="1:5" ht="15" customHeight="1">
      <c r="A57" s="140" t="s">
        <v>537</v>
      </c>
      <c r="B57" s="139" t="s">
        <v>370</v>
      </c>
      <c r="C57" s="238"/>
      <c r="D57" s="238"/>
      <c r="E57" s="238">
        <f t="shared" si="0"/>
        <v>0</v>
      </c>
    </row>
    <row r="58" spans="1:5" ht="15" customHeight="1">
      <c r="A58" s="145" t="s">
        <v>538</v>
      </c>
      <c r="B58" s="139" t="s">
        <v>371</v>
      </c>
      <c r="C58" s="238"/>
      <c r="D58" s="238"/>
      <c r="E58" s="238">
        <f t="shared" si="0"/>
        <v>0</v>
      </c>
    </row>
    <row r="59" spans="1:5" ht="15" customHeight="1">
      <c r="A59" s="143" t="s">
        <v>558</v>
      </c>
      <c r="B59" s="144" t="s">
        <v>372</v>
      </c>
      <c r="C59" s="238">
        <f>SUM(C56:C58)</f>
        <v>0</v>
      </c>
      <c r="D59" s="238"/>
      <c r="E59" s="238">
        <f t="shared" si="0"/>
        <v>0</v>
      </c>
    </row>
    <row r="60" spans="1:5" ht="15" customHeight="1">
      <c r="A60" s="145" t="s">
        <v>373</v>
      </c>
      <c r="B60" s="139" t="s">
        <v>374</v>
      </c>
      <c r="C60" s="238"/>
      <c r="D60" s="238"/>
      <c r="E60" s="238">
        <f t="shared" si="0"/>
        <v>0</v>
      </c>
    </row>
    <row r="61" spans="1:5" ht="15" customHeight="1">
      <c r="A61" s="140" t="s">
        <v>539</v>
      </c>
      <c r="B61" s="139" t="s">
        <v>375</v>
      </c>
      <c r="C61" s="238">
        <v>100000</v>
      </c>
      <c r="D61" s="238"/>
      <c r="E61" s="238">
        <f t="shared" si="0"/>
        <v>100000</v>
      </c>
    </row>
    <row r="62" spans="1:5" ht="15" customHeight="1">
      <c r="A62" s="145" t="s">
        <v>540</v>
      </c>
      <c r="B62" s="139" t="s">
        <v>376</v>
      </c>
      <c r="C62" s="238">
        <v>150000</v>
      </c>
      <c r="D62" s="238"/>
      <c r="E62" s="238">
        <f t="shared" si="0"/>
        <v>150000</v>
      </c>
    </row>
    <row r="63" spans="1:5" ht="15" customHeight="1">
      <c r="A63" s="143" t="s">
        <v>560</v>
      </c>
      <c r="B63" s="144" t="s">
        <v>377</v>
      </c>
      <c r="C63" s="239">
        <f>SUM(C61:C62)</f>
        <v>250000</v>
      </c>
      <c r="D63" s="239"/>
      <c r="E63" s="239">
        <f t="shared" si="0"/>
        <v>250000</v>
      </c>
    </row>
    <row r="64" spans="1:5" ht="15.75">
      <c r="A64" s="147" t="s">
        <v>559</v>
      </c>
      <c r="B64" s="148" t="s">
        <v>378</v>
      </c>
      <c r="C64" s="239">
        <f>C18+C38+C49+C63+C24+C59</f>
        <v>16924167</v>
      </c>
      <c r="D64" s="239"/>
      <c r="E64" s="239">
        <f t="shared" si="0"/>
        <v>16924167</v>
      </c>
    </row>
    <row r="65" spans="1:5" ht="15.75">
      <c r="A65" s="149" t="s">
        <v>702</v>
      </c>
      <c r="B65" s="150"/>
      <c r="C65" s="238"/>
      <c r="D65" s="238"/>
      <c r="E65" s="238">
        <f t="shared" si="0"/>
        <v>0</v>
      </c>
    </row>
    <row r="66" spans="1:5" ht="15.75">
      <c r="A66" s="149" t="s">
        <v>703</v>
      </c>
      <c r="B66" s="150"/>
      <c r="C66" s="238"/>
      <c r="D66" s="238"/>
      <c r="E66" s="238">
        <f t="shared" si="0"/>
        <v>0</v>
      </c>
    </row>
    <row r="67" spans="1:5" ht="15">
      <c r="A67" s="151" t="s">
        <v>542</v>
      </c>
      <c r="B67" s="140" t="s">
        <v>379</v>
      </c>
      <c r="C67" s="238"/>
      <c r="D67" s="238"/>
      <c r="E67" s="238">
        <f t="shared" si="0"/>
        <v>0</v>
      </c>
    </row>
    <row r="68" spans="1:5" ht="15">
      <c r="A68" s="145" t="s">
        <v>380</v>
      </c>
      <c r="B68" s="140" t="s">
        <v>381</v>
      </c>
      <c r="C68" s="238"/>
      <c r="D68" s="238"/>
      <c r="E68" s="238">
        <f t="shared" si="0"/>
        <v>0</v>
      </c>
    </row>
    <row r="69" spans="1:5" ht="15">
      <c r="A69" s="151" t="s">
        <v>543</v>
      </c>
      <c r="B69" s="140" t="s">
        <v>382</v>
      </c>
      <c r="C69" s="238"/>
      <c r="D69" s="238"/>
      <c r="E69" s="238">
        <f t="shared" si="0"/>
        <v>0</v>
      </c>
    </row>
    <row r="70" spans="1:5" ht="15">
      <c r="A70" s="152" t="s">
        <v>561</v>
      </c>
      <c r="B70" s="141" t="s">
        <v>383</v>
      </c>
      <c r="C70" s="238"/>
      <c r="D70" s="238"/>
      <c r="E70" s="238">
        <f t="shared" si="0"/>
        <v>0</v>
      </c>
    </row>
    <row r="71" spans="1:5" ht="15">
      <c r="A71" s="145" t="s">
        <v>544</v>
      </c>
      <c r="B71" s="140" t="s">
        <v>384</v>
      </c>
      <c r="C71" s="238"/>
      <c r="D71" s="238"/>
      <c r="E71" s="238">
        <f aca="true" t="shared" si="1" ref="E71:E94">SUM(C71:D71)</f>
        <v>0</v>
      </c>
    </row>
    <row r="72" spans="1:5" ht="15">
      <c r="A72" s="151" t="s">
        <v>385</v>
      </c>
      <c r="B72" s="140" t="s">
        <v>386</v>
      </c>
      <c r="C72" s="238"/>
      <c r="D72" s="238"/>
      <c r="E72" s="238">
        <f t="shared" si="1"/>
        <v>0</v>
      </c>
    </row>
    <row r="73" spans="1:5" ht="15">
      <c r="A73" s="145" t="s">
        <v>545</v>
      </c>
      <c r="B73" s="140" t="s">
        <v>387</v>
      </c>
      <c r="C73" s="238"/>
      <c r="D73" s="238"/>
      <c r="E73" s="238">
        <f t="shared" si="1"/>
        <v>0</v>
      </c>
    </row>
    <row r="74" spans="1:5" ht="15">
      <c r="A74" s="151" t="s">
        <v>388</v>
      </c>
      <c r="B74" s="140" t="s">
        <v>389</v>
      </c>
      <c r="C74" s="238"/>
      <c r="D74" s="238"/>
      <c r="E74" s="238">
        <f t="shared" si="1"/>
        <v>0</v>
      </c>
    </row>
    <row r="75" spans="1:5" ht="15">
      <c r="A75" s="153" t="s">
        <v>562</v>
      </c>
      <c r="B75" s="141" t="s">
        <v>390</v>
      </c>
      <c r="C75" s="238"/>
      <c r="D75" s="238"/>
      <c r="E75" s="238">
        <f t="shared" si="1"/>
        <v>0</v>
      </c>
    </row>
    <row r="76" spans="1:5" ht="15">
      <c r="A76" s="140" t="s">
        <v>668</v>
      </c>
      <c r="B76" s="140" t="s">
        <v>391</v>
      </c>
      <c r="C76" s="238">
        <v>1760669</v>
      </c>
      <c r="D76" s="238"/>
      <c r="E76" s="238">
        <f t="shared" si="1"/>
        <v>1760669</v>
      </c>
    </row>
    <row r="77" spans="1:5" ht="15">
      <c r="A77" s="140" t="s">
        <v>669</v>
      </c>
      <c r="B77" s="140" t="s">
        <v>391</v>
      </c>
      <c r="C77" s="238"/>
      <c r="D77" s="238"/>
      <c r="E77" s="238">
        <f t="shared" si="1"/>
        <v>0</v>
      </c>
    </row>
    <row r="78" spans="1:5" ht="15">
      <c r="A78" s="140" t="s">
        <v>666</v>
      </c>
      <c r="B78" s="140" t="s">
        <v>392</v>
      </c>
      <c r="C78" s="238"/>
      <c r="D78" s="238"/>
      <c r="E78" s="238">
        <f t="shared" si="1"/>
        <v>0</v>
      </c>
    </row>
    <row r="79" spans="1:5" ht="15">
      <c r="A79" s="140" t="s">
        <v>667</v>
      </c>
      <c r="B79" s="140" t="s">
        <v>392</v>
      </c>
      <c r="C79" s="238"/>
      <c r="D79" s="238"/>
      <c r="E79" s="238">
        <f t="shared" si="1"/>
        <v>0</v>
      </c>
    </row>
    <row r="80" spans="1:5" ht="15">
      <c r="A80" s="141" t="s">
        <v>563</v>
      </c>
      <c r="B80" s="141" t="s">
        <v>393</v>
      </c>
      <c r="C80" s="239">
        <f>SUM(C76:C79)</f>
        <v>1760669</v>
      </c>
      <c r="D80" s="239"/>
      <c r="E80" s="239">
        <f t="shared" si="1"/>
        <v>1760669</v>
      </c>
    </row>
    <row r="81" spans="1:5" ht="15">
      <c r="A81" s="151" t="s">
        <v>394</v>
      </c>
      <c r="B81" s="140" t="s">
        <v>395</v>
      </c>
      <c r="C81" s="238"/>
      <c r="D81" s="238"/>
      <c r="E81" s="238">
        <f t="shared" si="1"/>
        <v>0</v>
      </c>
    </row>
    <row r="82" spans="1:5" ht="15">
      <c r="A82" s="151" t="s">
        <v>396</v>
      </c>
      <c r="B82" s="140" t="s">
        <v>397</v>
      </c>
      <c r="C82" s="238"/>
      <c r="D82" s="238"/>
      <c r="E82" s="238">
        <f t="shared" si="1"/>
        <v>0</v>
      </c>
    </row>
    <row r="83" spans="1:5" ht="15">
      <c r="A83" s="151" t="s">
        <v>398</v>
      </c>
      <c r="B83" s="140" t="s">
        <v>399</v>
      </c>
      <c r="C83" s="238"/>
      <c r="D83" s="238"/>
      <c r="E83" s="238">
        <f t="shared" si="1"/>
        <v>0</v>
      </c>
    </row>
    <row r="84" spans="1:5" ht="15">
      <c r="A84" s="151" t="s">
        <v>400</v>
      </c>
      <c r="B84" s="140" t="s">
        <v>401</v>
      </c>
      <c r="C84" s="238"/>
      <c r="D84" s="238"/>
      <c r="E84" s="238">
        <f t="shared" si="1"/>
        <v>0</v>
      </c>
    </row>
    <row r="85" spans="1:5" ht="15">
      <c r="A85" s="145" t="s">
        <v>546</v>
      </c>
      <c r="B85" s="140" t="s">
        <v>402</v>
      </c>
      <c r="C85" s="238"/>
      <c r="D85" s="238"/>
      <c r="E85" s="238">
        <f t="shared" si="1"/>
        <v>0</v>
      </c>
    </row>
    <row r="86" spans="1:5" ht="15">
      <c r="A86" s="152" t="s">
        <v>564</v>
      </c>
      <c r="B86" s="141" t="s">
        <v>404</v>
      </c>
      <c r="C86" s="238"/>
      <c r="D86" s="238"/>
      <c r="E86" s="238">
        <f t="shared" si="1"/>
        <v>0</v>
      </c>
    </row>
    <row r="87" spans="1:5" ht="15">
      <c r="A87" s="145" t="s">
        <v>405</v>
      </c>
      <c r="B87" s="140" t="s">
        <v>406</v>
      </c>
      <c r="C87" s="238"/>
      <c r="D87" s="238"/>
      <c r="E87" s="238">
        <f t="shared" si="1"/>
        <v>0</v>
      </c>
    </row>
    <row r="88" spans="1:5" ht="15">
      <c r="A88" s="145" t="s">
        <v>407</v>
      </c>
      <c r="B88" s="140" t="s">
        <v>408</v>
      </c>
      <c r="C88" s="238"/>
      <c r="D88" s="238"/>
      <c r="E88" s="238">
        <f t="shared" si="1"/>
        <v>0</v>
      </c>
    </row>
    <row r="89" spans="1:5" ht="15">
      <c r="A89" s="151" t="s">
        <v>409</v>
      </c>
      <c r="B89" s="140" t="s">
        <v>410</v>
      </c>
      <c r="C89" s="238"/>
      <c r="D89" s="238"/>
      <c r="E89" s="238">
        <f t="shared" si="1"/>
        <v>0</v>
      </c>
    </row>
    <row r="90" spans="1:5" ht="15">
      <c r="A90" s="151" t="s">
        <v>547</v>
      </c>
      <c r="B90" s="140" t="s">
        <v>411</v>
      </c>
      <c r="C90" s="238"/>
      <c r="D90" s="238"/>
      <c r="E90" s="238">
        <f t="shared" si="1"/>
        <v>0</v>
      </c>
    </row>
    <row r="91" spans="1:5" ht="15">
      <c r="A91" s="153" t="s">
        <v>565</v>
      </c>
      <c r="B91" s="141" t="s">
        <v>412</v>
      </c>
      <c r="C91" s="238"/>
      <c r="D91" s="238"/>
      <c r="E91" s="238">
        <f t="shared" si="1"/>
        <v>0</v>
      </c>
    </row>
    <row r="92" spans="1:5" ht="15">
      <c r="A92" s="152" t="s">
        <v>413</v>
      </c>
      <c r="B92" s="141" t="s">
        <v>414</v>
      </c>
      <c r="C92" s="238"/>
      <c r="D92" s="238"/>
      <c r="E92" s="238">
        <f t="shared" si="1"/>
        <v>0</v>
      </c>
    </row>
    <row r="93" spans="1:5" ht="15.75">
      <c r="A93" s="154" t="s">
        <v>566</v>
      </c>
      <c r="B93" s="155" t="s">
        <v>415</v>
      </c>
      <c r="C93" s="259">
        <f>C70+C75+C80+C86+C91+C92</f>
        <v>1760669</v>
      </c>
      <c r="D93" s="259"/>
      <c r="E93" s="259">
        <f t="shared" si="1"/>
        <v>1760669</v>
      </c>
    </row>
    <row r="94" spans="1:5" ht="15.75">
      <c r="A94" s="156" t="s">
        <v>549</v>
      </c>
      <c r="B94" s="157"/>
      <c r="C94" s="260">
        <f>C64+C93</f>
        <v>18684836</v>
      </c>
      <c r="D94" s="260"/>
      <c r="E94" s="260">
        <f t="shared" si="1"/>
        <v>18684836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5.00390625" style="0" customWidth="1"/>
    <col min="3" max="3" width="16.8515625" style="293" customWidth="1"/>
  </cols>
  <sheetData>
    <row r="1" spans="1:3" ht="24" customHeight="1">
      <c r="A1" s="370" t="s">
        <v>762</v>
      </c>
      <c r="B1" s="368"/>
      <c r="C1" s="368"/>
    </row>
    <row r="2" spans="1:3" ht="26.25" customHeight="1">
      <c r="A2" s="367" t="s">
        <v>844</v>
      </c>
      <c r="B2" s="368"/>
      <c r="C2" s="368"/>
    </row>
    <row r="3" ht="15">
      <c r="C3" s="345" t="s">
        <v>758</v>
      </c>
    </row>
    <row r="4" spans="1:3" ht="25.5">
      <c r="A4" s="46" t="s">
        <v>674</v>
      </c>
      <c r="B4" s="3" t="s">
        <v>114</v>
      </c>
      <c r="C4" s="297" t="s">
        <v>42</v>
      </c>
    </row>
    <row r="5" spans="1:3" ht="15">
      <c r="A5" s="5" t="s">
        <v>571</v>
      </c>
      <c r="B5" s="5" t="s">
        <v>327</v>
      </c>
      <c r="C5" s="130">
        <v>1300000</v>
      </c>
    </row>
    <row r="6" spans="1:3" ht="15">
      <c r="A6" s="5" t="s">
        <v>572</v>
      </c>
      <c r="B6" s="5" t="s">
        <v>327</v>
      </c>
      <c r="C6" s="130"/>
    </row>
    <row r="7" spans="1:3" ht="15">
      <c r="A7" s="5" t="s">
        <v>573</v>
      </c>
      <c r="B7" s="5" t="s">
        <v>327</v>
      </c>
      <c r="C7" s="130"/>
    </row>
    <row r="8" spans="1:3" ht="15">
      <c r="A8" s="5" t="s">
        <v>574</v>
      </c>
      <c r="B8" s="5" t="s">
        <v>327</v>
      </c>
      <c r="C8" s="130">
        <v>1100000</v>
      </c>
    </row>
    <row r="9" spans="1:3" ht="15">
      <c r="A9" s="7" t="s">
        <v>522</v>
      </c>
      <c r="B9" s="8" t="s">
        <v>327</v>
      </c>
      <c r="C9" s="130">
        <f>SUM(C5:C8)</f>
        <v>2400000</v>
      </c>
    </row>
    <row r="10" spans="1:3" ht="15">
      <c r="A10" s="5" t="s">
        <v>523</v>
      </c>
      <c r="B10" s="6" t="s">
        <v>328</v>
      </c>
      <c r="C10" s="130"/>
    </row>
    <row r="11" spans="1:3" ht="27">
      <c r="A11" s="58" t="s">
        <v>329</v>
      </c>
      <c r="B11" s="58" t="s">
        <v>328</v>
      </c>
      <c r="C11" s="130"/>
    </row>
    <row r="12" spans="1:3" ht="27">
      <c r="A12" s="58" t="s">
        <v>330</v>
      </c>
      <c r="B12" s="58" t="s">
        <v>328</v>
      </c>
      <c r="C12" s="130"/>
    </row>
    <row r="13" spans="1:3" ht="15">
      <c r="A13" s="5" t="s">
        <v>525</v>
      </c>
      <c r="B13" s="6" t="s">
        <v>334</v>
      </c>
      <c r="C13" s="130">
        <v>350000</v>
      </c>
    </row>
    <row r="14" spans="1:3" ht="27">
      <c r="A14" s="58" t="s">
        <v>335</v>
      </c>
      <c r="B14" s="58" t="s">
        <v>334</v>
      </c>
      <c r="C14" s="130"/>
    </row>
    <row r="15" spans="1:3" ht="27">
      <c r="A15" s="58" t="s">
        <v>336</v>
      </c>
      <c r="B15" s="58" t="s">
        <v>334</v>
      </c>
      <c r="C15" s="130">
        <v>350000</v>
      </c>
    </row>
    <row r="16" spans="1:3" ht="15">
      <c r="A16" s="58" t="s">
        <v>337</v>
      </c>
      <c r="B16" s="58" t="s">
        <v>334</v>
      </c>
      <c r="C16" s="130"/>
    </row>
    <row r="17" spans="1:3" ht="15">
      <c r="A17" s="58" t="s">
        <v>338</v>
      </c>
      <c r="B17" s="58" t="s">
        <v>334</v>
      </c>
      <c r="C17" s="130"/>
    </row>
    <row r="18" spans="1:3" ht="15">
      <c r="A18" s="5" t="s">
        <v>575</v>
      </c>
      <c r="B18" s="6" t="s">
        <v>339</v>
      </c>
      <c r="C18" s="130"/>
    </row>
    <row r="19" spans="1:3" ht="15">
      <c r="A19" s="58" t="s">
        <v>340</v>
      </c>
      <c r="B19" s="58" t="s">
        <v>339</v>
      </c>
      <c r="C19" s="130"/>
    </row>
    <row r="20" spans="1:3" ht="15">
      <c r="A20" s="58" t="s">
        <v>341</v>
      </c>
      <c r="B20" s="58" t="s">
        <v>339</v>
      </c>
      <c r="C20" s="130"/>
    </row>
    <row r="21" spans="1:3" ht="15">
      <c r="A21" s="7" t="s">
        <v>554</v>
      </c>
      <c r="B21" s="8" t="s">
        <v>342</v>
      </c>
      <c r="C21" s="130">
        <v>350000</v>
      </c>
    </row>
    <row r="22" spans="1:3" ht="15">
      <c r="A22" s="5" t="s">
        <v>576</v>
      </c>
      <c r="B22" s="5" t="s">
        <v>343</v>
      </c>
      <c r="C22" s="130"/>
    </row>
    <row r="23" spans="1:3" ht="15">
      <c r="A23" s="5" t="s">
        <v>577</v>
      </c>
      <c r="B23" s="5" t="s">
        <v>343</v>
      </c>
      <c r="C23" s="130"/>
    </row>
    <row r="24" spans="1:3" ht="15">
      <c r="A24" s="5" t="s">
        <v>578</v>
      </c>
      <c r="B24" s="5" t="s">
        <v>343</v>
      </c>
      <c r="C24" s="130"/>
    </row>
    <row r="25" spans="1:3" ht="15">
      <c r="A25" s="5" t="s">
        <v>579</v>
      </c>
      <c r="B25" s="5" t="s">
        <v>343</v>
      </c>
      <c r="C25" s="130"/>
    </row>
    <row r="26" spans="1:3" ht="15">
      <c r="A26" s="5" t="s">
        <v>580</v>
      </c>
      <c r="B26" s="5" t="s">
        <v>343</v>
      </c>
      <c r="C26" s="130"/>
    </row>
    <row r="27" spans="1:3" ht="15">
      <c r="A27" s="5" t="s">
        <v>581</v>
      </c>
      <c r="B27" s="5" t="s">
        <v>343</v>
      </c>
      <c r="C27" s="130"/>
    </row>
    <row r="28" spans="1:3" ht="15">
      <c r="A28" s="5" t="s">
        <v>582</v>
      </c>
      <c r="B28" s="5" t="s">
        <v>343</v>
      </c>
      <c r="C28" s="130"/>
    </row>
    <row r="29" spans="1:3" ht="15">
      <c r="A29" s="5" t="s">
        <v>583</v>
      </c>
      <c r="B29" s="5" t="s">
        <v>343</v>
      </c>
      <c r="C29" s="130"/>
    </row>
    <row r="30" spans="1:3" ht="45">
      <c r="A30" s="5" t="s">
        <v>584</v>
      </c>
      <c r="B30" s="5" t="s">
        <v>343</v>
      </c>
      <c r="C30" s="130"/>
    </row>
    <row r="31" spans="1:3" ht="15">
      <c r="A31" s="5" t="s">
        <v>585</v>
      </c>
      <c r="B31" s="5" t="s">
        <v>343</v>
      </c>
      <c r="C31" s="130"/>
    </row>
    <row r="32" spans="1:3" ht="15">
      <c r="A32" s="7" t="s">
        <v>527</v>
      </c>
      <c r="B32" s="8" t="s">
        <v>343</v>
      </c>
      <c r="C32" s="130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">
      <selection activeCell="C4" sqref="C4:E4"/>
    </sheetView>
  </sheetViews>
  <sheetFormatPr defaultColWidth="9.140625" defaultRowHeight="15"/>
  <cols>
    <col min="1" max="1" width="101.28125" style="0" customWidth="1"/>
    <col min="2" max="2" width="9.140625" style="0" customWidth="1"/>
    <col min="3" max="3" width="16.00390625" style="320" customWidth="1"/>
    <col min="4" max="5" width="15.421875" style="320" customWidth="1"/>
  </cols>
  <sheetData>
    <row r="1" spans="1:5" ht="26.25" customHeight="1">
      <c r="A1" s="370" t="s">
        <v>785</v>
      </c>
      <c r="B1" s="371"/>
      <c r="C1" s="371"/>
      <c r="D1" s="371"/>
      <c r="E1" s="321"/>
    </row>
    <row r="2" spans="1:5" ht="30" customHeight="1">
      <c r="A2" s="367" t="s">
        <v>826</v>
      </c>
      <c r="B2" s="368"/>
      <c r="C2" s="368"/>
      <c r="D2" s="368"/>
      <c r="E2" s="322"/>
    </row>
    <row r="3" spans="4:5" ht="15">
      <c r="D3" s="349" t="s">
        <v>834</v>
      </c>
      <c r="E3" s="323"/>
    </row>
    <row r="4" spans="1:5" ht="15">
      <c r="A4" s="128" t="s">
        <v>1</v>
      </c>
      <c r="C4" s="380" t="s">
        <v>687</v>
      </c>
      <c r="D4" s="381"/>
      <c r="E4" s="382"/>
    </row>
    <row r="5" spans="1:5" ht="45">
      <c r="A5" s="2" t="s">
        <v>113</v>
      </c>
      <c r="B5" s="299" t="s">
        <v>114</v>
      </c>
      <c r="C5" s="329" t="s">
        <v>823</v>
      </c>
      <c r="D5" s="329" t="s">
        <v>824</v>
      </c>
      <c r="E5" s="329" t="s">
        <v>825</v>
      </c>
    </row>
    <row r="6" spans="1:5" ht="15">
      <c r="A6" s="34" t="s">
        <v>416</v>
      </c>
      <c r="B6" s="300" t="s">
        <v>140</v>
      </c>
      <c r="C6" s="314">
        <v>327000</v>
      </c>
      <c r="D6" s="314">
        <v>557501</v>
      </c>
      <c r="E6" s="314">
        <v>930000</v>
      </c>
    </row>
    <row r="7" spans="1:5" ht="15">
      <c r="A7" s="5" t="s">
        <v>417</v>
      </c>
      <c r="B7" s="300" t="s">
        <v>147</v>
      </c>
      <c r="C7" s="314">
        <v>1800000</v>
      </c>
      <c r="D7" s="314">
        <v>1690476</v>
      </c>
      <c r="E7" s="314">
        <v>2610000</v>
      </c>
    </row>
    <row r="8" spans="1:5" ht="15">
      <c r="A8" s="56" t="s">
        <v>508</v>
      </c>
      <c r="B8" s="301" t="s">
        <v>148</v>
      </c>
      <c r="C8" s="314">
        <f>SUM(C6:C7)</f>
        <v>2127000</v>
      </c>
      <c r="D8" s="314">
        <f>SUM(D6:D7)</f>
        <v>2247977</v>
      </c>
      <c r="E8" s="314">
        <f>SUM(E6:E7)</f>
        <v>3540000</v>
      </c>
    </row>
    <row r="9" spans="1:5" ht="15">
      <c r="A9" s="42" t="s">
        <v>479</v>
      </c>
      <c r="B9" s="301" t="s">
        <v>149</v>
      </c>
      <c r="C9" s="314">
        <v>743000</v>
      </c>
      <c r="D9" s="314">
        <v>597268</v>
      </c>
      <c r="E9" s="314">
        <v>839000</v>
      </c>
    </row>
    <row r="10" spans="1:5" ht="15">
      <c r="A10" s="5" t="s">
        <v>418</v>
      </c>
      <c r="B10" s="300" t="s">
        <v>156</v>
      </c>
      <c r="C10" s="314">
        <v>537000</v>
      </c>
      <c r="D10" s="314">
        <v>344164</v>
      </c>
      <c r="E10" s="314">
        <v>375000</v>
      </c>
    </row>
    <row r="11" spans="1:5" ht="15">
      <c r="A11" s="5" t="s">
        <v>509</v>
      </c>
      <c r="B11" s="300" t="s">
        <v>161</v>
      </c>
      <c r="C11" s="314">
        <v>45000</v>
      </c>
      <c r="D11" s="315">
        <v>59425</v>
      </c>
      <c r="E11" s="315">
        <v>120000</v>
      </c>
    </row>
    <row r="12" spans="1:5" ht="15">
      <c r="A12" s="5" t="s">
        <v>419</v>
      </c>
      <c r="B12" s="300" t="s">
        <v>173</v>
      </c>
      <c r="C12" s="314">
        <v>2479000</v>
      </c>
      <c r="D12" s="314">
        <v>3933486</v>
      </c>
      <c r="E12" s="314">
        <v>4610000</v>
      </c>
    </row>
    <row r="13" spans="1:5" ht="15">
      <c r="A13" s="5" t="s">
        <v>420</v>
      </c>
      <c r="B13" s="300" t="s">
        <v>178</v>
      </c>
      <c r="C13" s="314">
        <v>91000</v>
      </c>
      <c r="D13" s="314">
        <v>97520</v>
      </c>
      <c r="E13" s="314">
        <v>130000</v>
      </c>
    </row>
    <row r="14" spans="1:5" ht="15">
      <c r="A14" s="5" t="s">
        <v>421</v>
      </c>
      <c r="B14" s="300" t="s">
        <v>187</v>
      </c>
      <c r="C14" s="314">
        <v>906000</v>
      </c>
      <c r="D14" s="314">
        <v>850536</v>
      </c>
      <c r="E14" s="314">
        <v>1364000</v>
      </c>
    </row>
    <row r="15" spans="1:5" ht="15">
      <c r="A15" s="42" t="s">
        <v>422</v>
      </c>
      <c r="B15" s="301" t="s">
        <v>188</v>
      </c>
      <c r="C15" s="314">
        <f>SUM(C10:C14)</f>
        <v>4058000</v>
      </c>
      <c r="D15" s="314">
        <f>SUM(D10:D14)</f>
        <v>5285131</v>
      </c>
      <c r="E15" s="314">
        <f>SUM(E10:E14)</f>
        <v>6599000</v>
      </c>
    </row>
    <row r="16" spans="1:5" ht="15">
      <c r="A16" s="13" t="s">
        <v>189</v>
      </c>
      <c r="B16" s="300" t="s">
        <v>190</v>
      </c>
      <c r="C16" s="314"/>
      <c r="D16" s="314"/>
      <c r="E16" s="314"/>
    </row>
    <row r="17" spans="1:5" ht="15">
      <c r="A17" s="13" t="s">
        <v>423</v>
      </c>
      <c r="B17" s="300" t="s">
        <v>191</v>
      </c>
      <c r="C17" s="314"/>
      <c r="D17" s="314"/>
      <c r="E17" s="314"/>
    </row>
    <row r="18" spans="1:5" ht="15">
      <c r="A18" s="17" t="s">
        <v>485</v>
      </c>
      <c r="B18" s="300" t="s">
        <v>192</v>
      </c>
      <c r="C18" s="314"/>
      <c r="D18" s="314"/>
      <c r="E18" s="314"/>
    </row>
    <row r="19" spans="1:5" ht="15">
      <c r="A19" s="17" t="s">
        <v>486</v>
      </c>
      <c r="B19" s="300" t="s">
        <v>193</v>
      </c>
      <c r="C19" s="314"/>
      <c r="D19" s="314"/>
      <c r="E19" s="314"/>
    </row>
    <row r="20" spans="1:5" ht="15">
      <c r="A20" s="17" t="s">
        <v>487</v>
      </c>
      <c r="B20" s="300" t="s">
        <v>194</v>
      </c>
      <c r="C20" s="314"/>
      <c r="D20" s="314"/>
      <c r="E20" s="314"/>
    </row>
    <row r="21" spans="1:5" ht="15">
      <c r="A21" s="13" t="s">
        <v>488</v>
      </c>
      <c r="B21" s="300" t="s">
        <v>195</v>
      </c>
      <c r="C21" s="314"/>
      <c r="D21" s="314"/>
      <c r="E21" s="314"/>
    </row>
    <row r="22" spans="1:5" ht="15">
      <c r="A22" s="13" t="s">
        <v>489</v>
      </c>
      <c r="B22" s="300" t="s">
        <v>196</v>
      </c>
      <c r="C22" s="314"/>
      <c r="D22" s="314"/>
      <c r="E22" s="314"/>
    </row>
    <row r="23" spans="1:5" ht="15">
      <c r="A23" s="13" t="s">
        <v>490</v>
      </c>
      <c r="B23" s="300" t="s">
        <v>197</v>
      </c>
      <c r="C23" s="314">
        <v>211000</v>
      </c>
      <c r="D23" s="314">
        <v>775950</v>
      </c>
      <c r="E23" s="314">
        <v>800000</v>
      </c>
    </row>
    <row r="24" spans="1:5" ht="15">
      <c r="A24" s="54" t="s">
        <v>452</v>
      </c>
      <c r="B24" s="301" t="s">
        <v>198</v>
      </c>
      <c r="C24" s="314">
        <f>SUM(C16:C23)</f>
        <v>211000</v>
      </c>
      <c r="D24" s="314">
        <f>SUM(D16:D23)</f>
        <v>775950</v>
      </c>
      <c r="E24" s="314">
        <f>SUM(E16:E23)</f>
        <v>800000</v>
      </c>
    </row>
    <row r="25" spans="1:5" ht="15">
      <c r="A25" s="12" t="s">
        <v>491</v>
      </c>
      <c r="B25" s="300" t="s">
        <v>199</v>
      </c>
      <c r="C25" s="314"/>
      <c r="D25" s="314"/>
      <c r="E25" s="314"/>
    </row>
    <row r="26" spans="1:5" ht="15">
      <c r="A26" s="12" t="s">
        <v>200</v>
      </c>
      <c r="B26" s="300" t="s">
        <v>201</v>
      </c>
      <c r="C26" s="314">
        <v>892000</v>
      </c>
      <c r="D26" s="314">
        <v>12486</v>
      </c>
      <c r="E26" s="314"/>
    </row>
    <row r="27" spans="1:5" ht="15">
      <c r="A27" s="12" t="s">
        <v>202</v>
      </c>
      <c r="B27" s="300" t="s">
        <v>203</v>
      </c>
      <c r="C27" s="314"/>
      <c r="D27" s="314"/>
      <c r="E27" s="314"/>
    </row>
    <row r="28" spans="1:5" ht="15">
      <c r="A28" s="12" t="s">
        <v>453</v>
      </c>
      <c r="B28" s="300" t="s">
        <v>204</v>
      </c>
      <c r="C28" s="314"/>
      <c r="D28" s="314"/>
      <c r="E28" s="314"/>
    </row>
    <row r="29" spans="1:5" ht="15">
      <c r="A29" s="12" t="s">
        <v>492</v>
      </c>
      <c r="B29" s="300" t="s">
        <v>205</v>
      </c>
      <c r="C29" s="314"/>
      <c r="D29" s="314"/>
      <c r="E29" s="314"/>
    </row>
    <row r="30" spans="1:5" ht="15">
      <c r="A30" s="12" t="s">
        <v>455</v>
      </c>
      <c r="B30" s="300" t="s">
        <v>206</v>
      </c>
      <c r="C30" s="314">
        <v>623000</v>
      </c>
      <c r="D30" s="314">
        <v>638995</v>
      </c>
      <c r="E30" s="314">
        <v>940000</v>
      </c>
    </row>
    <row r="31" spans="1:5" ht="15">
      <c r="A31" s="12" t="s">
        <v>493</v>
      </c>
      <c r="B31" s="300" t="s">
        <v>207</v>
      </c>
      <c r="C31" s="314"/>
      <c r="D31" s="314"/>
      <c r="E31" s="314"/>
    </row>
    <row r="32" spans="1:5" ht="15">
      <c r="A32" s="12" t="s">
        <v>494</v>
      </c>
      <c r="B32" s="300" t="s">
        <v>208</v>
      </c>
      <c r="C32" s="314"/>
      <c r="D32" s="314"/>
      <c r="E32" s="314">
        <v>90000</v>
      </c>
    </row>
    <row r="33" spans="1:5" ht="15">
      <c r="A33" s="12" t="s">
        <v>209</v>
      </c>
      <c r="B33" s="300" t="s">
        <v>210</v>
      </c>
      <c r="C33" s="314"/>
      <c r="D33" s="314"/>
      <c r="E33" s="314"/>
    </row>
    <row r="34" spans="1:5" ht="15">
      <c r="A34" s="21" t="s">
        <v>211</v>
      </c>
      <c r="B34" s="300" t="s">
        <v>212</v>
      </c>
      <c r="C34" s="314"/>
      <c r="D34" s="314"/>
      <c r="E34" s="314"/>
    </row>
    <row r="35" spans="1:5" ht="15">
      <c r="A35" s="12" t="s">
        <v>495</v>
      </c>
      <c r="B35" s="300" t="s">
        <v>213</v>
      </c>
      <c r="C35" s="314">
        <v>30000</v>
      </c>
      <c r="D35" s="314">
        <v>26350</v>
      </c>
      <c r="E35" s="314">
        <v>1285610</v>
      </c>
    </row>
    <row r="36" spans="1:5" ht="15">
      <c r="A36" s="21" t="s">
        <v>670</v>
      </c>
      <c r="B36" s="300" t="s">
        <v>214</v>
      </c>
      <c r="C36" s="314"/>
      <c r="D36" s="314"/>
      <c r="E36" s="314"/>
    </row>
    <row r="37" spans="1:5" ht="15">
      <c r="A37" s="21" t="s">
        <v>671</v>
      </c>
      <c r="B37" s="300" t="s">
        <v>214</v>
      </c>
      <c r="C37" s="314"/>
      <c r="D37" s="314"/>
      <c r="E37" s="314"/>
    </row>
    <row r="38" spans="1:5" ht="15">
      <c r="A38" s="54" t="s">
        <v>458</v>
      </c>
      <c r="B38" s="301" t="s">
        <v>215</v>
      </c>
      <c r="C38" s="314">
        <f>SUM(C25:C37)</f>
        <v>1545000</v>
      </c>
      <c r="D38" s="314">
        <f>SUM(D25:D37)</f>
        <v>677831</v>
      </c>
      <c r="E38" s="314">
        <f>SUM(E25:E37)</f>
        <v>2315610</v>
      </c>
    </row>
    <row r="39" spans="1:5" ht="15.75">
      <c r="A39" s="64" t="s">
        <v>72</v>
      </c>
      <c r="B39" s="302"/>
      <c r="C39" s="316">
        <f>C38+C24+C15+C9+C8</f>
        <v>8684000</v>
      </c>
      <c r="D39" s="316">
        <f>D38+D24+D15+D9+D8</f>
        <v>9584157</v>
      </c>
      <c r="E39" s="316">
        <f>E38+E24+E15+E9+E8</f>
        <v>14093610</v>
      </c>
    </row>
    <row r="40" spans="1:5" ht="15">
      <c r="A40" s="37" t="s">
        <v>216</v>
      </c>
      <c r="B40" s="300" t="s">
        <v>217</v>
      </c>
      <c r="C40" s="314"/>
      <c r="D40" s="314"/>
      <c r="E40" s="314"/>
    </row>
    <row r="41" spans="1:5" ht="15">
      <c r="A41" s="37" t="s">
        <v>496</v>
      </c>
      <c r="B41" s="300" t="s">
        <v>218</v>
      </c>
      <c r="C41" s="314"/>
      <c r="D41" s="314"/>
      <c r="E41" s="314"/>
    </row>
    <row r="42" spans="1:5" ht="15">
      <c r="A42" s="37" t="s">
        <v>219</v>
      </c>
      <c r="B42" s="300" t="s">
        <v>220</v>
      </c>
      <c r="C42" s="314">
        <v>79000</v>
      </c>
      <c r="D42" s="314"/>
      <c r="E42" s="314"/>
    </row>
    <row r="43" spans="1:5" ht="15">
      <c r="A43" s="37" t="s">
        <v>221</v>
      </c>
      <c r="B43" s="300" t="s">
        <v>222</v>
      </c>
      <c r="C43" s="314">
        <v>181000</v>
      </c>
      <c r="D43" s="314"/>
      <c r="E43" s="314">
        <v>120000</v>
      </c>
    </row>
    <row r="44" spans="1:5" ht="15">
      <c r="A44" s="6" t="s">
        <v>223</v>
      </c>
      <c r="B44" s="300" t="s">
        <v>224</v>
      </c>
      <c r="C44" s="314"/>
      <c r="D44" s="314"/>
      <c r="E44" s="314"/>
    </row>
    <row r="45" spans="1:5" ht="15">
      <c r="A45" s="6" t="s">
        <v>225</v>
      </c>
      <c r="B45" s="300" t="s">
        <v>226</v>
      </c>
      <c r="C45" s="314"/>
      <c r="D45" s="314"/>
      <c r="E45" s="314"/>
    </row>
    <row r="46" spans="1:5" ht="15">
      <c r="A46" s="6" t="s">
        <v>227</v>
      </c>
      <c r="B46" s="300" t="s">
        <v>228</v>
      </c>
      <c r="C46" s="314">
        <v>70000</v>
      </c>
      <c r="D46" s="314"/>
      <c r="E46" s="314">
        <v>30000</v>
      </c>
    </row>
    <row r="47" spans="1:5" ht="15">
      <c r="A47" s="55" t="s">
        <v>460</v>
      </c>
      <c r="B47" s="301" t="s">
        <v>229</v>
      </c>
      <c r="C47" s="314">
        <f>SUM(C40:C46)</f>
        <v>330000</v>
      </c>
      <c r="D47" s="314">
        <f>SUM(D40:D46)</f>
        <v>0</v>
      </c>
      <c r="E47" s="314">
        <f>SUM(E40:E46)</f>
        <v>150000</v>
      </c>
    </row>
    <row r="48" spans="1:5" ht="15">
      <c r="A48" s="13" t="s">
        <v>230</v>
      </c>
      <c r="B48" s="300" t="s">
        <v>231</v>
      </c>
      <c r="C48" s="314">
        <v>735000</v>
      </c>
      <c r="D48" s="314">
        <v>2913528</v>
      </c>
      <c r="E48" s="314">
        <v>3180000</v>
      </c>
    </row>
    <row r="49" spans="1:5" ht="15">
      <c r="A49" s="13" t="s">
        <v>232</v>
      </c>
      <c r="B49" s="300" t="s">
        <v>233</v>
      </c>
      <c r="C49" s="314"/>
      <c r="D49" s="314"/>
      <c r="E49" s="314"/>
    </row>
    <row r="50" spans="1:5" ht="15">
      <c r="A50" s="13" t="s">
        <v>234</v>
      </c>
      <c r="B50" s="300" t="s">
        <v>235</v>
      </c>
      <c r="C50" s="314"/>
      <c r="D50" s="314"/>
      <c r="E50" s="314"/>
    </row>
    <row r="51" spans="1:5" ht="15">
      <c r="A51" s="13" t="s">
        <v>236</v>
      </c>
      <c r="B51" s="300" t="s">
        <v>237</v>
      </c>
      <c r="C51" s="314">
        <v>198000</v>
      </c>
      <c r="D51" s="314">
        <v>786651</v>
      </c>
      <c r="E51" s="314">
        <v>850000</v>
      </c>
    </row>
    <row r="52" spans="1:5" ht="15">
      <c r="A52" s="54" t="s">
        <v>461</v>
      </c>
      <c r="B52" s="301" t="s">
        <v>238</v>
      </c>
      <c r="C52" s="314">
        <f>SUM(C48:C51)</f>
        <v>933000</v>
      </c>
      <c r="D52" s="314">
        <f>SUM(D48:D51)</f>
        <v>3700179</v>
      </c>
      <c r="E52" s="314">
        <f>SUM(E48:E51)</f>
        <v>4030000</v>
      </c>
    </row>
    <row r="53" spans="1:5" ht="15">
      <c r="A53" s="13" t="s">
        <v>239</v>
      </c>
      <c r="B53" s="300" t="s">
        <v>240</v>
      </c>
      <c r="C53" s="314"/>
      <c r="D53" s="314"/>
      <c r="E53" s="314"/>
    </row>
    <row r="54" spans="1:5" ht="15">
      <c r="A54" s="13" t="s">
        <v>497</v>
      </c>
      <c r="B54" s="300" t="s">
        <v>241</v>
      </c>
      <c r="C54" s="314"/>
      <c r="D54" s="314"/>
      <c r="E54" s="314"/>
    </row>
    <row r="55" spans="1:5" ht="15">
      <c r="A55" s="13" t="s">
        <v>498</v>
      </c>
      <c r="B55" s="300" t="s">
        <v>242</v>
      </c>
      <c r="C55" s="314"/>
      <c r="D55" s="314"/>
      <c r="E55" s="314"/>
    </row>
    <row r="56" spans="1:5" ht="15">
      <c r="A56" s="13" t="s">
        <v>499</v>
      </c>
      <c r="B56" s="300" t="s">
        <v>243</v>
      </c>
      <c r="C56" s="314"/>
      <c r="D56" s="314">
        <v>149861</v>
      </c>
      <c r="E56" s="314"/>
    </row>
    <row r="57" spans="1:5" ht="15">
      <c r="A57" s="13" t="s">
        <v>500</v>
      </c>
      <c r="B57" s="300" t="s">
        <v>244</v>
      </c>
      <c r="C57" s="314"/>
      <c r="D57" s="314"/>
      <c r="E57" s="314"/>
    </row>
    <row r="58" spans="1:5" ht="15">
      <c r="A58" s="13" t="s">
        <v>501</v>
      </c>
      <c r="B58" s="300" t="s">
        <v>245</v>
      </c>
      <c r="C58" s="314"/>
      <c r="D58" s="314"/>
      <c r="E58" s="314"/>
    </row>
    <row r="59" spans="1:5" ht="15">
      <c r="A59" s="13" t="s">
        <v>246</v>
      </c>
      <c r="B59" s="300" t="s">
        <v>247</v>
      </c>
      <c r="C59" s="314"/>
      <c r="D59" s="314"/>
      <c r="E59" s="314"/>
    </row>
    <row r="60" spans="1:5" ht="15">
      <c r="A60" s="13" t="s">
        <v>502</v>
      </c>
      <c r="B60" s="300" t="s">
        <v>248</v>
      </c>
      <c r="C60" s="314"/>
      <c r="D60" s="314"/>
      <c r="E60" s="314"/>
    </row>
    <row r="61" spans="1:5" ht="15">
      <c r="A61" s="54" t="s">
        <v>462</v>
      </c>
      <c r="B61" s="301" t="s">
        <v>249</v>
      </c>
      <c r="C61" s="314"/>
      <c r="D61" s="314">
        <f>SUM(D53:D59)</f>
        <v>149861</v>
      </c>
      <c r="E61" s="314"/>
    </row>
    <row r="62" spans="1:5" ht="15.75">
      <c r="A62" s="64" t="s">
        <v>73</v>
      </c>
      <c r="B62" s="302"/>
      <c r="C62" s="316">
        <f>C61+C52+C47</f>
        <v>1263000</v>
      </c>
      <c r="D62" s="316">
        <f>D61+D52+D47</f>
        <v>3850040</v>
      </c>
      <c r="E62" s="316">
        <f>E61+E52+E47</f>
        <v>4180000</v>
      </c>
    </row>
    <row r="63" spans="1:5" ht="15.75">
      <c r="A63" s="38" t="s">
        <v>510</v>
      </c>
      <c r="B63" s="303" t="s">
        <v>250</v>
      </c>
      <c r="C63" s="317">
        <f>C62+C39</f>
        <v>9947000</v>
      </c>
      <c r="D63" s="317">
        <f>D62+D39</f>
        <v>13434197</v>
      </c>
      <c r="E63" s="317">
        <f>E62+E39</f>
        <v>18273610</v>
      </c>
    </row>
    <row r="64" spans="1:5" ht="15">
      <c r="A64" s="15" t="s">
        <v>467</v>
      </c>
      <c r="B64" s="304" t="s">
        <v>258</v>
      </c>
      <c r="C64" s="324"/>
      <c r="D64" s="324"/>
      <c r="E64" s="324"/>
    </row>
    <row r="65" spans="1:5" ht="15">
      <c r="A65" s="14" t="s">
        <v>470</v>
      </c>
      <c r="B65" s="304" t="s">
        <v>266</v>
      </c>
      <c r="C65" s="325">
        <v>2500000</v>
      </c>
      <c r="D65" s="325">
        <v>4500000</v>
      </c>
      <c r="E65" s="325"/>
    </row>
    <row r="66" spans="1:5" ht="15.75">
      <c r="A66" s="40" t="s">
        <v>267</v>
      </c>
      <c r="B66" s="305" t="s">
        <v>268</v>
      </c>
      <c r="C66" s="326"/>
      <c r="D66" s="326"/>
      <c r="E66" s="326"/>
    </row>
    <row r="67" spans="1:5" ht="15.75">
      <c r="A67" s="40" t="s">
        <v>269</v>
      </c>
      <c r="B67" s="305" t="s">
        <v>270</v>
      </c>
      <c r="C67" s="326">
        <v>292000</v>
      </c>
      <c r="D67" s="326">
        <v>351702</v>
      </c>
      <c r="E67" s="326">
        <v>411226</v>
      </c>
    </row>
    <row r="68" spans="1:5" ht="15.75">
      <c r="A68" s="14" t="s">
        <v>271</v>
      </c>
      <c r="B68" s="304" t="s">
        <v>272</v>
      </c>
      <c r="C68" s="326"/>
      <c r="D68" s="326"/>
      <c r="E68" s="326"/>
    </row>
    <row r="69" spans="1:5" ht="15.75">
      <c r="A69" s="40" t="s">
        <v>273</v>
      </c>
      <c r="B69" s="305" t="s">
        <v>274</v>
      </c>
      <c r="C69" s="326"/>
      <c r="D69" s="326"/>
      <c r="E69" s="326"/>
    </row>
    <row r="70" spans="1:5" ht="15.75">
      <c r="A70" s="40" t="s">
        <v>275</v>
      </c>
      <c r="B70" s="305" t="s">
        <v>276</v>
      </c>
      <c r="C70" s="326"/>
      <c r="D70" s="326"/>
      <c r="E70" s="326"/>
    </row>
    <row r="71" spans="1:5" ht="15.75">
      <c r="A71" s="40" t="s">
        <v>277</v>
      </c>
      <c r="B71" s="305" t="s">
        <v>278</v>
      </c>
      <c r="C71" s="326"/>
      <c r="D71" s="326"/>
      <c r="E71" s="326"/>
    </row>
    <row r="72" spans="1:5" ht="15">
      <c r="A72" s="41" t="s">
        <v>471</v>
      </c>
      <c r="B72" s="306" t="s">
        <v>279</v>
      </c>
      <c r="C72" s="325">
        <f>SUM(C64:C71)</f>
        <v>2792000</v>
      </c>
      <c r="D72" s="325">
        <f>SUM(D64:D71)</f>
        <v>4851702</v>
      </c>
      <c r="E72" s="325">
        <f>SUM(E64:E71)</f>
        <v>411226</v>
      </c>
    </row>
    <row r="73" spans="1:5" ht="15.75">
      <c r="A73" s="40" t="s">
        <v>280</v>
      </c>
      <c r="B73" s="305" t="s">
        <v>281</v>
      </c>
      <c r="C73" s="326"/>
      <c r="D73" s="326"/>
      <c r="E73" s="326"/>
    </row>
    <row r="74" spans="1:5" ht="15.75">
      <c r="A74" s="13" t="s">
        <v>282</v>
      </c>
      <c r="B74" s="305" t="s">
        <v>283</v>
      </c>
      <c r="C74" s="327"/>
      <c r="D74" s="327"/>
      <c r="E74" s="327"/>
    </row>
    <row r="75" spans="1:5" ht="15.75">
      <c r="A75" s="40" t="s">
        <v>507</v>
      </c>
      <c r="B75" s="305" t="s">
        <v>284</v>
      </c>
      <c r="C75" s="326"/>
      <c r="D75" s="326"/>
      <c r="E75" s="326"/>
    </row>
    <row r="76" spans="1:5" ht="15.75">
      <c r="A76" s="40" t="s">
        <v>476</v>
      </c>
      <c r="B76" s="305" t="s">
        <v>285</v>
      </c>
      <c r="C76" s="326"/>
      <c r="D76" s="326"/>
      <c r="E76" s="326"/>
    </row>
    <row r="77" spans="1:5" ht="15">
      <c r="A77" s="41" t="s">
        <v>477</v>
      </c>
      <c r="B77" s="306" t="s">
        <v>289</v>
      </c>
      <c r="C77" s="325"/>
      <c r="D77" s="325"/>
      <c r="E77" s="325"/>
    </row>
    <row r="78" spans="1:5" ht="15.75">
      <c r="A78" s="13" t="s">
        <v>290</v>
      </c>
      <c r="B78" s="305" t="s">
        <v>291</v>
      </c>
      <c r="C78" s="327"/>
      <c r="D78" s="327"/>
      <c r="E78" s="327"/>
    </row>
    <row r="79" spans="1:5" ht="15.75">
      <c r="A79" s="43" t="s">
        <v>511</v>
      </c>
      <c r="B79" s="307" t="s">
        <v>292</v>
      </c>
      <c r="C79" s="328">
        <f>C72</f>
        <v>2792000</v>
      </c>
      <c r="D79" s="328">
        <f>D72</f>
        <v>4851702</v>
      </c>
      <c r="E79" s="328">
        <f>E72</f>
        <v>411226</v>
      </c>
    </row>
    <row r="80" spans="1:5" ht="15.75">
      <c r="A80" s="48" t="s">
        <v>548</v>
      </c>
      <c r="B80" s="308"/>
      <c r="C80" s="318">
        <f>C63+C79</f>
        <v>12739000</v>
      </c>
      <c r="D80" s="318">
        <f>D63+D79</f>
        <v>18285899</v>
      </c>
      <c r="E80" s="318">
        <f>E63+E79</f>
        <v>18684836</v>
      </c>
    </row>
    <row r="81" spans="1:5" ht="45">
      <c r="A81" s="2" t="s">
        <v>113</v>
      </c>
      <c r="B81" s="299" t="s">
        <v>50</v>
      </c>
      <c r="C81" s="329" t="s">
        <v>823</v>
      </c>
      <c r="D81" s="329" t="s">
        <v>824</v>
      </c>
      <c r="E81" s="329" t="s">
        <v>825</v>
      </c>
    </row>
    <row r="82" spans="1:5" ht="15">
      <c r="A82" s="5" t="s">
        <v>550</v>
      </c>
      <c r="B82" s="309" t="s">
        <v>305</v>
      </c>
      <c r="C82" s="319">
        <v>7402000</v>
      </c>
      <c r="D82" s="319">
        <v>9863036</v>
      </c>
      <c r="E82" s="319">
        <v>10280658</v>
      </c>
    </row>
    <row r="83" spans="1:5" ht="15">
      <c r="A83" s="5" t="s">
        <v>306</v>
      </c>
      <c r="B83" s="309" t="s">
        <v>307</v>
      </c>
      <c r="C83" s="319"/>
      <c r="D83" s="319"/>
      <c r="E83" s="319"/>
    </row>
    <row r="84" spans="1:5" ht="15">
      <c r="A84" s="5" t="s">
        <v>308</v>
      </c>
      <c r="B84" s="309" t="s">
        <v>309</v>
      </c>
      <c r="C84" s="319"/>
      <c r="D84" s="319"/>
      <c r="E84" s="319"/>
    </row>
    <row r="85" spans="1:5" ht="15">
      <c r="A85" s="5" t="s">
        <v>512</v>
      </c>
      <c r="B85" s="309" t="s">
        <v>310</v>
      </c>
      <c r="C85" s="319"/>
      <c r="D85" s="319"/>
      <c r="E85" s="319"/>
    </row>
    <row r="86" spans="1:5" ht="15">
      <c r="A86" s="5" t="s">
        <v>513</v>
      </c>
      <c r="B86" s="309" t="s">
        <v>311</v>
      </c>
      <c r="C86" s="319"/>
      <c r="D86" s="319"/>
      <c r="E86" s="319"/>
    </row>
    <row r="87" spans="1:5" ht="15">
      <c r="A87" s="5" t="s">
        <v>514</v>
      </c>
      <c r="B87" s="309" t="s">
        <v>312</v>
      </c>
      <c r="C87" s="319">
        <v>35000</v>
      </c>
      <c r="D87" s="319">
        <v>31224</v>
      </c>
      <c r="E87" s="319"/>
    </row>
    <row r="88" spans="1:5" ht="15">
      <c r="A88" s="42" t="s">
        <v>551</v>
      </c>
      <c r="B88" s="310" t="s">
        <v>313</v>
      </c>
      <c r="C88" s="319">
        <f>SUM(C82:C87)</f>
        <v>7437000</v>
      </c>
      <c r="D88" s="319">
        <f>SUM(D82:D87)</f>
        <v>9894260</v>
      </c>
      <c r="E88" s="319">
        <f>SUM(E82:E87)</f>
        <v>10280658</v>
      </c>
    </row>
    <row r="89" spans="1:5" ht="15">
      <c r="A89" s="5" t="s">
        <v>553</v>
      </c>
      <c r="B89" s="309" t="s">
        <v>324</v>
      </c>
      <c r="C89" s="319"/>
      <c r="D89" s="319"/>
      <c r="E89" s="319"/>
    </row>
    <row r="90" spans="1:5" ht="15">
      <c r="A90" s="5" t="s">
        <v>520</v>
      </c>
      <c r="B90" s="309" t="s">
        <v>325</v>
      </c>
      <c r="C90" s="319"/>
      <c r="D90" s="319"/>
      <c r="E90" s="319"/>
    </row>
    <row r="91" spans="1:5" ht="15">
      <c r="A91" s="5" t="s">
        <v>521</v>
      </c>
      <c r="B91" s="309" t="s">
        <v>326</v>
      </c>
      <c r="C91" s="319"/>
      <c r="D91" s="319"/>
      <c r="E91" s="319"/>
    </row>
    <row r="92" spans="1:5" ht="15">
      <c r="A92" s="5" t="s">
        <v>522</v>
      </c>
      <c r="B92" s="309" t="s">
        <v>327</v>
      </c>
      <c r="C92" s="319">
        <v>2158000</v>
      </c>
      <c r="D92" s="319">
        <v>2303761</v>
      </c>
      <c r="E92" s="319">
        <v>2400000</v>
      </c>
    </row>
    <row r="93" spans="1:5" ht="15">
      <c r="A93" s="5" t="s">
        <v>554</v>
      </c>
      <c r="B93" s="309" t="s">
        <v>342</v>
      </c>
      <c r="C93" s="319">
        <v>310000</v>
      </c>
      <c r="D93" s="319">
        <v>341712</v>
      </c>
      <c r="E93" s="319">
        <v>350000</v>
      </c>
    </row>
    <row r="94" spans="1:5" ht="15">
      <c r="A94" s="5" t="s">
        <v>527</v>
      </c>
      <c r="B94" s="309" t="s">
        <v>343</v>
      </c>
      <c r="C94" s="319">
        <v>12000</v>
      </c>
      <c r="D94" s="319">
        <v>78230</v>
      </c>
      <c r="E94" s="319"/>
    </row>
    <row r="95" spans="1:5" ht="15">
      <c r="A95" s="42" t="s">
        <v>555</v>
      </c>
      <c r="B95" s="310" t="s">
        <v>344</v>
      </c>
      <c r="C95" s="319">
        <f>SUM(C89:C94)</f>
        <v>2480000</v>
      </c>
      <c r="D95" s="319">
        <f>SUM(D89:D94)</f>
        <v>2723703</v>
      </c>
      <c r="E95" s="319">
        <f>SUM(E89:E94)</f>
        <v>2750000</v>
      </c>
    </row>
    <row r="96" spans="1:5" ht="15">
      <c r="A96" s="13" t="s">
        <v>345</v>
      </c>
      <c r="B96" s="309" t="s">
        <v>346</v>
      </c>
      <c r="C96" s="319"/>
      <c r="D96" s="319"/>
      <c r="E96" s="319"/>
    </row>
    <row r="97" spans="1:5" ht="15">
      <c r="A97" s="13" t="s">
        <v>528</v>
      </c>
      <c r="B97" s="309" t="s">
        <v>347</v>
      </c>
      <c r="C97" s="319">
        <v>3490000</v>
      </c>
      <c r="D97" s="319">
        <v>3580714</v>
      </c>
      <c r="E97" s="319">
        <v>3580000</v>
      </c>
    </row>
    <row r="98" spans="1:5" ht="15">
      <c r="A98" s="13" t="s">
        <v>529</v>
      </c>
      <c r="B98" s="309" t="s">
        <v>348</v>
      </c>
      <c r="C98" s="319"/>
      <c r="D98" s="319"/>
      <c r="E98" s="319"/>
    </row>
    <row r="99" spans="1:5" ht="15">
      <c r="A99" s="13" t="s">
        <v>530</v>
      </c>
      <c r="B99" s="309" t="s">
        <v>349</v>
      </c>
      <c r="C99" s="319">
        <v>105000</v>
      </c>
      <c r="D99" s="319">
        <v>104843</v>
      </c>
      <c r="E99" s="319"/>
    </row>
    <row r="100" spans="1:5" ht="15">
      <c r="A100" s="13" t="s">
        <v>350</v>
      </c>
      <c r="B100" s="309" t="s">
        <v>351</v>
      </c>
      <c r="C100" s="319"/>
      <c r="D100" s="319"/>
      <c r="E100" s="319"/>
    </row>
    <row r="101" spans="1:5" ht="15">
      <c r="A101" s="13" t="s">
        <v>352</v>
      </c>
      <c r="B101" s="309" t="s">
        <v>353</v>
      </c>
      <c r="C101" s="319"/>
      <c r="D101" s="319"/>
      <c r="E101" s="319"/>
    </row>
    <row r="102" spans="1:5" ht="15">
      <c r="A102" s="13" t="s">
        <v>354</v>
      </c>
      <c r="B102" s="309" t="s">
        <v>355</v>
      </c>
      <c r="C102" s="319"/>
      <c r="D102" s="319"/>
      <c r="E102" s="319"/>
    </row>
    <row r="103" spans="1:5" ht="15">
      <c r="A103" s="13" t="s">
        <v>531</v>
      </c>
      <c r="B103" s="309" t="s">
        <v>356</v>
      </c>
      <c r="C103" s="319"/>
      <c r="D103" s="319">
        <v>220</v>
      </c>
      <c r="E103" s="319"/>
    </row>
    <row r="104" spans="1:5" ht="15">
      <c r="A104" s="13" t="s">
        <v>532</v>
      </c>
      <c r="B104" s="309" t="s">
        <v>357</v>
      </c>
      <c r="C104" s="319"/>
      <c r="D104" s="319">
        <v>37610</v>
      </c>
      <c r="E104" s="319"/>
    </row>
    <row r="105" spans="1:5" ht="15">
      <c r="A105" s="13" t="s">
        <v>533</v>
      </c>
      <c r="B105" s="309" t="s">
        <v>764</v>
      </c>
      <c r="C105" s="319">
        <v>127000</v>
      </c>
      <c r="D105" s="319"/>
      <c r="E105" s="319"/>
    </row>
    <row r="106" spans="1:5" ht="15">
      <c r="A106" s="54" t="s">
        <v>556</v>
      </c>
      <c r="B106" s="310" t="s">
        <v>359</v>
      </c>
      <c r="C106" s="319">
        <f>SUM(C96:C105)</f>
        <v>3722000</v>
      </c>
      <c r="D106" s="319">
        <f>SUM(D96:D105)</f>
        <v>3723387</v>
      </c>
      <c r="E106" s="319">
        <f>SUM(E96:E105)</f>
        <v>3580000</v>
      </c>
    </row>
    <row r="107" spans="1:5" ht="15">
      <c r="A107" s="13" t="s">
        <v>368</v>
      </c>
      <c r="B107" s="309" t="s">
        <v>369</v>
      </c>
      <c r="C107" s="319"/>
      <c r="D107" s="319"/>
      <c r="E107" s="319"/>
    </row>
    <row r="108" spans="1:5" ht="15">
      <c r="A108" s="5" t="s">
        <v>537</v>
      </c>
      <c r="B108" s="309" t="s">
        <v>370</v>
      </c>
      <c r="C108" s="319"/>
      <c r="D108" s="319"/>
      <c r="E108" s="319"/>
    </row>
    <row r="109" spans="1:5" ht="15">
      <c r="A109" s="13" t="s">
        <v>538</v>
      </c>
      <c r="B109" s="309" t="s">
        <v>371</v>
      </c>
      <c r="C109" s="319">
        <v>12000</v>
      </c>
      <c r="D109" s="319"/>
      <c r="E109" s="319"/>
    </row>
    <row r="110" spans="1:5" ht="15">
      <c r="A110" s="42" t="s">
        <v>558</v>
      </c>
      <c r="B110" s="310" t="s">
        <v>372</v>
      </c>
      <c r="C110" s="319">
        <f>SUM(C107:C109)</f>
        <v>12000</v>
      </c>
      <c r="D110" s="319">
        <f>SUM(D107:D109)</f>
        <v>0</v>
      </c>
      <c r="E110" s="319"/>
    </row>
    <row r="111" spans="1:5" ht="15.75">
      <c r="A111" s="64" t="s">
        <v>74</v>
      </c>
      <c r="B111" s="311"/>
      <c r="C111" s="316">
        <f>C110+C106+C95+C88</f>
        <v>13651000</v>
      </c>
      <c r="D111" s="316">
        <f>D110+D106+D95+D88</f>
        <v>16341350</v>
      </c>
      <c r="E111" s="316">
        <f>E110+E106+E95+E88</f>
        <v>16610658</v>
      </c>
    </row>
    <row r="112" spans="1:5" ht="15">
      <c r="A112" s="5" t="s">
        <v>314</v>
      </c>
      <c r="B112" s="309" t="s">
        <v>315</v>
      </c>
      <c r="C112" s="319"/>
      <c r="D112" s="319"/>
      <c r="E112" s="319"/>
    </row>
    <row r="113" spans="1:5" ht="15">
      <c r="A113" s="5" t="s">
        <v>316</v>
      </c>
      <c r="B113" s="309" t="s">
        <v>317</v>
      </c>
      <c r="C113" s="319"/>
      <c r="D113" s="319"/>
      <c r="E113" s="319"/>
    </row>
    <row r="114" spans="1:5" ht="15">
      <c r="A114" s="5" t="s">
        <v>515</v>
      </c>
      <c r="B114" s="309" t="s">
        <v>318</v>
      </c>
      <c r="C114" s="319"/>
      <c r="D114" s="319">
        <v>63509</v>
      </c>
      <c r="E114" s="319">
        <v>63509</v>
      </c>
    </row>
    <row r="115" spans="1:5" ht="15">
      <c r="A115" s="5" t="s">
        <v>516</v>
      </c>
      <c r="B115" s="309" t="s">
        <v>319</v>
      </c>
      <c r="C115" s="319"/>
      <c r="D115" s="319"/>
      <c r="E115" s="319"/>
    </row>
    <row r="116" spans="1:5" ht="15">
      <c r="A116" s="5" t="s">
        <v>517</v>
      </c>
      <c r="B116" s="309" t="s">
        <v>320</v>
      </c>
      <c r="C116" s="319">
        <v>58000</v>
      </c>
      <c r="D116" s="319"/>
      <c r="E116" s="319"/>
    </row>
    <row r="117" spans="1:5" ht="15">
      <c r="A117" s="42" t="s">
        <v>552</v>
      </c>
      <c r="B117" s="310" t="s">
        <v>321</v>
      </c>
      <c r="C117" s="319">
        <f>C116+C112</f>
        <v>58000</v>
      </c>
      <c r="D117" s="319">
        <f>SUM(D112:D116)</f>
        <v>63509</v>
      </c>
      <c r="E117" s="319">
        <f>SUM(E112:E116)</f>
        <v>63509</v>
      </c>
    </row>
    <row r="118" spans="1:5" ht="15">
      <c r="A118" s="13" t="s">
        <v>534</v>
      </c>
      <c r="B118" s="309" t="s">
        <v>360</v>
      </c>
      <c r="C118" s="319"/>
      <c r="D118" s="319"/>
      <c r="E118" s="319"/>
    </row>
    <row r="119" spans="1:5" ht="15">
      <c r="A119" s="13" t="s">
        <v>535</v>
      </c>
      <c r="B119" s="309" t="s">
        <v>361</v>
      </c>
      <c r="C119" s="319">
        <v>40000</v>
      </c>
      <c r="D119" s="319"/>
      <c r="E119" s="319"/>
    </row>
    <row r="120" spans="1:5" ht="15">
      <c r="A120" s="13" t="s">
        <v>362</v>
      </c>
      <c r="B120" s="309" t="s">
        <v>363</v>
      </c>
      <c r="C120" s="319"/>
      <c r="D120" s="319"/>
      <c r="E120" s="319"/>
    </row>
    <row r="121" spans="1:5" ht="15">
      <c r="A121" s="13" t="s">
        <v>536</v>
      </c>
      <c r="B121" s="309" t="s">
        <v>364</v>
      </c>
      <c r="C121" s="319"/>
      <c r="D121" s="319"/>
      <c r="E121" s="319"/>
    </row>
    <row r="122" spans="1:5" ht="15">
      <c r="A122" s="13" t="s">
        <v>365</v>
      </c>
      <c r="B122" s="309" t="s">
        <v>366</v>
      </c>
      <c r="C122" s="319"/>
      <c r="D122" s="319"/>
      <c r="E122" s="319"/>
    </row>
    <row r="123" spans="1:5" ht="15">
      <c r="A123" s="42" t="s">
        <v>557</v>
      </c>
      <c r="B123" s="310" t="s">
        <v>367</v>
      </c>
      <c r="C123" s="319">
        <f>SUM(C118:C122)</f>
        <v>40000</v>
      </c>
      <c r="D123" s="319"/>
      <c r="E123" s="319"/>
    </row>
    <row r="124" spans="1:5" ht="15">
      <c r="A124" s="13" t="s">
        <v>373</v>
      </c>
      <c r="B124" s="309" t="s">
        <v>374</v>
      </c>
      <c r="C124" s="319"/>
      <c r="D124" s="319"/>
      <c r="E124" s="319"/>
    </row>
    <row r="125" spans="1:5" ht="15">
      <c r="A125" s="5" t="s">
        <v>539</v>
      </c>
      <c r="B125" s="309" t="s">
        <v>375</v>
      </c>
      <c r="C125" s="319">
        <v>127000</v>
      </c>
      <c r="D125" s="319">
        <v>139761</v>
      </c>
      <c r="E125" s="319">
        <v>100000</v>
      </c>
    </row>
    <row r="126" spans="1:5" ht="15">
      <c r="A126" s="13" t="s">
        <v>540</v>
      </c>
      <c r="B126" s="309" t="s">
        <v>376</v>
      </c>
      <c r="C126" s="319">
        <v>870000</v>
      </c>
      <c r="D126" s="319"/>
      <c r="E126" s="319">
        <v>150000</v>
      </c>
    </row>
    <row r="127" spans="1:5" ht="15">
      <c r="A127" s="42" t="s">
        <v>560</v>
      </c>
      <c r="B127" s="310" t="s">
        <v>377</v>
      </c>
      <c r="C127" s="319">
        <f>C126+C125</f>
        <v>997000</v>
      </c>
      <c r="D127" s="319">
        <f>D126+D125</f>
        <v>139761</v>
      </c>
      <c r="E127" s="319">
        <f>E126+E125</f>
        <v>250000</v>
      </c>
    </row>
    <row r="128" spans="1:5" ht="15.75">
      <c r="A128" s="64" t="s">
        <v>75</v>
      </c>
      <c r="B128" s="311"/>
      <c r="C128" s="316">
        <f>C127+C123+C117</f>
        <v>1095000</v>
      </c>
      <c r="D128" s="316">
        <f>D127+D123+D117</f>
        <v>203270</v>
      </c>
      <c r="E128" s="316">
        <f>E127+E123+E117</f>
        <v>313509</v>
      </c>
    </row>
    <row r="129" spans="1:5" ht="15.75">
      <c r="A129" s="52" t="s">
        <v>559</v>
      </c>
      <c r="B129" s="312" t="s">
        <v>378</v>
      </c>
      <c r="C129" s="317">
        <f>C128+C111</f>
        <v>14746000</v>
      </c>
      <c r="D129" s="317">
        <f>D128+D111</f>
        <v>16544620</v>
      </c>
      <c r="E129" s="317">
        <f>E128+E111</f>
        <v>16924167</v>
      </c>
    </row>
    <row r="130" spans="1:5" ht="15.75">
      <c r="A130" s="109" t="s">
        <v>76</v>
      </c>
      <c r="B130" s="313"/>
      <c r="C130" s="319"/>
      <c r="D130" s="319"/>
      <c r="E130" s="319"/>
    </row>
    <row r="131" spans="1:5" ht="15.75">
      <c r="A131" s="109" t="s">
        <v>77</v>
      </c>
      <c r="B131" s="313"/>
      <c r="C131" s="319"/>
      <c r="D131" s="319"/>
      <c r="E131" s="319"/>
    </row>
    <row r="132" spans="1:5" ht="15">
      <c r="A132" s="15" t="s">
        <v>561</v>
      </c>
      <c r="B132" s="304" t="s">
        <v>383</v>
      </c>
      <c r="C132" s="319"/>
      <c r="D132" s="319"/>
      <c r="E132" s="319"/>
    </row>
    <row r="133" spans="1:5" ht="15">
      <c r="A133" s="14" t="s">
        <v>562</v>
      </c>
      <c r="B133" s="304" t="s">
        <v>390</v>
      </c>
      <c r="C133" s="319"/>
      <c r="D133" s="319"/>
      <c r="E133" s="319"/>
    </row>
    <row r="134" spans="1:5" ht="15">
      <c r="A134" s="5" t="s">
        <v>668</v>
      </c>
      <c r="B134" s="305" t="s">
        <v>391</v>
      </c>
      <c r="C134" s="319">
        <v>11852000</v>
      </c>
      <c r="D134" s="319">
        <v>14210806</v>
      </c>
      <c r="E134" s="319">
        <v>1760669</v>
      </c>
    </row>
    <row r="135" spans="1:5" ht="15">
      <c r="A135" s="5" t="s">
        <v>669</v>
      </c>
      <c r="B135" s="305" t="s">
        <v>391</v>
      </c>
      <c r="C135" s="319"/>
      <c r="D135" s="319"/>
      <c r="E135" s="319"/>
    </row>
    <row r="136" spans="1:5" ht="15">
      <c r="A136" s="5" t="s">
        <v>666</v>
      </c>
      <c r="B136" s="305" t="s">
        <v>392</v>
      </c>
      <c r="C136" s="319"/>
      <c r="D136" s="319"/>
      <c r="E136" s="319"/>
    </row>
    <row r="137" spans="1:5" ht="15">
      <c r="A137" s="5" t="s">
        <v>667</v>
      </c>
      <c r="B137" s="305" t="s">
        <v>392</v>
      </c>
      <c r="C137" s="319"/>
      <c r="D137" s="319"/>
      <c r="E137" s="319"/>
    </row>
    <row r="138" spans="1:5" ht="15">
      <c r="A138" s="7" t="s">
        <v>563</v>
      </c>
      <c r="B138" s="304" t="s">
        <v>393</v>
      </c>
      <c r="C138" s="319">
        <f>SUM(C134:C137)</f>
        <v>11852000</v>
      </c>
      <c r="D138" s="319">
        <f>SUM(D134:D137)</f>
        <v>14210806</v>
      </c>
      <c r="E138" s="319">
        <f>SUM(E134:E137)</f>
        <v>1760669</v>
      </c>
    </row>
    <row r="139" spans="1:5" ht="15">
      <c r="A139" s="40" t="s">
        <v>394</v>
      </c>
      <c r="B139" s="305" t="s">
        <v>395</v>
      </c>
      <c r="C139" s="319">
        <v>352000</v>
      </c>
      <c r="D139" s="319">
        <v>411226</v>
      </c>
      <c r="E139" s="319"/>
    </row>
    <row r="140" spans="1:5" ht="15">
      <c r="A140" s="40" t="s">
        <v>396</v>
      </c>
      <c r="B140" s="305" t="s">
        <v>397</v>
      </c>
      <c r="C140" s="319"/>
      <c r="D140" s="319"/>
      <c r="E140" s="319"/>
    </row>
    <row r="141" spans="1:5" ht="15">
      <c r="A141" s="40" t="s">
        <v>398</v>
      </c>
      <c r="B141" s="305" t="s">
        <v>399</v>
      </c>
      <c r="C141" s="319"/>
      <c r="D141" s="319"/>
      <c r="E141" s="319"/>
    </row>
    <row r="142" spans="1:5" ht="15">
      <c r="A142" s="40" t="s">
        <v>400</v>
      </c>
      <c r="B142" s="305" t="s">
        <v>401</v>
      </c>
      <c r="C142" s="319"/>
      <c r="D142" s="319"/>
      <c r="E142" s="319"/>
    </row>
    <row r="143" spans="1:5" ht="15">
      <c r="A143" s="13" t="s">
        <v>546</v>
      </c>
      <c r="B143" s="305" t="s">
        <v>402</v>
      </c>
      <c r="C143" s="319"/>
      <c r="D143" s="319"/>
      <c r="E143" s="319"/>
    </row>
    <row r="144" spans="1:5" ht="15">
      <c r="A144" s="15" t="s">
        <v>564</v>
      </c>
      <c r="B144" s="304" t="s">
        <v>404</v>
      </c>
      <c r="C144" s="319">
        <f>C132+C133+C138+C139+C140+C141+C142+C143</f>
        <v>12204000</v>
      </c>
      <c r="D144" s="319">
        <f>D132+D133+D138+D139+D140+D141+D142+D143</f>
        <v>14622032</v>
      </c>
      <c r="E144" s="319">
        <f>E132+E133+E138+E139+E140+E141+E142+E143</f>
        <v>1760669</v>
      </c>
    </row>
    <row r="145" spans="1:5" ht="15">
      <c r="A145" s="13" t="s">
        <v>405</v>
      </c>
      <c r="B145" s="305" t="s">
        <v>406</v>
      </c>
      <c r="C145" s="319"/>
      <c r="D145" s="319"/>
      <c r="E145" s="319"/>
    </row>
    <row r="146" spans="1:5" ht="15">
      <c r="A146" s="13" t="s">
        <v>407</v>
      </c>
      <c r="B146" s="305" t="s">
        <v>408</v>
      </c>
      <c r="C146" s="319"/>
      <c r="D146" s="319"/>
      <c r="E146" s="319"/>
    </row>
    <row r="147" spans="1:5" ht="15">
      <c r="A147" s="40" t="s">
        <v>409</v>
      </c>
      <c r="B147" s="305" t="s">
        <v>410</v>
      </c>
      <c r="C147" s="319"/>
      <c r="D147" s="319"/>
      <c r="E147" s="319"/>
    </row>
    <row r="148" spans="1:5" ht="15">
      <c r="A148" s="40" t="s">
        <v>547</v>
      </c>
      <c r="B148" s="305" t="s">
        <v>411</v>
      </c>
      <c r="C148" s="319"/>
      <c r="D148" s="319"/>
      <c r="E148" s="319"/>
    </row>
    <row r="149" spans="1:5" ht="15">
      <c r="A149" s="14" t="s">
        <v>565</v>
      </c>
      <c r="B149" s="304" t="s">
        <v>412</v>
      </c>
      <c r="C149" s="319"/>
      <c r="D149" s="319"/>
      <c r="E149" s="319"/>
    </row>
    <row r="150" spans="1:5" ht="15">
      <c r="A150" s="15" t="s">
        <v>413</v>
      </c>
      <c r="B150" s="304" t="s">
        <v>414</v>
      </c>
      <c r="C150" s="319"/>
      <c r="D150" s="319"/>
      <c r="E150" s="319"/>
    </row>
    <row r="151" spans="1:5" ht="15.75">
      <c r="A151" s="43" t="s">
        <v>566</v>
      </c>
      <c r="B151" s="307" t="s">
        <v>415</v>
      </c>
      <c r="C151" s="328">
        <f>C144+C149+C150</f>
        <v>12204000</v>
      </c>
      <c r="D151" s="328">
        <f>D144+D149+D150</f>
        <v>14622032</v>
      </c>
      <c r="E151" s="328">
        <f>E144+E149+E150</f>
        <v>1760669</v>
      </c>
    </row>
    <row r="152" spans="1:5" ht="15.75">
      <c r="A152" s="48" t="s">
        <v>549</v>
      </c>
      <c r="B152" s="308"/>
      <c r="C152" s="318">
        <f>C129+C151</f>
        <v>26950000</v>
      </c>
      <c r="D152" s="318">
        <f>D129+D151</f>
        <v>31166652</v>
      </c>
      <c r="E152" s="318">
        <f>E129+E151</f>
        <v>18684836</v>
      </c>
    </row>
  </sheetData>
  <sheetProtection/>
  <mergeCells count="3">
    <mergeCell ref="A1:D1"/>
    <mergeCell ref="A2:D2"/>
    <mergeCell ref="C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zoomScalePageLayoutView="0" workbookViewId="0" topLeftCell="D1">
      <selection activeCell="H105" sqref="H105"/>
    </sheetView>
  </sheetViews>
  <sheetFormatPr defaultColWidth="9.140625" defaultRowHeight="15"/>
  <cols>
    <col min="1" max="1" width="91.140625" style="0" customWidth="1"/>
    <col min="3" max="3" width="15.8515625" style="0" customWidth="1"/>
    <col min="4" max="4" width="16.140625" style="0" customWidth="1"/>
    <col min="5" max="5" width="15.00390625" style="0" customWidth="1"/>
    <col min="6" max="6" width="16.421875" style="0" customWidth="1"/>
    <col min="7" max="7" width="15.57421875" style="0" customWidth="1"/>
    <col min="8" max="8" width="15.7109375" style="0" customWidth="1"/>
    <col min="9" max="9" width="13.28125" style="0" customWidth="1"/>
    <col min="10" max="10" width="13.57421875" style="0" customWidth="1"/>
    <col min="11" max="11" width="17.00390625" style="0" customWidth="1"/>
    <col min="12" max="12" width="16.140625" style="0" customWidth="1"/>
    <col min="13" max="13" width="15.140625" style="0" customWidth="1"/>
    <col min="14" max="14" width="14.57421875" style="0" customWidth="1"/>
    <col min="15" max="15" width="14.00390625" style="0" customWidth="1"/>
  </cols>
  <sheetData>
    <row r="1" spans="1:15" ht="28.5" customHeight="1">
      <c r="A1" s="370" t="s">
        <v>785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26.25" customHeight="1">
      <c r="A2" s="367" t="s">
        <v>839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4" spans="1:15" ht="15">
      <c r="A4" s="4" t="s">
        <v>1</v>
      </c>
      <c r="O4" t="s">
        <v>761</v>
      </c>
    </row>
    <row r="5" spans="1:15" ht="25.5">
      <c r="A5" s="2" t="s">
        <v>113</v>
      </c>
      <c r="B5" s="3" t="s">
        <v>114</v>
      </c>
      <c r="C5" s="3"/>
      <c r="D5" s="81" t="s">
        <v>15</v>
      </c>
      <c r="E5" s="81" t="s">
        <v>16</v>
      </c>
      <c r="F5" s="81" t="s">
        <v>17</v>
      </c>
      <c r="G5" s="81" t="s">
        <v>18</v>
      </c>
      <c r="H5" s="81" t="s">
        <v>19</v>
      </c>
      <c r="I5" s="81" t="s">
        <v>20</v>
      </c>
      <c r="J5" s="81" t="s">
        <v>21</v>
      </c>
      <c r="K5" s="81" t="s">
        <v>22</v>
      </c>
      <c r="L5" s="81" t="s">
        <v>23</v>
      </c>
      <c r="M5" s="81" t="s">
        <v>24</v>
      </c>
      <c r="N5" s="81" t="s">
        <v>25</v>
      </c>
      <c r="O5" s="81" t="s">
        <v>26</v>
      </c>
    </row>
    <row r="6" spans="1:15" ht="15">
      <c r="A6" s="161" t="s">
        <v>115</v>
      </c>
      <c r="B6" s="162" t="s">
        <v>116</v>
      </c>
      <c r="C6" s="330">
        <v>830000</v>
      </c>
      <c r="D6" s="232">
        <f>C6/12</f>
        <v>69166.66666666667</v>
      </c>
      <c r="E6" s="232">
        <f>D6</f>
        <v>69166.66666666667</v>
      </c>
      <c r="F6" s="232">
        <f aca="true" t="shared" si="0" ref="F6:N6">E6</f>
        <v>69166.66666666667</v>
      </c>
      <c r="G6" s="232">
        <f t="shared" si="0"/>
        <v>69166.66666666667</v>
      </c>
      <c r="H6" s="232">
        <f t="shared" si="0"/>
        <v>69166.66666666667</v>
      </c>
      <c r="I6" s="232">
        <f t="shared" si="0"/>
        <v>69166.66666666667</v>
      </c>
      <c r="J6" s="232">
        <f t="shared" si="0"/>
        <v>69166.66666666667</v>
      </c>
      <c r="K6" s="232">
        <f t="shared" si="0"/>
        <v>69166.66666666667</v>
      </c>
      <c r="L6" s="232">
        <f t="shared" si="0"/>
        <v>69166.66666666667</v>
      </c>
      <c r="M6" s="232">
        <f t="shared" si="0"/>
        <v>69166.66666666667</v>
      </c>
      <c r="N6" s="232">
        <f t="shared" si="0"/>
        <v>69166.66666666667</v>
      </c>
      <c r="O6" s="232">
        <v>69163</v>
      </c>
    </row>
    <row r="7" spans="1:15" ht="15">
      <c r="A7" s="161" t="s">
        <v>117</v>
      </c>
      <c r="B7" s="163" t="s">
        <v>118</v>
      </c>
      <c r="C7" s="330">
        <v>0</v>
      </c>
      <c r="D7" s="232">
        <f aca="true" t="shared" si="1" ref="D7:D70">C7/12</f>
        <v>0</v>
      </c>
      <c r="E7" s="232">
        <f aca="true" t="shared" si="2" ref="E7:H70">D7</f>
        <v>0</v>
      </c>
      <c r="F7" s="232">
        <f t="shared" si="2"/>
        <v>0</v>
      </c>
      <c r="G7" s="232">
        <f t="shared" si="2"/>
        <v>0</v>
      </c>
      <c r="H7" s="232">
        <f t="shared" si="2"/>
        <v>0</v>
      </c>
      <c r="I7" s="232">
        <f aca="true" t="shared" si="3" ref="I7:N7">H7</f>
        <v>0</v>
      </c>
      <c r="J7" s="232">
        <f t="shared" si="3"/>
        <v>0</v>
      </c>
      <c r="K7" s="232">
        <f t="shared" si="3"/>
        <v>0</v>
      </c>
      <c r="L7" s="232">
        <f t="shared" si="3"/>
        <v>0</v>
      </c>
      <c r="M7" s="232">
        <f t="shared" si="3"/>
        <v>0</v>
      </c>
      <c r="N7" s="232">
        <f t="shared" si="3"/>
        <v>0</v>
      </c>
      <c r="O7" s="232">
        <v>0</v>
      </c>
    </row>
    <row r="8" spans="1:15" ht="15">
      <c r="A8" s="161" t="s">
        <v>119</v>
      </c>
      <c r="B8" s="163" t="s">
        <v>120</v>
      </c>
      <c r="C8" s="330">
        <v>0</v>
      </c>
      <c r="D8" s="232">
        <f t="shared" si="1"/>
        <v>0</v>
      </c>
      <c r="E8" s="232">
        <f t="shared" si="2"/>
        <v>0</v>
      </c>
      <c r="F8" s="232">
        <f t="shared" si="2"/>
        <v>0</v>
      </c>
      <c r="G8" s="232">
        <f t="shared" si="2"/>
        <v>0</v>
      </c>
      <c r="H8" s="232">
        <f t="shared" si="2"/>
        <v>0</v>
      </c>
      <c r="I8" s="232">
        <f aca="true" t="shared" si="4" ref="I8:N8">H8</f>
        <v>0</v>
      </c>
      <c r="J8" s="232">
        <f t="shared" si="4"/>
        <v>0</v>
      </c>
      <c r="K8" s="232">
        <f t="shared" si="4"/>
        <v>0</v>
      </c>
      <c r="L8" s="232">
        <f t="shared" si="4"/>
        <v>0</v>
      </c>
      <c r="M8" s="232">
        <f t="shared" si="4"/>
        <v>0</v>
      </c>
      <c r="N8" s="232">
        <f t="shared" si="4"/>
        <v>0</v>
      </c>
      <c r="O8" s="232">
        <v>0</v>
      </c>
    </row>
    <row r="9" spans="1:15" ht="15">
      <c r="A9" s="138" t="s">
        <v>121</v>
      </c>
      <c r="B9" s="163" t="s">
        <v>122</v>
      </c>
      <c r="C9" s="330">
        <v>0</v>
      </c>
      <c r="D9" s="232">
        <f t="shared" si="1"/>
        <v>0</v>
      </c>
      <c r="E9" s="232">
        <f t="shared" si="2"/>
        <v>0</v>
      </c>
      <c r="F9" s="232">
        <f t="shared" si="2"/>
        <v>0</v>
      </c>
      <c r="G9" s="232">
        <f t="shared" si="2"/>
        <v>0</v>
      </c>
      <c r="H9" s="232">
        <f t="shared" si="2"/>
        <v>0</v>
      </c>
      <c r="I9" s="232">
        <f aca="true" t="shared" si="5" ref="I9:N9">H9</f>
        <v>0</v>
      </c>
      <c r="J9" s="232">
        <f t="shared" si="5"/>
        <v>0</v>
      </c>
      <c r="K9" s="232">
        <f t="shared" si="5"/>
        <v>0</v>
      </c>
      <c r="L9" s="232">
        <f t="shared" si="5"/>
        <v>0</v>
      </c>
      <c r="M9" s="232">
        <f t="shared" si="5"/>
        <v>0</v>
      </c>
      <c r="N9" s="232">
        <f t="shared" si="5"/>
        <v>0</v>
      </c>
      <c r="O9" s="232">
        <v>0</v>
      </c>
    </row>
    <row r="10" spans="1:15" ht="15">
      <c r="A10" s="138" t="s">
        <v>123</v>
      </c>
      <c r="B10" s="163" t="s">
        <v>124</v>
      </c>
      <c r="C10" s="330">
        <v>0</v>
      </c>
      <c r="D10" s="232">
        <f t="shared" si="1"/>
        <v>0</v>
      </c>
      <c r="E10" s="232">
        <f t="shared" si="2"/>
        <v>0</v>
      </c>
      <c r="F10" s="232">
        <f t="shared" si="2"/>
        <v>0</v>
      </c>
      <c r="G10" s="232">
        <f t="shared" si="2"/>
        <v>0</v>
      </c>
      <c r="H10" s="232">
        <f t="shared" si="2"/>
        <v>0</v>
      </c>
      <c r="I10" s="232">
        <f aca="true" t="shared" si="6" ref="I10:N10">H10</f>
        <v>0</v>
      </c>
      <c r="J10" s="232">
        <f t="shared" si="6"/>
        <v>0</v>
      </c>
      <c r="K10" s="232">
        <f t="shared" si="6"/>
        <v>0</v>
      </c>
      <c r="L10" s="232">
        <f t="shared" si="6"/>
        <v>0</v>
      </c>
      <c r="M10" s="232">
        <f t="shared" si="6"/>
        <v>0</v>
      </c>
      <c r="N10" s="232">
        <f t="shared" si="6"/>
        <v>0</v>
      </c>
      <c r="O10" s="232">
        <v>0</v>
      </c>
    </row>
    <row r="11" spans="1:15" ht="15">
      <c r="A11" s="138" t="s">
        <v>125</v>
      </c>
      <c r="B11" s="163" t="s">
        <v>126</v>
      </c>
      <c r="C11" s="330">
        <v>0</v>
      </c>
      <c r="D11" s="232">
        <f t="shared" si="1"/>
        <v>0</v>
      </c>
      <c r="E11" s="232">
        <f t="shared" si="2"/>
        <v>0</v>
      </c>
      <c r="F11" s="232">
        <f t="shared" si="2"/>
        <v>0</v>
      </c>
      <c r="G11" s="232">
        <f t="shared" si="2"/>
        <v>0</v>
      </c>
      <c r="H11" s="232">
        <f t="shared" si="2"/>
        <v>0</v>
      </c>
      <c r="I11" s="232">
        <f aca="true" t="shared" si="7" ref="I11:N11">H11</f>
        <v>0</v>
      </c>
      <c r="J11" s="232">
        <f t="shared" si="7"/>
        <v>0</v>
      </c>
      <c r="K11" s="232">
        <f t="shared" si="7"/>
        <v>0</v>
      </c>
      <c r="L11" s="232">
        <f t="shared" si="7"/>
        <v>0</v>
      </c>
      <c r="M11" s="232">
        <f t="shared" si="7"/>
        <v>0</v>
      </c>
      <c r="N11" s="232">
        <f t="shared" si="7"/>
        <v>0</v>
      </c>
      <c r="O11" s="232">
        <v>0</v>
      </c>
    </row>
    <row r="12" spans="1:15" ht="15">
      <c r="A12" s="138" t="s">
        <v>127</v>
      </c>
      <c r="B12" s="163" t="s">
        <v>128</v>
      </c>
      <c r="C12" s="330">
        <v>100000</v>
      </c>
      <c r="D12" s="232">
        <f t="shared" si="1"/>
        <v>8333.333333333334</v>
      </c>
      <c r="E12" s="232">
        <f t="shared" si="2"/>
        <v>8333.333333333334</v>
      </c>
      <c r="F12" s="232">
        <f t="shared" si="2"/>
        <v>8333.333333333334</v>
      </c>
      <c r="G12" s="232">
        <f t="shared" si="2"/>
        <v>8333.333333333334</v>
      </c>
      <c r="H12" s="232">
        <f t="shared" si="2"/>
        <v>8333.333333333334</v>
      </c>
      <c r="I12" s="232">
        <f aca="true" t="shared" si="8" ref="I12:N12">H12</f>
        <v>8333.333333333334</v>
      </c>
      <c r="J12" s="232">
        <f t="shared" si="8"/>
        <v>8333.333333333334</v>
      </c>
      <c r="K12" s="232">
        <f t="shared" si="8"/>
        <v>8333.333333333334</v>
      </c>
      <c r="L12" s="232">
        <f t="shared" si="8"/>
        <v>8333.333333333334</v>
      </c>
      <c r="M12" s="232">
        <f t="shared" si="8"/>
        <v>8333.333333333334</v>
      </c>
      <c r="N12" s="232">
        <f t="shared" si="8"/>
        <v>8333.333333333334</v>
      </c>
      <c r="O12" s="232">
        <v>8337</v>
      </c>
    </row>
    <row r="13" spans="1:15" ht="15">
      <c r="A13" s="138" t="s">
        <v>129</v>
      </c>
      <c r="B13" s="163" t="s">
        <v>130</v>
      </c>
      <c r="C13" s="330">
        <v>0</v>
      </c>
      <c r="D13" s="232">
        <f t="shared" si="1"/>
        <v>0</v>
      </c>
      <c r="E13" s="232">
        <f t="shared" si="2"/>
        <v>0</v>
      </c>
      <c r="F13" s="232">
        <f t="shared" si="2"/>
        <v>0</v>
      </c>
      <c r="G13" s="232">
        <f t="shared" si="2"/>
        <v>0</v>
      </c>
      <c r="H13" s="232">
        <f t="shared" si="2"/>
        <v>0</v>
      </c>
      <c r="I13" s="232">
        <f aca="true" t="shared" si="9" ref="I13:N13">H13</f>
        <v>0</v>
      </c>
      <c r="J13" s="232">
        <f t="shared" si="9"/>
        <v>0</v>
      </c>
      <c r="K13" s="232">
        <f t="shared" si="9"/>
        <v>0</v>
      </c>
      <c r="L13" s="232">
        <f t="shared" si="9"/>
        <v>0</v>
      </c>
      <c r="M13" s="232">
        <f t="shared" si="9"/>
        <v>0</v>
      </c>
      <c r="N13" s="232">
        <f t="shared" si="9"/>
        <v>0</v>
      </c>
      <c r="O13" s="232">
        <v>0</v>
      </c>
    </row>
    <row r="14" spans="1:15" ht="15">
      <c r="A14" s="140" t="s">
        <v>131</v>
      </c>
      <c r="B14" s="163" t="s">
        <v>132</v>
      </c>
      <c r="C14" s="330">
        <v>0</v>
      </c>
      <c r="D14" s="232">
        <f t="shared" si="1"/>
        <v>0</v>
      </c>
      <c r="E14" s="232">
        <f t="shared" si="2"/>
        <v>0</v>
      </c>
      <c r="F14" s="232">
        <f t="shared" si="2"/>
        <v>0</v>
      </c>
      <c r="G14" s="232">
        <f t="shared" si="2"/>
        <v>0</v>
      </c>
      <c r="H14" s="232">
        <f t="shared" si="2"/>
        <v>0</v>
      </c>
      <c r="I14" s="232">
        <f aca="true" t="shared" si="10" ref="I14:N14">H14</f>
        <v>0</v>
      </c>
      <c r="J14" s="232">
        <f t="shared" si="10"/>
        <v>0</v>
      </c>
      <c r="K14" s="232">
        <f t="shared" si="10"/>
        <v>0</v>
      </c>
      <c r="L14" s="232">
        <f t="shared" si="10"/>
        <v>0</v>
      </c>
      <c r="M14" s="232">
        <f t="shared" si="10"/>
        <v>0</v>
      </c>
      <c r="N14" s="232">
        <f t="shared" si="10"/>
        <v>0</v>
      </c>
      <c r="O14" s="232">
        <v>0</v>
      </c>
    </row>
    <row r="15" spans="1:15" ht="15">
      <c r="A15" s="140" t="s">
        <v>133</v>
      </c>
      <c r="B15" s="163" t="s">
        <v>134</v>
      </c>
      <c r="C15" s="330">
        <v>0</v>
      </c>
      <c r="D15" s="232">
        <f t="shared" si="1"/>
        <v>0</v>
      </c>
      <c r="E15" s="232">
        <f t="shared" si="2"/>
        <v>0</v>
      </c>
      <c r="F15" s="232">
        <f t="shared" si="2"/>
        <v>0</v>
      </c>
      <c r="G15" s="232">
        <f t="shared" si="2"/>
        <v>0</v>
      </c>
      <c r="H15" s="232">
        <f t="shared" si="2"/>
        <v>0</v>
      </c>
      <c r="I15" s="232">
        <f aca="true" t="shared" si="11" ref="I15:N15">H15</f>
        <v>0</v>
      </c>
      <c r="J15" s="232">
        <f t="shared" si="11"/>
        <v>0</v>
      </c>
      <c r="K15" s="232">
        <f t="shared" si="11"/>
        <v>0</v>
      </c>
      <c r="L15" s="232">
        <f t="shared" si="11"/>
        <v>0</v>
      </c>
      <c r="M15" s="232">
        <f t="shared" si="11"/>
        <v>0</v>
      </c>
      <c r="N15" s="232">
        <f t="shared" si="11"/>
        <v>0</v>
      </c>
      <c r="O15" s="232">
        <v>0</v>
      </c>
    </row>
    <row r="16" spans="1:15" ht="15">
      <c r="A16" s="140" t="s">
        <v>135</v>
      </c>
      <c r="B16" s="163" t="s">
        <v>136</v>
      </c>
      <c r="C16" s="330">
        <v>0</v>
      </c>
      <c r="D16" s="232">
        <f t="shared" si="1"/>
        <v>0</v>
      </c>
      <c r="E16" s="232">
        <f t="shared" si="2"/>
        <v>0</v>
      </c>
      <c r="F16" s="232">
        <f t="shared" si="2"/>
        <v>0</v>
      </c>
      <c r="G16" s="232">
        <f t="shared" si="2"/>
        <v>0</v>
      </c>
      <c r="H16" s="232">
        <f t="shared" si="2"/>
        <v>0</v>
      </c>
      <c r="I16" s="232">
        <f aca="true" t="shared" si="12" ref="I16:N16">H16</f>
        <v>0</v>
      </c>
      <c r="J16" s="232">
        <f t="shared" si="12"/>
        <v>0</v>
      </c>
      <c r="K16" s="232">
        <f t="shared" si="12"/>
        <v>0</v>
      </c>
      <c r="L16" s="232">
        <f t="shared" si="12"/>
        <v>0</v>
      </c>
      <c r="M16" s="232">
        <f t="shared" si="12"/>
        <v>0</v>
      </c>
      <c r="N16" s="232">
        <f t="shared" si="12"/>
        <v>0</v>
      </c>
      <c r="O16" s="232">
        <v>0</v>
      </c>
    </row>
    <row r="17" spans="1:15" ht="15">
      <c r="A17" s="140" t="s">
        <v>137</v>
      </c>
      <c r="B17" s="163" t="s">
        <v>138</v>
      </c>
      <c r="C17" s="330">
        <v>0</v>
      </c>
      <c r="D17" s="232">
        <f t="shared" si="1"/>
        <v>0</v>
      </c>
      <c r="E17" s="232">
        <f t="shared" si="2"/>
        <v>0</v>
      </c>
      <c r="F17" s="232">
        <f t="shared" si="2"/>
        <v>0</v>
      </c>
      <c r="G17" s="232">
        <f t="shared" si="2"/>
        <v>0</v>
      </c>
      <c r="H17" s="232">
        <f t="shared" si="2"/>
        <v>0</v>
      </c>
      <c r="I17" s="232">
        <f aca="true" t="shared" si="13" ref="I17:N17">H17</f>
        <v>0</v>
      </c>
      <c r="J17" s="232">
        <f t="shared" si="13"/>
        <v>0</v>
      </c>
      <c r="K17" s="232">
        <f t="shared" si="13"/>
        <v>0</v>
      </c>
      <c r="L17" s="232">
        <f t="shared" si="13"/>
        <v>0</v>
      </c>
      <c r="M17" s="232">
        <f t="shared" si="13"/>
        <v>0</v>
      </c>
      <c r="N17" s="232">
        <f t="shared" si="13"/>
        <v>0</v>
      </c>
      <c r="O17" s="232">
        <v>0</v>
      </c>
    </row>
    <row r="18" spans="1:15" ht="15">
      <c r="A18" s="140" t="s">
        <v>478</v>
      </c>
      <c r="B18" s="163" t="s">
        <v>139</v>
      </c>
      <c r="C18" s="330">
        <v>0</v>
      </c>
      <c r="D18" s="232">
        <f t="shared" si="1"/>
        <v>0</v>
      </c>
      <c r="E18" s="232">
        <f t="shared" si="2"/>
        <v>0</v>
      </c>
      <c r="F18" s="232">
        <f t="shared" si="2"/>
        <v>0</v>
      </c>
      <c r="G18" s="232">
        <f t="shared" si="2"/>
        <v>0</v>
      </c>
      <c r="H18" s="232">
        <f t="shared" si="2"/>
        <v>0</v>
      </c>
      <c r="I18" s="232">
        <f aca="true" t="shared" si="14" ref="I18:N18">H18</f>
        <v>0</v>
      </c>
      <c r="J18" s="232">
        <f t="shared" si="14"/>
        <v>0</v>
      </c>
      <c r="K18" s="232">
        <f t="shared" si="14"/>
        <v>0</v>
      </c>
      <c r="L18" s="232">
        <f t="shared" si="14"/>
        <v>0</v>
      </c>
      <c r="M18" s="232">
        <f t="shared" si="14"/>
        <v>0</v>
      </c>
      <c r="N18" s="232">
        <f t="shared" si="14"/>
        <v>0</v>
      </c>
      <c r="O18" s="232">
        <v>0</v>
      </c>
    </row>
    <row r="19" spans="1:15" ht="15">
      <c r="A19" s="137" t="s">
        <v>416</v>
      </c>
      <c r="B19" s="164" t="s">
        <v>140</v>
      </c>
      <c r="C19" s="330">
        <v>930000</v>
      </c>
      <c r="D19" s="232">
        <f t="shared" si="1"/>
        <v>77500</v>
      </c>
      <c r="E19" s="232">
        <f t="shared" si="2"/>
        <v>77500</v>
      </c>
      <c r="F19" s="232">
        <f t="shared" si="2"/>
        <v>77500</v>
      </c>
      <c r="G19" s="232">
        <f t="shared" si="2"/>
        <v>77500</v>
      </c>
      <c r="H19" s="232">
        <f t="shared" si="2"/>
        <v>77500</v>
      </c>
      <c r="I19" s="232">
        <f aca="true" t="shared" si="15" ref="I19:N19">H19</f>
        <v>77500</v>
      </c>
      <c r="J19" s="232">
        <f t="shared" si="15"/>
        <v>77500</v>
      </c>
      <c r="K19" s="232">
        <f t="shared" si="15"/>
        <v>77500</v>
      </c>
      <c r="L19" s="232">
        <f t="shared" si="15"/>
        <v>77500</v>
      </c>
      <c r="M19" s="232">
        <f t="shared" si="15"/>
        <v>77500</v>
      </c>
      <c r="N19" s="232">
        <f t="shared" si="15"/>
        <v>77500</v>
      </c>
      <c r="O19" s="232">
        <v>77500</v>
      </c>
    </row>
    <row r="20" spans="1:15" ht="15">
      <c r="A20" s="140" t="s">
        <v>141</v>
      </c>
      <c r="B20" s="163" t="s">
        <v>142</v>
      </c>
      <c r="C20" s="330">
        <v>2100000</v>
      </c>
      <c r="D20" s="232">
        <f t="shared" si="1"/>
        <v>175000</v>
      </c>
      <c r="E20" s="232">
        <f t="shared" si="2"/>
        <v>175000</v>
      </c>
      <c r="F20" s="232">
        <f t="shared" si="2"/>
        <v>175000</v>
      </c>
      <c r="G20" s="232">
        <f t="shared" si="2"/>
        <v>175000</v>
      </c>
      <c r="H20" s="232">
        <f t="shared" si="2"/>
        <v>175000</v>
      </c>
      <c r="I20" s="232">
        <f aca="true" t="shared" si="16" ref="I20:N20">H20</f>
        <v>175000</v>
      </c>
      <c r="J20" s="232">
        <f t="shared" si="16"/>
        <v>175000</v>
      </c>
      <c r="K20" s="232">
        <f t="shared" si="16"/>
        <v>175000</v>
      </c>
      <c r="L20" s="232">
        <f t="shared" si="16"/>
        <v>175000</v>
      </c>
      <c r="M20" s="232">
        <f t="shared" si="16"/>
        <v>175000</v>
      </c>
      <c r="N20" s="232">
        <f t="shared" si="16"/>
        <v>175000</v>
      </c>
      <c r="O20" s="232">
        <v>175000</v>
      </c>
    </row>
    <row r="21" spans="1:15" ht="15">
      <c r="A21" s="140" t="s">
        <v>143</v>
      </c>
      <c r="B21" s="163" t="s">
        <v>144</v>
      </c>
      <c r="C21" s="330">
        <v>510000</v>
      </c>
      <c r="D21" s="232">
        <f t="shared" si="1"/>
        <v>42500</v>
      </c>
      <c r="E21" s="232">
        <f t="shared" si="2"/>
        <v>42500</v>
      </c>
      <c r="F21" s="232">
        <f t="shared" si="2"/>
        <v>42500</v>
      </c>
      <c r="G21" s="232">
        <f t="shared" si="2"/>
        <v>42500</v>
      </c>
      <c r="H21" s="232">
        <f t="shared" si="2"/>
        <v>42500</v>
      </c>
      <c r="I21" s="232">
        <f aca="true" t="shared" si="17" ref="I21:N21">H21</f>
        <v>42500</v>
      </c>
      <c r="J21" s="232">
        <f t="shared" si="17"/>
        <v>42500</v>
      </c>
      <c r="K21" s="232">
        <f t="shared" si="17"/>
        <v>42500</v>
      </c>
      <c r="L21" s="232">
        <f t="shared" si="17"/>
        <v>42500</v>
      </c>
      <c r="M21" s="232">
        <f t="shared" si="17"/>
        <v>42500</v>
      </c>
      <c r="N21" s="232">
        <f t="shared" si="17"/>
        <v>42500</v>
      </c>
      <c r="O21" s="232">
        <v>42500</v>
      </c>
    </row>
    <row r="22" spans="1:15" ht="15">
      <c r="A22" s="139" t="s">
        <v>145</v>
      </c>
      <c r="B22" s="163" t="s">
        <v>146</v>
      </c>
      <c r="C22" s="330">
        <v>0</v>
      </c>
      <c r="D22" s="232">
        <f t="shared" si="1"/>
        <v>0</v>
      </c>
      <c r="E22" s="232">
        <f t="shared" si="2"/>
        <v>0</v>
      </c>
      <c r="F22" s="232">
        <f t="shared" si="2"/>
        <v>0</v>
      </c>
      <c r="G22" s="232">
        <f t="shared" si="2"/>
        <v>0</v>
      </c>
      <c r="H22" s="232">
        <f t="shared" si="2"/>
        <v>0</v>
      </c>
      <c r="I22" s="232">
        <f aca="true" t="shared" si="18" ref="I22:N22">H22</f>
        <v>0</v>
      </c>
      <c r="J22" s="232">
        <f t="shared" si="18"/>
        <v>0</v>
      </c>
      <c r="K22" s="232">
        <f t="shared" si="18"/>
        <v>0</v>
      </c>
      <c r="L22" s="232">
        <f t="shared" si="18"/>
        <v>0</v>
      </c>
      <c r="M22" s="232">
        <f t="shared" si="18"/>
        <v>0</v>
      </c>
      <c r="N22" s="232">
        <f t="shared" si="18"/>
        <v>0</v>
      </c>
      <c r="O22" s="232">
        <v>0</v>
      </c>
    </row>
    <row r="23" spans="1:15" ht="15">
      <c r="A23" s="141" t="s">
        <v>417</v>
      </c>
      <c r="B23" s="164" t="s">
        <v>147</v>
      </c>
      <c r="C23" s="330">
        <v>2610000</v>
      </c>
      <c r="D23" s="232">
        <f t="shared" si="1"/>
        <v>217500</v>
      </c>
      <c r="E23" s="232">
        <f t="shared" si="2"/>
        <v>217500</v>
      </c>
      <c r="F23" s="232">
        <f t="shared" si="2"/>
        <v>217500</v>
      </c>
      <c r="G23" s="232">
        <f t="shared" si="2"/>
        <v>217500</v>
      </c>
      <c r="H23" s="232">
        <f t="shared" si="2"/>
        <v>217500</v>
      </c>
      <c r="I23" s="232">
        <f aca="true" t="shared" si="19" ref="I23:N23">H23</f>
        <v>217500</v>
      </c>
      <c r="J23" s="232">
        <f t="shared" si="19"/>
        <v>217500</v>
      </c>
      <c r="K23" s="232">
        <f t="shared" si="19"/>
        <v>217500</v>
      </c>
      <c r="L23" s="232">
        <f t="shared" si="19"/>
        <v>217500</v>
      </c>
      <c r="M23" s="232">
        <f t="shared" si="19"/>
        <v>217500</v>
      </c>
      <c r="N23" s="232">
        <f t="shared" si="19"/>
        <v>217500</v>
      </c>
      <c r="O23" s="232">
        <v>217500</v>
      </c>
    </row>
    <row r="24" spans="1:15" ht="15">
      <c r="A24" s="165" t="s">
        <v>508</v>
      </c>
      <c r="B24" s="166" t="s">
        <v>148</v>
      </c>
      <c r="C24" s="330">
        <v>3540000</v>
      </c>
      <c r="D24" s="232">
        <f t="shared" si="1"/>
        <v>295000</v>
      </c>
      <c r="E24" s="232">
        <f t="shared" si="2"/>
        <v>295000</v>
      </c>
      <c r="F24" s="232">
        <f t="shared" si="2"/>
        <v>295000</v>
      </c>
      <c r="G24" s="232">
        <f t="shared" si="2"/>
        <v>295000</v>
      </c>
      <c r="H24" s="232">
        <f t="shared" si="2"/>
        <v>295000</v>
      </c>
      <c r="I24" s="232">
        <f aca="true" t="shared" si="20" ref="I24:N24">H24</f>
        <v>295000</v>
      </c>
      <c r="J24" s="232">
        <f t="shared" si="20"/>
        <v>295000</v>
      </c>
      <c r="K24" s="232">
        <f t="shared" si="20"/>
        <v>295000</v>
      </c>
      <c r="L24" s="232">
        <f t="shared" si="20"/>
        <v>295000</v>
      </c>
      <c r="M24" s="232">
        <f t="shared" si="20"/>
        <v>295000</v>
      </c>
      <c r="N24" s="232">
        <f t="shared" si="20"/>
        <v>295000</v>
      </c>
      <c r="O24" s="232">
        <v>295000</v>
      </c>
    </row>
    <row r="25" spans="1:15" ht="15">
      <c r="A25" s="143" t="s">
        <v>479</v>
      </c>
      <c r="B25" s="166" t="s">
        <v>149</v>
      </c>
      <c r="C25" s="330">
        <v>839000</v>
      </c>
      <c r="D25" s="232">
        <f t="shared" si="1"/>
        <v>69916.66666666667</v>
      </c>
      <c r="E25" s="232">
        <f t="shared" si="2"/>
        <v>69916.66666666667</v>
      </c>
      <c r="F25" s="232">
        <f t="shared" si="2"/>
        <v>69916.66666666667</v>
      </c>
      <c r="G25" s="232">
        <f t="shared" si="2"/>
        <v>69916.66666666667</v>
      </c>
      <c r="H25" s="232">
        <f t="shared" si="2"/>
        <v>69916.66666666667</v>
      </c>
      <c r="I25" s="232">
        <f aca="true" t="shared" si="21" ref="I25:N25">H25</f>
        <v>69916.66666666667</v>
      </c>
      <c r="J25" s="232">
        <f t="shared" si="21"/>
        <v>69916.66666666667</v>
      </c>
      <c r="K25" s="232">
        <f t="shared" si="21"/>
        <v>69916.66666666667</v>
      </c>
      <c r="L25" s="232">
        <f t="shared" si="21"/>
        <v>69916.66666666667</v>
      </c>
      <c r="M25" s="232">
        <f t="shared" si="21"/>
        <v>69916.66666666667</v>
      </c>
      <c r="N25" s="232">
        <f t="shared" si="21"/>
        <v>69916.66666666667</v>
      </c>
      <c r="O25" s="232">
        <v>69913</v>
      </c>
    </row>
    <row r="26" spans="1:15" ht="15">
      <c r="A26" s="140" t="s">
        <v>150</v>
      </c>
      <c r="B26" s="163" t="s">
        <v>151</v>
      </c>
      <c r="C26" s="330">
        <v>0</v>
      </c>
      <c r="D26" s="232">
        <f t="shared" si="1"/>
        <v>0</v>
      </c>
      <c r="E26" s="232">
        <f t="shared" si="2"/>
        <v>0</v>
      </c>
      <c r="F26" s="232">
        <f t="shared" si="2"/>
        <v>0</v>
      </c>
      <c r="G26" s="232">
        <f t="shared" si="2"/>
        <v>0</v>
      </c>
      <c r="H26" s="232">
        <f t="shared" si="2"/>
        <v>0</v>
      </c>
      <c r="I26" s="232">
        <f aca="true" t="shared" si="22" ref="I26:N26">H26</f>
        <v>0</v>
      </c>
      <c r="J26" s="232">
        <f t="shared" si="22"/>
        <v>0</v>
      </c>
      <c r="K26" s="232">
        <f t="shared" si="22"/>
        <v>0</v>
      </c>
      <c r="L26" s="232">
        <f t="shared" si="22"/>
        <v>0</v>
      </c>
      <c r="M26" s="232">
        <f t="shared" si="22"/>
        <v>0</v>
      </c>
      <c r="N26" s="232">
        <f t="shared" si="22"/>
        <v>0</v>
      </c>
      <c r="O26" s="232">
        <v>0</v>
      </c>
    </row>
    <row r="27" spans="1:15" ht="15">
      <c r="A27" s="140" t="s">
        <v>152</v>
      </c>
      <c r="B27" s="163" t="s">
        <v>153</v>
      </c>
      <c r="C27" s="330">
        <v>375000</v>
      </c>
      <c r="D27" s="232">
        <f t="shared" si="1"/>
        <v>31250</v>
      </c>
      <c r="E27" s="232">
        <f t="shared" si="2"/>
        <v>31250</v>
      </c>
      <c r="F27" s="232">
        <f t="shared" si="2"/>
        <v>31250</v>
      </c>
      <c r="G27" s="232">
        <f t="shared" si="2"/>
        <v>31250</v>
      </c>
      <c r="H27" s="232">
        <f t="shared" si="2"/>
        <v>31250</v>
      </c>
      <c r="I27" s="232">
        <f aca="true" t="shared" si="23" ref="I27:N27">H27</f>
        <v>31250</v>
      </c>
      <c r="J27" s="232">
        <f t="shared" si="23"/>
        <v>31250</v>
      </c>
      <c r="K27" s="232">
        <f t="shared" si="23"/>
        <v>31250</v>
      </c>
      <c r="L27" s="232">
        <f t="shared" si="23"/>
        <v>31250</v>
      </c>
      <c r="M27" s="232">
        <f t="shared" si="23"/>
        <v>31250</v>
      </c>
      <c r="N27" s="232">
        <f t="shared" si="23"/>
        <v>31250</v>
      </c>
      <c r="O27" s="232">
        <v>31250</v>
      </c>
    </row>
    <row r="28" spans="1:15" ht="15">
      <c r="A28" s="140" t="s">
        <v>154</v>
      </c>
      <c r="B28" s="163" t="s">
        <v>155</v>
      </c>
      <c r="C28" s="330">
        <v>0</v>
      </c>
      <c r="D28" s="232">
        <f t="shared" si="1"/>
        <v>0</v>
      </c>
      <c r="E28" s="232">
        <f t="shared" si="2"/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aca="true" t="shared" si="24" ref="I28:N28">H28</f>
        <v>0</v>
      </c>
      <c r="J28" s="232">
        <f t="shared" si="24"/>
        <v>0</v>
      </c>
      <c r="K28" s="232">
        <f t="shared" si="24"/>
        <v>0</v>
      </c>
      <c r="L28" s="232">
        <f t="shared" si="24"/>
        <v>0</v>
      </c>
      <c r="M28" s="232">
        <f t="shared" si="24"/>
        <v>0</v>
      </c>
      <c r="N28" s="232">
        <f t="shared" si="24"/>
        <v>0</v>
      </c>
      <c r="O28" s="232">
        <v>0</v>
      </c>
    </row>
    <row r="29" spans="1:15" ht="15">
      <c r="A29" s="141" t="s">
        <v>418</v>
      </c>
      <c r="B29" s="164" t="s">
        <v>156</v>
      </c>
      <c r="C29" s="330">
        <v>375000</v>
      </c>
      <c r="D29" s="232">
        <f t="shared" si="1"/>
        <v>31250</v>
      </c>
      <c r="E29" s="232">
        <f t="shared" si="2"/>
        <v>31250</v>
      </c>
      <c r="F29" s="232">
        <f t="shared" si="2"/>
        <v>31250</v>
      </c>
      <c r="G29" s="232">
        <f t="shared" si="2"/>
        <v>31250</v>
      </c>
      <c r="H29" s="232">
        <f t="shared" si="2"/>
        <v>31250</v>
      </c>
      <c r="I29" s="232">
        <f aca="true" t="shared" si="25" ref="I29:N29">H29</f>
        <v>31250</v>
      </c>
      <c r="J29" s="232">
        <f t="shared" si="25"/>
        <v>31250</v>
      </c>
      <c r="K29" s="232">
        <f t="shared" si="25"/>
        <v>31250</v>
      </c>
      <c r="L29" s="232">
        <f t="shared" si="25"/>
        <v>31250</v>
      </c>
      <c r="M29" s="232">
        <f t="shared" si="25"/>
        <v>31250</v>
      </c>
      <c r="N29" s="232">
        <f t="shared" si="25"/>
        <v>31250</v>
      </c>
      <c r="O29" s="232">
        <v>31250</v>
      </c>
    </row>
    <row r="30" spans="1:15" ht="15">
      <c r="A30" s="140" t="s">
        <v>157</v>
      </c>
      <c r="B30" s="163" t="s">
        <v>158</v>
      </c>
      <c r="C30" s="330">
        <v>0</v>
      </c>
      <c r="D30" s="232">
        <f t="shared" si="1"/>
        <v>0</v>
      </c>
      <c r="E30" s="232">
        <f t="shared" si="2"/>
        <v>0</v>
      </c>
      <c r="F30" s="232">
        <f t="shared" si="2"/>
        <v>0</v>
      </c>
      <c r="G30" s="232">
        <f t="shared" si="2"/>
        <v>0</v>
      </c>
      <c r="H30" s="232">
        <f t="shared" si="2"/>
        <v>0</v>
      </c>
      <c r="I30" s="232">
        <f aca="true" t="shared" si="26" ref="I30:N30">H30</f>
        <v>0</v>
      </c>
      <c r="J30" s="232">
        <f t="shared" si="26"/>
        <v>0</v>
      </c>
      <c r="K30" s="232">
        <f t="shared" si="26"/>
        <v>0</v>
      </c>
      <c r="L30" s="232">
        <f t="shared" si="26"/>
        <v>0</v>
      </c>
      <c r="M30" s="232">
        <f t="shared" si="26"/>
        <v>0</v>
      </c>
      <c r="N30" s="232">
        <f t="shared" si="26"/>
        <v>0</v>
      </c>
      <c r="O30" s="232">
        <v>0</v>
      </c>
    </row>
    <row r="31" spans="1:15" ht="15">
      <c r="A31" s="140" t="s">
        <v>159</v>
      </c>
      <c r="B31" s="163" t="s">
        <v>160</v>
      </c>
      <c r="C31" s="330">
        <v>120000</v>
      </c>
      <c r="D31" s="232">
        <f t="shared" si="1"/>
        <v>10000</v>
      </c>
      <c r="E31" s="232">
        <f t="shared" si="2"/>
        <v>10000</v>
      </c>
      <c r="F31" s="232">
        <f t="shared" si="2"/>
        <v>10000</v>
      </c>
      <c r="G31" s="232">
        <f t="shared" si="2"/>
        <v>10000</v>
      </c>
      <c r="H31" s="232">
        <f t="shared" si="2"/>
        <v>10000</v>
      </c>
      <c r="I31" s="232">
        <f aca="true" t="shared" si="27" ref="I31:N31">H31</f>
        <v>10000</v>
      </c>
      <c r="J31" s="232">
        <f t="shared" si="27"/>
        <v>10000</v>
      </c>
      <c r="K31" s="232">
        <f t="shared" si="27"/>
        <v>10000</v>
      </c>
      <c r="L31" s="232">
        <f t="shared" si="27"/>
        <v>10000</v>
      </c>
      <c r="M31" s="232">
        <f t="shared" si="27"/>
        <v>10000</v>
      </c>
      <c r="N31" s="232">
        <f t="shared" si="27"/>
        <v>10000</v>
      </c>
      <c r="O31" s="232">
        <v>10000</v>
      </c>
    </row>
    <row r="32" spans="1:15" ht="15">
      <c r="A32" s="141" t="s">
        <v>509</v>
      </c>
      <c r="B32" s="164" t="s">
        <v>161</v>
      </c>
      <c r="C32" s="330">
        <v>120000</v>
      </c>
      <c r="D32" s="232">
        <f t="shared" si="1"/>
        <v>10000</v>
      </c>
      <c r="E32" s="232">
        <f t="shared" si="2"/>
        <v>10000</v>
      </c>
      <c r="F32" s="232">
        <f t="shared" si="2"/>
        <v>10000</v>
      </c>
      <c r="G32" s="232">
        <f t="shared" si="2"/>
        <v>10000</v>
      </c>
      <c r="H32" s="232">
        <f t="shared" si="2"/>
        <v>10000</v>
      </c>
      <c r="I32" s="232">
        <f aca="true" t="shared" si="28" ref="I32:N32">H32</f>
        <v>10000</v>
      </c>
      <c r="J32" s="232">
        <f t="shared" si="28"/>
        <v>10000</v>
      </c>
      <c r="K32" s="232">
        <f t="shared" si="28"/>
        <v>10000</v>
      </c>
      <c r="L32" s="232">
        <f t="shared" si="28"/>
        <v>10000</v>
      </c>
      <c r="M32" s="232">
        <f t="shared" si="28"/>
        <v>10000</v>
      </c>
      <c r="N32" s="232">
        <f t="shared" si="28"/>
        <v>10000</v>
      </c>
      <c r="O32" s="232">
        <v>10000</v>
      </c>
    </row>
    <row r="33" spans="1:15" ht="15">
      <c r="A33" s="140" t="s">
        <v>162</v>
      </c>
      <c r="B33" s="163" t="s">
        <v>163</v>
      </c>
      <c r="C33" s="330">
        <v>820000</v>
      </c>
      <c r="D33" s="232">
        <f t="shared" si="1"/>
        <v>68333.33333333333</v>
      </c>
      <c r="E33" s="232">
        <f t="shared" si="2"/>
        <v>68333.33333333333</v>
      </c>
      <c r="F33" s="232">
        <f t="shared" si="2"/>
        <v>68333.33333333333</v>
      </c>
      <c r="G33" s="232">
        <f t="shared" si="2"/>
        <v>68333.33333333333</v>
      </c>
      <c r="H33" s="232">
        <f t="shared" si="2"/>
        <v>68333.33333333333</v>
      </c>
      <c r="I33" s="232">
        <f aca="true" t="shared" si="29" ref="I33:N33">H33</f>
        <v>68333.33333333333</v>
      </c>
      <c r="J33" s="232">
        <f t="shared" si="29"/>
        <v>68333.33333333333</v>
      </c>
      <c r="K33" s="232">
        <f t="shared" si="29"/>
        <v>68333.33333333333</v>
      </c>
      <c r="L33" s="232">
        <f t="shared" si="29"/>
        <v>68333.33333333333</v>
      </c>
      <c r="M33" s="232">
        <f t="shared" si="29"/>
        <v>68333.33333333333</v>
      </c>
      <c r="N33" s="232">
        <f t="shared" si="29"/>
        <v>68333.33333333333</v>
      </c>
      <c r="O33" s="232">
        <v>68337</v>
      </c>
    </row>
    <row r="34" spans="1:15" ht="15">
      <c r="A34" s="140" t="s">
        <v>164</v>
      </c>
      <c r="B34" s="163" t="s">
        <v>165</v>
      </c>
      <c r="C34" s="330">
        <v>0</v>
      </c>
      <c r="D34" s="232">
        <f t="shared" si="1"/>
        <v>0</v>
      </c>
      <c r="E34" s="232">
        <f t="shared" si="2"/>
        <v>0</v>
      </c>
      <c r="F34" s="232">
        <f t="shared" si="2"/>
        <v>0</v>
      </c>
      <c r="G34" s="232">
        <f t="shared" si="2"/>
        <v>0</v>
      </c>
      <c r="H34" s="232">
        <f t="shared" si="2"/>
        <v>0</v>
      </c>
      <c r="I34" s="232">
        <f aca="true" t="shared" si="30" ref="I34:N34">H34</f>
        <v>0</v>
      </c>
      <c r="J34" s="232">
        <f t="shared" si="30"/>
        <v>0</v>
      </c>
      <c r="K34" s="232">
        <f t="shared" si="30"/>
        <v>0</v>
      </c>
      <c r="L34" s="232">
        <f t="shared" si="30"/>
        <v>0</v>
      </c>
      <c r="M34" s="232">
        <f t="shared" si="30"/>
        <v>0</v>
      </c>
      <c r="N34" s="232">
        <f t="shared" si="30"/>
        <v>0</v>
      </c>
      <c r="O34" s="232">
        <v>0</v>
      </c>
    </row>
    <row r="35" spans="1:15" ht="15">
      <c r="A35" s="140" t="s">
        <v>480</v>
      </c>
      <c r="B35" s="163" t="s">
        <v>166</v>
      </c>
      <c r="C35" s="330">
        <v>0</v>
      </c>
      <c r="D35" s="232">
        <f t="shared" si="1"/>
        <v>0</v>
      </c>
      <c r="E35" s="232">
        <f t="shared" si="2"/>
        <v>0</v>
      </c>
      <c r="F35" s="232">
        <f t="shared" si="2"/>
        <v>0</v>
      </c>
      <c r="G35" s="232">
        <f t="shared" si="2"/>
        <v>0</v>
      </c>
      <c r="H35" s="232">
        <f t="shared" si="2"/>
        <v>0</v>
      </c>
      <c r="I35" s="232">
        <f aca="true" t="shared" si="31" ref="I35:N35">H35</f>
        <v>0</v>
      </c>
      <c r="J35" s="232">
        <f t="shared" si="31"/>
        <v>0</v>
      </c>
      <c r="K35" s="232">
        <f t="shared" si="31"/>
        <v>0</v>
      </c>
      <c r="L35" s="232">
        <f t="shared" si="31"/>
        <v>0</v>
      </c>
      <c r="M35" s="232">
        <f t="shared" si="31"/>
        <v>0</v>
      </c>
      <c r="N35" s="232">
        <f t="shared" si="31"/>
        <v>0</v>
      </c>
      <c r="O35" s="232">
        <v>0</v>
      </c>
    </row>
    <row r="36" spans="1:15" ht="15">
      <c r="A36" s="140" t="s">
        <v>167</v>
      </c>
      <c r="B36" s="163" t="s">
        <v>168</v>
      </c>
      <c r="C36" s="330">
        <v>2230000</v>
      </c>
      <c r="D36" s="232">
        <f t="shared" si="1"/>
        <v>185833.33333333334</v>
      </c>
      <c r="E36" s="232">
        <f t="shared" si="2"/>
        <v>185833.33333333334</v>
      </c>
      <c r="F36" s="232">
        <f t="shared" si="2"/>
        <v>185833.33333333334</v>
      </c>
      <c r="G36" s="232">
        <f t="shared" si="2"/>
        <v>185833.33333333334</v>
      </c>
      <c r="H36" s="232">
        <f t="shared" si="2"/>
        <v>185833.33333333334</v>
      </c>
      <c r="I36" s="232">
        <f aca="true" t="shared" si="32" ref="I36:N36">H36</f>
        <v>185833.33333333334</v>
      </c>
      <c r="J36" s="232">
        <f t="shared" si="32"/>
        <v>185833.33333333334</v>
      </c>
      <c r="K36" s="232">
        <f t="shared" si="32"/>
        <v>185833.33333333334</v>
      </c>
      <c r="L36" s="232">
        <f t="shared" si="32"/>
        <v>185833.33333333334</v>
      </c>
      <c r="M36" s="232">
        <f t="shared" si="32"/>
        <v>185833.33333333334</v>
      </c>
      <c r="N36" s="232">
        <f t="shared" si="32"/>
        <v>185833.33333333334</v>
      </c>
      <c r="O36" s="232">
        <v>185837</v>
      </c>
    </row>
    <row r="37" spans="1:15" ht="15">
      <c r="A37" s="168" t="s">
        <v>481</v>
      </c>
      <c r="B37" s="163" t="s">
        <v>169</v>
      </c>
      <c r="C37" s="330">
        <v>0</v>
      </c>
      <c r="D37" s="232">
        <f t="shared" si="1"/>
        <v>0</v>
      </c>
      <c r="E37" s="232">
        <f t="shared" si="2"/>
        <v>0</v>
      </c>
      <c r="F37" s="232">
        <f t="shared" si="2"/>
        <v>0</v>
      </c>
      <c r="G37" s="232">
        <f t="shared" si="2"/>
        <v>0</v>
      </c>
      <c r="H37" s="232">
        <f t="shared" si="2"/>
        <v>0</v>
      </c>
      <c r="I37" s="232">
        <f aca="true" t="shared" si="33" ref="I37:N37">H37</f>
        <v>0</v>
      </c>
      <c r="J37" s="232">
        <f t="shared" si="33"/>
        <v>0</v>
      </c>
      <c r="K37" s="232">
        <f t="shared" si="33"/>
        <v>0</v>
      </c>
      <c r="L37" s="232">
        <f t="shared" si="33"/>
        <v>0</v>
      </c>
      <c r="M37" s="232">
        <f t="shared" si="33"/>
        <v>0</v>
      </c>
      <c r="N37" s="232">
        <f t="shared" si="33"/>
        <v>0</v>
      </c>
      <c r="O37" s="232">
        <v>0</v>
      </c>
    </row>
    <row r="38" spans="1:15" ht="15">
      <c r="A38" s="139" t="s">
        <v>170</v>
      </c>
      <c r="B38" s="163" t="s">
        <v>171</v>
      </c>
      <c r="C38" s="330">
        <v>0</v>
      </c>
      <c r="D38" s="232">
        <f t="shared" si="1"/>
        <v>0</v>
      </c>
      <c r="E38" s="232">
        <f t="shared" si="2"/>
        <v>0</v>
      </c>
      <c r="F38" s="232">
        <f t="shared" si="2"/>
        <v>0</v>
      </c>
      <c r="G38" s="232">
        <f t="shared" si="2"/>
        <v>0</v>
      </c>
      <c r="H38" s="232">
        <f t="shared" si="2"/>
        <v>0</v>
      </c>
      <c r="I38" s="232">
        <f aca="true" t="shared" si="34" ref="I38:N38">H38</f>
        <v>0</v>
      </c>
      <c r="J38" s="232">
        <f t="shared" si="34"/>
        <v>0</v>
      </c>
      <c r="K38" s="232">
        <f t="shared" si="34"/>
        <v>0</v>
      </c>
      <c r="L38" s="232">
        <f t="shared" si="34"/>
        <v>0</v>
      </c>
      <c r="M38" s="232">
        <f t="shared" si="34"/>
        <v>0</v>
      </c>
      <c r="N38" s="232">
        <f t="shared" si="34"/>
        <v>0</v>
      </c>
      <c r="O38" s="232">
        <v>0</v>
      </c>
    </row>
    <row r="39" spans="1:15" ht="15">
      <c r="A39" s="140" t="s">
        <v>482</v>
      </c>
      <c r="B39" s="163" t="s">
        <v>172</v>
      </c>
      <c r="C39" s="330">
        <v>1560000</v>
      </c>
      <c r="D39" s="232">
        <f t="shared" si="1"/>
        <v>130000</v>
      </c>
      <c r="E39" s="232">
        <f t="shared" si="2"/>
        <v>130000</v>
      </c>
      <c r="F39" s="232">
        <f t="shared" si="2"/>
        <v>130000</v>
      </c>
      <c r="G39" s="232">
        <f t="shared" si="2"/>
        <v>130000</v>
      </c>
      <c r="H39" s="232">
        <f t="shared" si="2"/>
        <v>130000</v>
      </c>
      <c r="I39" s="232">
        <f aca="true" t="shared" si="35" ref="I39:N39">H39</f>
        <v>130000</v>
      </c>
      <c r="J39" s="232">
        <f t="shared" si="35"/>
        <v>130000</v>
      </c>
      <c r="K39" s="232">
        <f t="shared" si="35"/>
        <v>130000</v>
      </c>
      <c r="L39" s="232">
        <f t="shared" si="35"/>
        <v>130000</v>
      </c>
      <c r="M39" s="232">
        <f t="shared" si="35"/>
        <v>130000</v>
      </c>
      <c r="N39" s="232">
        <f t="shared" si="35"/>
        <v>130000</v>
      </c>
      <c r="O39" s="232">
        <v>130000</v>
      </c>
    </row>
    <row r="40" spans="1:15" ht="15">
      <c r="A40" s="141" t="s">
        <v>419</v>
      </c>
      <c r="B40" s="164" t="s">
        <v>173</v>
      </c>
      <c r="C40" s="330">
        <v>4610000</v>
      </c>
      <c r="D40" s="232">
        <f t="shared" si="1"/>
        <v>384166.6666666667</v>
      </c>
      <c r="E40" s="232">
        <f t="shared" si="2"/>
        <v>384166.6666666667</v>
      </c>
      <c r="F40" s="232">
        <f t="shared" si="2"/>
        <v>384166.6666666667</v>
      </c>
      <c r="G40" s="232">
        <f t="shared" si="2"/>
        <v>384166.6666666667</v>
      </c>
      <c r="H40" s="232">
        <f t="shared" si="2"/>
        <v>384166.6666666667</v>
      </c>
      <c r="I40" s="232">
        <f aca="true" t="shared" si="36" ref="I40:N40">H40</f>
        <v>384166.6666666667</v>
      </c>
      <c r="J40" s="232">
        <f t="shared" si="36"/>
        <v>384166.6666666667</v>
      </c>
      <c r="K40" s="232">
        <f t="shared" si="36"/>
        <v>384166.6666666667</v>
      </c>
      <c r="L40" s="232">
        <f t="shared" si="36"/>
        <v>384166.6666666667</v>
      </c>
      <c r="M40" s="232">
        <f t="shared" si="36"/>
        <v>384166.6666666667</v>
      </c>
      <c r="N40" s="232">
        <f t="shared" si="36"/>
        <v>384166.6666666667</v>
      </c>
      <c r="O40" s="232">
        <v>384166.666666667</v>
      </c>
    </row>
    <row r="41" spans="1:15" ht="15">
      <c r="A41" s="140" t="s">
        <v>174</v>
      </c>
      <c r="B41" s="163" t="s">
        <v>175</v>
      </c>
      <c r="C41" s="330">
        <v>130000</v>
      </c>
      <c r="D41" s="232">
        <f t="shared" si="1"/>
        <v>10833.333333333334</v>
      </c>
      <c r="E41" s="232">
        <f t="shared" si="2"/>
        <v>10833.333333333334</v>
      </c>
      <c r="F41" s="232">
        <f t="shared" si="2"/>
        <v>10833.333333333334</v>
      </c>
      <c r="G41" s="232">
        <f t="shared" si="2"/>
        <v>10833.333333333334</v>
      </c>
      <c r="H41" s="232">
        <f t="shared" si="2"/>
        <v>10833.333333333334</v>
      </c>
      <c r="I41" s="232">
        <f aca="true" t="shared" si="37" ref="I41:N41">H41</f>
        <v>10833.333333333334</v>
      </c>
      <c r="J41" s="232">
        <f t="shared" si="37"/>
        <v>10833.333333333334</v>
      </c>
      <c r="K41" s="232">
        <f t="shared" si="37"/>
        <v>10833.333333333334</v>
      </c>
      <c r="L41" s="232">
        <f t="shared" si="37"/>
        <v>10833.333333333334</v>
      </c>
      <c r="M41" s="232">
        <f t="shared" si="37"/>
        <v>10833.333333333334</v>
      </c>
      <c r="N41" s="232">
        <f t="shared" si="37"/>
        <v>10833.333333333334</v>
      </c>
      <c r="O41" s="232">
        <v>10833.333333333343</v>
      </c>
    </row>
    <row r="42" spans="1:15" ht="15">
      <c r="A42" s="140" t="s">
        <v>176</v>
      </c>
      <c r="B42" s="163" t="s">
        <v>177</v>
      </c>
      <c r="C42" s="330">
        <v>0</v>
      </c>
      <c r="D42" s="232">
        <f t="shared" si="1"/>
        <v>0</v>
      </c>
      <c r="E42" s="232">
        <f t="shared" si="2"/>
        <v>0</v>
      </c>
      <c r="F42" s="232">
        <f t="shared" si="2"/>
        <v>0</v>
      </c>
      <c r="G42" s="232">
        <f t="shared" si="2"/>
        <v>0</v>
      </c>
      <c r="H42" s="232">
        <f t="shared" si="2"/>
        <v>0</v>
      </c>
      <c r="I42" s="232">
        <f aca="true" t="shared" si="38" ref="I42:N42">H42</f>
        <v>0</v>
      </c>
      <c r="J42" s="232">
        <f t="shared" si="38"/>
        <v>0</v>
      </c>
      <c r="K42" s="232">
        <f t="shared" si="38"/>
        <v>0</v>
      </c>
      <c r="L42" s="232">
        <f t="shared" si="38"/>
        <v>0</v>
      </c>
      <c r="M42" s="232">
        <f t="shared" si="38"/>
        <v>0</v>
      </c>
      <c r="N42" s="232">
        <f t="shared" si="38"/>
        <v>0</v>
      </c>
      <c r="O42" s="232">
        <v>0</v>
      </c>
    </row>
    <row r="43" spans="1:15" ht="15">
      <c r="A43" s="141" t="s">
        <v>420</v>
      </c>
      <c r="B43" s="164" t="s">
        <v>178</v>
      </c>
      <c r="C43" s="330">
        <v>130000</v>
      </c>
      <c r="D43" s="232">
        <f t="shared" si="1"/>
        <v>10833.333333333334</v>
      </c>
      <c r="E43" s="232">
        <f t="shared" si="2"/>
        <v>10833.333333333334</v>
      </c>
      <c r="F43" s="232">
        <f t="shared" si="2"/>
        <v>10833.333333333334</v>
      </c>
      <c r="G43" s="232">
        <f t="shared" si="2"/>
        <v>10833.333333333334</v>
      </c>
      <c r="H43" s="232">
        <f t="shared" si="2"/>
        <v>10833.333333333334</v>
      </c>
      <c r="I43" s="232">
        <f aca="true" t="shared" si="39" ref="I43:N43">H43</f>
        <v>10833.333333333334</v>
      </c>
      <c r="J43" s="232">
        <f t="shared" si="39"/>
        <v>10833.333333333334</v>
      </c>
      <c r="K43" s="232">
        <f t="shared" si="39"/>
        <v>10833.333333333334</v>
      </c>
      <c r="L43" s="232">
        <f t="shared" si="39"/>
        <v>10833.333333333334</v>
      </c>
      <c r="M43" s="232">
        <f t="shared" si="39"/>
        <v>10833.333333333334</v>
      </c>
      <c r="N43" s="232">
        <f t="shared" si="39"/>
        <v>10833.333333333334</v>
      </c>
      <c r="O43" s="232">
        <v>10833.333333333343</v>
      </c>
    </row>
    <row r="44" spans="1:15" ht="15">
      <c r="A44" s="140" t="s">
        <v>179</v>
      </c>
      <c r="B44" s="163" t="s">
        <v>180</v>
      </c>
      <c r="C44" s="330">
        <v>1264000</v>
      </c>
      <c r="D44" s="232">
        <f t="shared" si="1"/>
        <v>105333.33333333333</v>
      </c>
      <c r="E44" s="232">
        <f t="shared" si="2"/>
        <v>105333.33333333333</v>
      </c>
      <c r="F44" s="232">
        <f t="shared" si="2"/>
        <v>105333.33333333333</v>
      </c>
      <c r="G44" s="232">
        <f t="shared" si="2"/>
        <v>105333.33333333333</v>
      </c>
      <c r="H44" s="232">
        <f t="shared" si="2"/>
        <v>105333.33333333333</v>
      </c>
      <c r="I44" s="232">
        <f aca="true" t="shared" si="40" ref="I44:N44">H44</f>
        <v>105333.33333333333</v>
      </c>
      <c r="J44" s="232">
        <f t="shared" si="40"/>
        <v>105333.33333333333</v>
      </c>
      <c r="K44" s="232">
        <f t="shared" si="40"/>
        <v>105333.33333333333</v>
      </c>
      <c r="L44" s="232">
        <f t="shared" si="40"/>
        <v>105333.33333333333</v>
      </c>
      <c r="M44" s="232">
        <f t="shared" si="40"/>
        <v>105333.33333333333</v>
      </c>
      <c r="N44" s="232">
        <f t="shared" si="40"/>
        <v>105333.33333333333</v>
      </c>
      <c r="O44" s="232">
        <v>105337</v>
      </c>
    </row>
    <row r="45" spans="1:15" ht="15">
      <c r="A45" s="140" t="s">
        <v>181</v>
      </c>
      <c r="B45" s="163" t="s">
        <v>182</v>
      </c>
      <c r="C45" s="330">
        <v>0</v>
      </c>
      <c r="D45" s="232">
        <f t="shared" si="1"/>
        <v>0</v>
      </c>
      <c r="E45" s="232">
        <f t="shared" si="2"/>
        <v>0</v>
      </c>
      <c r="F45" s="232">
        <f t="shared" si="2"/>
        <v>0</v>
      </c>
      <c r="G45" s="232">
        <f t="shared" si="2"/>
        <v>0</v>
      </c>
      <c r="H45" s="232">
        <f t="shared" si="2"/>
        <v>0</v>
      </c>
      <c r="I45" s="232">
        <f aca="true" t="shared" si="41" ref="I45:N45">H45</f>
        <v>0</v>
      </c>
      <c r="J45" s="232">
        <f t="shared" si="41"/>
        <v>0</v>
      </c>
      <c r="K45" s="232">
        <f t="shared" si="41"/>
        <v>0</v>
      </c>
      <c r="L45" s="232">
        <f t="shared" si="41"/>
        <v>0</v>
      </c>
      <c r="M45" s="232">
        <f t="shared" si="41"/>
        <v>0</v>
      </c>
      <c r="N45" s="232">
        <f t="shared" si="41"/>
        <v>0</v>
      </c>
      <c r="O45" s="232">
        <v>0</v>
      </c>
    </row>
    <row r="46" spans="1:15" ht="15">
      <c r="A46" s="140" t="s">
        <v>483</v>
      </c>
      <c r="B46" s="163" t="s">
        <v>183</v>
      </c>
      <c r="C46" s="330">
        <v>0</v>
      </c>
      <c r="D46" s="232">
        <f t="shared" si="1"/>
        <v>0</v>
      </c>
      <c r="E46" s="232">
        <f t="shared" si="2"/>
        <v>0</v>
      </c>
      <c r="F46" s="232">
        <f t="shared" si="2"/>
        <v>0</v>
      </c>
      <c r="G46" s="232">
        <f t="shared" si="2"/>
        <v>0</v>
      </c>
      <c r="H46" s="232">
        <f t="shared" si="2"/>
        <v>0</v>
      </c>
      <c r="I46" s="232">
        <f aca="true" t="shared" si="42" ref="I46:N46">H46</f>
        <v>0</v>
      </c>
      <c r="J46" s="232">
        <f t="shared" si="42"/>
        <v>0</v>
      </c>
      <c r="K46" s="232">
        <f t="shared" si="42"/>
        <v>0</v>
      </c>
      <c r="L46" s="232">
        <f t="shared" si="42"/>
        <v>0</v>
      </c>
      <c r="M46" s="232">
        <f t="shared" si="42"/>
        <v>0</v>
      </c>
      <c r="N46" s="232">
        <f t="shared" si="42"/>
        <v>0</v>
      </c>
      <c r="O46" s="232">
        <v>0</v>
      </c>
    </row>
    <row r="47" spans="1:15" ht="15">
      <c r="A47" s="140" t="s">
        <v>484</v>
      </c>
      <c r="B47" s="163" t="s">
        <v>184</v>
      </c>
      <c r="C47" s="330">
        <v>0</v>
      </c>
      <c r="D47" s="232">
        <f t="shared" si="1"/>
        <v>0</v>
      </c>
      <c r="E47" s="232">
        <f t="shared" si="2"/>
        <v>0</v>
      </c>
      <c r="F47" s="232">
        <f t="shared" si="2"/>
        <v>0</v>
      </c>
      <c r="G47" s="232">
        <f t="shared" si="2"/>
        <v>0</v>
      </c>
      <c r="H47" s="232">
        <f t="shared" si="2"/>
        <v>0</v>
      </c>
      <c r="I47" s="232">
        <f aca="true" t="shared" si="43" ref="I47:N47">H47</f>
        <v>0</v>
      </c>
      <c r="J47" s="232">
        <f t="shared" si="43"/>
        <v>0</v>
      </c>
      <c r="K47" s="232">
        <f t="shared" si="43"/>
        <v>0</v>
      </c>
      <c r="L47" s="232">
        <f t="shared" si="43"/>
        <v>0</v>
      </c>
      <c r="M47" s="232">
        <f t="shared" si="43"/>
        <v>0</v>
      </c>
      <c r="N47" s="232">
        <f t="shared" si="43"/>
        <v>0</v>
      </c>
      <c r="O47" s="232">
        <v>0</v>
      </c>
    </row>
    <row r="48" spans="1:15" ht="15">
      <c r="A48" s="140" t="s">
        <v>185</v>
      </c>
      <c r="B48" s="163" t="s">
        <v>186</v>
      </c>
      <c r="C48" s="330">
        <v>100000</v>
      </c>
      <c r="D48" s="232">
        <f t="shared" si="1"/>
        <v>8333.333333333334</v>
      </c>
      <c r="E48" s="232">
        <f t="shared" si="2"/>
        <v>8333.333333333334</v>
      </c>
      <c r="F48" s="232">
        <f t="shared" si="2"/>
        <v>8333.333333333334</v>
      </c>
      <c r="G48" s="232">
        <f t="shared" si="2"/>
        <v>8333.333333333334</v>
      </c>
      <c r="H48" s="232">
        <f t="shared" si="2"/>
        <v>8333.333333333334</v>
      </c>
      <c r="I48" s="232">
        <f aca="true" t="shared" si="44" ref="I48:N48">H48</f>
        <v>8333.333333333334</v>
      </c>
      <c r="J48" s="232">
        <f t="shared" si="44"/>
        <v>8333.333333333334</v>
      </c>
      <c r="K48" s="232">
        <f t="shared" si="44"/>
        <v>8333.333333333334</v>
      </c>
      <c r="L48" s="232">
        <f t="shared" si="44"/>
        <v>8333.333333333334</v>
      </c>
      <c r="M48" s="232">
        <f t="shared" si="44"/>
        <v>8333.333333333334</v>
      </c>
      <c r="N48" s="232">
        <f t="shared" si="44"/>
        <v>8333.333333333334</v>
      </c>
      <c r="O48" s="232">
        <v>8337</v>
      </c>
    </row>
    <row r="49" spans="1:15" ht="15">
      <c r="A49" s="141" t="s">
        <v>421</v>
      </c>
      <c r="B49" s="164" t="s">
        <v>187</v>
      </c>
      <c r="C49" s="330">
        <v>1364000</v>
      </c>
      <c r="D49" s="232">
        <f t="shared" si="1"/>
        <v>113666.66666666667</v>
      </c>
      <c r="E49" s="232">
        <f t="shared" si="2"/>
        <v>113666.66666666667</v>
      </c>
      <c r="F49" s="232">
        <f t="shared" si="2"/>
        <v>113666.66666666667</v>
      </c>
      <c r="G49" s="232">
        <f t="shared" si="2"/>
        <v>113666.66666666667</v>
      </c>
      <c r="H49" s="232">
        <f t="shared" si="2"/>
        <v>113666.66666666667</v>
      </c>
      <c r="I49" s="232">
        <f aca="true" t="shared" si="45" ref="I49:N49">H49</f>
        <v>113666.66666666667</v>
      </c>
      <c r="J49" s="232">
        <f t="shared" si="45"/>
        <v>113666.66666666667</v>
      </c>
      <c r="K49" s="232">
        <f t="shared" si="45"/>
        <v>113666.66666666667</v>
      </c>
      <c r="L49" s="232">
        <f t="shared" si="45"/>
        <v>113666.66666666667</v>
      </c>
      <c r="M49" s="232">
        <f t="shared" si="45"/>
        <v>113666.66666666667</v>
      </c>
      <c r="N49" s="232">
        <f t="shared" si="45"/>
        <v>113666.66666666667</v>
      </c>
      <c r="O49" s="232">
        <v>113663</v>
      </c>
    </row>
    <row r="50" spans="1:15" ht="15">
      <c r="A50" s="143" t="s">
        <v>422</v>
      </c>
      <c r="B50" s="166" t="s">
        <v>188</v>
      </c>
      <c r="C50" s="330">
        <v>6599000</v>
      </c>
      <c r="D50" s="232">
        <f t="shared" si="1"/>
        <v>549916.6666666666</v>
      </c>
      <c r="E50" s="232">
        <f t="shared" si="2"/>
        <v>549916.6666666666</v>
      </c>
      <c r="F50" s="232">
        <f t="shared" si="2"/>
        <v>549916.6666666666</v>
      </c>
      <c r="G50" s="232">
        <f t="shared" si="2"/>
        <v>549916.6666666666</v>
      </c>
      <c r="H50" s="232">
        <f t="shared" si="2"/>
        <v>549916.6666666666</v>
      </c>
      <c r="I50" s="232">
        <f aca="true" t="shared" si="46" ref="I50:N50">H50</f>
        <v>549916.6666666666</v>
      </c>
      <c r="J50" s="232">
        <f t="shared" si="46"/>
        <v>549916.6666666666</v>
      </c>
      <c r="K50" s="232">
        <f t="shared" si="46"/>
        <v>549916.6666666666</v>
      </c>
      <c r="L50" s="232">
        <f t="shared" si="46"/>
        <v>549916.6666666666</v>
      </c>
      <c r="M50" s="232">
        <f t="shared" si="46"/>
        <v>549916.6666666666</v>
      </c>
      <c r="N50" s="232">
        <f t="shared" si="46"/>
        <v>549916.6666666666</v>
      </c>
      <c r="O50" s="232">
        <v>549916.666666666</v>
      </c>
    </row>
    <row r="51" spans="1:15" ht="15">
      <c r="A51" s="145" t="s">
        <v>189</v>
      </c>
      <c r="B51" s="163" t="s">
        <v>190</v>
      </c>
      <c r="C51" s="330">
        <v>0</v>
      </c>
      <c r="D51" s="232">
        <f t="shared" si="1"/>
        <v>0</v>
      </c>
      <c r="E51" s="232">
        <f t="shared" si="2"/>
        <v>0</v>
      </c>
      <c r="F51" s="232">
        <f t="shared" si="2"/>
        <v>0</v>
      </c>
      <c r="G51" s="232">
        <f t="shared" si="2"/>
        <v>0</v>
      </c>
      <c r="H51" s="232">
        <f t="shared" si="2"/>
        <v>0</v>
      </c>
      <c r="I51" s="232">
        <f aca="true" t="shared" si="47" ref="I51:N51">H51</f>
        <v>0</v>
      </c>
      <c r="J51" s="232">
        <f t="shared" si="47"/>
        <v>0</v>
      </c>
      <c r="K51" s="232">
        <f t="shared" si="47"/>
        <v>0</v>
      </c>
      <c r="L51" s="232">
        <f t="shared" si="47"/>
        <v>0</v>
      </c>
      <c r="M51" s="232">
        <f t="shared" si="47"/>
        <v>0</v>
      </c>
      <c r="N51" s="232">
        <f t="shared" si="47"/>
        <v>0</v>
      </c>
      <c r="O51" s="232">
        <v>0</v>
      </c>
    </row>
    <row r="52" spans="1:15" ht="15">
      <c r="A52" s="145" t="s">
        <v>423</v>
      </c>
      <c r="B52" s="163" t="s">
        <v>191</v>
      </c>
      <c r="C52" s="330">
        <v>0</v>
      </c>
      <c r="D52" s="232">
        <f t="shared" si="1"/>
        <v>0</v>
      </c>
      <c r="E52" s="232">
        <f t="shared" si="2"/>
        <v>0</v>
      </c>
      <c r="F52" s="232">
        <f t="shared" si="2"/>
        <v>0</v>
      </c>
      <c r="G52" s="232">
        <f t="shared" si="2"/>
        <v>0</v>
      </c>
      <c r="H52" s="232">
        <f t="shared" si="2"/>
        <v>0</v>
      </c>
      <c r="I52" s="232">
        <f aca="true" t="shared" si="48" ref="I52:N52">H52</f>
        <v>0</v>
      </c>
      <c r="J52" s="232">
        <f t="shared" si="48"/>
        <v>0</v>
      </c>
      <c r="K52" s="232">
        <f t="shared" si="48"/>
        <v>0</v>
      </c>
      <c r="L52" s="232">
        <f t="shared" si="48"/>
        <v>0</v>
      </c>
      <c r="M52" s="232">
        <f t="shared" si="48"/>
        <v>0</v>
      </c>
      <c r="N52" s="232">
        <f t="shared" si="48"/>
        <v>0</v>
      </c>
      <c r="O52" s="232">
        <v>0</v>
      </c>
    </row>
    <row r="53" spans="1:15" ht="15">
      <c r="A53" s="169" t="s">
        <v>485</v>
      </c>
      <c r="B53" s="163" t="s">
        <v>192</v>
      </c>
      <c r="C53" s="330">
        <v>0</v>
      </c>
      <c r="D53" s="232">
        <f t="shared" si="1"/>
        <v>0</v>
      </c>
      <c r="E53" s="232">
        <f t="shared" si="2"/>
        <v>0</v>
      </c>
      <c r="F53" s="232">
        <f t="shared" si="2"/>
        <v>0</v>
      </c>
      <c r="G53" s="232">
        <f t="shared" si="2"/>
        <v>0</v>
      </c>
      <c r="H53" s="232">
        <f t="shared" si="2"/>
        <v>0</v>
      </c>
      <c r="I53" s="232">
        <f aca="true" t="shared" si="49" ref="I53:N53">H53</f>
        <v>0</v>
      </c>
      <c r="J53" s="232">
        <f t="shared" si="49"/>
        <v>0</v>
      </c>
      <c r="K53" s="232">
        <f t="shared" si="49"/>
        <v>0</v>
      </c>
      <c r="L53" s="232">
        <f t="shared" si="49"/>
        <v>0</v>
      </c>
      <c r="M53" s="232">
        <f t="shared" si="49"/>
        <v>0</v>
      </c>
      <c r="N53" s="232">
        <f t="shared" si="49"/>
        <v>0</v>
      </c>
      <c r="O53" s="232">
        <v>0</v>
      </c>
    </row>
    <row r="54" spans="1:15" ht="15">
      <c r="A54" s="169" t="s">
        <v>486</v>
      </c>
      <c r="B54" s="163" t="s">
        <v>193</v>
      </c>
      <c r="C54" s="330">
        <v>0</v>
      </c>
      <c r="D54" s="232">
        <f t="shared" si="1"/>
        <v>0</v>
      </c>
      <c r="E54" s="232">
        <f t="shared" si="2"/>
        <v>0</v>
      </c>
      <c r="F54" s="232">
        <f t="shared" si="2"/>
        <v>0</v>
      </c>
      <c r="G54" s="232">
        <f t="shared" si="2"/>
        <v>0</v>
      </c>
      <c r="H54" s="232">
        <f t="shared" si="2"/>
        <v>0</v>
      </c>
      <c r="I54" s="232">
        <f aca="true" t="shared" si="50" ref="I54:N54">H54</f>
        <v>0</v>
      </c>
      <c r="J54" s="232">
        <f t="shared" si="50"/>
        <v>0</v>
      </c>
      <c r="K54" s="232">
        <f t="shared" si="50"/>
        <v>0</v>
      </c>
      <c r="L54" s="232">
        <f t="shared" si="50"/>
        <v>0</v>
      </c>
      <c r="M54" s="232">
        <f t="shared" si="50"/>
        <v>0</v>
      </c>
      <c r="N54" s="232">
        <f t="shared" si="50"/>
        <v>0</v>
      </c>
      <c r="O54" s="232">
        <v>0</v>
      </c>
    </row>
    <row r="55" spans="1:15" ht="15">
      <c r="A55" s="169" t="s">
        <v>487</v>
      </c>
      <c r="B55" s="163" t="s">
        <v>194</v>
      </c>
      <c r="C55" s="330">
        <v>0</v>
      </c>
      <c r="D55" s="232">
        <f t="shared" si="1"/>
        <v>0</v>
      </c>
      <c r="E55" s="232">
        <f t="shared" si="2"/>
        <v>0</v>
      </c>
      <c r="F55" s="232">
        <f t="shared" si="2"/>
        <v>0</v>
      </c>
      <c r="G55" s="232">
        <f t="shared" si="2"/>
        <v>0</v>
      </c>
      <c r="H55" s="232">
        <f t="shared" si="2"/>
        <v>0</v>
      </c>
      <c r="I55" s="232">
        <f aca="true" t="shared" si="51" ref="I55:N55">H55</f>
        <v>0</v>
      </c>
      <c r="J55" s="232">
        <f t="shared" si="51"/>
        <v>0</v>
      </c>
      <c r="K55" s="232">
        <f t="shared" si="51"/>
        <v>0</v>
      </c>
      <c r="L55" s="232">
        <f t="shared" si="51"/>
        <v>0</v>
      </c>
      <c r="M55" s="232">
        <f t="shared" si="51"/>
        <v>0</v>
      </c>
      <c r="N55" s="232">
        <f t="shared" si="51"/>
        <v>0</v>
      </c>
      <c r="O55" s="232">
        <v>0</v>
      </c>
    </row>
    <row r="56" spans="1:15" ht="15">
      <c r="A56" s="145" t="s">
        <v>488</v>
      </c>
      <c r="B56" s="163" t="s">
        <v>195</v>
      </c>
      <c r="C56" s="330">
        <v>0</v>
      </c>
      <c r="D56" s="232">
        <f t="shared" si="1"/>
        <v>0</v>
      </c>
      <c r="E56" s="232">
        <f t="shared" si="2"/>
        <v>0</v>
      </c>
      <c r="F56" s="232">
        <f t="shared" si="2"/>
        <v>0</v>
      </c>
      <c r="G56" s="232">
        <f t="shared" si="2"/>
        <v>0</v>
      </c>
      <c r="H56" s="232">
        <f t="shared" si="2"/>
        <v>0</v>
      </c>
      <c r="I56" s="232">
        <f aca="true" t="shared" si="52" ref="I56:N56">H56</f>
        <v>0</v>
      </c>
      <c r="J56" s="232">
        <f t="shared" si="52"/>
        <v>0</v>
      </c>
      <c r="K56" s="232">
        <f t="shared" si="52"/>
        <v>0</v>
      </c>
      <c r="L56" s="232">
        <f t="shared" si="52"/>
        <v>0</v>
      </c>
      <c r="M56" s="232">
        <f t="shared" si="52"/>
        <v>0</v>
      </c>
      <c r="N56" s="232">
        <f t="shared" si="52"/>
        <v>0</v>
      </c>
      <c r="O56" s="232">
        <v>0</v>
      </c>
    </row>
    <row r="57" spans="1:15" ht="15">
      <c r="A57" s="145" t="s">
        <v>489</v>
      </c>
      <c r="B57" s="163" t="s">
        <v>196</v>
      </c>
      <c r="C57" s="330">
        <v>0</v>
      </c>
      <c r="D57" s="232">
        <f t="shared" si="1"/>
        <v>0</v>
      </c>
      <c r="E57" s="232">
        <f t="shared" si="2"/>
        <v>0</v>
      </c>
      <c r="F57" s="232">
        <f t="shared" si="2"/>
        <v>0</v>
      </c>
      <c r="G57" s="232">
        <f t="shared" si="2"/>
        <v>0</v>
      </c>
      <c r="H57" s="232">
        <f t="shared" si="2"/>
        <v>0</v>
      </c>
      <c r="I57" s="232">
        <f aca="true" t="shared" si="53" ref="I57:N57">H57</f>
        <v>0</v>
      </c>
      <c r="J57" s="232">
        <f t="shared" si="53"/>
        <v>0</v>
      </c>
      <c r="K57" s="232">
        <f t="shared" si="53"/>
        <v>0</v>
      </c>
      <c r="L57" s="232">
        <f t="shared" si="53"/>
        <v>0</v>
      </c>
      <c r="M57" s="232">
        <f t="shared" si="53"/>
        <v>0</v>
      </c>
      <c r="N57" s="232">
        <f t="shared" si="53"/>
        <v>0</v>
      </c>
      <c r="O57" s="232">
        <v>0</v>
      </c>
    </row>
    <row r="58" spans="1:15" ht="15">
      <c r="A58" s="145" t="s">
        <v>490</v>
      </c>
      <c r="B58" s="163" t="s">
        <v>197</v>
      </c>
      <c r="C58" s="330">
        <v>800000</v>
      </c>
      <c r="D58" s="232">
        <f t="shared" si="1"/>
        <v>66666.66666666667</v>
      </c>
      <c r="E58" s="232">
        <f t="shared" si="2"/>
        <v>66666.66666666667</v>
      </c>
      <c r="F58" s="232">
        <f t="shared" si="2"/>
        <v>66666.66666666667</v>
      </c>
      <c r="G58" s="232">
        <f t="shared" si="2"/>
        <v>66666.66666666667</v>
      </c>
      <c r="H58" s="232">
        <f t="shared" si="2"/>
        <v>66666.66666666667</v>
      </c>
      <c r="I58" s="232">
        <f aca="true" t="shared" si="54" ref="I58:N58">H58</f>
        <v>66666.66666666667</v>
      </c>
      <c r="J58" s="232">
        <f t="shared" si="54"/>
        <v>66666.66666666667</v>
      </c>
      <c r="K58" s="232">
        <f t="shared" si="54"/>
        <v>66666.66666666667</v>
      </c>
      <c r="L58" s="232">
        <f t="shared" si="54"/>
        <v>66666.66666666667</v>
      </c>
      <c r="M58" s="232">
        <f t="shared" si="54"/>
        <v>66666.66666666667</v>
      </c>
      <c r="N58" s="232">
        <f t="shared" si="54"/>
        <v>66666.66666666667</v>
      </c>
      <c r="O58" s="232">
        <v>66663</v>
      </c>
    </row>
    <row r="59" spans="1:15" ht="15">
      <c r="A59" s="146" t="s">
        <v>452</v>
      </c>
      <c r="B59" s="166" t="s">
        <v>198</v>
      </c>
      <c r="C59" s="330">
        <v>800000</v>
      </c>
      <c r="D59" s="232">
        <f t="shared" si="1"/>
        <v>66666.66666666667</v>
      </c>
      <c r="E59" s="232">
        <f t="shared" si="2"/>
        <v>66666.66666666667</v>
      </c>
      <c r="F59" s="232">
        <f t="shared" si="2"/>
        <v>66666.66666666667</v>
      </c>
      <c r="G59" s="232">
        <f t="shared" si="2"/>
        <v>66666.66666666667</v>
      </c>
      <c r="H59" s="232">
        <f t="shared" si="2"/>
        <v>66666.66666666667</v>
      </c>
      <c r="I59" s="232">
        <f aca="true" t="shared" si="55" ref="I59:N59">H59</f>
        <v>66666.66666666667</v>
      </c>
      <c r="J59" s="232">
        <f t="shared" si="55"/>
        <v>66666.66666666667</v>
      </c>
      <c r="K59" s="232">
        <f t="shared" si="55"/>
        <v>66666.66666666667</v>
      </c>
      <c r="L59" s="232">
        <f t="shared" si="55"/>
        <v>66666.66666666667</v>
      </c>
      <c r="M59" s="232">
        <f t="shared" si="55"/>
        <v>66666.66666666667</v>
      </c>
      <c r="N59" s="232">
        <f t="shared" si="55"/>
        <v>66666.66666666667</v>
      </c>
      <c r="O59" s="232">
        <v>66663</v>
      </c>
    </row>
    <row r="60" spans="1:15" ht="15">
      <c r="A60" s="170" t="s">
        <v>491</v>
      </c>
      <c r="B60" s="163" t="s">
        <v>199</v>
      </c>
      <c r="C60" s="330">
        <v>0</v>
      </c>
      <c r="D60" s="232">
        <f t="shared" si="1"/>
        <v>0</v>
      </c>
      <c r="E60" s="232">
        <f t="shared" si="2"/>
        <v>0</v>
      </c>
      <c r="F60" s="232">
        <f t="shared" si="2"/>
        <v>0</v>
      </c>
      <c r="G60" s="232">
        <f t="shared" si="2"/>
        <v>0</v>
      </c>
      <c r="H60" s="232">
        <f t="shared" si="2"/>
        <v>0</v>
      </c>
      <c r="I60" s="232">
        <f aca="true" t="shared" si="56" ref="I60:N60">H60</f>
        <v>0</v>
      </c>
      <c r="J60" s="232">
        <f t="shared" si="56"/>
        <v>0</v>
      </c>
      <c r="K60" s="232">
        <f t="shared" si="56"/>
        <v>0</v>
      </c>
      <c r="L60" s="232">
        <f t="shared" si="56"/>
        <v>0</v>
      </c>
      <c r="M60" s="232">
        <f t="shared" si="56"/>
        <v>0</v>
      </c>
      <c r="N60" s="232">
        <f t="shared" si="56"/>
        <v>0</v>
      </c>
      <c r="O60" s="232">
        <v>0</v>
      </c>
    </row>
    <row r="61" spans="1:15" ht="15">
      <c r="A61" s="170" t="s">
        <v>200</v>
      </c>
      <c r="B61" s="163" t="s">
        <v>201</v>
      </c>
      <c r="C61" s="330">
        <v>0</v>
      </c>
      <c r="D61" s="232">
        <f t="shared" si="1"/>
        <v>0</v>
      </c>
      <c r="E61" s="232">
        <f t="shared" si="2"/>
        <v>0</v>
      </c>
      <c r="F61" s="232">
        <f t="shared" si="2"/>
        <v>0</v>
      </c>
      <c r="G61" s="232">
        <f t="shared" si="2"/>
        <v>0</v>
      </c>
      <c r="H61" s="232">
        <f t="shared" si="2"/>
        <v>0</v>
      </c>
      <c r="I61" s="232">
        <f aca="true" t="shared" si="57" ref="I61:N61">H61</f>
        <v>0</v>
      </c>
      <c r="J61" s="232">
        <f t="shared" si="57"/>
        <v>0</v>
      </c>
      <c r="K61" s="232">
        <f t="shared" si="57"/>
        <v>0</v>
      </c>
      <c r="L61" s="232">
        <f t="shared" si="57"/>
        <v>0</v>
      </c>
      <c r="M61" s="232">
        <f t="shared" si="57"/>
        <v>0</v>
      </c>
      <c r="N61" s="232">
        <f t="shared" si="57"/>
        <v>0</v>
      </c>
      <c r="O61" s="232">
        <v>0</v>
      </c>
    </row>
    <row r="62" spans="1:15" ht="15">
      <c r="A62" s="170" t="s">
        <v>202</v>
      </c>
      <c r="B62" s="163" t="s">
        <v>203</v>
      </c>
      <c r="C62" s="330">
        <v>0</v>
      </c>
      <c r="D62" s="232">
        <f t="shared" si="1"/>
        <v>0</v>
      </c>
      <c r="E62" s="232">
        <f t="shared" si="2"/>
        <v>0</v>
      </c>
      <c r="F62" s="232">
        <f t="shared" si="2"/>
        <v>0</v>
      </c>
      <c r="G62" s="232">
        <f t="shared" si="2"/>
        <v>0</v>
      </c>
      <c r="H62" s="232">
        <f t="shared" si="2"/>
        <v>0</v>
      </c>
      <c r="I62" s="232">
        <f aca="true" t="shared" si="58" ref="I62:N62">H62</f>
        <v>0</v>
      </c>
      <c r="J62" s="232">
        <f t="shared" si="58"/>
        <v>0</v>
      </c>
      <c r="K62" s="232">
        <f t="shared" si="58"/>
        <v>0</v>
      </c>
      <c r="L62" s="232">
        <f t="shared" si="58"/>
        <v>0</v>
      </c>
      <c r="M62" s="232">
        <f t="shared" si="58"/>
        <v>0</v>
      </c>
      <c r="N62" s="232">
        <f t="shared" si="58"/>
        <v>0</v>
      </c>
      <c r="O62" s="232">
        <v>0</v>
      </c>
    </row>
    <row r="63" spans="1:15" ht="15">
      <c r="A63" s="170" t="s">
        <v>453</v>
      </c>
      <c r="B63" s="163" t="s">
        <v>204</v>
      </c>
      <c r="C63" s="330">
        <v>0</v>
      </c>
      <c r="D63" s="232">
        <f t="shared" si="1"/>
        <v>0</v>
      </c>
      <c r="E63" s="232">
        <f t="shared" si="2"/>
        <v>0</v>
      </c>
      <c r="F63" s="232">
        <f t="shared" si="2"/>
        <v>0</v>
      </c>
      <c r="G63" s="232">
        <f t="shared" si="2"/>
        <v>0</v>
      </c>
      <c r="H63" s="232">
        <f t="shared" si="2"/>
        <v>0</v>
      </c>
      <c r="I63" s="232">
        <f aca="true" t="shared" si="59" ref="I63:N63">H63</f>
        <v>0</v>
      </c>
      <c r="J63" s="232">
        <f t="shared" si="59"/>
        <v>0</v>
      </c>
      <c r="K63" s="232">
        <f t="shared" si="59"/>
        <v>0</v>
      </c>
      <c r="L63" s="232">
        <f t="shared" si="59"/>
        <v>0</v>
      </c>
      <c r="M63" s="232">
        <f t="shared" si="59"/>
        <v>0</v>
      </c>
      <c r="N63" s="232">
        <f t="shared" si="59"/>
        <v>0</v>
      </c>
      <c r="O63" s="232">
        <v>0</v>
      </c>
    </row>
    <row r="64" spans="1:15" ht="15">
      <c r="A64" s="170" t="s">
        <v>492</v>
      </c>
      <c r="B64" s="163" t="s">
        <v>205</v>
      </c>
      <c r="C64" s="330">
        <v>0</v>
      </c>
      <c r="D64" s="232">
        <f t="shared" si="1"/>
        <v>0</v>
      </c>
      <c r="E64" s="232">
        <f t="shared" si="2"/>
        <v>0</v>
      </c>
      <c r="F64" s="232">
        <f t="shared" si="2"/>
        <v>0</v>
      </c>
      <c r="G64" s="232">
        <f t="shared" si="2"/>
        <v>0</v>
      </c>
      <c r="H64" s="232">
        <f t="shared" si="2"/>
        <v>0</v>
      </c>
      <c r="I64" s="232">
        <f aca="true" t="shared" si="60" ref="I64:N64">H64</f>
        <v>0</v>
      </c>
      <c r="J64" s="232">
        <f t="shared" si="60"/>
        <v>0</v>
      </c>
      <c r="K64" s="232">
        <f t="shared" si="60"/>
        <v>0</v>
      </c>
      <c r="L64" s="232">
        <f t="shared" si="60"/>
        <v>0</v>
      </c>
      <c r="M64" s="232">
        <f t="shared" si="60"/>
        <v>0</v>
      </c>
      <c r="N64" s="232">
        <f t="shared" si="60"/>
        <v>0</v>
      </c>
      <c r="O64" s="232">
        <v>0</v>
      </c>
    </row>
    <row r="65" spans="1:15" ht="15">
      <c r="A65" s="170" t="s">
        <v>455</v>
      </c>
      <c r="B65" s="163" t="s">
        <v>206</v>
      </c>
      <c r="C65" s="330">
        <v>940000</v>
      </c>
      <c r="D65" s="232">
        <f t="shared" si="1"/>
        <v>78333.33333333333</v>
      </c>
      <c r="E65" s="232">
        <f t="shared" si="2"/>
        <v>78333.33333333333</v>
      </c>
      <c r="F65" s="232">
        <f t="shared" si="2"/>
        <v>78333.33333333333</v>
      </c>
      <c r="G65" s="232">
        <f t="shared" si="2"/>
        <v>78333.33333333333</v>
      </c>
      <c r="H65" s="232">
        <f t="shared" si="2"/>
        <v>78333.33333333333</v>
      </c>
      <c r="I65" s="232">
        <f aca="true" t="shared" si="61" ref="I65:N65">H65</f>
        <v>78333.33333333333</v>
      </c>
      <c r="J65" s="232">
        <f t="shared" si="61"/>
        <v>78333.33333333333</v>
      </c>
      <c r="K65" s="232">
        <f t="shared" si="61"/>
        <v>78333.33333333333</v>
      </c>
      <c r="L65" s="232">
        <f t="shared" si="61"/>
        <v>78333.33333333333</v>
      </c>
      <c r="M65" s="232">
        <f t="shared" si="61"/>
        <v>78333.33333333333</v>
      </c>
      <c r="N65" s="232">
        <f t="shared" si="61"/>
        <v>78333.33333333333</v>
      </c>
      <c r="O65" s="232">
        <v>78333.33333333326</v>
      </c>
    </row>
    <row r="66" spans="1:15" ht="15">
      <c r="A66" s="170" t="s">
        <v>493</v>
      </c>
      <c r="B66" s="163" t="s">
        <v>207</v>
      </c>
      <c r="C66" s="330">
        <v>0</v>
      </c>
      <c r="D66" s="232">
        <f t="shared" si="1"/>
        <v>0</v>
      </c>
      <c r="E66" s="232">
        <f t="shared" si="2"/>
        <v>0</v>
      </c>
      <c r="F66" s="232">
        <f t="shared" si="2"/>
        <v>0</v>
      </c>
      <c r="G66" s="232">
        <f t="shared" si="2"/>
        <v>0</v>
      </c>
      <c r="H66" s="232">
        <f t="shared" si="2"/>
        <v>0</v>
      </c>
      <c r="I66" s="232">
        <f aca="true" t="shared" si="62" ref="I66:N66">H66</f>
        <v>0</v>
      </c>
      <c r="J66" s="232">
        <f t="shared" si="62"/>
        <v>0</v>
      </c>
      <c r="K66" s="232">
        <f t="shared" si="62"/>
        <v>0</v>
      </c>
      <c r="L66" s="232">
        <f t="shared" si="62"/>
        <v>0</v>
      </c>
      <c r="M66" s="232">
        <f t="shared" si="62"/>
        <v>0</v>
      </c>
      <c r="N66" s="232">
        <f t="shared" si="62"/>
        <v>0</v>
      </c>
      <c r="O66" s="232">
        <v>0</v>
      </c>
    </row>
    <row r="67" spans="1:15" ht="15">
      <c r="A67" s="170" t="s">
        <v>494</v>
      </c>
      <c r="B67" s="163" t="s">
        <v>208</v>
      </c>
      <c r="C67" s="330">
        <v>90000</v>
      </c>
      <c r="D67" s="232">
        <f t="shared" si="1"/>
        <v>7500</v>
      </c>
      <c r="E67" s="232">
        <f t="shared" si="2"/>
        <v>7500</v>
      </c>
      <c r="F67" s="232">
        <f t="shared" si="2"/>
        <v>7500</v>
      </c>
      <c r="G67" s="232">
        <f t="shared" si="2"/>
        <v>7500</v>
      </c>
      <c r="H67" s="232">
        <f t="shared" si="2"/>
        <v>7500</v>
      </c>
      <c r="I67" s="232">
        <f aca="true" t="shared" si="63" ref="I67:N67">H67</f>
        <v>7500</v>
      </c>
      <c r="J67" s="232">
        <f t="shared" si="63"/>
        <v>7500</v>
      </c>
      <c r="K67" s="232">
        <f t="shared" si="63"/>
        <v>7500</v>
      </c>
      <c r="L67" s="232">
        <f t="shared" si="63"/>
        <v>7500</v>
      </c>
      <c r="M67" s="232">
        <f t="shared" si="63"/>
        <v>7500</v>
      </c>
      <c r="N67" s="232">
        <f t="shared" si="63"/>
        <v>7500</v>
      </c>
      <c r="O67" s="232">
        <v>7500</v>
      </c>
    </row>
    <row r="68" spans="1:15" ht="15">
      <c r="A68" s="170" t="s">
        <v>209</v>
      </c>
      <c r="B68" s="163" t="s">
        <v>210</v>
      </c>
      <c r="C68" s="330">
        <v>0</v>
      </c>
      <c r="D68" s="232">
        <f t="shared" si="1"/>
        <v>0</v>
      </c>
      <c r="E68" s="232">
        <f t="shared" si="2"/>
        <v>0</v>
      </c>
      <c r="F68" s="232">
        <f t="shared" si="2"/>
        <v>0</v>
      </c>
      <c r="G68" s="232">
        <f t="shared" si="2"/>
        <v>0</v>
      </c>
      <c r="H68" s="232">
        <f t="shared" si="2"/>
        <v>0</v>
      </c>
      <c r="I68" s="232">
        <f aca="true" t="shared" si="64" ref="I68:N68">H68</f>
        <v>0</v>
      </c>
      <c r="J68" s="232">
        <f t="shared" si="64"/>
        <v>0</v>
      </c>
      <c r="K68" s="232">
        <f t="shared" si="64"/>
        <v>0</v>
      </c>
      <c r="L68" s="232">
        <f t="shared" si="64"/>
        <v>0</v>
      </c>
      <c r="M68" s="232">
        <f t="shared" si="64"/>
        <v>0</v>
      </c>
      <c r="N68" s="232">
        <f t="shared" si="64"/>
        <v>0</v>
      </c>
      <c r="O68" s="232">
        <v>0</v>
      </c>
    </row>
    <row r="69" spans="1:15" ht="15">
      <c r="A69" s="171" t="s">
        <v>211</v>
      </c>
      <c r="B69" s="163" t="s">
        <v>212</v>
      </c>
      <c r="C69" s="330">
        <v>0</v>
      </c>
      <c r="D69" s="232">
        <f t="shared" si="1"/>
        <v>0</v>
      </c>
      <c r="E69" s="232">
        <f t="shared" si="2"/>
        <v>0</v>
      </c>
      <c r="F69" s="232">
        <f t="shared" si="2"/>
        <v>0</v>
      </c>
      <c r="G69" s="232">
        <f t="shared" si="2"/>
        <v>0</v>
      </c>
      <c r="H69" s="232">
        <f t="shared" si="2"/>
        <v>0</v>
      </c>
      <c r="I69" s="232">
        <f aca="true" t="shared" si="65" ref="I69:N69">H69</f>
        <v>0</v>
      </c>
      <c r="J69" s="232">
        <f t="shared" si="65"/>
        <v>0</v>
      </c>
      <c r="K69" s="232">
        <f t="shared" si="65"/>
        <v>0</v>
      </c>
      <c r="L69" s="232">
        <f t="shared" si="65"/>
        <v>0</v>
      </c>
      <c r="M69" s="232">
        <f t="shared" si="65"/>
        <v>0</v>
      </c>
      <c r="N69" s="232">
        <f t="shared" si="65"/>
        <v>0</v>
      </c>
      <c r="O69" s="232">
        <v>0</v>
      </c>
    </row>
    <row r="70" spans="1:15" ht="15">
      <c r="A70" s="170" t="s">
        <v>495</v>
      </c>
      <c r="B70" s="163" t="s">
        <v>213</v>
      </c>
      <c r="C70" s="330">
        <v>0</v>
      </c>
      <c r="D70" s="232">
        <f t="shared" si="1"/>
        <v>0</v>
      </c>
      <c r="E70" s="232">
        <f t="shared" si="2"/>
        <v>0</v>
      </c>
      <c r="F70" s="232">
        <f t="shared" si="2"/>
        <v>0</v>
      </c>
      <c r="G70" s="232">
        <f t="shared" si="2"/>
        <v>0</v>
      </c>
      <c r="H70" s="232">
        <f aca="true" t="shared" si="66" ref="H70:N70">G70</f>
        <v>0</v>
      </c>
      <c r="I70" s="232">
        <f t="shared" si="66"/>
        <v>0</v>
      </c>
      <c r="J70" s="232">
        <f t="shared" si="66"/>
        <v>0</v>
      </c>
      <c r="K70" s="232">
        <f t="shared" si="66"/>
        <v>0</v>
      </c>
      <c r="L70" s="232">
        <f t="shared" si="66"/>
        <v>0</v>
      </c>
      <c r="M70" s="232">
        <f t="shared" si="66"/>
        <v>0</v>
      </c>
      <c r="N70" s="232">
        <f t="shared" si="66"/>
        <v>0</v>
      </c>
      <c r="O70" s="232">
        <v>0</v>
      </c>
    </row>
    <row r="71" spans="1:15" ht="15">
      <c r="A71" s="171" t="s">
        <v>670</v>
      </c>
      <c r="B71" s="163" t="s">
        <v>214</v>
      </c>
      <c r="C71" s="330">
        <v>1285610</v>
      </c>
      <c r="D71" s="232">
        <f aca="true" t="shared" si="67" ref="D71:D122">C71/12</f>
        <v>107134.16666666667</v>
      </c>
      <c r="E71" s="232">
        <f aca="true" t="shared" si="68" ref="E71:L122">D71</f>
        <v>107134.16666666667</v>
      </c>
      <c r="F71" s="232">
        <f t="shared" si="68"/>
        <v>107134.16666666667</v>
      </c>
      <c r="G71" s="232">
        <f t="shared" si="68"/>
        <v>107134.16666666667</v>
      </c>
      <c r="H71" s="232">
        <f t="shared" si="68"/>
        <v>107134.16666666667</v>
      </c>
      <c r="I71" s="232">
        <f t="shared" si="68"/>
        <v>107134.16666666667</v>
      </c>
      <c r="J71" s="232">
        <f t="shared" si="68"/>
        <v>107134.16666666667</v>
      </c>
      <c r="K71" s="232">
        <f t="shared" si="68"/>
        <v>107134.16666666667</v>
      </c>
      <c r="L71" s="232">
        <f t="shared" si="68"/>
        <v>107134.16666666667</v>
      </c>
      <c r="M71" s="232">
        <f aca="true" t="shared" si="69" ref="M71:N87">L71</f>
        <v>107134.16666666667</v>
      </c>
      <c r="N71" s="232">
        <f t="shared" si="69"/>
        <v>107134.16666666667</v>
      </c>
      <c r="O71" s="232">
        <v>107136</v>
      </c>
    </row>
    <row r="72" spans="1:15" ht="15">
      <c r="A72" s="171" t="s">
        <v>671</v>
      </c>
      <c r="B72" s="163" t="s">
        <v>214</v>
      </c>
      <c r="C72" s="330">
        <v>0</v>
      </c>
      <c r="D72" s="232">
        <f t="shared" si="67"/>
        <v>0</v>
      </c>
      <c r="E72" s="232">
        <f t="shared" si="68"/>
        <v>0</v>
      </c>
      <c r="F72" s="232">
        <f t="shared" si="68"/>
        <v>0</v>
      </c>
      <c r="G72" s="232">
        <f t="shared" si="68"/>
        <v>0</v>
      </c>
      <c r="H72" s="232">
        <f t="shared" si="68"/>
        <v>0</v>
      </c>
      <c r="I72" s="232">
        <f t="shared" si="68"/>
        <v>0</v>
      </c>
      <c r="J72" s="232">
        <f t="shared" si="68"/>
        <v>0</v>
      </c>
      <c r="K72" s="232">
        <f t="shared" si="68"/>
        <v>0</v>
      </c>
      <c r="L72" s="232">
        <f t="shared" si="68"/>
        <v>0</v>
      </c>
      <c r="M72" s="232">
        <f t="shared" si="69"/>
        <v>0</v>
      </c>
      <c r="N72" s="232">
        <f t="shared" si="69"/>
        <v>0</v>
      </c>
      <c r="O72" s="232">
        <v>0</v>
      </c>
    </row>
    <row r="73" spans="1:15" ht="15">
      <c r="A73" s="146" t="s">
        <v>458</v>
      </c>
      <c r="B73" s="166" t="s">
        <v>215</v>
      </c>
      <c r="C73" s="330">
        <v>2315610</v>
      </c>
      <c r="D73" s="232">
        <f t="shared" si="67"/>
        <v>192967.5</v>
      </c>
      <c r="E73" s="232">
        <f t="shared" si="68"/>
        <v>192967.5</v>
      </c>
      <c r="F73" s="232">
        <f t="shared" si="68"/>
        <v>192967.5</v>
      </c>
      <c r="G73" s="232">
        <f t="shared" si="68"/>
        <v>192967.5</v>
      </c>
      <c r="H73" s="232">
        <f t="shared" si="68"/>
        <v>192967.5</v>
      </c>
      <c r="I73" s="232">
        <f t="shared" si="68"/>
        <v>192967.5</v>
      </c>
      <c r="J73" s="232">
        <f t="shared" si="68"/>
        <v>192967.5</v>
      </c>
      <c r="K73" s="232">
        <f t="shared" si="68"/>
        <v>192967.5</v>
      </c>
      <c r="L73" s="232">
        <f t="shared" si="68"/>
        <v>192967.5</v>
      </c>
      <c r="M73" s="232">
        <f t="shared" si="69"/>
        <v>192967.5</v>
      </c>
      <c r="N73" s="232">
        <f t="shared" si="69"/>
        <v>192967.5</v>
      </c>
      <c r="O73" s="232">
        <v>192967</v>
      </c>
    </row>
    <row r="74" spans="1:15" ht="15.75">
      <c r="A74" s="172" t="s">
        <v>719</v>
      </c>
      <c r="B74" s="166"/>
      <c r="C74" s="330">
        <v>14093610</v>
      </c>
      <c r="D74" s="232">
        <f t="shared" si="67"/>
        <v>1174467.5</v>
      </c>
      <c r="E74" s="232">
        <f t="shared" si="68"/>
        <v>1174467.5</v>
      </c>
      <c r="F74" s="232">
        <f t="shared" si="68"/>
        <v>1174467.5</v>
      </c>
      <c r="G74" s="232">
        <f t="shared" si="68"/>
        <v>1174467.5</v>
      </c>
      <c r="H74" s="232">
        <f t="shared" si="68"/>
        <v>1174467.5</v>
      </c>
      <c r="I74" s="232">
        <f t="shared" si="68"/>
        <v>1174467.5</v>
      </c>
      <c r="J74" s="232">
        <f t="shared" si="68"/>
        <v>1174467.5</v>
      </c>
      <c r="K74" s="232">
        <f t="shared" si="68"/>
        <v>1174467.5</v>
      </c>
      <c r="L74" s="232">
        <f t="shared" si="68"/>
        <v>1174467.5</v>
      </c>
      <c r="M74" s="232">
        <f t="shared" si="69"/>
        <v>1174467.5</v>
      </c>
      <c r="N74" s="232">
        <f t="shared" si="69"/>
        <v>1174467.5</v>
      </c>
      <c r="O74" s="232">
        <v>1174467</v>
      </c>
    </row>
    <row r="75" spans="1:15" ht="15">
      <c r="A75" s="173" t="s">
        <v>216</v>
      </c>
      <c r="B75" s="163" t="s">
        <v>217</v>
      </c>
      <c r="C75" s="330">
        <v>0</v>
      </c>
      <c r="D75" s="232">
        <f t="shared" si="67"/>
        <v>0</v>
      </c>
      <c r="E75" s="232">
        <f t="shared" si="68"/>
        <v>0</v>
      </c>
      <c r="F75" s="232">
        <f t="shared" si="68"/>
        <v>0</v>
      </c>
      <c r="G75" s="232">
        <f t="shared" si="68"/>
        <v>0</v>
      </c>
      <c r="H75" s="232">
        <f t="shared" si="68"/>
        <v>0</v>
      </c>
      <c r="I75" s="232">
        <f t="shared" si="68"/>
        <v>0</v>
      </c>
      <c r="J75" s="232">
        <f t="shared" si="68"/>
        <v>0</v>
      </c>
      <c r="K75" s="232">
        <f t="shared" si="68"/>
        <v>0</v>
      </c>
      <c r="L75" s="232">
        <f t="shared" si="68"/>
        <v>0</v>
      </c>
      <c r="M75" s="232">
        <f t="shared" si="69"/>
        <v>0</v>
      </c>
      <c r="N75" s="232">
        <f t="shared" si="69"/>
        <v>0</v>
      </c>
      <c r="O75" s="232">
        <v>0</v>
      </c>
    </row>
    <row r="76" spans="1:15" ht="15">
      <c r="A76" s="173" t="s">
        <v>496</v>
      </c>
      <c r="B76" s="163" t="s">
        <v>218</v>
      </c>
      <c r="C76" s="330">
        <v>0</v>
      </c>
      <c r="D76" s="232">
        <f t="shared" si="67"/>
        <v>0</v>
      </c>
      <c r="E76" s="232">
        <f t="shared" si="68"/>
        <v>0</v>
      </c>
      <c r="F76" s="232">
        <f t="shared" si="68"/>
        <v>0</v>
      </c>
      <c r="G76" s="232">
        <f t="shared" si="68"/>
        <v>0</v>
      </c>
      <c r="H76" s="232">
        <f t="shared" si="68"/>
        <v>0</v>
      </c>
      <c r="I76" s="232">
        <f t="shared" si="68"/>
        <v>0</v>
      </c>
      <c r="J76" s="232">
        <f t="shared" si="68"/>
        <v>0</v>
      </c>
      <c r="K76" s="232">
        <f t="shared" si="68"/>
        <v>0</v>
      </c>
      <c r="L76" s="232">
        <f t="shared" si="68"/>
        <v>0</v>
      </c>
      <c r="M76" s="232">
        <f t="shared" si="69"/>
        <v>0</v>
      </c>
      <c r="N76" s="232">
        <f t="shared" si="69"/>
        <v>0</v>
      </c>
      <c r="O76" s="232">
        <v>0</v>
      </c>
    </row>
    <row r="77" spans="1:15" ht="15">
      <c r="A77" s="173" t="s">
        <v>219</v>
      </c>
      <c r="B77" s="163" t="s">
        <v>220</v>
      </c>
      <c r="C77" s="330">
        <v>0</v>
      </c>
      <c r="D77" s="232">
        <f t="shared" si="67"/>
        <v>0</v>
      </c>
      <c r="E77" s="232">
        <f t="shared" si="68"/>
        <v>0</v>
      </c>
      <c r="F77" s="232">
        <f t="shared" si="68"/>
        <v>0</v>
      </c>
      <c r="G77" s="232">
        <f t="shared" si="68"/>
        <v>0</v>
      </c>
      <c r="H77" s="232">
        <f t="shared" si="68"/>
        <v>0</v>
      </c>
      <c r="I77" s="232">
        <f t="shared" si="68"/>
        <v>0</v>
      </c>
      <c r="J77" s="232">
        <f t="shared" si="68"/>
        <v>0</v>
      </c>
      <c r="K77" s="232">
        <f t="shared" si="68"/>
        <v>0</v>
      </c>
      <c r="L77" s="232">
        <f aca="true" t="shared" si="70" ref="L77:L87">K77</f>
        <v>0</v>
      </c>
      <c r="M77" s="232">
        <f t="shared" si="69"/>
        <v>0</v>
      </c>
      <c r="N77" s="232">
        <f t="shared" si="69"/>
        <v>0</v>
      </c>
      <c r="O77" s="232">
        <v>0</v>
      </c>
    </row>
    <row r="78" spans="1:15" ht="15">
      <c r="A78" s="173" t="s">
        <v>221</v>
      </c>
      <c r="B78" s="163" t="s">
        <v>222</v>
      </c>
      <c r="C78" s="330">
        <v>120000</v>
      </c>
      <c r="D78" s="232">
        <f t="shared" si="67"/>
        <v>10000</v>
      </c>
      <c r="E78" s="232">
        <f t="shared" si="68"/>
        <v>10000</v>
      </c>
      <c r="F78" s="232">
        <f t="shared" si="68"/>
        <v>10000</v>
      </c>
      <c r="G78" s="232">
        <f t="shared" si="68"/>
        <v>10000</v>
      </c>
      <c r="H78" s="232">
        <f t="shared" si="68"/>
        <v>10000</v>
      </c>
      <c r="I78" s="232">
        <f t="shared" si="68"/>
        <v>10000</v>
      </c>
      <c r="J78" s="232">
        <f t="shared" si="68"/>
        <v>10000</v>
      </c>
      <c r="K78" s="232">
        <f t="shared" si="68"/>
        <v>10000</v>
      </c>
      <c r="L78" s="232">
        <f t="shared" si="70"/>
        <v>10000</v>
      </c>
      <c r="M78" s="232">
        <f t="shared" si="69"/>
        <v>10000</v>
      </c>
      <c r="N78" s="232">
        <f t="shared" si="69"/>
        <v>10000</v>
      </c>
      <c r="O78" s="232">
        <v>10000</v>
      </c>
    </row>
    <row r="79" spans="1:15" ht="15">
      <c r="A79" s="139" t="s">
        <v>223</v>
      </c>
      <c r="B79" s="163" t="s">
        <v>224</v>
      </c>
      <c r="C79" s="330">
        <v>0</v>
      </c>
      <c r="D79" s="232">
        <f t="shared" si="67"/>
        <v>0</v>
      </c>
      <c r="E79" s="232">
        <f t="shared" si="68"/>
        <v>0</v>
      </c>
      <c r="F79" s="232">
        <f t="shared" si="68"/>
        <v>0</v>
      </c>
      <c r="G79" s="232">
        <f t="shared" si="68"/>
        <v>0</v>
      </c>
      <c r="H79" s="232">
        <f t="shared" si="68"/>
        <v>0</v>
      </c>
      <c r="I79" s="232">
        <f t="shared" si="68"/>
        <v>0</v>
      </c>
      <c r="J79" s="232">
        <f t="shared" si="68"/>
        <v>0</v>
      </c>
      <c r="K79" s="232">
        <f t="shared" si="68"/>
        <v>0</v>
      </c>
      <c r="L79" s="232">
        <f t="shared" si="70"/>
        <v>0</v>
      </c>
      <c r="M79" s="232">
        <f t="shared" si="69"/>
        <v>0</v>
      </c>
      <c r="N79" s="232">
        <f t="shared" si="69"/>
        <v>0</v>
      </c>
      <c r="O79" s="232">
        <v>0</v>
      </c>
    </row>
    <row r="80" spans="1:15" ht="15">
      <c r="A80" s="139" t="s">
        <v>225</v>
      </c>
      <c r="B80" s="163" t="s">
        <v>226</v>
      </c>
      <c r="C80" s="330">
        <v>0</v>
      </c>
      <c r="D80" s="232">
        <f t="shared" si="67"/>
        <v>0</v>
      </c>
      <c r="E80" s="232">
        <f t="shared" si="68"/>
        <v>0</v>
      </c>
      <c r="F80" s="232">
        <f t="shared" si="68"/>
        <v>0</v>
      </c>
      <c r="G80" s="232">
        <f t="shared" si="68"/>
        <v>0</v>
      </c>
      <c r="H80" s="232">
        <f t="shared" si="68"/>
        <v>0</v>
      </c>
      <c r="I80" s="232">
        <f t="shared" si="68"/>
        <v>0</v>
      </c>
      <c r="J80" s="232">
        <f t="shared" si="68"/>
        <v>0</v>
      </c>
      <c r="K80" s="232">
        <f t="shared" si="68"/>
        <v>0</v>
      </c>
      <c r="L80" s="232">
        <f t="shared" si="70"/>
        <v>0</v>
      </c>
      <c r="M80" s="232">
        <f t="shared" si="69"/>
        <v>0</v>
      </c>
      <c r="N80" s="232">
        <f t="shared" si="69"/>
        <v>0</v>
      </c>
      <c r="O80" s="232">
        <v>0</v>
      </c>
    </row>
    <row r="81" spans="1:15" ht="15">
      <c r="A81" s="139" t="s">
        <v>227</v>
      </c>
      <c r="B81" s="163" t="s">
        <v>228</v>
      </c>
      <c r="C81" s="330">
        <v>30000</v>
      </c>
      <c r="D81" s="232">
        <f t="shared" si="67"/>
        <v>2500</v>
      </c>
      <c r="E81" s="232">
        <f t="shared" si="68"/>
        <v>2500</v>
      </c>
      <c r="F81" s="232">
        <f t="shared" si="68"/>
        <v>2500</v>
      </c>
      <c r="G81" s="232">
        <f t="shared" si="68"/>
        <v>2500</v>
      </c>
      <c r="H81" s="232">
        <f t="shared" si="68"/>
        <v>2500</v>
      </c>
      <c r="I81" s="232">
        <f t="shared" si="68"/>
        <v>2500</v>
      </c>
      <c r="J81" s="232">
        <f t="shared" si="68"/>
        <v>2500</v>
      </c>
      <c r="K81" s="232">
        <f t="shared" si="68"/>
        <v>2500</v>
      </c>
      <c r="L81" s="232">
        <f t="shared" si="70"/>
        <v>2500</v>
      </c>
      <c r="M81" s="232">
        <f t="shared" si="69"/>
        <v>2500</v>
      </c>
      <c r="N81" s="232">
        <f t="shared" si="69"/>
        <v>2500</v>
      </c>
      <c r="O81" s="232">
        <v>2500</v>
      </c>
    </row>
    <row r="82" spans="1:15" ht="15">
      <c r="A82" s="144" t="s">
        <v>460</v>
      </c>
      <c r="B82" s="166" t="s">
        <v>229</v>
      </c>
      <c r="C82" s="330">
        <v>150000</v>
      </c>
      <c r="D82" s="232">
        <f t="shared" si="67"/>
        <v>12500</v>
      </c>
      <c r="E82" s="232">
        <f t="shared" si="68"/>
        <v>12500</v>
      </c>
      <c r="F82" s="232">
        <f t="shared" si="68"/>
        <v>12500</v>
      </c>
      <c r="G82" s="232">
        <f t="shared" si="68"/>
        <v>12500</v>
      </c>
      <c r="H82" s="232">
        <f t="shared" si="68"/>
        <v>12500</v>
      </c>
      <c r="I82" s="232">
        <f t="shared" si="68"/>
        <v>12500</v>
      </c>
      <c r="J82" s="232">
        <f t="shared" si="68"/>
        <v>12500</v>
      </c>
      <c r="K82" s="232">
        <f t="shared" si="68"/>
        <v>12500</v>
      </c>
      <c r="L82" s="232">
        <f t="shared" si="70"/>
        <v>12500</v>
      </c>
      <c r="M82" s="232">
        <f t="shared" si="69"/>
        <v>12500</v>
      </c>
      <c r="N82" s="232">
        <f t="shared" si="69"/>
        <v>12500</v>
      </c>
      <c r="O82" s="232">
        <v>12500</v>
      </c>
    </row>
    <row r="83" spans="1:15" ht="15">
      <c r="A83" s="145" t="s">
        <v>230</v>
      </c>
      <c r="B83" s="163" t="s">
        <v>231</v>
      </c>
      <c r="C83" s="330">
        <v>3180000</v>
      </c>
      <c r="D83" s="232">
        <f t="shared" si="67"/>
        <v>265000</v>
      </c>
      <c r="E83" s="232">
        <f t="shared" si="68"/>
        <v>265000</v>
      </c>
      <c r="F83" s="232">
        <f t="shared" si="68"/>
        <v>265000</v>
      </c>
      <c r="G83" s="232">
        <f t="shared" si="68"/>
        <v>265000</v>
      </c>
      <c r="H83" s="232">
        <f t="shared" si="68"/>
        <v>265000</v>
      </c>
      <c r="I83" s="232">
        <f t="shared" si="68"/>
        <v>265000</v>
      </c>
      <c r="J83" s="232">
        <f t="shared" si="68"/>
        <v>265000</v>
      </c>
      <c r="K83" s="232">
        <f t="shared" si="68"/>
        <v>265000</v>
      </c>
      <c r="L83" s="232">
        <f t="shared" si="70"/>
        <v>265000</v>
      </c>
      <c r="M83" s="232">
        <f t="shared" si="69"/>
        <v>265000</v>
      </c>
      <c r="N83" s="232">
        <f t="shared" si="69"/>
        <v>265000</v>
      </c>
      <c r="O83" s="232">
        <v>265000</v>
      </c>
    </row>
    <row r="84" spans="1:15" ht="15">
      <c r="A84" s="145" t="s">
        <v>232</v>
      </c>
      <c r="B84" s="163" t="s">
        <v>233</v>
      </c>
      <c r="C84" s="330">
        <v>0</v>
      </c>
      <c r="D84" s="232">
        <f t="shared" si="67"/>
        <v>0</v>
      </c>
      <c r="E84" s="232">
        <f t="shared" si="68"/>
        <v>0</v>
      </c>
      <c r="F84" s="232">
        <f t="shared" si="68"/>
        <v>0</v>
      </c>
      <c r="G84" s="232">
        <f t="shared" si="68"/>
        <v>0</v>
      </c>
      <c r="H84" s="232">
        <f t="shared" si="68"/>
        <v>0</v>
      </c>
      <c r="I84" s="232">
        <f t="shared" si="68"/>
        <v>0</v>
      </c>
      <c r="J84" s="232">
        <f t="shared" si="68"/>
        <v>0</v>
      </c>
      <c r="K84" s="232">
        <f t="shared" si="68"/>
        <v>0</v>
      </c>
      <c r="L84" s="232">
        <f t="shared" si="70"/>
        <v>0</v>
      </c>
      <c r="M84" s="232">
        <f t="shared" si="69"/>
        <v>0</v>
      </c>
      <c r="N84" s="232">
        <f t="shared" si="69"/>
        <v>0</v>
      </c>
      <c r="O84" s="232">
        <v>0</v>
      </c>
    </row>
    <row r="85" spans="1:15" ht="15">
      <c r="A85" s="145" t="s">
        <v>234</v>
      </c>
      <c r="B85" s="163" t="s">
        <v>235</v>
      </c>
      <c r="C85" s="330">
        <v>0</v>
      </c>
      <c r="D85" s="232">
        <f t="shared" si="67"/>
        <v>0</v>
      </c>
      <c r="E85" s="232">
        <f t="shared" si="68"/>
        <v>0</v>
      </c>
      <c r="F85" s="232">
        <f t="shared" si="68"/>
        <v>0</v>
      </c>
      <c r="G85" s="232">
        <f t="shared" si="68"/>
        <v>0</v>
      </c>
      <c r="H85" s="232">
        <f t="shared" si="68"/>
        <v>0</v>
      </c>
      <c r="I85" s="232">
        <f t="shared" si="68"/>
        <v>0</v>
      </c>
      <c r="J85" s="232">
        <f t="shared" si="68"/>
        <v>0</v>
      </c>
      <c r="K85" s="232">
        <f t="shared" si="68"/>
        <v>0</v>
      </c>
      <c r="L85" s="232">
        <f t="shared" si="70"/>
        <v>0</v>
      </c>
      <c r="M85" s="232">
        <f t="shared" si="69"/>
        <v>0</v>
      </c>
      <c r="N85" s="232">
        <f t="shared" si="69"/>
        <v>0</v>
      </c>
      <c r="O85" s="232">
        <v>0</v>
      </c>
    </row>
    <row r="86" spans="1:15" ht="15">
      <c r="A86" s="145" t="s">
        <v>236</v>
      </c>
      <c r="B86" s="163" t="s">
        <v>237</v>
      </c>
      <c r="C86" s="330">
        <v>850000</v>
      </c>
      <c r="D86" s="232">
        <f t="shared" si="67"/>
        <v>70833.33333333333</v>
      </c>
      <c r="E86" s="232">
        <f t="shared" si="68"/>
        <v>70833.33333333333</v>
      </c>
      <c r="F86" s="232">
        <f t="shared" si="68"/>
        <v>70833.33333333333</v>
      </c>
      <c r="G86" s="232">
        <f t="shared" si="68"/>
        <v>70833.33333333333</v>
      </c>
      <c r="H86" s="232">
        <f t="shared" si="68"/>
        <v>70833.33333333333</v>
      </c>
      <c r="I86" s="232">
        <f t="shared" si="68"/>
        <v>70833.33333333333</v>
      </c>
      <c r="J86" s="232">
        <f t="shared" si="68"/>
        <v>70833.33333333333</v>
      </c>
      <c r="K86" s="232">
        <f t="shared" si="68"/>
        <v>70833.33333333333</v>
      </c>
      <c r="L86" s="232">
        <f t="shared" si="70"/>
        <v>70833.33333333333</v>
      </c>
      <c r="M86" s="232">
        <f t="shared" si="69"/>
        <v>70833.33333333333</v>
      </c>
      <c r="N86" s="232">
        <f t="shared" si="69"/>
        <v>70833.33333333333</v>
      </c>
      <c r="O86" s="232">
        <v>70837</v>
      </c>
    </row>
    <row r="87" spans="1:15" ht="15">
      <c r="A87" s="146" t="s">
        <v>461</v>
      </c>
      <c r="B87" s="166" t="s">
        <v>238</v>
      </c>
      <c r="C87" s="330">
        <v>4030000</v>
      </c>
      <c r="D87" s="232">
        <f t="shared" si="67"/>
        <v>335833.3333333333</v>
      </c>
      <c r="E87" s="232">
        <f t="shared" si="68"/>
        <v>335833.3333333333</v>
      </c>
      <c r="F87" s="232">
        <f t="shared" si="68"/>
        <v>335833.3333333333</v>
      </c>
      <c r="G87" s="232">
        <f t="shared" si="68"/>
        <v>335833.3333333333</v>
      </c>
      <c r="H87" s="232">
        <f t="shared" si="68"/>
        <v>335833.3333333333</v>
      </c>
      <c r="I87" s="232">
        <f t="shared" si="68"/>
        <v>335833.3333333333</v>
      </c>
      <c r="J87" s="232">
        <f t="shared" si="68"/>
        <v>335833.3333333333</v>
      </c>
      <c r="K87" s="232">
        <f t="shared" si="68"/>
        <v>335833.3333333333</v>
      </c>
      <c r="L87" s="232">
        <f t="shared" si="70"/>
        <v>335833.3333333333</v>
      </c>
      <c r="M87" s="232">
        <f t="shared" si="69"/>
        <v>335833.3333333333</v>
      </c>
      <c r="N87" s="232">
        <f t="shared" si="69"/>
        <v>335833.3333333333</v>
      </c>
      <c r="O87" s="232">
        <v>335837</v>
      </c>
    </row>
    <row r="88" spans="1:15" ht="30">
      <c r="A88" s="145" t="s">
        <v>239</v>
      </c>
      <c r="B88" s="163" t="s">
        <v>240</v>
      </c>
      <c r="C88" s="330">
        <v>0</v>
      </c>
      <c r="D88" s="232">
        <f t="shared" si="67"/>
        <v>0</v>
      </c>
      <c r="E88" s="232">
        <f t="shared" si="68"/>
        <v>0</v>
      </c>
      <c r="F88" s="232">
        <f t="shared" si="68"/>
        <v>0</v>
      </c>
      <c r="G88" s="232">
        <f t="shared" si="68"/>
        <v>0</v>
      </c>
      <c r="H88" s="232">
        <f aca="true" t="shared" si="71" ref="H88:N88">G88</f>
        <v>0</v>
      </c>
      <c r="I88" s="232">
        <f t="shared" si="71"/>
        <v>0</v>
      </c>
      <c r="J88" s="232">
        <f t="shared" si="71"/>
        <v>0</v>
      </c>
      <c r="K88" s="232">
        <f t="shared" si="71"/>
        <v>0</v>
      </c>
      <c r="L88" s="232">
        <f t="shared" si="71"/>
        <v>0</v>
      </c>
      <c r="M88" s="232">
        <f t="shared" si="71"/>
        <v>0</v>
      </c>
      <c r="N88" s="232">
        <f t="shared" si="71"/>
        <v>0</v>
      </c>
      <c r="O88" s="232">
        <v>0</v>
      </c>
    </row>
    <row r="89" spans="1:15" ht="30">
      <c r="A89" s="145" t="s">
        <v>497</v>
      </c>
      <c r="B89" s="163" t="s">
        <v>241</v>
      </c>
      <c r="C89" s="330">
        <v>0</v>
      </c>
      <c r="D89" s="232">
        <f t="shared" si="67"/>
        <v>0</v>
      </c>
      <c r="E89" s="232">
        <f t="shared" si="68"/>
        <v>0</v>
      </c>
      <c r="F89" s="232">
        <f t="shared" si="68"/>
        <v>0</v>
      </c>
      <c r="G89" s="232">
        <f t="shared" si="68"/>
        <v>0</v>
      </c>
      <c r="H89" s="232">
        <f aca="true" t="shared" si="72" ref="H89:N89">G89</f>
        <v>0</v>
      </c>
      <c r="I89" s="232">
        <f t="shared" si="72"/>
        <v>0</v>
      </c>
      <c r="J89" s="232">
        <f t="shared" si="72"/>
        <v>0</v>
      </c>
      <c r="K89" s="232">
        <f t="shared" si="72"/>
        <v>0</v>
      </c>
      <c r="L89" s="232">
        <f t="shared" si="72"/>
        <v>0</v>
      </c>
      <c r="M89" s="232">
        <f t="shared" si="72"/>
        <v>0</v>
      </c>
      <c r="N89" s="232">
        <f t="shared" si="72"/>
        <v>0</v>
      </c>
      <c r="O89" s="232">
        <v>0</v>
      </c>
    </row>
    <row r="90" spans="1:15" ht="30">
      <c r="A90" s="145" t="s">
        <v>498</v>
      </c>
      <c r="B90" s="163" t="s">
        <v>242</v>
      </c>
      <c r="C90" s="330">
        <v>0</v>
      </c>
      <c r="D90" s="232">
        <f t="shared" si="67"/>
        <v>0</v>
      </c>
      <c r="E90" s="232">
        <f t="shared" si="68"/>
        <v>0</v>
      </c>
      <c r="F90" s="232">
        <f t="shared" si="68"/>
        <v>0</v>
      </c>
      <c r="G90" s="232">
        <f t="shared" si="68"/>
        <v>0</v>
      </c>
      <c r="H90" s="232">
        <f aca="true" t="shared" si="73" ref="H90:N90">G90</f>
        <v>0</v>
      </c>
      <c r="I90" s="232">
        <f t="shared" si="73"/>
        <v>0</v>
      </c>
      <c r="J90" s="232">
        <f t="shared" si="73"/>
        <v>0</v>
      </c>
      <c r="K90" s="232">
        <f t="shared" si="73"/>
        <v>0</v>
      </c>
      <c r="L90" s="232">
        <f t="shared" si="73"/>
        <v>0</v>
      </c>
      <c r="M90" s="232">
        <f t="shared" si="73"/>
        <v>0</v>
      </c>
      <c r="N90" s="232">
        <f t="shared" si="73"/>
        <v>0</v>
      </c>
      <c r="O90" s="232">
        <v>0</v>
      </c>
    </row>
    <row r="91" spans="1:15" ht="15">
      <c r="A91" s="145" t="s">
        <v>499</v>
      </c>
      <c r="B91" s="163" t="s">
        <v>243</v>
      </c>
      <c r="C91" s="330">
        <v>0</v>
      </c>
      <c r="D91" s="232">
        <f t="shared" si="67"/>
        <v>0</v>
      </c>
      <c r="E91" s="232">
        <f t="shared" si="68"/>
        <v>0</v>
      </c>
      <c r="F91" s="232">
        <f t="shared" si="68"/>
        <v>0</v>
      </c>
      <c r="G91" s="232">
        <f t="shared" si="68"/>
        <v>0</v>
      </c>
      <c r="H91" s="232">
        <f aca="true" t="shared" si="74" ref="H91:N91">G91</f>
        <v>0</v>
      </c>
      <c r="I91" s="232">
        <f t="shared" si="74"/>
        <v>0</v>
      </c>
      <c r="J91" s="232">
        <f t="shared" si="74"/>
        <v>0</v>
      </c>
      <c r="K91" s="232">
        <f t="shared" si="74"/>
        <v>0</v>
      </c>
      <c r="L91" s="232">
        <f t="shared" si="74"/>
        <v>0</v>
      </c>
      <c r="M91" s="232">
        <f t="shared" si="74"/>
        <v>0</v>
      </c>
      <c r="N91" s="232">
        <f t="shared" si="74"/>
        <v>0</v>
      </c>
      <c r="O91" s="232">
        <v>0</v>
      </c>
    </row>
    <row r="92" spans="1:15" ht="30">
      <c r="A92" s="145" t="s">
        <v>500</v>
      </c>
      <c r="B92" s="163" t="s">
        <v>244</v>
      </c>
      <c r="C92" s="330">
        <v>0</v>
      </c>
      <c r="D92" s="232">
        <f t="shared" si="67"/>
        <v>0</v>
      </c>
      <c r="E92" s="232">
        <f t="shared" si="68"/>
        <v>0</v>
      </c>
      <c r="F92" s="232">
        <f t="shared" si="68"/>
        <v>0</v>
      </c>
      <c r="G92" s="232">
        <f t="shared" si="68"/>
        <v>0</v>
      </c>
      <c r="H92" s="232">
        <f aca="true" t="shared" si="75" ref="H92:N92">G92</f>
        <v>0</v>
      </c>
      <c r="I92" s="232">
        <f t="shared" si="75"/>
        <v>0</v>
      </c>
      <c r="J92" s="232">
        <f t="shared" si="75"/>
        <v>0</v>
      </c>
      <c r="K92" s="232">
        <f t="shared" si="75"/>
        <v>0</v>
      </c>
      <c r="L92" s="232">
        <f t="shared" si="75"/>
        <v>0</v>
      </c>
      <c r="M92" s="232">
        <f t="shared" si="75"/>
        <v>0</v>
      </c>
      <c r="N92" s="232">
        <f t="shared" si="75"/>
        <v>0</v>
      </c>
      <c r="O92" s="232">
        <v>0</v>
      </c>
    </row>
    <row r="93" spans="1:15" ht="30">
      <c r="A93" s="145" t="s">
        <v>501</v>
      </c>
      <c r="B93" s="163" t="s">
        <v>245</v>
      </c>
      <c r="C93" s="330">
        <v>0</v>
      </c>
      <c r="D93" s="232">
        <f t="shared" si="67"/>
        <v>0</v>
      </c>
      <c r="E93" s="232">
        <f t="shared" si="68"/>
        <v>0</v>
      </c>
      <c r="F93" s="232">
        <f t="shared" si="68"/>
        <v>0</v>
      </c>
      <c r="G93" s="232">
        <f t="shared" si="68"/>
        <v>0</v>
      </c>
      <c r="H93" s="232">
        <f aca="true" t="shared" si="76" ref="H93:N93">G93</f>
        <v>0</v>
      </c>
      <c r="I93" s="232">
        <f t="shared" si="76"/>
        <v>0</v>
      </c>
      <c r="J93" s="232">
        <f t="shared" si="76"/>
        <v>0</v>
      </c>
      <c r="K93" s="232">
        <f t="shared" si="76"/>
        <v>0</v>
      </c>
      <c r="L93" s="232">
        <f t="shared" si="76"/>
        <v>0</v>
      </c>
      <c r="M93" s="232">
        <f t="shared" si="76"/>
        <v>0</v>
      </c>
      <c r="N93" s="232">
        <f t="shared" si="76"/>
        <v>0</v>
      </c>
      <c r="O93" s="232">
        <v>0</v>
      </c>
    </row>
    <row r="94" spans="1:15" ht="15">
      <c r="A94" s="145" t="s">
        <v>246</v>
      </c>
      <c r="B94" s="163" t="s">
        <v>247</v>
      </c>
      <c r="C94" s="330">
        <v>0</v>
      </c>
      <c r="D94" s="232">
        <f t="shared" si="67"/>
        <v>0</v>
      </c>
      <c r="E94" s="232">
        <f t="shared" si="68"/>
        <v>0</v>
      </c>
      <c r="F94" s="232">
        <f t="shared" si="68"/>
        <v>0</v>
      </c>
      <c r="G94" s="232">
        <f t="shared" si="68"/>
        <v>0</v>
      </c>
      <c r="H94" s="232">
        <f aca="true" t="shared" si="77" ref="H94:N94">G94</f>
        <v>0</v>
      </c>
      <c r="I94" s="232">
        <f t="shared" si="77"/>
        <v>0</v>
      </c>
      <c r="J94" s="232">
        <f t="shared" si="77"/>
        <v>0</v>
      </c>
      <c r="K94" s="232">
        <f t="shared" si="77"/>
        <v>0</v>
      </c>
      <c r="L94" s="232">
        <f t="shared" si="77"/>
        <v>0</v>
      </c>
      <c r="M94" s="232">
        <f t="shared" si="77"/>
        <v>0</v>
      </c>
      <c r="N94" s="232">
        <f t="shared" si="77"/>
        <v>0</v>
      </c>
      <c r="O94" s="232">
        <v>0</v>
      </c>
    </row>
    <row r="95" spans="1:15" ht="15">
      <c r="A95" s="145" t="s">
        <v>502</v>
      </c>
      <c r="B95" s="163" t="s">
        <v>248</v>
      </c>
      <c r="C95" s="330">
        <v>0</v>
      </c>
      <c r="D95" s="232">
        <f t="shared" si="67"/>
        <v>0</v>
      </c>
      <c r="E95" s="232">
        <f t="shared" si="68"/>
        <v>0</v>
      </c>
      <c r="F95" s="232">
        <f t="shared" si="68"/>
        <v>0</v>
      </c>
      <c r="G95" s="232">
        <f t="shared" si="68"/>
        <v>0</v>
      </c>
      <c r="H95" s="232">
        <f aca="true" t="shared" si="78" ref="H95:N95">G95</f>
        <v>0</v>
      </c>
      <c r="I95" s="232">
        <f t="shared" si="78"/>
        <v>0</v>
      </c>
      <c r="J95" s="232">
        <f t="shared" si="78"/>
        <v>0</v>
      </c>
      <c r="K95" s="232">
        <f t="shared" si="78"/>
        <v>0</v>
      </c>
      <c r="L95" s="232">
        <f t="shared" si="78"/>
        <v>0</v>
      </c>
      <c r="M95" s="232">
        <f t="shared" si="78"/>
        <v>0</v>
      </c>
      <c r="N95" s="232">
        <f t="shared" si="78"/>
        <v>0</v>
      </c>
      <c r="O95" s="232">
        <v>0</v>
      </c>
    </row>
    <row r="96" spans="1:15" ht="15">
      <c r="A96" s="146" t="s">
        <v>462</v>
      </c>
      <c r="B96" s="166" t="s">
        <v>249</v>
      </c>
      <c r="C96" s="330">
        <v>0</v>
      </c>
      <c r="D96" s="232">
        <f t="shared" si="67"/>
        <v>0</v>
      </c>
      <c r="E96" s="232">
        <f t="shared" si="68"/>
        <v>0</v>
      </c>
      <c r="F96" s="232">
        <f t="shared" si="68"/>
        <v>0</v>
      </c>
      <c r="G96" s="232">
        <f t="shared" si="68"/>
        <v>0</v>
      </c>
      <c r="H96" s="232">
        <f aca="true" t="shared" si="79" ref="H96:N96">G96</f>
        <v>0</v>
      </c>
      <c r="I96" s="232">
        <f t="shared" si="79"/>
        <v>0</v>
      </c>
      <c r="J96" s="232">
        <f t="shared" si="79"/>
        <v>0</v>
      </c>
      <c r="K96" s="232">
        <f t="shared" si="79"/>
        <v>0</v>
      </c>
      <c r="L96" s="232">
        <f t="shared" si="79"/>
        <v>0</v>
      </c>
      <c r="M96" s="232">
        <f t="shared" si="79"/>
        <v>0</v>
      </c>
      <c r="N96" s="232">
        <f t="shared" si="79"/>
        <v>0</v>
      </c>
      <c r="O96" s="232">
        <v>0</v>
      </c>
    </row>
    <row r="97" spans="1:15" ht="15.75">
      <c r="A97" s="172" t="s">
        <v>720</v>
      </c>
      <c r="B97" s="166"/>
      <c r="C97" s="330">
        <v>4180000</v>
      </c>
      <c r="D97" s="232">
        <f t="shared" si="67"/>
        <v>348333.3333333333</v>
      </c>
      <c r="E97" s="232">
        <f t="shared" si="68"/>
        <v>348333.3333333333</v>
      </c>
      <c r="F97" s="232">
        <f t="shared" si="68"/>
        <v>348333.3333333333</v>
      </c>
      <c r="G97" s="232">
        <f t="shared" si="68"/>
        <v>348333.3333333333</v>
      </c>
      <c r="H97" s="232">
        <f aca="true" t="shared" si="80" ref="H97:N97">G97</f>
        <v>348333.3333333333</v>
      </c>
      <c r="I97" s="232">
        <f t="shared" si="80"/>
        <v>348333.3333333333</v>
      </c>
      <c r="J97" s="232">
        <f t="shared" si="80"/>
        <v>348333.3333333333</v>
      </c>
      <c r="K97" s="232">
        <f t="shared" si="80"/>
        <v>348333.3333333333</v>
      </c>
      <c r="L97" s="232">
        <f t="shared" si="80"/>
        <v>348333.3333333333</v>
      </c>
      <c r="M97" s="232">
        <f t="shared" si="80"/>
        <v>348333.3333333333</v>
      </c>
      <c r="N97" s="232">
        <f t="shared" si="80"/>
        <v>348333.3333333333</v>
      </c>
      <c r="O97" s="232">
        <v>348337</v>
      </c>
    </row>
    <row r="98" spans="1:15" ht="15.75">
      <c r="A98" s="148" t="s">
        <v>510</v>
      </c>
      <c r="B98" s="174" t="s">
        <v>250</v>
      </c>
      <c r="C98" s="358">
        <v>18273610</v>
      </c>
      <c r="D98" s="358">
        <f t="shared" si="67"/>
        <v>1522800.8333333333</v>
      </c>
      <c r="E98" s="358">
        <f t="shared" si="68"/>
        <v>1522800.8333333333</v>
      </c>
      <c r="F98" s="358">
        <f t="shared" si="68"/>
        <v>1522800.8333333333</v>
      </c>
      <c r="G98" s="358">
        <f t="shared" si="68"/>
        <v>1522800.8333333333</v>
      </c>
      <c r="H98" s="358">
        <f t="shared" si="68"/>
        <v>1522800.8333333333</v>
      </c>
      <c r="I98" s="358">
        <f aca="true" t="shared" si="81" ref="I98:N98">H98</f>
        <v>1522800.8333333333</v>
      </c>
      <c r="J98" s="358">
        <f t="shared" si="81"/>
        <v>1522800.8333333333</v>
      </c>
      <c r="K98" s="358">
        <f t="shared" si="81"/>
        <v>1522800.8333333333</v>
      </c>
      <c r="L98" s="358">
        <f t="shared" si="81"/>
        <v>1522800.8333333333</v>
      </c>
      <c r="M98" s="358">
        <f t="shared" si="81"/>
        <v>1522800.8333333333</v>
      </c>
      <c r="N98" s="358">
        <f t="shared" si="81"/>
        <v>1522800.8333333333</v>
      </c>
      <c r="O98" s="358">
        <v>1522799</v>
      </c>
    </row>
    <row r="99" spans="1:15" ht="15">
      <c r="A99" s="145" t="s">
        <v>503</v>
      </c>
      <c r="B99" s="140" t="s">
        <v>251</v>
      </c>
      <c r="C99" s="330">
        <v>0</v>
      </c>
      <c r="D99" s="232">
        <f t="shared" si="67"/>
        <v>0</v>
      </c>
      <c r="E99" s="232">
        <f t="shared" si="68"/>
        <v>0</v>
      </c>
      <c r="F99" s="232">
        <f t="shared" si="68"/>
        <v>0</v>
      </c>
      <c r="G99" s="232">
        <f t="shared" si="68"/>
        <v>0</v>
      </c>
      <c r="H99" s="232">
        <f t="shared" si="68"/>
        <v>0</v>
      </c>
      <c r="I99" s="232">
        <f aca="true" t="shared" si="82" ref="I99:N99">H99</f>
        <v>0</v>
      </c>
      <c r="J99" s="232">
        <f t="shared" si="82"/>
        <v>0</v>
      </c>
      <c r="K99" s="232">
        <f t="shared" si="82"/>
        <v>0</v>
      </c>
      <c r="L99" s="232">
        <f t="shared" si="82"/>
        <v>0</v>
      </c>
      <c r="M99" s="232">
        <f t="shared" si="82"/>
        <v>0</v>
      </c>
      <c r="N99" s="232">
        <f t="shared" si="82"/>
        <v>0</v>
      </c>
      <c r="O99" s="232">
        <v>0</v>
      </c>
    </row>
    <row r="100" spans="1:15" ht="15">
      <c r="A100" s="145" t="s">
        <v>254</v>
      </c>
      <c r="B100" s="140" t="s">
        <v>255</v>
      </c>
      <c r="C100" s="330">
        <v>0</v>
      </c>
      <c r="D100" s="232">
        <f t="shared" si="67"/>
        <v>0</v>
      </c>
      <c r="E100" s="232">
        <f t="shared" si="68"/>
        <v>0</v>
      </c>
      <c r="F100" s="232">
        <f t="shared" si="68"/>
        <v>0</v>
      </c>
      <c r="G100" s="232">
        <f t="shared" si="68"/>
        <v>0</v>
      </c>
      <c r="H100" s="232">
        <f t="shared" si="68"/>
        <v>0</v>
      </c>
      <c r="I100" s="232">
        <f aca="true" t="shared" si="83" ref="I100:N100">H100</f>
        <v>0</v>
      </c>
      <c r="J100" s="232">
        <f t="shared" si="83"/>
        <v>0</v>
      </c>
      <c r="K100" s="232">
        <f t="shared" si="83"/>
        <v>0</v>
      </c>
      <c r="L100" s="232">
        <f t="shared" si="83"/>
        <v>0</v>
      </c>
      <c r="M100" s="232">
        <f t="shared" si="83"/>
        <v>0</v>
      </c>
      <c r="N100" s="232">
        <f t="shared" si="83"/>
        <v>0</v>
      </c>
      <c r="O100" s="232">
        <v>0</v>
      </c>
    </row>
    <row r="101" spans="1:15" ht="15">
      <c r="A101" s="145" t="s">
        <v>504</v>
      </c>
      <c r="B101" s="140" t="s">
        <v>256</v>
      </c>
      <c r="C101" s="330">
        <v>0</v>
      </c>
      <c r="D101" s="232">
        <f t="shared" si="67"/>
        <v>0</v>
      </c>
      <c r="E101" s="232">
        <f t="shared" si="68"/>
        <v>0</v>
      </c>
      <c r="F101" s="232">
        <f t="shared" si="68"/>
        <v>0</v>
      </c>
      <c r="G101" s="232">
        <f t="shared" si="68"/>
        <v>0</v>
      </c>
      <c r="H101" s="232">
        <f t="shared" si="68"/>
        <v>0</v>
      </c>
      <c r="I101" s="232">
        <f aca="true" t="shared" si="84" ref="I101:N101">H101</f>
        <v>0</v>
      </c>
      <c r="J101" s="232">
        <f t="shared" si="84"/>
        <v>0</v>
      </c>
      <c r="K101" s="232">
        <f t="shared" si="84"/>
        <v>0</v>
      </c>
      <c r="L101" s="232">
        <f t="shared" si="84"/>
        <v>0</v>
      </c>
      <c r="M101" s="232">
        <f t="shared" si="84"/>
        <v>0</v>
      </c>
      <c r="N101" s="232">
        <f t="shared" si="84"/>
        <v>0</v>
      </c>
      <c r="O101" s="232">
        <v>0</v>
      </c>
    </row>
    <row r="102" spans="1:15" ht="15">
      <c r="A102" s="152" t="s">
        <v>467</v>
      </c>
      <c r="B102" s="141" t="s">
        <v>258</v>
      </c>
      <c r="C102" s="330">
        <v>0</v>
      </c>
      <c r="D102" s="232">
        <f t="shared" si="67"/>
        <v>0</v>
      </c>
      <c r="E102" s="232">
        <f t="shared" si="68"/>
        <v>0</v>
      </c>
      <c r="F102" s="232">
        <f t="shared" si="68"/>
        <v>0</v>
      </c>
      <c r="G102" s="232">
        <f t="shared" si="68"/>
        <v>0</v>
      </c>
      <c r="H102" s="232">
        <f t="shared" si="68"/>
        <v>0</v>
      </c>
      <c r="I102" s="232">
        <f aca="true" t="shared" si="85" ref="I102:N102">H102</f>
        <v>0</v>
      </c>
      <c r="J102" s="232">
        <f t="shared" si="85"/>
        <v>0</v>
      </c>
      <c r="K102" s="232">
        <f t="shared" si="85"/>
        <v>0</v>
      </c>
      <c r="L102" s="232">
        <f t="shared" si="85"/>
        <v>0</v>
      </c>
      <c r="M102" s="232">
        <f t="shared" si="85"/>
        <v>0</v>
      </c>
      <c r="N102" s="232">
        <f t="shared" si="85"/>
        <v>0</v>
      </c>
      <c r="O102" s="232">
        <v>0</v>
      </c>
    </row>
    <row r="103" spans="1:15" ht="15">
      <c r="A103" s="151" t="s">
        <v>505</v>
      </c>
      <c r="B103" s="140" t="s">
        <v>259</v>
      </c>
      <c r="C103" s="330">
        <v>0</v>
      </c>
      <c r="D103" s="232">
        <f t="shared" si="67"/>
        <v>0</v>
      </c>
      <c r="E103" s="232">
        <f t="shared" si="68"/>
        <v>0</v>
      </c>
      <c r="F103" s="232">
        <f t="shared" si="68"/>
        <v>0</v>
      </c>
      <c r="G103" s="232">
        <f t="shared" si="68"/>
        <v>0</v>
      </c>
      <c r="H103" s="232">
        <f t="shared" si="68"/>
        <v>0</v>
      </c>
      <c r="I103" s="232">
        <f aca="true" t="shared" si="86" ref="I103:N103">H103</f>
        <v>0</v>
      </c>
      <c r="J103" s="232">
        <f t="shared" si="86"/>
        <v>0</v>
      </c>
      <c r="K103" s="232">
        <f t="shared" si="86"/>
        <v>0</v>
      </c>
      <c r="L103" s="232">
        <f t="shared" si="86"/>
        <v>0</v>
      </c>
      <c r="M103" s="232">
        <f t="shared" si="86"/>
        <v>0</v>
      </c>
      <c r="N103" s="232">
        <f t="shared" si="86"/>
        <v>0</v>
      </c>
      <c r="O103" s="232">
        <v>0</v>
      </c>
    </row>
    <row r="104" spans="1:15" ht="15">
      <c r="A104" s="151" t="s">
        <v>473</v>
      </c>
      <c r="B104" s="140" t="s">
        <v>262</v>
      </c>
      <c r="C104" s="330">
        <v>0</v>
      </c>
      <c r="D104" s="232">
        <f t="shared" si="67"/>
        <v>0</v>
      </c>
      <c r="E104" s="232">
        <f t="shared" si="68"/>
        <v>0</v>
      </c>
      <c r="F104" s="232">
        <f t="shared" si="68"/>
        <v>0</v>
      </c>
      <c r="G104" s="232">
        <f t="shared" si="68"/>
        <v>0</v>
      </c>
      <c r="H104" s="232">
        <f t="shared" si="68"/>
        <v>0</v>
      </c>
      <c r="I104" s="232">
        <f aca="true" t="shared" si="87" ref="I104:N104">H104</f>
        <v>0</v>
      </c>
      <c r="J104" s="232">
        <f t="shared" si="87"/>
        <v>0</v>
      </c>
      <c r="K104" s="232">
        <f t="shared" si="87"/>
        <v>0</v>
      </c>
      <c r="L104" s="232">
        <f t="shared" si="87"/>
        <v>0</v>
      </c>
      <c r="M104" s="232">
        <f t="shared" si="87"/>
        <v>0</v>
      </c>
      <c r="N104" s="232">
        <f t="shared" si="87"/>
        <v>0</v>
      </c>
      <c r="O104" s="232">
        <v>0</v>
      </c>
    </row>
    <row r="105" spans="1:15" ht="15">
      <c r="A105" s="145" t="s">
        <v>263</v>
      </c>
      <c r="B105" s="140" t="s">
        <v>264</v>
      </c>
      <c r="C105" s="330">
        <v>0</v>
      </c>
      <c r="D105" s="232">
        <f t="shared" si="67"/>
        <v>0</v>
      </c>
      <c r="E105" s="232">
        <f t="shared" si="68"/>
        <v>0</v>
      </c>
      <c r="F105" s="232">
        <f t="shared" si="68"/>
        <v>0</v>
      </c>
      <c r="G105" s="232">
        <f t="shared" si="68"/>
        <v>0</v>
      </c>
      <c r="H105" s="232">
        <f t="shared" si="68"/>
        <v>0</v>
      </c>
      <c r="I105" s="232">
        <f aca="true" t="shared" si="88" ref="I105:N105">H105</f>
        <v>0</v>
      </c>
      <c r="J105" s="232">
        <f t="shared" si="88"/>
        <v>0</v>
      </c>
      <c r="K105" s="232">
        <f t="shared" si="88"/>
        <v>0</v>
      </c>
      <c r="L105" s="232">
        <f t="shared" si="88"/>
        <v>0</v>
      </c>
      <c r="M105" s="232">
        <f t="shared" si="88"/>
        <v>0</v>
      </c>
      <c r="N105" s="232">
        <f t="shared" si="88"/>
        <v>0</v>
      </c>
      <c r="O105" s="232">
        <v>0</v>
      </c>
    </row>
    <row r="106" spans="1:15" ht="15">
      <c r="A106" s="145" t="s">
        <v>506</v>
      </c>
      <c r="B106" s="140" t="s">
        <v>265</v>
      </c>
      <c r="C106" s="330">
        <v>0</v>
      </c>
      <c r="D106" s="232">
        <f t="shared" si="67"/>
        <v>0</v>
      </c>
      <c r="E106" s="232">
        <f t="shared" si="68"/>
        <v>0</v>
      </c>
      <c r="F106" s="232">
        <f t="shared" si="68"/>
        <v>0</v>
      </c>
      <c r="G106" s="232">
        <f t="shared" si="68"/>
        <v>0</v>
      </c>
      <c r="H106" s="232">
        <f t="shared" si="68"/>
        <v>0</v>
      </c>
      <c r="I106" s="232">
        <f aca="true" t="shared" si="89" ref="I106:N106">H106</f>
        <v>0</v>
      </c>
      <c r="J106" s="232">
        <f t="shared" si="89"/>
        <v>0</v>
      </c>
      <c r="K106" s="232">
        <f t="shared" si="89"/>
        <v>0</v>
      </c>
      <c r="L106" s="232">
        <f t="shared" si="89"/>
        <v>0</v>
      </c>
      <c r="M106" s="232">
        <f t="shared" si="89"/>
        <v>0</v>
      </c>
      <c r="N106" s="232">
        <f t="shared" si="89"/>
        <v>0</v>
      </c>
      <c r="O106" s="232">
        <v>0</v>
      </c>
    </row>
    <row r="107" spans="1:15" ht="15">
      <c r="A107" s="153" t="s">
        <v>470</v>
      </c>
      <c r="B107" s="141" t="s">
        <v>266</v>
      </c>
      <c r="C107" s="330">
        <v>0</v>
      </c>
      <c r="D107" s="232">
        <f t="shared" si="67"/>
        <v>0</v>
      </c>
      <c r="E107" s="232">
        <f t="shared" si="68"/>
        <v>0</v>
      </c>
      <c r="F107" s="232">
        <f t="shared" si="68"/>
        <v>0</v>
      </c>
      <c r="G107" s="232">
        <f t="shared" si="68"/>
        <v>0</v>
      </c>
      <c r="H107" s="232">
        <f t="shared" si="68"/>
        <v>0</v>
      </c>
      <c r="I107" s="232">
        <f aca="true" t="shared" si="90" ref="I107:N107">H107</f>
        <v>0</v>
      </c>
      <c r="J107" s="232">
        <f t="shared" si="90"/>
        <v>0</v>
      </c>
      <c r="K107" s="232">
        <f t="shared" si="90"/>
        <v>0</v>
      </c>
      <c r="L107" s="232">
        <f t="shared" si="90"/>
        <v>0</v>
      </c>
      <c r="M107" s="232">
        <f t="shared" si="90"/>
        <v>0</v>
      </c>
      <c r="N107" s="232">
        <f t="shared" si="90"/>
        <v>0</v>
      </c>
      <c r="O107" s="232">
        <v>0</v>
      </c>
    </row>
    <row r="108" spans="1:15" ht="15">
      <c r="A108" s="151" t="s">
        <v>267</v>
      </c>
      <c r="B108" s="140" t="s">
        <v>268</v>
      </c>
      <c r="C108" s="330">
        <v>0</v>
      </c>
      <c r="D108" s="232">
        <f t="shared" si="67"/>
        <v>0</v>
      </c>
      <c r="E108" s="232">
        <f t="shared" si="68"/>
        <v>0</v>
      </c>
      <c r="F108" s="232">
        <f t="shared" si="68"/>
        <v>0</v>
      </c>
      <c r="G108" s="232">
        <f t="shared" si="68"/>
        <v>0</v>
      </c>
      <c r="H108" s="232">
        <f t="shared" si="68"/>
        <v>0</v>
      </c>
      <c r="I108" s="232">
        <f aca="true" t="shared" si="91" ref="I108:N108">H108</f>
        <v>0</v>
      </c>
      <c r="J108" s="232">
        <f t="shared" si="91"/>
        <v>0</v>
      </c>
      <c r="K108" s="232">
        <f t="shared" si="91"/>
        <v>0</v>
      </c>
      <c r="L108" s="232">
        <f t="shared" si="91"/>
        <v>0</v>
      </c>
      <c r="M108" s="232">
        <f t="shared" si="91"/>
        <v>0</v>
      </c>
      <c r="N108" s="232">
        <f t="shared" si="91"/>
        <v>0</v>
      </c>
      <c r="O108" s="232">
        <v>0</v>
      </c>
    </row>
    <row r="109" spans="1:15" ht="15">
      <c r="A109" s="151" t="s">
        <v>269</v>
      </c>
      <c r="B109" s="140" t="s">
        <v>270</v>
      </c>
      <c r="C109" s="330">
        <v>411226</v>
      </c>
      <c r="D109" s="232">
        <f t="shared" si="67"/>
        <v>34268.833333333336</v>
      </c>
      <c r="E109" s="232">
        <f t="shared" si="68"/>
        <v>34268.833333333336</v>
      </c>
      <c r="F109" s="232">
        <f t="shared" si="68"/>
        <v>34268.833333333336</v>
      </c>
      <c r="G109" s="232">
        <f t="shared" si="68"/>
        <v>34268.833333333336</v>
      </c>
      <c r="H109" s="232">
        <f t="shared" si="68"/>
        <v>34268.833333333336</v>
      </c>
      <c r="I109" s="232">
        <f aca="true" t="shared" si="92" ref="I109:N109">H109</f>
        <v>34268.833333333336</v>
      </c>
      <c r="J109" s="232">
        <f t="shared" si="92"/>
        <v>34268.833333333336</v>
      </c>
      <c r="K109" s="232">
        <f t="shared" si="92"/>
        <v>34268.833333333336</v>
      </c>
      <c r="L109" s="232">
        <f t="shared" si="92"/>
        <v>34268.833333333336</v>
      </c>
      <c r="M109" s="232">
        <f t="shared" si="92"/>
        <v>34268.833333333336</v>
      </c>
      <c r="N109" s="232">
        <f t="shared" si="92"/>
        <v>34268.833333333336</v>
      </c>
      <c r="O109" s="232">
        <v>34267</v>
      </c>
    </row>
    <row r="110" spans="1:15" ht="15">
      <c r="A110" s="153" t="s">
        <v>271</v>
      </c>
      <c r="B110" s="141" t="s">
        <v>272</v>
      </c>
      <c r="C110" s="330">
        <v>411226</v>
      </c>
      <c r="D110" s="232">
        <f t="shared" si="67"/>
        <v>34268.833333333336</v>
      </c>
      <c r="E110" s="232">
        <f t="shared" si="68"/>
        <v>34268.833333333336</v>
      </c>
      <c r="F110" s="232">
        <f t="shared" si="68"/>
        <v>34268.833333333336</v>
      </c>
      <c r="G110" s="232">
        <f t="shared" si="68"/>
        <v>34268.833333333336</v>
      </c>
      <c r="H110" s="232">
        <f t="shared" si="68"/>
        <v>34268.833333333336</v>
      </c>
      <c r="I110" s="232">
        <f aca="true" t="shared" si="93" ref="I110:N110">H110</f>
        <v>34268.833333333336</v>
      </c>
      <c r="J110" s="232">
        <f t="shared" si="93"/>
        <v>34268.833333333336</v>
      </c>
      <c r="K110" s="232">
        <f t="shared" si="93"/>
        <v>34268.833333333336</v>
      </c>
      <c r="L110" s="232">
        <f t="shared" si="93"/>
        <v>34268.833333333336</v>
      </c>
      <c r="M110" s="232">
        <f t="shared" si="93"/>
        <v>34268.833333333336</v>
      </c>
      <c r="N110" s="232">
        <f t="shared" si="93"/>
        <v>34268.833333333336</v>
      </c>
      <c r="O110" s="232">
        <v>34267</v>
      </c>
    </row>
    <row r="111" spans="1:15" ht="15">
      <c r="A111" s="151" t="s">
        <v>273</v>
      </c>
      <c r="B111" s="140" t="s">
        <v>274</v>
      </c>
      <c r="C111" s="330">
        <v>0</v>
      </c>
      <c r="D111" s="232">
        <f t="shared" si="67"/>
        <v>0</v>
      </c>
      <c r="E111" s="232">
        <f t="shared" si="68"/>
        <v>0</v>
      </c>
      <c r="F111" s="232">
        <f t="shared" si="68"/>
        <v>0</v>
      </c>
      <c r="G111" s="232">
        <f t="shared" si="68"/>
        <v>0</v>
      </c>
      <c r="H111" s="232">
        <f t="shared" si="68"/>
        <v>0</v>
      </c>
      <c r="I111" s="232">
        <f aca="true" t="shared" si="94" ref="I111:N111">H111</f>
        <v>0</v>
      </c>
      <c r="J111" s="232">
        <f t="shared" si="94"/>
        <v>0</v>
      </c>
      <c r="K111" s="232">
        <f t="shared" si="94"/>
        <v>0</v>
      </c>
      <c r="L111" s="232">
        <f t="shared" si="94"/>
        <v>0</v>
      </c>
      <c r="M111" s="232">
        <f t="shared" si="94"/>
        <v>0</v>
      </c>
      <c r="N111" s="232">
        <f t="shared" si="94"/>
        <v>0</v>
      </c>
      <c r="O111" s="232">
        <v>0</v>
      </c>
    </row>
    <row r="112" spans="1:15" ht="15">
      <c r="A112" s="151" t="s">
        <v>275</v>
      </c>
      <c r="B112" s="140" t="s">
        <v>276</v>
      </c>
      <c r="C112" s="330">
        <v>0</v>
      </c>
      <c r="D112" s="232">
        <f t="shared" si="67"/>
        <v>0</v>
      </c>
      <c r="E112" s="232">
        <f t="shared" si="68"/>
        <v>0</v>
      </c>
      <c r="F112" s="232">
        <f t="shared" si="68"/>
        <v>0</v>
      </c>
      <c r="G112" s="232">
        <f t="shared" si="68"/>
        <v>0</v>
      </c>
      <c r="H112" s="232">
        <f t="shared" si="68"/>
        <v>0</v>
      </c>
      <c r="I112" s="232">
        <f aca="true" t="shared" si="95" ref="I112:N112">H112</f>
        <v>0</v>
      </c>
      <c r="J112" s="232">
        <f t="shared" si="95"/>
        <v>0</v>
      </c>
      <c r="K112" s="232">
        <f t="shared" si="95"/>
        <v>0</v>
      </c>
      <c r="L112" s="232">
        <f t="shared" si="95"/>
        <v>0</v>
      </c>
      <c r="M112" s="232">
        <f t="shared" si="95"/>
        <v>0</v>
      </c>
      <c r="N112" s="232">
        <f t="shared" si="95"/>
        <v>0</v>
      </c>
      <c r="O112" s="232">
        <v>0</v>
      </c>
    </row>
    <row r="113" spans="1:15" ht="15">
      <c r="A113" s="151" t="s">
        <v>277</v>
      </c>
      <c r="B113" s="140" t="s">
        <v>278</v>
      </c>
      <c r="C113" s="330">
        <v>0</v>
      </c>
      <c r="D113" s="232">
        <f t="shared" si="67"/>
        <v>0</v>
      </c>
      <c r="E113" s="232">
        <f t="shared" si="68"/>
        <v>0</v>
      </c>
      <c r="F113" s="232">
        <f t="shared" si="68"/>
        <v>0</v>
      </c>
      <c r="G113" s="232">
        <f t="shared" si="68"/>
        <v>0</v>
      </c>
      <c r="H113" s="232">
        <f t="shared" si="68"/>
        <v>0</v>
      </c>
      <c r="I113" s="232">
        <f aca="true" t="shared" si="96" ref="I113:N113">H113</f>
        <v>0</v>
      </c>
      <c r="J113" s="232">
        <f t="shared" si="96"/>
        <v>0</v>
      </c>
      <c r="K113" s="232">
        <f t="shared" si="96"/>
        <v>0</v>
      </c>
      <c r="L113" s="232">
        <f t="shared" si="96"/>
        <v>0</v>
      </c>
      <c r="M113" s="232">
        <f t="shared" si="96"/>
        <v>0</v>
      </c>
      <c r="N113" s="232">
        <f t="shared" si="96"/>
        <v>0</v>
      </c>
      <c r="O113" s="232">
        <v>0</v>
      </c>
    </row>
    <row r="114" spans="1:15" ht="15">
      <c r="A114" s="180" t="s">
        <v>471</v>
      </c>
      <c r="B114" s="143" t="s">
        <v>279</v>
      </c>
      <c r="C114" s="330">
        <v>0</v>
      </c>
      <c r="D114" s="232">
        <f t="shared" si="67"/>
        <v>0</v>
      </c>
      <c r="E114" s="232">
        <f t="shared" si="68"/>
        <v>0</v>
      </c>
      <c r="F114" s="232">
        <f t="shared" si="68"/>
        <v>0</v>
      </c>
      <c r="G114" s="232">
        <f t="shared" si="68"/>
        <v>0</v>
      </c>
      <c r="H114" s="232">
        <f t="shared" si="68"/>
        <v>0</v>
      </c>
      <c r="I114" s="232">
        <f aca="true" t="shared" si="97" ref="I114:N114">H114</f>
        <v>0</v>
      </c>
      <c r="J114" s="232">
        <f t="shared" si="97"/>
        <v>0</v>
      </c>
      <c r="K114" s="232">
        <f t="shared" si="97"/>
        <v>0</v>
      </c>
      <c r="L114" s="232">
        <f t="shared" si="97"/>
        <v>0</v>
      </c>
      <c r="M114" s="232">
        <f t="shared" si="97"/>
        <v>0</v>
      </c>
      <c r="N114" s="232">
        <f t="shared" si="97"/>
        <v>0</v>
      </c>
      <c r="O114" s="232">
        <v>0</v>
      </c>
    </row>
    <row r="115" spans="1:15" ht="15">
      <c r="A115" s="151" t="s">
        <v>280</v>
      </c>
      <c r="B115" s="140" t="s">
        <v>281</v>
      </c>
      <c r="C115" s="330">
        <v>0</v>
      </c>
      <c r="D115" s="232">
        <f t="shared" si="67"/>
        <v>0</v>
      </c>
      <c r="E115" s="232">
        <f t="shared" si="68"/>
        <v>0</v>
      </c>
      <c r="F115" s="232">
        <f t="shared" si="68"/>
        <v>0</v>
      </c>
      <c r="G115" s="232">
        <f t="shared" si="68"/>
        <v>0</v>
      </c>
      <c r="H115" s="232">
        <f t="shared" si="68"/>
        <v>0</v>
      </c>
      <c r="I115" s="232">
        <f aca="true" t="shared" si="98" ref="I115:N115">H115</f>
        <v>0</v>
      </c>
      <c r="J115" s="232">
        <f t="shared" si="98"/>
        <v>0</v>
      </c>
      <c r="K115" s="232">
        <f t="shared" si="98"/>
        <v>0</v>
      </c>
      <c r="L115" s="232">
        <f t="shared" si="98"/>
        <v>0</v>
      </c>
      <c r="M115" s="232">
        <f t="shared" si="98"/>
        <v>0</v>
      </c>
      <c r="N115" s="232">
        <f t="shared" si="98"/>
        <v>0</v>
      </c>
      <c r="O115" s="232">
        <v>0</v>
      </c>
    </row>
    <row r="116" spans="1:15" ht="15">
      <c r="A116" s="145" t="s">
        <v>282</v>
      </c>
      <c r="B116" s="140" t="s">
        <v>283</v>
      </c>
      <c r="C116" s="330">
        <v>0</v>
      </c>
      <c r="D116" s="232">
        <f t="shared" si="67"/>
        <v>0</v>
      </c>
      <c r="E116" s="232">
        <f t="shared" si="68"/>
        <v>0</v>
      </c>
      <c r="F116" s="232">
        <f t="shared" si="68"/>
        <v>0</v>
      </c>
      <c r="G116" s="232">
        <f t="shared" si="68"/>
        <v>0</v>
      </c>
      <c r="H116" s="232">
        <f t="shared" si="68"/>
        <v>0</v>
      </c>
      <c r="I116" s="232">
        <f aca="true" t="shared" si="99" ref="I116:N116">H116</f>
        <v>0</v>
      </c>
      <c r="J116" s="232">
        <f t="shared" si="99"/>
        <v>0</v>
      </c>
      <c r="K116" s="232">
        <f t="shared" si="99"/>
        <v>0</v>
      </c>
      <c r="L116" s="232">
        <f t="shared" si="99"/>
        <v>0</v>
      </c>
      <c r="M116" s="232">
        <f t="shared" si="99"/>
        <v>0</v>
      </c>
      <c r="N116" s="232">
        <f t="shared" si="99"/>
        <v>0</v>
      </c>
      <c r="O116" s="232">
        <v>0</v>
      </c>
    </row>
    <row r="117" spans="1:15" ht="15">
      <c r="A117" s="151" t="s">
        <v>507</v>
      </c>
      <c r="B117" s="140" t="s">
        <v>284</v>
      </c>
      <c r="C117" s="330">
        <v>0</v>
      </c>
      <c r="D117" s="232">
        <f t="shared" si="67"/>
        <v>0</v>
      </c>
      <c r="E117" s="232">
        <f t="shared" si="68"/>
        <v>0</v>
      </c>
      <c r="F117" s="232">
        <f t="shared" si="68"/>
        <v>0</v>
      </c>
      <c r="G117" s="232">
        <f t="shared" si="68"/>
        <v>0</v>
      </c>
      <c r="H117" s="232">
        <f t="shared" si="68"/>
        <v>0</v>
      </c>
      <c r="I117" s="232">
        <f aca="true" t="shared" si="100" ref="I117:N117">H117</f>
        <v>0</v>
      </c>
      <c r="J117" s="232">
        <f t="shared" si="100"/>
        <v>0</v>
      </c>
      <c r="K117" s="232">
        <f t="shared" si="100"/>
        <v>0</v>
      </c>
      <c r="L117" s="232">
        <f t="shared" si="100"/>
        <v>0</v>
      </c>
      <c r="M117" s="232">
        <f t="shared" si="100"/>
        <v>0</v>
      </c>
      <c r="N117" s="232">
        <f t="shared" si="100"/>
        <v>0</v>
      </c>
      <c r="O117" s="232">
        <v>0</v>
      </c>
    </row>
    <row r="118" spans="1:15" ht="15">
      <c r="A118" s="151" t="s">
        <v>476</v>
      </c>
      <c r="B118" s="140" t="s">
        <v>285</v>
      </c>
      <c r="C118" s="330">
        <v>0</v>
      </c>
      <c r="D118" s="232">
        <f t="shared" si="67"/>
        <v>0</v>
      </c>
      <c r="E118" s="232">
        <f t="shared" si="68"/>
        <v>0</v>
      </c>
      <c r="F118" s="232">
        <f t="shared" si="68"/>
        <v>0</v>
      </c>
      <c r="G118" s="232">
        <f t="shared" si="68"/>
        <v>0</v>
      </c>
      <c r="H118" s="232">
        <f t="shared" si="68"/>
        <v>0</v>
      </c>
      <c r="I118" s="232">
        <f aca="true" t="shared" si="101" ref="I118:N118">H118</f>
        <v>0</v>
      </c>
      <c r="J118" s="232">
        <f t="shared" si="101"/>
        <v>0</v>
      </c>
      <c r="K118" s="232">
        <f t="shared" si="101"/>
        <v>0</v>
      </c>
      <c r="L118" s="232">
        <f t="shared" si="101"/>
        <v>0</v>
      </c>
      <c r="M118" s="232">
        <f t="shared" si="101"/>
        <v>0</v>
      </c>
      <c r="N118" s="232">
        <f t="shared" si="101"/>
        <v>0</v>
      </c>
      <c r="O118" s="232">
        <v>0</v>
      </c>
    </row>
    <row r="119" spans="1:15" ht="15">
      <c r="A119" s="180" t="s">
        <v>477</v>
      </c>
      <c r="B119" s="143" t="s">
        <v>289</v>
      </c>
      <c r="C119" s="330">
        <v>0</v>
      </c>
      <c r="D119" s="232">
        <f t="shared" si="67"/>
        <v>0</v>
      </c>
      <c r="E119" s="232">
        <f t="shared" si="68"/>
        <v>0</v>
      </c>
      <c r="F119" s="232">
        <f t="shared" si="68"/>
        <v>0</v>
      </c>
      <c r="G119" s="232">
        <f t="shared" si="68"/>
        <v>0</v>
      </c>
      <c r="H119" s="232">
        <f t="shared" si="68"/>
        <v>0</v>
      </c>
      <c r="I119" s="232">
        <f aca="true" t="shared" si="102" ref="I119:N119">H119</f>
        <v>0</v>
      </c>
      <c r="J119" s="232">
        <f t="shared" si="102"/>
        <v>0</v>
      </c>
      <c r="K119" s="232">
        <f t="shared" si="102"/>
        <v>0</v>
      </c>
      <c r="L119" s="232">
        <f t="shared" si="102"/>
        <v>0</v>
      </c>
      <c r="M119" s="232">
        <f t="shared" si="102"/>
        <v>0</v>
      </c>
      <c r="N119" s="232">
        <f t="shared" si="102"/>
        <v>0</v>
      </c>
      <c r="O119" s="232">
        <v>0</v>
      </c>
    </row>
    <row r="120" spans="1:15" ht="15">
      <c r="A120" s="145" t="s">
        <v>290</v>
      </c>
      <c r="B120" s="140" t="s">
        <v>291</v>
      </c>
      <c r="C120" s="330">
        <v>0</v>
      </c>
      <c r="D120" s="232">
        <f t="shared" si="67"/>
        <v>0</v>
      </c>
      <c r="E120" s="232">
        <f t="shared" si="68"/>
        <v>0</v>
      </c>
      <c r="F120" s="232">
        <f t="shared" si="68"/>
        <v>0</v>
      </c>
      <c r="G120" s="232">
        <f t="shared" si="68"/>
        <v>0</v>
      </c>
      <c r="H120" s="232">
        <f t="shared" si="68"/>
        <v>0</v>
      </c>
      <c r="I120" s="232">
        <f aca="true" t="shared" si="103" ref="I120:N120">H120</f>
        <v>0</v>
      </c>
      <c r="J120" s="232">
        <f t="shared" si="103"/>
        <v>0</v>
      </c>
      <c r="K120" s="232">
        <f t="shared" si="103"/>
        <v>0</v>
      </c>
      <c r="L120" s="232">
        <f t="shared" si="103"/>
        <v>0</v>
      </c>
      <c r="M120" s="232">
        <f t="shared" si="103"/>
        <v>0</v>
      </c>
      <c r="N120" s="232">
        <f t="shared" si="103"/>
        <v>0</v>
      </c>
      <c r="O120" s="232">
        <v>0</v>
      </c>
    </row>
    <row r="121" spans="1:15" ht="15.75">
      <c r="A121" s="154" t="s">
        <v>511</v>
      </c>
      <c r="B121" s="155" t="s">
        <v>292</v>
      </c>
      <c r="C121" s="282">
        <v>411226</v>
      </c>
      <c r="D121" s="282">
        <f t="shared" si="67"/>
        <v>34268.833333333336</v>
      </c>
      <c r="E121" s="282">
        <f t="shared" si="68"/>
        <v>34268.833333333336</v>
      </c>
      <c r="F121" s="282">
        <f t="shared" si="68"/>
        <v>34268.833333333336</v>
      </c>
      <c r="G121" s="282">
        <f t="shared" si="68"/>
        <v>34268.833333333336</v>
      </c>
      <c r="H121" s="282">
        <f t="shared" si="68"/>
        <v>34268.833333333336</v>
      </c>
      <c r="I121" s="282">
        <f aca="true" t="shared" si="104" ref="I121:N121">H121</f>
        <v>34268.833333333336</v>
      </c>
      <c r="J121" s="282">
        <f t="shared" si="104"/>
        <v>34268.833333333336</v>
      </c>
      <c r="K121" s="282">
        <f t="shared" si="104"/>
        <v>34268.833333333336</v>
      </c>
      <c r="L121" s="282">
        <f t="shared" si="104"/>
        <v>34268.833333333336</v>
      </c>
      <c r="M121" s="282">
        <f t="shared" si="104"/>
        <v>34268.833333333336</v>
      </c>
      <c r="N121" s="282">
        <f t="shared" si="104"/>
        <v>34268.833333333336</v>
      </c>
      <c r="O121" s="282">
        <v>34267</v>
      </c>
    </row>
    <row r="122" spans="1:15" ht="15.75">
      <c r="A122" s="156" t="s">
        <v>548</v>
      </c>
      <c r="B122" s="157"/>
      <c r="C122" s="283">
        <v>18684836</v>
      </c>
      <c r="D122" s="283">
        <f t="shared" si="67"/>
        <v>1557069.6666666667</v>
      </c>
      <c r="E122" s="283">
        <f t="shared" si="68"/>
        <v>1557069.6666666667</v>
      </c>
      <c r="F122" s="283">
        <f t="shared" si="68"/>
        <v>1557069.6666666667</v>
      </c>
      <c r="G122" s="283">
        <f t="shared" si="68"/>
        <v>1557069.6666666667</v>
      </c>
      <c r="H122" s="283">
        <f t="shared" si="68"/>
        <v>1557069.6666666667</v>
      </c>
      <c r="I122" s="283">
        <f aca="true" t="shared" si="105" ref="I122:N122">H122</f>
        <v>1557069.6666666667</v>
      </c>
      <c r="J122" s="283">
        <f t="shared" si="105"/>
        <v>1557069.6666666667</v>
      </c>
      <c r="K122" s="283">
        <f t="shared" si="105"/>
        <v>1557069.6666666667</v>
      </c>
      <c r="L122" s="283">
        <f t="shared" si="105"/>
        <v>1557069.6666666667</v>
      </c>
      <c r="M122" s="283">
        <f t="shared" si="105"/>
        <v>1557069.6666666667</v>
      </c>
      <c r="N122" s="283">
        <f t="shared" si="105"/>
        <v>1557069.6666666667</v>
      </c>
      <c r="O122" s="283">
        <v>1557066</v>
      </c>
    </row>
    <row r="123" spans="1:15" ht="25.5">
      <c r="A123" s="2" t="s">
        <v>113</v>
      </c>
      <c r="B123" s="3" t="s">
        <v>541</v>
      </c>
      <c r="C123" s="350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</row>
    <row r="124" spans="1:15" ht="15">
      <c r="A124" s="138" t="s">
        <v>293</v>
      </c>
      <c r="B124" s="139" t="s">
        <v>294</v>
      </c>
      <c r="C124" s="351">
        <v>7964658</v>
      </c>
      <c r="D124" s="232">
        <f>C124/12</f>
        <v>663721.5</v>
      </c>
      <c r="E124" s="232">
        <f>D124</f>
        <v>663721.5</v>
      </c>
      <c r="F124" s="232">
        <f aca="true" t="shared" si="106" ref="F124:N124">E124</f>
        <v>663721.5</v>
      </c>
      <c r="G124" s="232">
        <f t="shared" si="106"/>
        <v>663721.5</v>
      </c>
      <c r="H124" s="232">
        <f t="shared" si="106"/>
        <v>663721.5</v>
      </c>
      <c r="I124" s="232">
        <f t="shared" si="106"/>
        <v>663721.5</v>
      </c>
      <c r="J124" s="232">
        <f t="shared" si="106"/>
        <v>663721.5</v>
      </c>
      <c r="K124" s="232">
        <f t="shared" si="106"/>
        <v>663721.5</v>
      </c>
      <c r="L124" s="232">
        <f t="shared" si="106"/>
        <v>663721.5</v>
      </c>
      <c r="M124" s="232">
        <f t="shared" si="106"/>
        <v>663721.5</v>
      </c>
      <c r="N124" s="232">
        <f t="shared" si="106"/>
        <v>663721.5</v>
      </c>
      <c r="O124" s="232">
        <v>663716</v>
      </c>
    </row>
    <row r="125" spans="1:15" ht="15">
      <c r="A125" s="140" t="s">
        <v>295</v>
      </c>
      <c r="B125" s="139" t="s">
        <v>296</v>
      </c>
      <c r="C125" s="351">
        <v>0</v>
      </c>
      <c r="D125" s="232">
        <f aca="true" t="shared" si="107" ref="D125:D188">C125/12</f>
        <v>0</v>
      </c>
      <c r="E125" s="232">
        <f aca="true" t="shared" si="108" ref="E125:I188">D125</f>
        <v>0</v>
      </c>
      <c r="F125" s="232">
        <f t="shared" si="108"/>
        <v>0</v>
      </c>
      <c r="G125" s="232">
        <f t="shared" si="108"/>
        <v>0</v>
      </c>
      <c r="H125" s="232">
        <f t="shared" si="108"/>
        <v>0</v>
      </c>
      <c r="I125" s="232">
        <f t="shared" si="108"/>
        <v>0</v>
      </c>
      <c r="J125" s="232">
        <f aca="true" t="shared" si="109" ref="J125:N134">I125</f>
        <v>0</v>
      </c>
      <c r="K125" s="232">
        <f t="shared" si="109"/>
        <v>0</v>
      </c>
      <c r="L125" s="232">
        <f t="shared" si="109"/>
        <v>0</v>
      </c>
      <c r="M125" s="232">
        <f t="shared" si="109"/>
        <v>0</v>
      </c>
      <c r="N125" s="232">
        <f t="shared" si="109"/>
        <v>0</v>
      </c>
      <c r="O125" s="232"/>
    </row>
    <row r="126" spans="1:15" ht="15">
      <c r="A126" s="140" t="s">
        <v>297</v>
      </c>
      <c r="B126" s="139" t="s">
        <v>298</v>
      </c>
      <c r="C126" s="351">
        <v>1116000</v>
      </c>
      <c r="D126" s="232">
        <f t="shared" si="107"/>
        <v>93000</v>
      </c>
      <c r="E126" s="232">
        <f t="shared" si="108"/>
        <v>93000</v>
      </c>
      <c r="F126" s="232">
        <f t="shared" si="108"/>
        <v>93000</v>
      </c>
      <c r="G126" s="232">
        <f t="shared" si="108"/>
        <v>93000</v>
      </c>
      <c r="H126" s="232">
        <f t="shared" si="108"/>
        <v>93000</v>
      </c>
      <c r="I126" s="232">
        <f t="shared" si="108"/>
        <v>93000</v>
      </c>
      <c r="J126" s="232">
        <f t="shared" si="109"/>
        <v>93000</v>
      </c>
      <c r="K126" s="232">
        <f t="shared" si="109"/>
        <v>93000</v>
      </c>
      <c r="L126" s="232">
        <f t="shared" si="109"/>
        <v>93000</v>
      </c>
      <c r="M126" s="232">
        <f t="shared" si="109"/>
        <v>93000</v>
      </c>
      <c r="N126" s="232">
        <f t="shared" si="109"/>
        <v>93000</v>
      </c>
      <c r="O126" s="232">
        <v>93000</v>
      </c>
    </row>
    <row r="127" spans="1:15" ht="15">
      <c r="A127" s="140" t="s">
        <v>299</v>
      </c>
      <c r="B127" s="139" t="s">
        <v>300</v>
      </c>
      <c r="C127" s="351">
        <v>1200000</v>
      </c>
      <c r="D127" s="232">
        <f t="shared" si="107"/>
        <v>100000</v>
      </c>
      <c r="E127" s="232">
        <f t="shared" si="108"/>
        <v>100000</v>
      </c>
      <c r="F127" s="232">
        <f t="shared" si="108"/>
        <v>100000</v>
      </c>
      <c r="G127" s="232">
        <f t="shared" si="108"/>
        <v>100000</v>
      </c>
      <c r="H127" s="232">
        <f t="shared" si="108"/>
        <v>100000</v>
      </c>
      <c r="I127" s="232">
        <f t="shared" si="108"/>
        <v>100000</v>
      </c>
      <c r="J127" s="232">
        <f t="shared" si="109"/>
        <v>100000</v>
      </c>
      <c r="K127" s="232">
        <f t="shared" si="109"/>
        <v>100000</v>
      </c>
      <c r="L127" s="232">
        <f t="shared" si="109"/>
        <v>100000</v>
      </c>
      <c r="M127" s="232">
        <f t="shared" si="109"/>
        <v>100000</v>
      </c>
      <c r="N127" s="232">
        <f t="shared" si="109"/>
        <v>100000</v>
      </c>
      <c r="O127" s="232">
        <v>100000</v>
      </c>
    </row>
    <row r="128" spans="1:15" ht="15">
      <c r="A128" s="140" t="s">
        <v>301</v>
      </c>
      <c r="B128" s="139" t="s">
        <v>302</v>
      </c>
      <c r="C128" s="351">
        <v>0</v>
      </c>
      <c r="D128" s="232">
        <f t="shared" si="107"/>
        <v>0</v>
      </c>
      <c r="E128" s="232">
        <f t="shared" si="108"/>
        <v>0</v>
      </c>
      <c r="F128" s="232">
        <f t="shared" si="108"/>
        <v>0</v>
      </c>
      <c r="G128" s="232">
        <f t="shared" si="108"/>
        <v>0</v>
      </c>
      <c r="H128" s="232">
        <f t="shared" si="108"/>
        <v>0</v>
      </c>
      <c r="I128" s="232">
        <f t="shared" si="108"/>
        <v>0</v>
      </c>
      <c r="J128" s="232">
        <f t="shared" si="109"/>
        <v>0</v>
      </c>
      <c r="K128" s="232">
        <f t="shared" si="109"/>
        <v>0</v>
      </c>
      <c r="L128" s="232">
        <f t="shared" si="109"/>
        <v>0</v>
      </c>
      <c r="M128" s="232">
        <f t="shared" si="109"/>
        <v>0</v>
      </c>
      <c r="N128" s="232">
        <f t="shared" si="109"/>
        <v>0</v>
      </c>
      <c r="O128" s="232"/>
    </row>
    <row r="129" spans="1:15" ht="15">
      <c r="A129" s="140" t="s">
        <v>303</v>
      </c>
      <c r="B129" s="139" t="s">
        <v>304</v>
      </c>
      <c r="C129" s="351">
        <v>0</v>
      </c>
      <c r="D129" s="232">
        <f t="shared" si="107"/>
        <v>0</v>
      </c>
      <c r="E129" s="232">
        <f t="shared" si="108"/>
        <v>0</v>
      </c>
      <c r="F129" s="232">
        <f t="shared" si="108"/>
        <v>0</v>
      </c>
      <c r="G129" s="232">
        <f t="shared" si="108"/>
        <v>0</v>
      </c>
      <c r="H129" s="232">
        <f t="shared" si="108"/>
        <v>0</v>
      </c>
      <c r="I129" s="232">
        <f t="shared" si="108"/>
        <v>0</v>
      </c>
      <c r="J129" s="232">
        <f t="shared" si="109"/>
        <v>0</v>
      </c>
      <c r="K129" s="232">
        <f t="shared" si="109"/>
        <v>0</v>
      </c>
      <c r="L129" s="232">
        <f t="shared" si="109"/>
        <v>0</v>
      </c>
      <c r="M129" s="232">
        <f t="shared" si="109"/>
        <v>0</v>
      </c>
      <c r="N129" s="232">
        <f t="shared" si="109"/>
        <v>0</v>
      </c>
      <c r="O129" s="232"/>
    </row>
    <row r="130" spans="1:15" ht="15">
      <c r="A130" s="141" t="s">
        <v>550</v>
      </c>
      <c r="B130" s="142" t="s">
        <v>305</v>
      </c>
      <c r="C130" s="352">
        <v>10280658</v>
      </c>
      <c r="D130" s="232">
        <f t="shared" si="107"/>
        <v>856721.5</v>
      </c>
      <c r="E130" s="232">
        <f t="shared" si="108"/>
        <v>856721.5</v>
      </c>
      <c r="F130" s="232">
        <f t="shared" si="108"/>
        <v>856721.5</v>
      </c>
      <c r="G130" s="232">
        <f t="shared" si="108"/>
        <v>856721.5</v>
      </c>
      <c r="H130" s="232">
        <f t="shared" si="108"/>
        <v>856721.5</v>
      </c>
      <c r="I130" s="232">
        <f t="shared" si="108"/>
        <v>856721.5</v>
      </c>
      <c r="J130" s="232">
        <f t="shared" si="109"/>
        <v>856721.5</v>
      </c>
      <c r="K130" s="232">
        <f t="shared" si="109"/>
        <v>856721.5</v>
      </c>
      <c r="L130" s="232">
        <f t="shared" si="109"/>
        <v>856721.5</v>
      </c>
      <c r="M130" s="232">
        <f t="shared" si="109"/>
        <v>856721.5</v>
      </c>
      <c r="N130" s="232">
        <f t="shared" si="109"/>
        <v>856721.5</v>
      </c>
      <c r="O130" s="232">
        <f>SUM(O124:O129)</f>
        <v>856716</v>
      </c>
    </row>
    <row r="131" spans="1:15" ht="15">
      <c r="A131" s="140" t="s">
        <v>306</v>
      </c>
      <c r="B131" s="139" t="s">
        <v>307</v>
      </c>
      <c r="C131" s="351">
        <v>0</v>
      </c>
      <c r="D131" s="232">
        <f t="shared" si="107"/>
        <v>0</v>
      </c>
      <c r="E131" s="232">
        <f t="shared" si="108"/>
        <v>0</v>
      </c>
      <c r="F131" s="232">
        <f t="shared" si="108"/>
        <v>0</v>
      </c>
      <c r="G131" s="232">
        <f t="shared" si="108"/>
        <v>0</v>
      </c>
      <c r="H131" s="232">
        <f t="shared" si="108"/>
        <v>0</v>
      </c>
      <c r="I131" s="232">
        <f t="shared" si="108"/>
        <v>0</v>
      </c>
      <c r="J131" s="232">
        <f t="shared" si="109"/>
        <v>0</v>
      </c>
      <c r="K131" s="232">
        <f t="shared" si="109"/>
        <v>0</v>
      </c>
      <c r="L131" s="232">
        <f t="shared" si="109"/>
        <v>0</v>
      </c>
      <c r="M131" s="232">
        <f t="shared" si="109"/>
        <v>0</v>
      </c>
      <c r="N131" s="232">
        <f t="shared" si="109"/>
        <v>0</v>
      </c>
      <c r="O131" s="232"/>
    </row>
    <row r="132" spans="1:15" ht="30">
      <c r="A132" s="140" t="s">
        <v>308</v>
      </c>
      <c r="B132" s="139" t="s">
        <v>309</v>
      </c>
      <c r="C132" s="351">
        <v>0</v>
      </c>
      <c r="D132" s="232">
        <f t="shared" si="107"/>
        <v>0</v>
      </c>
      <c r="E132" s="232">
        <f t="shared" si="108"/>
        <v>0</v>
      </c>
      <c r="F132" s="232">
        <f t="shared" si="108"/>
        <v>0</v>
      </c>
      <c r="G132" s="232">
        <f t="shared" si="108"/>
        <v>0</v>
      </c>
      <c r="H132" s="232">
        <f t="shared" si="108"/>
        <v>0</v>
      </c>
      <c r="I132" s="232">
        <f t="shared" si="108"/>
        <v>0</v>
      </c>
      <c r="J132" s="232">
        <f t="shared" si="109"/>
        <v>0</v>
      </c>
      <c r="K132" s="232">
        <f t="shared" si="109"/>
        <v>0</v>
      </c>
      <c r="L132" s="232">
        <f t="shared" si="109"/>
        <v>0</v>
      </c>
      <c r="M132" s="232">
        <f t="shared" si="109"/>
        <v>0</v>
      </c>
      <c r="N132" s="232">
        <f t="shared" si="109"/>
        <v>0</v>
      </c>
      <c r="O132" s="232"/>
    </row>
    <row r="133" spans="1:15" ht="30">
      <c r="A133" s="140" t="s">
        <v>512</v>
      </c>
      <c r="B133" s="139" t="s">
        <v>310</v>
      </c>
      <c r="C133" s="351">
        <v>0</v>
      </c>
      <c r="D133" s="232">
        <f t="shared" si="107"/>
        <v>0</v>
      </c>
      <c r="E133" s="232">
        <f t="shared" si="108"/>
        <v>0</v>
      </c>
      <c r="F133" s="232">
        <f t="shared" si="108"/>
        <v>0</v>
      </c>
      <c r="G133" s="232">
        <f t="shared" si="108"/>
        <v>0</v>
      </c>
      <c r="H133" s="232">
        <f t="shared" si="108"/>
        <v>0</v>
      </c>
      <c r="I133" s="232">
        <f t="shared" si="108"/>
        <v>0</v>
      </c>
      <c r="J133" s="232">
        <f t="shared" si="109"/>
        <v>0</v>
      </c>
      <c r="K133" s="232">
        <f t="shared" si="109"/>
        <v>0</v>
      </c>
      <c r="L133" s="232">
        <f t="shared" si="109"/>
        <v>0</v>
      </c>
      <c r="M133" s="232">
        <f t="shared" si="109"/>
        <v>0</v>
      </c>
      <c r="N133" s="232">
        <f t="shared" si="109"/>
        <v>0</v>
      </c>
      <c r="O133" s="232"/>
    </row>
    <row r="134" spans="1:15" ht="30">
      <c r="A134" s="140" t="s">
        <v>513</v>
      </c>
      <c r="B134" s="139" t="s">
        <v>311</v>
      </c>
      <c r="C134" s="351">
        <v>0</v>
      </c>
      <c r="D134" s="232">
        <f t="shared" si="107"/>
        <v>0</v>
      </c>
      <c r="E134" s="232">
        <f t="shared" si="108"/>
        <v>0</v>
      </c>
      <c r="F134" s="232">
        <f t="shared" si="108"/>
        <v>0</v>
      </c>
      <c r="G134" s="232">
        <f t="shared" si="108"/>
        <v>0</v>
      </c>
      <c r="H134" s="232">
        <f t="shared" si="108"/>
        <v>0</v>
      </c>
      <c r="I134" s="232">
        <f t="shared" si="108"/>
        <v>0</v>
      </c>
      <c r="J134" s="232">
        <f t="shared" si="109"/>
        <v>0</v>
      </c>
      <c r="K134" s="232">
        <f t="shared" si="109"/>
        <v>0</v>
      </c>
      <c r="L134" s="232">
        <f t="shared" si="109"/>
        <v>0</v>
      </c>
      <c r="M134" s="232">
        <f t="shared" si="109"/>
        <v>0</v>
      </c>
      <c r="N134" s="232">
        <f t="shared" si="109"/>
        <v>0</v>
      </c>
      <c r="O134" s="232"/>
    </row>
    <row r="135" spans="1:15" ht="15">
      <c r="A135" s="140" t="s">
        <v>514</v>
      </c>
      <c r="B135" s="139" t="s">
        <v>312</v>
      </c>
      <c r="C135" s="351">
        <v>0</v>
      </c>
      <c r="D135" s="232">
        <f t="shared" si="107"/>
        <v>0</v>
      </c>
      <c r="E135" s="232">
        <f t="shared" si="108"/>
        <v>0</v>
      </c>
      <c r="F135" s="232">
        <f t="shared" si="108"/>
        <v>0</v>
      </c>
      <c r="G135" s="232">
        <f t="shared" si="108"/>
        <v>0</v>
      </c>
      <c r="H135" s="232">
        <f t="shared" si="108"/>
        <v>0</v>
      </c>
      <c r="I135" s="232">
        <f aca="true" t="shared" si="110" ref="I135:I147">H135</f>
        <v>0</v>
      </c>
      <c r="J135" s="232">
        <f aca="true" t="shared" si="111" ref="J135:N144">I135</f>
        <v>0</v>
      </c>
      <c r="K135" s="232">
        <f t="shared" si="111"/>
        <v>0</v>
      </c>
      <c r="L135" s="232">
        <f t="shared" si="111"/>
        <v>0</v>
      </c>
      <c r="M135" s="232">
        <f t="shared" si="111"/>
        <v>0</v>
      </c>
      <c r="N135" s="232">
        <f t="shared" si="111"/>
        <v>0</v>
      </c>
      <c r="O135" s="232"/>
    </row>
    <row r="136" spans="1:15" ht="15">
      <c r="A136" s="143" t="s">
        <v>551</v>
      </c>
      <c r="B136" s="144" t="s">
        <v>313</v>
      </c>
      <c r="C136" s="353">
        <v>10280658</v>
      </c>
      <c r="D136" s="232">
        <f t="shared" si="107"/>
        <v>856721.5</v>
      </c>
      <c r="E136" s="232">
        <f t="shared" si="108"/>
        <v>856721.5</v>
      </c>
      <c r="F136" s="232">
        <f t="shared" si="108"/>
        <v>856721.5</v>
      </c>
      <c r="G136" s="232">
        <f t="shared" si="108"/>
        <v>856721.5</v>
      </c>
      <c r="H136" s="232">
        <f t="shared" si="108"/>
        <v>856721.5</v>
      </c>
      <c r="I136" s="232">
        <f t="shared" si="110"/>
        <v>856721.5</v>
      </c>
      <c r="J136" s="232">
        <f t="shared" si="111"/>
        <v>856721.5</v>
      </c>
      <c r="K136" s="232">
        <f t="shared" si="111"/>
        <v>856721.5</v>
      </c>
      <c r="L136" s="232">
        <f t="shared" si="111"/>
        <v>856721.5</v>
      </c>
      <c r="M136" s="232">
        <f t="shared" si="111"/>
        <v>856721.5</v>
      </c>
      <c r="N136" s="232">
        <f t="shared" si="111"/>
        <v>856721.5</v>
      </c>
      <c r="O136" s="232">
        <f>SUM(O130:O135)</f>
        <v>856716</v>
      </c>
    </row>
    <row r="137" spans="1:15" ht="15">
      <c r="A137" s="140" t="s">
        <v>314</v>
      </c>
      <c r="B137" s="139" t="s">
        <v>315</v>
      </c>
      <c r="C137" s="351">
        <v>0</v>
      </c>
      <c r="D137" s="232">
        <f t="shared" si="107"/>
        <v>0</v>
      </c>
      <c r="E137" s="232">
        <f t="shared" si="108"/>
        <v>0</v>
      </c>
      <c r="F137" s="232">
        <f t="shared" si="108"/>
        <v>0</v>
      </c>
      <c r="G137" s="232">
        <f t="shared" si="108"/>
        <v>0</v>
      </c>
      <c r="H137" s="232">
        <f t="shared" si="108"/>
        <v>0</v>
      </c>
      <c r="I137" s="232">
        <f t="shared" si="110"/>
        <v>0</v>
      </c>
      <c r="J137" s="232">
        <f t="shared" si="111"/>
        <v>0</v>
      </c>
      <c r="K137" s="232">
        <f t="shared" si="111"/>
        <v>0</v>
      </c>
      <c r="L137" s="232">
        <f t="shared" si="111"/>
        <v>0</v>
      </c>
      <c r="M137" s="232">
        <f t="shared" si="111"/>
        <v>0</v>
      </c>
      <c r="N137" s="232">
        <f t="shared" si="111"/>
        <v>0</v>
      </c>
      <c r="O137" s="232"/>
    </row>
    <row r="138" spans="1:15" ht="30">
      <c r="A138" s="140" t="s">
        <v>316</v>
      </c>
      <c r="B138" s="139" t="s">
        <v>317</v>
      </c>
      <c r="C138" s="351">
        <v>0</v>
      </c>
      <c r="D138" s="232">
        <f t="shared" si="107"/>
        <v>0</v>
      </c>
      <c r="E138" s="232">
        <f t="shared" si="108"/>
        <v>0</v>
      </c>
      <c r="F138" s="232">
        <f t="shared" si="108"/>
        <v>0</v>
      </c>
      <c r="G138" s="232">
        <f t="shared" si="108"/>
        <v>0</v>
      </c>
      <c r="H138" s="232">
        <f t="shared" si="108"/>
        <v>0</v>
      </c>
      <c r="I138" s="232">
        <f t="shared" si="110"/>
        <v>0</v>
      </c>
      <c r="J138" s="232">
        <f t="shared" si="111"/>
        <v>0</v>
      </c>
      <c r="K138" s="232">
        <f t="shared" si="111"/>
        <v>0</v>
      </c>
      <c r="L138" s="232">
        <f t="shared" si="111"/>
        <v>0</v>
      </c>
      <c r="M138" s="232">
        <f t="shared" si="111"/>
        <v>0</v>
      </c>
      <c r="N138" s="232">
        <f t="shared" si="111"/>
        <v>0</v>
      </c>
      <c r="O138" s="232"/>
    </row>
    <row r="139" spans="1:15" ht="30">
      <c r="A139" s="140" t="s">
        <v>515</v>
      </c>
      <c r="B139" s="139" t="s">
        <v>318</v>
      </c>
      <c r="C139" s="351">
        <v>63509</v>
      </c>
      <c r="D139" s="232">
        <f t="shared" si="107"/>
        <v>5292.416666666667</v>
      </c>
      <c r="E139" s="232">
        <f t="shared" si="108"/>
        <v>5292.416666666667</v>
      </c>
      <c r="F139" s="232">
        <f t="shared" si="108"/>
        <v>5292.416666666667</v>
      </c>
      <c r="G139" s="232">
        <f t="shared" si="108"/>
        <v>5292.416666666667</v>
      </c>
      <c r="H139" s="232">
        <f t="shared" si="108"/>
        <v>5292.416666666667</v>
      </c>
      <c r="I139" s="232">
        <f t="shared" si="110"/>
        <v>5292.416666666667</v>
      </c>
      <c r="J139" s="232">
        <f t="shared" si="111"/>
        <v>5292.416666666667</v>
      </c>
      <c r="K139" s="232">
        <f t="shared" si="111"/>
        <v>5292.416666666667</v>
      </c>
      <c r="L139" s="232">
        <f t="shared" si="111"/>
        <v>5292.416666666667</v>
      </c>
      <c r="M139" s="232">
        <f t="shared" si="111"/>
        <v>5292.416666666667</v>
      </c>
      <c r="N139" s="232">
        <f t="shared" si="111"/>
        <v>5292.416666666667</v>
      </c>
      <c r="O139" s="232">
        <v>5297</v>
      </c>
    </row>
    <row r="140" spans="1:15" ht="30">
      <c r="A140" s="140" t="s">
        <v>516</v>
      </c>
      <c r="B140" s="139" t="s">
        <v>319</v>
      </c>
      <c r="C140" s="351">
        <v>0</v>
      </c>
      <c r="D140" s="232">
        <f t="shared" si="107"/>
        <v>0</v>
      </c>
      <c r="E140" s="232">
        <f t="shared" si="108"/>
        <v>0</v>
      </c>
      <c r="F140" s="232">
        <f t="shared" si="108"/>
        <v>0</v>
      </c>
      <c r="G140" s="232">
        <f t="shared" si="108"/>
        <v>0</v>
      </c>
      <c r="H140" s="232">
        <f t="shared" si="108"/>
        <v>0</v>
      </c>
      <c r="I140" s="232">
        <f t="shared" si="110"/>
        <v>0</v>
      </c>
      <c r="J140" s="232">
        <f t="shared" si="111"/>
        <v>0</v>
      </c>
      <c r="K140" s="232">
        <f t="shared" si="111"/>
        <v>0</v>
      </c>
      <c r="L140" s="232">
        <f t="shared" si="111"/>
        <v>0</v>
      </c>
      <c r="M140" s="232">
        <f t="shared" si="111"/>
        <v>0</v>
      </c>
      <c r="N140" s="232">
        <f t="shared" si="111"/>
        <v>0</v>
      </c>
      <c r="O140" s="232"/>
    </row>
    <row r="141" spans="1:15" ht="15">
      <c r="A141" s="140" t="s">
        <v>517</v>
      </c>
      <c r="B141" s="139" t="s">
        <v>320</v>
      </c>
      <c r="C141" s="351">
        <v>0</v>
      </c>
      <c r="D141" s="232">
        <f t="shared" si="107"/>
        <v>0</v>
      </c>
      <c r="E141" s="232">
        <f t="shared" si="108"/>
        <v>0</v>
      </c>
      <c r="F141" s="232">
        <f t="shared" si="108"/>
        <v>0</v>
      </c>
      <c r="G141" s="232">
        <f t="shared" si="108"/>
        <v>0</v>
      </c>
      <c r="H141" s="232">
        <f t="shared" si="108"/>
        <v>0</v>
      </c>
      <c r="I141" s="232">
        <f t="shared" si="110"/>
        <v>0</v>
      </c>
      <c r="J141" s="232">
        <f t="shared" si="111"/>
        <v>0</v>
      </c>
      <c r="K141" s="232">
        <f t="shared" si="111"/>
        <v>0</v>
      </c>
      <c r="L141" s="232">
        <f t="shared" si="111"/>
        <v>0</v>
      </c>
      <c r="M141" s="232">
        <f t="shared" si="111"/>
        <v>0</v>
      </c>
      <c r="N141" s="232">
        <f t="shared" si="111"/>
        <v>0</v>
      </c>
      <c r="O141" s="232"/>
    </row>
    <row r="142" spans="1:15" ht="15">
      <c r="A142" s="143" t="s">
        <v>552</v>
      </c>
      <c r="B142" s="144" t="s">
        <v>321</v>
      </c>
      <c r="C142" s="353">
        <v>63509</v>
      </c>
      <c r="D142" s="232">
        <f t="shared" si="107"/>
        <v>5292.416666666667</v>
      </c>
      <c r="E142" s="232">
        <f t="shared" si="108"/>
        <v>5292.416666666667</v>
      </c>
      <c r="F142" s="232">
        <f t="shared" si="108"/>
        <v>5292.416666666667</v>
      </c>
      <c r="G142" s="232">
        <f t="shared" si="108"/>
        <v>5292.416666666667</v>
      </c>
      <c r="H142" s="232">
        <f t="shared" si="108"/>
        <v>5292.416666666667</v>
      </c>
      <c r="I142" s="232">
        <f t="shared" si="110"/>
        <v>5292.416666666667</v>
      </c>
      <c r="J142" s="232">
        <f t="shared" si="111"/>
        <v>5292.416666666667</v>
      </c>
      <c r="K142" s="232">
        <f t="shared" si="111"/>
        <v>5292.416666666667</v>
      </c>
      <c r="L142" s="232">
        <f t="shared" si="111"/>
        <v>5292.416666666667</v>
      </c>
      <c r="M142" s="232">
        <f t="shared" si="111"/>
        <v>5292.416666666667</v>
      </c>
      <c r="N142" s="232">
        <f t="shared" si="111"/>
        <v>5292.416666666667</v>
      </c>
      <c r="O142" s="232">
        <v>5297</v>
      </c>
    </row>
    <row r="143" spans="1:15" ht="15">
      <c r="A143" s="140" t="s">
        <v>518</v>
      </c>
      <c r="B143" s="139" t="s">
        <v>322</v>
      </c>
      <c r="C143" s="351">
        <v>0</v>
      </c>
      <c r="D143" s="232">
        <f t="shared" si="107"/>
        <v>0</v>
      </c>
      <c r="E143" s="232">
        <f t="shared" si="108"/>
        <v>0</v>
      </c>
      <c r="F143" s="232">
        <f t="shared" si="108"/>
        <v>0</v>
      </c>
      <c r="G143" s="232">
        <f t="shared" si="108"/>
        <v>0</v>
      </c>
      <c r="H143" s="232">
        <f t="shared" si="108"/>
        <v>0</v>
      </c>
      <c r="I143" s="232">
        <f t="shared" si="110"/>
        <v>0</v>
      </c>
      <c r="J143" s="232">
        <f t="shared" si="111"/>
        <v>0</v>
      </c>
      <c r="K143" s="232">
        <f t="shared" si="111"/>
        <v>0</v>
      </c>
      <c r="L143" s="232">
        <f t="shared" si="111"/>
        <v>0</v>
      </c>
      <c r="M143" s="232">
        <f t="shared" si="111"/>
        <v>0</v>
      </c>
      <c r="N143" s="232">
        <f t="shared" si="111"/>
        <v>0</v>
      </c>
      <c r="O143" s="232"/>
    </row>
    <row r="144" spans="1:15" ht="15">
      <c r="A144" s="140" t="s">
        <v>519</v>
      </c>
      <c r="B144" s="139" t="s">
        <v>323</v>
      </c>
      <c r="C144" s="351">
        <v>0</v>
      </c>
      <c r="D144" s="232">
        <f t="shared" si="107"/>
        <v>0</v>
      </c>
      <c r="E144" s="232">
        <f t="shared" si="108"/>
        <v>0</v>
      </c>
      <c r="F144" s="232">
        <f t="shared" si="108"/>
        <v>0</v>
      </c>
      <c r="G144" s="232">
        <f t="shared" si="108"/>
        <v>0</v>
      </c>
      <c r="H144" s="232">
        <f t="shared" si="108"/>
        <v>0</v>
      </c>
      <c r="I144" s="232">
        <f t="shared" si="110"/>
        <v>0</v>
      </c>
      <c r="J144" s="232">
        <f t="shared" si="111"/>
        <v>0</v>
      </c>
      <c r="K144" s="232">
        <f t="shared" si="111"/>
        <v>0</v>
      </c>
      <c r="L144" s="232">
        <f t="shared" si="111"/>
        <v>0</v>
      </c>
      <c r="M144" s="232">
        <f t="shared" si="111"/>
        <v>0</v>
      </c>
      <c r="N144" s="232">
        <f t="shared" si="111"/>
        <v>0</v>
      </c>
      <c r="O144" s="232"/>
    </row>
    <row r="145" spans="1:15" ht="15">
      <c r="A145" s="141" t="s">
        <v>553</v>
      </c>
      <c r="B145" s="142" t="s">
        <v>324</v>
      </c>
      <c r="C145" s="352">
        <v>0</v>
      </c>
      <c r="D145" s="232">
        <f t="shared" si="107"/>
        <v>0</v>
      </c>
      <c r="E145" s="232">
        <f t="shared" si="108"/>
        <v>0</v>
      </c>
      <c r="F145" s="232">
        <f t="shared" si="108"/>
        <v>0</v>
      </c>
      <c r="G145" s="232">
        <f t="shared" si="108"/>
        <v>0</v>
      </c>
      <c r="H145" s="232">
        <f t="shared" si="108"/>
        <v>0</v>
      </c>
      <c r="I145" s="232">
        <f t="shared" si="110"/>
        <v>0</v>
      </c>
      <c r="J145" s="232">
        <f>I145</f>
        <v>0</v>
      </c>
      <c r="K145" s="232">
        <f>J145</f>
        <v>0</v>
      </c>
      <c r="L145" s="232">
        <f>K145</f>
        <v>0</v>
      </c>
      <c r="M145" s="232">
        <f>L145</f>
        <v>0</v>
      </c>
      <c r="N145" s="232">
        <f>M145</f>
        <v>0</v>
      </c>
      <c r="O145" s="232"/>
    </row>
    <row r="146" spans="1:15" ht="15">
      <c r="A146" s="140" t="s">
        <v>520</v>
      </c>
      <c r="B146" s="139" t="s">
        <v>325</v>
      </c>
      <c r="C146" s="351">
        <v>0</v>
      </c>
      <c r="D146" s="232">
        <f t="shared" si="107"/>
        <v>0</v>
      </c>
      <c r="E146" s="232">
        <f t="shared" si="108"/>
        <v>0</v>
      </c>
      <c r="F146" s="232">
        <f t="shared" si="108"/>
        <v>0</v>
      </c>
      <c r="G146" s="232">
        <f t="shared" si="108"/>
        <v>0</v>
      </c>
      <c r="H146" s="232">
        <f t="shared" si="108"/>
        <v>0</v>
      </c>
      <c r="I146" s="232">
        <f t="shared" si="110"/>
        <v>0</v>
      </c>
      <c r="J146" s="232">
        <f>I146</f>
        <v>0</v>
      </c>
      <c r="K146" s="232">
        <f>J146</f>
        <v>0</v>
      </c>
      <c r="L146" s="232">
        <f>K146</f>
        <v>0</v>
      </c>
      <c r="M146" s="232">
        <f>L146</f>
        <v>0</v>
      </c>
      <c r="N146" s="232">
        <f>M146</f>
        <v>0</v>
      </c>
      <c r="O146" s="232"/>
    </row>
    <row r="147" spans="1:15" ht="15">
      <c r="A147" s="140" t="s">
        <v>521</v>
      </c>
      <c r="B147" s="139" t="s">
        <v>326</v>
      </c>
      <c r="C147" s="351">
        <v>0</v>
      </c>
      <c r="D147" s="232">
        <f t="shared" si="107"/>
        <v>0</v>
      </c>
      <c r="E147" s="232">
        <f t="shared" si="108"/>
        <v>0</v>
      </c>
      <c r="F147" s="232">
        <f t="shared" si="108"/>
        <v>0</v>
      </c>
      <c r="G147" s="232">
        <f t="shared" si="108"/>
        <v>0</v>
      </c>
      <c r="H147" s="232">
        <f t="shared" si="108"/>
        <v>0</v>
      </c>
      <c r="I147" s="232">
        <f t="shared" si="110"/>
        <v>0</v>
      </c>
      <c r="J147" s="232">
        <f>I147</f>
        <v>0</v>
      </c>
      <c r="K147" s="232">
        <f>J147</f>
        <v>0</v>
      </c>
      <c r="L147" s="232">
        <f>K147</f>
        <v>0</v>
      </c>
      <c r="M147" s="232">
        <f>L147</f>
        <v>0</v>
      </c>
      <c r="N147" s="232">
        <f>M147</f>
        <v>0</v>
      </c>
      <c r="O147" s="232"/>
    </row>
    <row r="148" spans="1:15" ht="15">
      <c r="A148" s="140" t="s">
        <v>522</v>
      </c>
      <c r="B148" s="139" t="s">
        <v>327</v>
      </c>
      <c r="C148" s="351">
        <v>2400000</v>
      </c>
      <c r="D148" s="232"/>
      <c r="E148" s="232"/>
      <c r="F148" s="232">
        <v>1200000</v>
      </c>
      <c r="G148" s="232"/>
      <c r="H148" s="232"/>
      <c r="I148" s="232"/>
      <c r="J148" s="232"/>
      <c r="K148" s="232"/>
      <c r="L148" s="232">
        <v>1200000</v>
      </c>
      <c r="M148" s="232"/>
      <c r="N148" s="232"/>
      <c r="O148" s="232"/>
    </row>
    <row r="149" spans="1:15" ht="15">
      <c r="A149" s="140" t="s">
        <v>523</v>
      </c>
      <c r="B149" s="139" t="s">
        <v>328</v>
      </c>
      <c r="C149" s="351">
        <v>0</v>
      </c>
      <c r="D149" s="232">
        <f t="shared" si="107"/>
        <v>0</v>
      </c>
      <c r="E149" s="232">
        <f t="shared" si="108"/>
        <v>0</v>
      </c>
      <c r="F149" s="232">
        <f t="shared" si="108"/>
        <v>0</v>
      </c>
      <c r="G149" s="232">
        <f t="shared" si="108"/>
        <v>0</v>
      </c>
      <c r="H149" s="232">
        <f t="shared" si="108"/>
        <v>0</v>
      </c>
      <c r="I149" s="232">
        <f aca="true" t="shared" si="112" ref="I149:N151">H149</f>
        <v>0</v>
      </c>
      <c r="J149" s="232">
        <f t="shared" si="112"/>
        <v>0</v>
      </c>
      <c r="K149" s="232">
        <f t="shared" si="112"/>
        <v>0</v>
      </c>
      <c r="L149" s="232">
        <f t="shared" si="112"/>
        <v>0</v>
      </c>
      <c r="M149" s="232">
        <f t="shared" si="112"/>
        <v>0</v>
      </c>
      <c r="N149" s="232">
        <f t="shared" si="112"/>
        <v>0</v>
      </c>
      <c r="O149" s="232"/>
    </row>
    <row r="150" spans="1:15" ht="15">
      <c r="A150" s="140" t="s">
        <v>524</v>
      </c>
      <c r="B150" s="139" t="s">
        <v>331</v>
      </c>
      <c r="C150" s="351">
        <v>0</v>
      </c>
      <c r="D150" s="232">
        <f t="shared" si="107"/>
        <v>0</v>
      </c>
      <c r="E150" s="232">
        <f t="shared" si="108"/>
        <v>0</v>
      </c>
      <c r="F150" s="232">
        <f t="shared" si="108"/>
        <v>0</v>
      </c>
      <c r="G150" s="232">
        <f t="shared" si="108"/>
        <v>0</v>
      </c>
      <c r="H150" s="232">
        <f t="shared" si="108"/>
        <v>0</v>
      </c>
      <c r="I150" s="232">
        <f t="shared" si="112"/>
        <v>0</v>
      </c>
      <c r="J150" s="232">
        <f t="shared" si="112"/>
        <v>0</v>
      </c>
      <c r="K150" s="232">
        <f t="shared" si="112"/>
        <v>0</v>
      </c>
      <c r="L150" s="232">
        <f t="shared" si="112"/>
        <v>0</v>
      </c>
      <c r="M150" s="232">
        <f t="shared" si="112"/>
        <v>0</v>
      </c>
      <c r="N150" s="232">
        <f t="shared" si="112"/>
        <v>0</v>
      </c>
      <c r="O150" s="232"/>
    </row>
    <row r="151" spans="1:15" ht="15">
      <c r="A151" s="140" t="s">
        <v>332</v>
      </c>
      <c r="B151" s="139" t="s">
        <v>333</v>
      </c>
      <c r="C151" s="351">
        <v>0</v>
      </c>
      <c r="D151" s="232">
        <f t="shared" si="107"/>
        <v>0</v>
      </c>
      <c r="E151" s="232">
        <f t="shared" si="108"/>
        <v>0</v>
      </c>
      <c r="F151" s="232">
        <f t="shared" si="108"/>
        <v>0</v>
      </c>
      <c r="G151" s="232">
        <f t="shared" si="108"/>
        <v>0</v>
      </c>
      <c r="H151" s="232">
        <f t="shared" si="108"/>
        <v>0</v>
      </c>
      <c r="I151" s="232">
        <f t="shared" si="112"/>
        <v>0</v>
      </c>
      <c r="J151" s="232">
        <f t="shared" si="112"/>
        <v>0</v>
      </c>
      <c r="K151" s="232">
        <f t="shared" si="112"/>
        <v>0</v>
      </c>
      <c r="L151" s="232">
        <f t="shared" si="112"/>
        <v>0</v>
      </c>
      <c r="M151" s="232">
        <f t="shared" si="112"/>
        <v>0</v>
      </c>
      <c r="N151" s="232">
        <f t="shared" si="112"/>
        <v>0</v>
      </c>
      <c r="O151" s="232"/>
    </row>
    <row r="152" spans="1:15" ht="15">
      <c r="A152" s="140" t="s">
        <v>525</v>
      </c>
      <c r="B152" s="139" t="s">
        <v>334</v>
      </c>
      <c r="C152" s="351">
        <v>350000</v>
      </c>
      <c r="D152" s="232"/>
      <c r="E152" s="232">
        <f>D152:E152</f>
        <v>0</v>
      </c>
      <c r="F152" s="232">
        <v>175000</v>
      </c>
      <c r="G152" s="232"/>
      <c r="H152" s="232"/>
      <c r="I152" s="232"/>
      <c r="J152" s="232"/>
      <c r="K152" s="232"/>
      <c r="L152" s="232">
        <v>175000</v>
      </c>
      <c r="M152" s="232"/>
      <c r="N152" s="232"/>
      <c r="O152" s="232"/>
    </row>
    <row r="153" spans="1:15" ht="15">
      <c r="A153" s="140" t="s">
        <v>526</v>
      </c>
      <c r="B153" s="139" t="s">
        <v>339</v>
      </c>
      <c r="C153" s="351">
        <v>0</v>
      </c>
      <c r="D153" s="232">
        <f t="shared" si="107"/>
        <v>0</v>
      </c>
      <c r="E153" s="232">
        <f t="shared" si="108"/>
        <v>0</v>
      </c>
      <c r="F153" s="232">
        <f t="shared" si="108"/>
        <v>0</v>
      </c>
      <c r="G153" s="232">
        <f t="shared" si="108"/>
        <v>0</v>
      </c>
      <c r="H153" s="232">
        <f t="shared" si="108"/>
        <v>0</v>
      </c>
      <c r="I153" s="232">
        <f>H153</f>
        <v>0</v>
      </c>
      <c r="J153" s="232">
        <f>I153</f>
        <v>0</v>
      </c>
      <c r="K153" s="232">
        <f>J153</f>
        <v>0</v>
      </c>
      <c r="L153" s="232">
        <f>K153</f>
        <v>0</v>
      </c>
      <c r="M153" s="232">
        <f>L153</f>
        <v>0</v>
      </c>
      <c r="N153" s="232">
        <f>M153</f>
        <v>0</v>
      </c>
      <c r="O153" s="232"/>
    </row>
    <row r="154" spans="1:15" ht="15">
      <c r="A154" s="141" t="s">
        <v>554</v>
      </c>
      <c r="B154" s="142" t="s">
        <v>342</v>
      </c>
      <c r="C154" s="352">
        <v>350000</v>
      </c>
      <c r="D154" s="232"/>
      <c r="E154" s="232"/>
      <c r="F154" s="232">
        <v>175000</v>
      </c>
      <c r="G154" s="232"/>
      <c r="H154" s="232"/>
      <c r="I154" s="232"/>
      <c r="J154" s="232"/>
      <c r="K154" s="232"/>
      <c r="L154" s="232">
        <v>175000</v>
      </c>
      <c r="M154" s="232"/>
      <c r="N154" s="232"/>
      <c r="O154" s="232"/>
    </row>
    <row r="155" spans="1:15" ht="15">
      <c r="A155" s="140" t="s">
        <v>527</v>
      </c>
      <c r="B155" s="139" t="s">
        <v>343</v>
      </c>
      <c r="C155" s="351">
        <v>0</v>
      </c>
      <c r="D155" s="232">
        <f t="shared" si="107"/>
        <v>0</v>
      </c>
      <c r="E155" s="232">
        <f t="shared" si="108"/>
        <v>0</v>
      </c>
      <c r="F155" s="232">
        <f t="shared" si="108"/>
        <v>0</v>
      </c>
      <c r="G155" s="232">
        <f t="shared" si="108"/>
        <v>0</v>
      </c>
      <c r="H155" s="232">
        <f t="shared" si="108"/>
        <v>0</v>
      </c>
      <c r="I155" s="232">
        <f aca="true" t="shared" si="113" ref="I155:N155">H155</f>
        <v>0</v>
      </c>
      <c r="J155" s="232">
        <f t="shared" si="113"/>
        <v>0</v>
      </c>
      <c r="K155" s="232">
        <f t="shared" si="113"/>
        <v>0</v>
      </c>
      <c r="L155" s="232">
        <f t="shared" si="113"/>
        <v>0</v>
      </c>
      <c r="M155" s="232">
        <f t="shared" si="113"/>
        <v>0</v>
      </c>
      <c r="N155" s="232">
        <f t="shared" si="113"/>
        <v>0</v>
      </c>
      <c r="O155" s="232"/>
    </row>
    <row r="156" spans="1:15" ht="15">
      <c r="A156" s="143" t="s">
        <v>555</v>
      </c>
      <c r="B156" s="144" t="s">
        <v>344</v>
      </c>
      <c r="C156" s="353">
        <v>2750000</v>
      </c>
      <c r="D156" s="232"/>
      <c r="E156" s="232"/>
      <c r="F156" s="232">
        <f>F148+F154</f>
        <v>1375000</v>
      </c>
      <c r="G156" s="232">
        <f aca="true" t="shared" si="114" ref="G156:N156">G148+G154</f>
        <v>0</v>
      </c>
      <c r="H156" s="232">
        <f t="shared" si="114"/>
        <v>0</v>
      </c>
      <c r="I156" s="232">
        <f t="shared" si="114"/>
        <v>0</v>
      </c>
      <c r="J156" s="232">
        <f t="shared" si="114"/>
        <v>0</v>
      </c>
      <c r="K156" s="232">
        <f t="shared" si="114"/>
        <v>0</v>
      </c>
      <c r="L156" s="232">
        <f t="shared" si="114"/>
        <v>1375000</v>
      </c>
      <c r="M156" s="232">
        <f t="shared" si="114"/>
        <v>0</v>
      </c>
      <c r="N156" s="232">
        <f t="shared" si="114"/>
        <v>0</v>
      </c>
      <c r="O156" s="232"/>
    </row>
    <row r="157" spans="1:15" ht="15">
      <c r="A157" s="145" t="s">
        <v>345</v>
      </c>
      <c r="B157" s="139" t="s">
        <v>346</v>
      </c>
      <c r="C157" s="351">
        <v>0</v>
      </c>
      <c r="D157" s="232">
        <f t="shared" si="107"/>
        <v>0</v>
      </c>
      <c r="E157" s="232">
        <f t="shared" si="108"/>
        <v>0</v>
      </c>
      <c r="F157" s="232">
        <f t="shared" si="108"/>
        <v>0</v>
      </c>
      <c r="G157" s="232">
        <f t="shared" si="108"/>
        <v>0</v>
      </c>
      <c r="H157" s="232">
        <f t="shared" si="108"/>
        <v>0</v>
      </c>
      <c r="I157" s="232">
        <f aca="true" t="shared" si="115" ref="I157:N166">H157</f>
        <v>0</v>
      </c>
      <c r="J157" s="232">
        <f t="shared" si="115"/>
        <v>0</v>
      </c>
      <c r="K157" s="232">
        <f t="shared" si="115"/>
        <v>0</v>
      </c>
      <c r="L157" s="232">
        <f t="shared" si="115"/>
        <v>0</v>
      </c>
      <c r="M157" s="232">
        <f t="shared" si="115"/>
        <v>0</v>
      </c>
      <c r="N157" s="232">
        <f t="shared" si="115"/>
        <v>0</v>
      </c>
      <c r="O157" s="232"/>
    </row>
    <row r="158" spans="1:15" ht="15">
      <c r="A158" s="145" t="s">
        <v>528</v>
      </c>
      <c r="B158" s="139" t="s">
        <v>347</v>
      </c>
      <c r="C158" s="351">
        <v>3580000</v>
      </c>
      <c r="D158" s="232">
        <f t="shared" si="107"/>
        <v>298333.3333333333</v>
      </c>
      <c r="E158" s="232">
        <f t="shared" si="108"/>
        <v>298333.3333333333</v>
      </c>
      <c r="F158" s="232">
        <f t="shared" si="108"/>
        <v>298333.3333333333</v>
      </c>
      <c r="G158" s="232">
        <f t="shared" si="108"/>
        <v>298333.3333333333</v>
      </c>
      <c r="H158" s="232">
        <f t="shared" si="108"/>
        <v>298333.3333333333</v>
      </c>
      <c r="I158" s="232">
        <f t="shared" si="115"/>
        <v>298333.3333333333</v>
      </c>
      <c r="J158" s="232">
        <f t="shared" si="115"/>
        <v>298333.3333333333</v>
      </c>
      <c r="K158" s="232">
        <f t="shared" si="115"/>
        <v>298333.3333333333</v>
      </c>
      <c r="L158" s="232">
        <f t="shared" si="115"/>
        <v>298333.3333333333</v>
      </c>
      <c r="M158" s="232">
        <f t="shared" si="115"/>
        <v>298333.3333333333</v>
      </c>
      <c r="N158" s="232">
        <f t="shared" si="115"/>
        <v>298333.3333333333</v>
      </c>
      <c r="O158" s="232">
        <v>298337</v>
      </c>
    </row>
    <row r="159" spans="1:15" ht="15">
      <c r="A159" s="145" t="s">
        <v>529</v>
      </c>
      <c r="B159" s="139" t="s">
        <v>348</v>
      </c>
      <c r="C159" s="351">
        <v>0</v>
      </c>
      <c r="D159" s="232">
        <f t="shared" si="107"/>
        <v>0</v>
      </c>
      <c r="E159" s="232">
        <f t="shared" si="108"/>
        <v>0</v>
      </c>
      <c r="F159" s="232">
        <f t="shared" si="108"/>
        <v>0</v>
      </c>
      <c r="G159" s="232">
        <f t="shared" si="108"/>
        <v>0</v>
      </c>
      <c r="H159" s="232">
        <f t="shared" si="108"/>
        <v>0</v>
      </c>
      <c r="I159" s="232">
        <f t="shared" si="115"/>
        <v>0</v>
      </c>
      <c r="J159" s="232">
        <f t="shared" si="115"/>
        <v>0</v>
      </c>
      <c r="K159" s="232">
        <f t="shared" si="115"/>
        <v>0</v>
      </c>
      <c r="L159" s="232">
        <f t="shared" si="115"/>
        <v>0</v>
      </c>
      <c r="M159" s="232">
        <f t="shared" si="115"/>
        <v>0</v>
      </c>
      <c r="N159" s="232">
        <f t="shared" si="115"/>
        <v>0</v>
      </c>
      <c r="O159" s="232"/>
    </row>
    <row r="160" spans="1:15" ht="15">
      <c r="A160" s="145" t="s">
        <v>530</v>
      </c>
      <c r="B160" s="139" t="s">
        <v>349</v>
      </c>
      <c r="C160" s="351">
        <v>0</v>
      </c>
      <c r="D160" s="232">
        <f t="shared" si="107"/>
        <v>0</v>
      </c>
      <c r="E160" s="232">
        <f t="shared" si="108"/>
        <v>0</v>
      </c>
      <c r="F160" s="232">
        <f t="shared" si="108"/>
        <v>0</v>
      </c>
      <c r="G160" s="232">
        <f t="shared" si="108"/>
        <v>0</v>
      </c>
      <c r="H160" s="232">
        <f t="shared" si="108"/>
        <v>0</v>
      </c>
      <c r="I160" s="232">
        <f t="shared" si="115"/>
        <v>0</v>
      </c>
      <c r="J160" s="232">
        <f t="shared" si="115"/>
        <v>0</v>
      </c>
      <c r="K160" s="232">
        <f t="shared" si="115"/>
        <v>0</v>
      </c>
      <c r="L160" s="232">
        <f t="shared" si="115"/>
        <v>0</v>
      </c>
      <c r="M160" s="232">
        <f t="shared" si="115"/>
        <v>0</v>
      </c>
      <c r="N160" s="232">
        <f t="shared" si="115"/>
        <v>0</v>
      </c>
      <c r="O160" s="232"/>
    </row>
    <row r="161" spans="1:15" ht="15">
      <c r="A161" s="145" t="s">
        <v>350</v>
      </c>
      <c r="B161" s="139" t="s">
        <v>351</v>
      </c>
      <c r="C161" s="351">
        <v>0</v>
      </c>
      <c r="D161" s="232">
        <f t="shared" si="107"/>
        <v>0</v>
      </c>
      <c r="E161" s="232">
        <f t="shared" si="108"/>
        <v>0</v>
      </c>
      <c r="F161" s="232">
        <f t="shared" si="108"/>
        <v>0</v>
      </c>
      <c r="G161" s="232">
        <f t="shared" si="108"/>
        <v>0</v>
      </c>
      <c r="H161" s="232">
        <f t="shared" si="108"/>
        <v>0</v>
      </c>
      <c r="I161" s="232">
        <f t="shared" si="115"/>
        <v>0</v>
      </c>
      <c r="J161" s="232">
        <f t="shared" si="115"/>
        <v>0</v>
      </c>
      <c r="K161" s="232">
        <f t="shared" si="115"/>
        <v>0</v>
      </c>
      <c r="L161" s="232">
        <f t="shared" si="115"/>
        <v>0</v>
      </c>
      <c r="M161" s="232">
        <f t="shared" si="115"/>
        <v>0</v>
      </c>
      <c r="N161" s="232">
        <f t="shared" si="115"/>
        <v>0</v>
      </c>
      <c r="O161" s="232"/>
    </row>
    <row r="162" spans="1:15" ht="15">
      <c r="A162" s="145" t="s">
        <v>352</v>
      </c>
      <c r="B162" s="139" t="s">
        <v>353</v>
      </c>
      <c r="C162" s="351">
        <v>0</v>
      </c>
      <c r="D162" s="232">
        <f t="shared" si="107"/>
        <v>0</v>
      </c>
      <c r="E162" s="232">
        <f t="shared" si="108"/>
        <v>0</v>
      </c>
      <c r="F162" s="232">
        <f t="shared" si="108"/>
        <v>0</v>
      </c>
      <c r="G162" s="232">
        <f t="shared" si="108"/>
        <v>0</v>
      </c>
      <c r="H162" s="232">
        <f t="shared" si="108"/>
        <v>0</v>
      </c>
      <c r="I162" s="232">
        <f t="shared" si="115"/>
        <v>0</v>
      </c>
      <c r="J162" s="232">
        <f t="shared" si="115"/>
        <v>0</v>
      </c>
      <c r="K162" s="232">
        <f t="shared" si="115"/>
        <v>0</v>
      </c>
      <c r="L162" s="232">
        <f t="shared" si="115"/>
        <v>0</v>
      </c>
      <c r="M162" s="232">
        <f t="shared" si="115"/>
        <v>0</v>
      </c>
      <c r="N162" s="232">
        <f t="shared" si="115"/>
        <v>0</v>
      </c>
      <c r="O162" s="232"/>
    </row>
    <row r="163" spans="1:15" ht="15">
      <c r="A163" s="145" t="s">
        <v>354</v>
      </c>
      <c r="B163" s="139" t="s">
        <v>355</v>
      </c>
      <c r="C163" s="351">
        <v>0</v>
      </c>
      <c r="D163" s="232">
        <f t="shared" si="107"/>
        <v>0</v>
      </c>
      <c r="E163" s="232">
        <f t="shared" si="108"/>
        <v>0</v>
      </c>
      <c r="F163" s="232">
        <f t="shared" si="108"/>
        <v>0</v>
      </c>
      <c r="G163" s="232">
        <f t="shared" si="108"/>
        <v>0</v>
      </c>
      <c r="H163" s="232">
        <f t="shared" si="108"/>
        <v>0</v>
      </c>
      <c r="I163" s="232">
        <f t="shared" si="115"/>
        <v>0</v>
      </c>
      <c r="J163" s="232">
        <f t="shared" si="115"/>
        <v>0</v>
      </c>
      <c r="K163" s="232">
        <f t="shared" si="115"/>
        <v>0</v>
      </c>
      <c r="L163" s="232">
        <f t="shared" si="115"/>
        <v>0</v>
      </c>
      <c r="M163" s="232">
        <f t="shared" si="115"/>
        <v>0</v>
      </c>
      <c r="N163" s="232">
        <f t="shared" si="115"/>
        <v>0</v>
      </c>
      <c r="O163" s="232"/>
    </row>
    <row r="164" spans="1:15" ht="15">
      <c r="A164" s="145" t="s">
        <v>531</v>
      </c>
      <c r="B164" s="139" t="s">
        <v>356</v>
      </c>
      <c r="C164" s="351">
        <v>0</v>
      </c>
      <c r="D164" s="232">
        <f t="shared" si="107"/>
        <v>0</v>
      </c>
      <c r="E164" s="232">
        <f t="shared" si="108"/>
        <v>0</v>
      </c>
      <c r="F164" s="232">
        <f t="shared" si="108"/>
        <v>0</v>
      </c>
      <c r="G164" s="232">
        <f t="shared" si="108"/>
        <v>0</v>
      </c>
      <c r="H164" s="232">
        <f t="shared" si="108"/>
        <v>0</v>
      </c>
      <c r="I164" s="232">
        <f t="shared" si="115"/>
        <v>0</v>
      </c>
      <c r="J164" s="232">
        <f t="shared" si="115"/>
        <v>0</v>
      </c>
      <c r="K164" s="232">
        <f t="shared" si="115"/>
        <v>0</v>
      </c>
      <c r="L164" s="232">
        <f t="shared" si="115"/>
        <v>0</v>
      </c>
      <c r="M164" s="232">
        <f t="shared" si="115"/>
        <v>0</v>
      </c>
      <c r="N164" s="232">
        <f t="shared" si="115"/>
        <v>0</v>
      </c>
      <c r="O164" s="232"/>
    </row>
    <row r="165" spans="1:15" ht="15">
      <c r="A165" s="145" t="s">
        <v>532</v>
      </c>
      <c r="B165" s="139" t="s">
        <v>357</v>
      </c>
      <c r="C165" s="351">
        <v>0</v>
      </c>
      <c r="D165" s="232">
        <f t="shared" si="107"/>
        <v>0</v>
      </c>
      <c r="E165" s="232">
        <f t="shared" si="108"/>
        <v>0</v>
      </c>
      <c r="F165" s="232">
        <f t="shared" si="108"/>
        <v>0</v>
      </c>
      <c r="G165" s="232">
        <f t="shared" si="108"/>
        <v>0</v>
      </c>
      <c r="H165" s="232">
        <f t="shared" si="108"/>
        <v>0</v>
      </c>
      <c r="I165" s="232">
        <f t="shared" si="115"/>
        <v>0</v>
      </c>
      <c r="J165" s="232">
        <f t="shared" si="115"/>
        <v>0</v>
      </c>
      <c r="K165" s="232">
        <f t="shared" si="115"/>
        <v>0</v>
      </c>
      <c r="L165" s="232">
        <f t="shared" si="115"/>
        <v>0</v>
      </c>
      <c r="M165" s="232">
        <f t="shared" si="115"/>
        <v>0</v>
      </c>
      <c r="N165" s="232">
        <f t="shared" si="115"/>
        <v>0</v>
      </c>
      <c r="O165" s="232"/>
    </row>
    <row r="166" spans="1:15" ht="15">
      <c r="A166" s="145" t="s">
        <v>533</v>
      </c>
      <c r="B166" s="139" t="s">
        <v>358</v>
      </c>
      <c r="C166" s="351">
        <v>0</v>
      </c>
      <c r="D166" s="232">
        <f t="shared" si="107"/>
        <v>0</v>
      </c>
      <c r="E166" s="232">
        <f t="shared" si="108"/>
        <v>0</v>
      </c>
      <c r="F166" s="232">
        <f t="shared" si="108"/>
        <v>0</v>
      </c>
      <c r="G166" s="232">
        <f t="shared" si="108"/>
        <v>0</v>
      </c>
      <c r="H166" s="232">
        <f t="shared" si="108"/>
        <v>0</v>
      </c>
      <c r="I166" s="232">
        <f t="shared" si="115"/>
        <v>0</v>
      </c>
      <c r="J166" s="232">
        <f t="shared" si="115"/>
        <v>0</v>
      </c>
      <c r="K166" s="232">
        <f t="shared" si="115"/>
        <v>0</v>
      </c>
      <c r="L166" s="232">
        <f t="shared" si="115"/>
        <v>0</v>
      </c>
      <c r="M166" s="232">
        <f t="shared" si="115"/>
        <v>0</v>
      </c>
      <c r="N166" s="232">
        <f t="shared" si="115"/>
        <v>0</v>
      </c>
      <c r="O166" s="232"/>
    </row>
    <row r="167" spans="1:15" ht="15">
      <c r="A167" s="146" t="s">
        <v>556</v>
      </c>
      <c r="B167" s="144" t="s">
        <v>359</v>
      </c>
      <c r="C167" s="353">
        <v>3580000</v>
      </c>
      <c r="D167" s="232">
        <f t="shared" si="107"/>
        <v>298333.3333333333</v>
      </c>
      <c r="E167" s="232">
        <f t="shared" si="108"/>
        <v>298333.3333333333</v>
      </c>
      <c r="F167" s="232">
        <f t="shared" si="108"/>
        <v>298333.3333333333</v>
      </c>
      <c r="G167" s="232">
        <f t="shared" si="108"/>
        <v>298333.3333333333</v>
      </c>
      <c r="H167" s="232">
        <f t="shared" si="108"/>
        <v>298333.3333333333</v>
      </c>
      <c r="I167" s="232">
        <f t="shared" si="108"/>
        <v>298333.3333333333</v>
      </c>
      <c r="J167" s="232">
        <f aca="true" t="shared" si="116" ref="J167:O181">I167</f>
        <v>298333.3333333333</v>
      </c>
      <c r="K167" s="232">
        <f t="shared" si="116"/>
        <v>298333.3333333333</v>
      </c>
      <c r="L167" s="232">
        <f t="shared" si="116"/>
        <v>298333.3333333333</v>
      </c>
      <c r="M167" s="232">
        <f t="shared" si="116"/>
        <v>298333.3333333333</v>
      </c>
      <c r="N167" s="232">
        <f t="shared" si="116"/>
        <v>298333.3333333333</v>
      </c>
      <c r="O167" s="232">
        <v>298337</v>
      </c>
    </row>
    <row r="168" spans="1:15" ht="15">
      <c r="A168" s="145" t="s">
        <v>534</v>
      </c>
      <c r="B168" s="139" t="s">
        <v>360</v>
      </c>
      <c r="C168" s="351">
        <v>0</v>
      </c>
      <c r="D168" s="232">
        <f t="shared" si="107"/>
        <v>0</v>
      </c>
      <c r="E168" s="232">
        <f t="shared" si="108"/>
        <v>0</v>
      </c>
      <c r="F168" s="232">
        <f t="shared" si="108"/>
        <v>0</v>
      </c>
      <c r="G168" s="232">
        <f t="shared" si="108"/>
        <v>0</v>
      </c>
      <c r="H168" s="232">
        <f t="shared" si="108"/>
        <v>0</v>
      </c>
      <c r="I168" s="232">
        <f t="shared" si="108"/>
        <v>0</v>
      </c>
      <c r="J168" s="232">
        <f t="shared" si="116"/>
        <v>0</v>
      </c>
      <c r="K168" s="232">
        <f t="shared" si="116"/>
        <v>0</v>
      </c>
      <c r="L168" s="232">
        <f t="shared" si="116"/>
        <v>0</v>
      </c>
      <c r="M168" s="232">
        <f t="shared" si="116"/>
        <v>0</v>
      </c>
      <c r="N168" s="232">
        <f t="shared" si="116"/>
        <v>0</v>
      </c>
      <c r="O168" s="232"/>
    </row>
    <row r="169" spans="1:15" ht="15">
      <c r="A169" s="145" t="s">
        <v>535</v>
      </c>
      <c r="B169" s="139" t="s">
        <v>361</v>
      </c>
      <c r="C169" s="351">
        <v>0</v>
      </c>
      <c r="D169" s="232">
        <f t="shared" si="107"/>
        <v>0</v>
      </c>
      <c r="E169" s="232">
        <f t="shared" si="108"/>
        <v>0</v>
      </c>
      <c r="F169" s="232">
        <f t="shared" si="108"/>
        <v>0</v>
      </c>
      <c r="G169" s="232">
        <f t="shared" si="108"/>
        <v>0</v>
      </c>
      <c r="H169" s="232">
        <f t="shared" si="108"/>
        <v>0</v>
      </c>
      <c r="I169" s="232">
        <f t="shared" si="108"/>
        <v>0</v>
      </c>
      <c r="J169" s="232">
        <f t="shared" si="116"/>
        <v>0</v>
      </c>
      <c r="K169" s="232">
        <f t="shared" si="116"/>
        <v>0</v>
      </c>
      <c r="L169" s="232">
        <f t="shared" si="116"/>
        <v>0</v>
      </c>
      <c r="M169" s="232">
        <f t="shared" si="116"/>
        <v>0</v>
      </c>
      <c r="N169" s="232">
        <f t="shared" si="116"/>
        <v>0</v>
      </c>
      <c r="O169" s="232"/>
    </row>
    <row r="170" spans="1:15" ht="15">
      <c r="A170" s="145" t="s">
        <v>362</v>
      </c>
      <c r="B170" s="139" t="s">
        <v>363</v>
      </c>
      <c r="C170" s="351">
        <v>0</v>
      </c>
      <c r="D170" s="232">
        <f t="shared" si="107"/>
        <v>0</v>
      </c>
      <c r="E170" s="232">
        <f t="shared" si="108"/>
        <v>0</v>
      </c>
      <c r="F170" s="232">
        <f t="shared" si="108"/>
        <v>0</v>
      </c>
      <c r="G170" s="232">
        <f t="shared" si="108"/>
        <v>0</v>
      </c>
      <c r="H170" s="232">
        <f t="shared" si="108"/>
        <v>0</v>
      </c>
      <c r="I170" s="232">
        <f t="shared" si="108"/>
        <v>0</v>
      </c>
      <c r="J170" s="232">
        <f t="shared" si="116"/>
        <v>0</v>
      </c>
      <c r="K170" s="232">
        <f t="shared" si="116"/>
        <v>0</v>
      </c>
      <c r="L170" s="232">
        <f t="shared" si="116"/>
        <v>0</v>
      </c>
      <c r="M170" s="232">
        <f t="shared" si="116"/>
        <v>0</v>
      </c>
      <c r="N170" s="232">
        <f t="shared" si="116"/>
        <v>0</v>
      </c>
      <c r="O170" s="232"/>
    </row>
    <row r="171" spans="1:15" ht="15">
      <c r="A171" s="145" t="s">
        <v>536</v>
      </c>
      <c r="B171" s="139" t="s">
        <v>364</v>
      </c>
      <c r="C171" s="351">
        <v>0</v>
      </c>
      <c r="D171" s="232">
        <f t="shared" si="107"/>
        <v>0</v>
      </c>
      <c r="E171" s="232">
        <f t="shared" si="108"/>
        <v>0</v>
      </c>
      <c r="F171" s="232">
        <f t="shared" si="108"/>
        <v>0</v>
      </c>
      <c r="G171" s="232">
        <f t="shared" si="108"/>
        <v>0</v>
      </c>
      <c r="H171" s="232">
        <f t="shared" si="108"/>
        <v>0</v>
      </c>
      <c r="I171" s="232">
        <f t="shared" si="108"/>
        <v>0</v>
      </c>
      <c r="J171" s="232">
        <f t="shared" si="116"/>
        <v>0</v>
      </c>
      <c r="K171" s="232">
        <f t="shared" si="116"/>
        <v>0</v>
      </c>
      <c r="L171" s="232">
        <f t="shared" si="116"/>
        <v>0</v>
      </c>
      <c r="M171" s="232">
        <f t="shared" si="116"/>
        <v>0</v>
      </c>
      <c r="N171" s="232">
        <f t="shared" si="116"/>
        <v>0</v>
      </c>
      <c r="O171" s="232"/>
    </row>
    <row r="172" spans="1:15" ht="15">
      <c r="A172" s="145" t="s">
        <v>365</v>
      </c>
      <c r="B172" s="139" t="s">
        <v>366</v>
      </c>
      <c r="C172" s="351">
        <v>0</v>
      </c>
      <c r="D172" s="232">
        <f t="shared" si="107"/>
        <v>0</v>
      </c>
      <c r="E172" s="232">
        <f t="shared" si="108"/>
        <v>0</v>
      </c>
      <c r="F172" s="232">
        <f t="shared" si="108"/>
        <v>0</v>
      </c>
      <c r="G172" s="232">
        <f t="shared" si="108"/>
        <v>0</v>
      </c>
      <c r="H172" s="232">
        <f t="shared" si="108"/>
        <v>0</v>
      </c>
      <c r="I172" s="232">
        <f t="shared" si="108"/>
        <v>0</v>
      </c>
      <c r="J172" s="232">
        <f t="shared" si="116"/>
        <v>0</v>
      </c>
      <c r="K172" s="232">
        <f t="shared" si="116"/>
        <v>0</v>
      </c>
      <c r="L172" s="232">
        <f t="shared" si="116"/>
        <v>0</v>
      </c>
      <c r="M172" s="232">
        <f t="shared" si="116"/>
        <v>0</v>
      </c>
      <c r="N172" s="232">
        <f t="shared" si="116"/>
        <v>0</v>
      </c>
      <c r="O172" s="232"/>
    </row>
    <row r="173" spans="1:15" ht="15">
      <c r="A173" s="143" t="s">
        <v>557</v>
      </c>
      <c r="B173" s="144" t="s">
        <v>367</v>
      </c>
      <c r="C173" s="353">
        <v>0</v>
      </c>
      <c r="D173" s="232">
        <f t="shared" si="107"/>
        <v>0</v>
      </c>
      <c r="E173" s="232">
        <f t="shared" si="108"/>
        <v>0</v>
      </c>
      <c r="F173" s="232">
        <f t="shared" si="108"/>
        <v>0</v>
      </c>
      <c r="G173" s="232">
        <f t="shared" si="108"/>
        <v>0</v>
      </c>
      <c r="H173" s="232">
        <f t="shared" si="108"/>
        <v>0</v>
      </c>
      <c r="I173" s="232">
        <f t="shared" si="108"/>
        <v>0</v>
      </c>
      <c r="J173" s="232">
        <f t="shared" si="116"/>
        <v>0</v>
      </c>
      <c r="K173" s="232">
        <f t="shared" si="116"/>
        <v>0</v>
      </c>
      <c r="L173" s="232">
        <f t="shared" si="116"/>
        <v>0</v>
      </c>
      <c r="M173" s="232">
        <f t="shared" si="116"/>
        <v>0</v>
      </c>
      <c r="N173" s="232">
        <f t="shared" si="116"/>
        <v>0</v>
      </c>
      <c r="O173" s="232"/>
    </row>
    <row r="174" spans="1:15" ht="30">
      <c r="A174" s="145" t="s">
        <v>368</v>
      </c>
      <c r="B174" s="139" t="s">
        <v>369</v>
      </c>
      <c r="C174" s="351">
        <v>0</v>
      </c>
      <c r="D174" s="232">
        <f t="shared" si="107"/>
        <v>0</v>
      </c>
      <c r="E174" s="232">
        <f t="shared" si="108"/>
        <v>0</v>
      </c>
      <c r="F174" s="232">
        <f t="shared" si="108"/>
        <v>0</v>
      </c>
      <c r="G174" s="232">
        <f t="shared" si="108"/>
        <v>0</v>
      </c>
      <c r="H174" s="232">
        <f t="shared" si="108"/>
        <v>0</v>
      </c>
      <c r="I174" s="232">
        <f t="shared" si="108"/>
        <v>0</v>
      </c>
      <c r="J174" s="232">
        <f t="shared" si="116"/>
        <v>0</v>
      </c>
      <c r="K174" s="232">
        <f t="shared" si="116"/>
        <v>0</v>
      </c>
      <c r="L174" s="232">
        <f t="shared" si="116"/>
        <v>0</v>
      </c>
      <c r="M174" s="232">
        <f t="shared" si="116"/>
        <v>0</v>
      </c>
      <c r="N174" s="232">
        <f t="shared" si="116"/>
        <v>0</v>
      </c>
      <c r="O174" s="232"/>
    </row>
    <row r="175" spans="1:15" ht="30">
      <c r="A175" s="140" t="s">
        <v>537</v>
      </c>
      <c r="B175" s="139" t="s">
        <v>370</v>
      </c>
      <c r="C175" s="351">
        <v>0</v>
      </c>
      <c r="D175" s="232">
        <f t="shared" si="107"/>
        <v>0</v>
      </c>
      <c r="E175" s="232">
        <f t="shared" si="108"/>
        <v>0</v>
      </c>
      <c r="F175" s="232">
        <f t="shared" si="108"/>
        <v>0</v>
      </c>
      <c r="G175" s="232">
        <f t="shared" si="108"/>
        <v>0</v>
      </c>
      <c r="H175" s="232">
        <f t="shared" si="108"/>
        <v>0</v>
      </c>
      <c r="I175" s="232">
        <f t="shared" si="108"/>
        <v>0</v>
      </c>
      <c r="J175" s="232">
        <f t="shared" si="116"/>
        <v>0</v>
      </c>
      <c r="K175" s="232">
        <f t="shared" si="116"/>
        <v>0</v>
      </c>
      <c r="L175" s="232">
        <f t="shared" si="116"/>
        <v>0</v>
      </c>
      <c r="M175" s="232">
        <f t="shared" si="116"/>
        <v>0</v>
      </c>
      <c r="N175" s="232">
        <f t="shared" si="116"/>
        <v>0</v>
      </c>
      <c r="O175" s="232"/>
    </row>
    <row r="176" spans="1:15" ht="15">
      <c r="A176" s="145" t="s">
        <v>538</v>
      </c>
      <c r="B176" s="139" t="s">
        <v>371</v>
      </c>
      <c r="C176" s="351">
        <v>0</v>
      </c>
      <c r="D176" s="232">
        <f t="shared" si="107"/>
        <v>0</v>
      </c>
      <c r="E176" s="232">
        <f t="shared" si="108"/>
        <v>0</v>
      </c>
      <c r="F176" s="232">
        <f t="shared" si="108"/>
        <v>0</v>
      </c>
      <c r="G176" s="232">
        <f t="shared" si="108"/>
        <v>0</v>
      </c>
      <c r="H176" s="232">
        <f t="shared" si="108"/>
        <v>0</v>
      </c>
      <c r="I176" s="232">
        <f t="shared" si="108"/>
        <v>0</v>
      </c>
      <c r="J176" s="232">
        <f t="shared" si="116"/>
        <v>0</v>
      </c>
      <c r="K176" s="232">
        <f t="shared" si="116"/>
        <v>0</v>
      </c>
      <c r="L176" s="232">
        <f t="shared" si="116"/>
        <v>0</v>
      </c>
      <c r="M176" s="232">
        <f t="shared" si="116"/>
        <v>0</v>
      </c>
      <c r="N176" s="232">
        <f t="shared" si="116"/>
        <v>0</v>
      </c>
      <c r="O176" s="232"/>
    </row>
    <row r="177" spans="1:15" ht="15">
      <c r="A177" s="143" t="s">
        <v>558</v>
      </c>
      <c r="B177" s="144" t="s">
        <v>372</v>
      </c>
      <c r="C177" s="353">
        <v>0</v>
      </c>
      <c r="D177" s="232">
        <f t="shared" si="107"/>
        <v>0</v>
      </c>
      <c r="E177" s="232">
        <f t="shared" si="108"/>
        <v>0</v>
      </c>
      <c r="F177" s="232">
        <f t="shared" si="108"/>
        <v>0</v>
      </c>
      <c r="G177" s="232">
        <f t="shared" si="108"/>
        <v>0</v>
      </c>
      <c r="H177" s="232">
        <f t="shared" si="108"/>
        <v>0</v>
      </c>
      <c r="I177" s="232">
        <f t="shared" si="108"/>
        <v>0</v>
      </c>
      <c r="J177" s="232">
        <f t="shared" si="116"/>
        <v>0</v>
      </c>
      <c r="K177" s="232">
        <f t="shared" si="116"/>
        <v>0</v>
      </c>
      <c r="L177" s="232">
        <f t="shared" si="116"/>
        <v>0</v>
      </c>
      <c r="M177" s="232">
        <f t="shared" si="116"/>
        <v>0</v>
      </c>
      <c r="N177" s="232">
        <f t="shared" si="116"/>
        <v>0</v>
      </c>
      <c r="O177" s="232"/>
    </row>
    <row r="178" spans="1:15" ht="30">
      <c r="A178" s="145" t="s">
        <v>373</v>
      </c>
      <c r="B178" s="139" t="s">
        <v>374</v>
      </c>
      <c r="C178" s="351">
        <v>0</v>
      </c>
      <c r="D178" s="232">
        <f t="shared" si="107"/>
        <v>0</v>
      </c>
      <c r="E178" s="232">
        <f t="shared" si="108"/>
        <v>0</v>
      </c>
      <c r="F178" s="232">
        <f t="shared" si="108"/>
        <v>0</v>
      </c>
      <c r="G178" s="232">
        <f t="shared" si="108"/>
        <v>0</v>
      </c>
      <c r="H178" s="232">
        <f>G178</f>
        <v>0</v>
      </c>
      <c r="I178" s="232">
        <f t="shared" si="108"/>
        <v>0</v>
      </c>
      <c r="J178" s="232">
        <f t="shared" si="116"/>
        <v>0</v>
      </c>
      <c r="K178" s="232">
        <f t="shared" si="116"/>
        <v>0</v>
      </c>
      <c r="L178" s="232">
        <f t="shared" si="116"/>
        <v>0</v>
      </c>
      <c r="M178" s="232">
        <f t="shared" si="116"/>
        <v>0</v>
      </c>
      <c r="N178" s="232">
        <f t="shared" si="116"/>
        <v>0</v>
      </c>
      <c r="O178" s="232"/>
    </row>
    <row r="179" spans="1:15" ht="30">
      <c r="A179" s="140" t="s">
        <v>539</v>
      </c>
      <c r="B179" s="139" t="s">
        <v>375</v>
      </c>
      <c r="C179" s="351">
        <v>100000</v>
      </c>
      <c r="D179" s="232">
        <f t="shared" si="107"/>
        <v>8333.333333333334</v>
      </c>
      <c r="E179" s="232">
        <f t="shared" si="108"/>
        <v>8333.333333333334</v>
      </c>
      <c r="F179" s="232">
        <f t="shared" si="108"/>
        <v>8333.333333333334</v>
      </c>
      <c r="G179" s="232">
        <f t="shared" si="108"/>
        <v>8333.333333333334</v>
      </c>
      <c r="H179" s="232">
        <f>G179</f>
        <v>8333.333333333334</v>
      </c>
      <c r="I179" s="232">
        <f t="shared" si="108"/>
        <v>8333.333333333334</v>
      </c>
      <c r="J179" s="232">
        <f t="shared" si="116"/>
        <v>8333.333333333334</v>
      </c>
      <c r="K179" s="232">
        <f t="shared" si="116"/>
        <v>8333.333333333334</v>
      </c>
      <c r="L179" s="232">
        <f t="shared" si="116"/>
        <v>8333.333333333334</v>
      </c>
      <c r="M179" s="232">
        <f t="shared" si="116"/>
        <v>8333.333333333334</v>
      </c>
      <c r="N179" s="232">
        <f t="shared" si="116"/>
        <v>8333.333333333334</v>
      </c>
      <c r="O179" s="232">
        <v>8337</v>
      </c>
    </row>
    <row r="180" spans="1:15" ht="15">
      <c r="A180" s="145" t="s">
        <v>540</v>
      </c>
      <c r="B180" s="139" t="s">
        <v>376</v>
      </c>
      <c r="C180" s="351">
        <v>150000</v>
      </c>
      <c r="D180" s="232">
        <f t="shared" si="107"/>
        <v>12500</v>
      </c>
      <c r="E180" s="232">
        <f t="shared" si="108"/>
        <v>12500</v>
      </c>
      <c r="F180" s="232">
        <f t="shared" si="108"/>
        <v>12500</v>
      </c>
      <c r="G180" s="232">
        <f t="shared" si="108"/>
        <v>12500</v>
      </c>
      <c r="H180" s="232">
        <f>G180</f>
        <v>12500</v>
      </c>
      <c r="I180" s="232">
        <f t="shared" si="108"/>
        <v>12500</v>
      </c>
      <c r="J180" s="232">
        <f t="shared" si="116"/>
        <v>12500</v>
      </c>
      <c r="K180" s="232">
        <f t="shared" si="116"/>
        <v>12500</v>
      </c>
      <c r="L180" s="232">
        <f t="shared" si="116"/>
        <v>12500</v>
      </c>
      <c r="M180" s="232">
        <f t="shared" si="116"/>
        <v>12500</v>
      </c>
      <c r="N180" s="232">
        <f t="shared" si="116"/>
        <v>12500</v>
      </c>
      <c r="O180" s="232">
        <v>12500</v>
      </c>
    </row>
    <row r="181" spans="1:15" ht="15">
      <c r="A181" s="143" t="s">
        <v>560</v>
      </c>
      <c r="B181" s="144" t="s">
        <v>377</v>
      </c>
      <c r="C181" s="353">
        <v>250000</v>
      </c>
      <c r="D181" s="232">
        <f t="shared" si="107"/>
        <v>20833.333333333332</v>
      </c>
      <c r="E181" s="232">
        <f t="shared" si="108"/>
        <v>20833.333333333332</v>
      </c>
      <c r="F181" s="232">
        <f t="shared" si="108"/>
        <v>20833.333333333332</v>
      </c>
      <c r="G181" s="232">
        <f t="shared" si="108"/>
        <v>20833.333333333332</v>
      </c>
      <c r="H181" s="232">
        <f>G181</f>
        <v>20833.333333333332</v>
      </c>
      <c r="I181" s="232">
        <f t="shared" si="108"/>
        <v>20833.333333333332</v>
      </c>
      <c r="J181" s="232">
        <f t="shared" si="116"/>
        <v>20833.333333333332</v>
      </c>
      <c r="K181" s="232">
        <f t="shared" si="116"/>
        <v>20833.333333333332</v>
      </c>
      <c r="L181" s="232">
        <f t="shared" si="116"/>
        <v>20833.333333333332</v>
      </c>
      <c r="M181" s="232">
        <f t="shared" si="116"/>
        <v>20833.333333333332</v>
      </c>
      <c r="N181" s="232">
        <f t="shared" si="116"/>
        <v>20833.333333333332</v>
      </c>
      <c r="O181" s="232">
        <v>20837</v>
      </c>
    </row>
    <row r="182" spans="1:15" ht="15.75">
      <c r="A182" s="147" t="s">
        <v>559</v>
      </c>
      <c r="B182" s="148" t="s">
        <v>378</v>
      </c>
      <c r="C182" s="354">
        <v>16924167</v>
      </c>
      <c r="D182" s="354">
        <f>D136+D142+D156+D167+D173+D177+D181</f>
        <v>1181180.5833333333</v>
      </c>
      <c r="E182" s="354">
        <f aca="true" t="shared" si="117" ref="E182:L182">E136+E142+E156+E167+E173+E177+E181</f>
        <v>1181180.5833333333</v>
      </c>
      <c r="F182" s="354">
        <f t="shared" si="117"/>
        <v>2556180.5833333335</v>
      </c>
      <c r="G182" s="354">
        <f t="shared" si="117"/>
        <v>1181180.5833333333</v>
      </c>
      <c r="H182" s="354">
        <f t="shared" si="117"/>
        <v>1181180.5833333333</v>
      </c>
      <c r="I182" s="354">
        <f t="shared" si="117"/>
        <v>1181180.5833333333</v>
      </c>
      <c r="J182" s="354">
        <f t="shared" si="117"/>
        <v>1181180.5833333333</v>
      </c>
      <c r="K182" s="354">
        <f t="shared" si="117"/>
        <v>1181180.5833333333</v>
      </c>
      <c r="L182" s="354">
        <f t="shared" si="117"/>
        <v>2556180.5833333335</v>
      </c>
      <c r="M182" s="354">
        <f>M136+M142+M156+M167+M173+M177+M181</f>
        <v>1181180.5833333333</v>
      </c>
      <c r="N182" s="354">
        <f>N136+N142+N156+N167+N173+N177+N181</f>
        <v>1181180.5833333333</v>
      </c>
      <c r="O182" s="354">
        <v>1181181</v>
      </c>
    </row>
    <row r="183" spans="1:15" ht="15">
      <c r="A183" s="151" t="s">
        <v>542</v>
      </c>
      <c r="B183" s="140" t="s">
        <v>379</v>
      </c>
      <c r="C183" s="355">
        <v>0</v>
      </c>
      <c r="D183" s="232">
        <f t="shared" si="107"/>
        <v>0</v>
      </c>
      <c r="E183" s="232">
        <f t="shared" si="108"/>
        <v>0</v>
      </c>
      <c r="F183" s="232">
        <f t="shared" si="108"/>
        <v>0</v>
      </c>
      <c r="G183" s="232">
        <f t="shared" si="108"/>
        <v>0</v>
      </c>
      <c r="H183" s="232">
        <f aca="true" t="shared" si="118" ref="H183:N188">G183</f>
        <v>0</v>
      </c>
      <c r="I183" s="232">
        <f t="shared" si="118"/>
        <v>0</v>
      </c>
      <c r="J183" s="232">
        <f t="shared" si="118"/>
        <v>0</v>
      </c>
      <c r="K183" s="232">
        <f t="shared" si="118"/>
        <v>0</v>
      </c>
      <c r="L183" s="232">
        <f t="shared" si="118"/>
        <v>0</v>
      </c>
      <c r="M183" s="232">
        <f t="shared" si="118"/>
        <v>0</v>
      </c>
      <c r="N183" s="232">
        <f t="shared" si="118"/>
        <v>0</v>
      </c>
      <c r="O183" s="232"/>
    </row>
    <row r="184" spans="1:15" ht="15">
      <c r="A184" s="145" t="s">
        <v>380</v>
      </c>
      <c r="B184" s="140" t="s">
        <v>381</v>
      </c>
      <c r="C184" s="355">
        <v>0</v>
      </c>
      <c r="D184" s="232">
        <f t="shared" si="107"/>
        <v>0</v>
      </c>
      <c r="E184" s="232">
        <f t="shared" si="108"/>
        <v>0</v>
      </c>
      <c r="F184" s="232">
        <f t="shared" si="108"/>
        <v>0</v>
      </c>
      <c r="G184" s="232">
        <f t="shared" si="108"/>
        <v>0</v>
      </c>
      <c r="H184" s="232">
        <f t="shared" si="118"/>
        <v>0</v>
      </c>
      <c r="I184" s="232">
        <f t="shared" si="118"/>
        <v>0</v>
      </c>
      <c r="J184" s="232">
        <f t="shared" si="118"/>
        <v>0</v>
      </c>
      <c r="K184" s="232">
        <f t="shared" si="118"/>
        <v>0</v>
      </c>
      <c r="L184" s="232">
        <f t="shared" si="118"/>
        <v>0</v>
      </c>
      <c r="M184" s="232">
        <f t="shared" si="118"/>
        <v>0</v>
      </c>
      <c r="N184" s="232">
        <f t="shared" si="118"/>
        <v>0</v>
      </c>
      <c r="O184" s="232"/>
    </row>
    <row r="185" spans="1:15" ht="15">
      <c r="A185" s="151" t="s">
        <v>543</v>
      </c>
      <c r="B185" s="140" t="s">
        <v>382</v>
      </c>
      <c r="C185" s="355">
        <v>0</v>
      </c>
      <c r="D185" s="232">
        <f t="shared" si="107"/>
        <v>0</v>
      </c>
      <c r="E185" s="232">
        <f t="shared" si="108"/>
        <v>0</v>
      </c>
      <c r="F185" s="232">
        <f t="shared" si="108"/>
        <v>0</v>
      </c>
      <c r="G185" s="232">
        <f t="shared" si="108"/>
        <v>0</v>
      </c>
      <c r="H185" s="232">
        <f t="shared" si="118"/>
        <v>0</v>
      </c>
      <c r="I185" s="232">
        <f t="shared" si="118"/>
        <v>0</v>
      </c>
      <c r="J185" s="232">
        <f t="shared" si="118"/>
        <v>0</v>
      </c>
      <c r="K185" s="232">
        <f t="shared" si="118"/>
        <v>0</v>
      </c>
      <c r="L185" s="232">
        <f t="shared" si="118"/>
        <v>0</v>
      </c>
      <c r="M185" s="232">
        <f t="shared" si="118"/>
        <v>0</v>
      </c>
      <c r="N185" s="232">
        <f t="shared" si="118"/>
        <v>0</v>
      </c>
      <c r="O185" s="232"/>
    </row>
    <row r="186" spans="1:15" ht="15">
      <c r="A186" s="152" t="s">
        <v>561</v>
      </c>
      <c r="B186" s="141" t="s">
        <v>383</v>
      </c>
      <c r="C186" s="356">
        <v>0</v>
      </c>
      <c r="D186" s="232">
        <f t="shared" si="107"/>
        <v>0</v>
      </c>
      <c r="E186" s="232">
        <f t="shared" si="108"/>
        <v>0</v>
      </c>
      <c r="F186" s="232">
        <f t="shared" si="108"/>
        <v>0</v>
      </c>
      <c r="G186" s="232">
        <f t="shared" si="108"/>
        <v>0</v>
      </c>
      <c r="H186" s="232">
        <f t="shared" si="118"/>
        <v>0</v>
      </c>
      <c r="I186" s="232">
        <f t="shared" si="118"/>
        <v>0</v>
      </c>
      <c r="J186" s="232">
        <f t="shared" si="118"/>
        <v>0</v>
      </c>
      <c r="K186" s="232">
        <f t="shared" si="118"/>
        <v>0</v>
      </c>
      <c r="L186" s="232">
        <f t="shared" si="118"/>
        <v>0</v>
      </c>
      <c r="M186" s="232">
        <f t="shared" si="118"/>
        <v>0</v>
      </c>
      <c r="N186" s="232">
        <f t="shared" si="118"/>
        <v>0</v>
      </c>
      <c r="O186" s="232"/>
    </row>
    <row r="187" spans="1:15" ht="15">
      <c r="A187" s="145" t="s">
        <v>544</v>
      </c>
      <c r="B187" s="140" t="s">
        <v>384</v>
      </c>
      <c r="C187" s="355">
        <v>0</v>
      </c>
      <c r="D187" s="232">
        <f t="shared" si="107"/>
        <v>0</v>
      </c>
      <c r="E187" s="232">
        <f t="shared" si="108"/>
        <v>0</v>
      </c>
      <c r="F187" s="232">
        <f t="shared" si="108"/>
        <v>0</v>
      </c>
      <c r="G187" s="232">
        <f t="shared" si="108"/>
        <v>0</v>
      </c>
      <c r="H187" s="232">
        <f t="shared" si="118"/>
        <v>0</v>
      </c>
      <c r="I187" s="232">
        <f t="shared" si="118"/>
        <v>0</v>
      </c>
      <c r="J187" s="232">
        <f t="shared" si="118"/>
        <v>0</v>
      </c>
      <c r="K187" s="232">
        <f t="shared" si="118"/>
        <v>0</v>
      </c>
      <c r="L187" s="232">
        <f t="shared" si="118"/>
        <v>0</v>
      </c>
      <c r="M187" s="232">
        <f t="shared" si="118"/>
        <v>0</v>
      </c>
      <c r="N187" s="232">
        <f t="shared" si="118"/>
        <v>0</v>
      </c>
      <c r="O187" s="232"/>
    </row>
    <row r="188" spans="1:15" ht="15">
      <c r="A188" s="151" t="s">
        <v>385</v>
      </c>
      <c r="B188" s="140" t="s">
        <v>386</v>
      </c>
      <c r="C188" s="355">
        <v>0</v>
      </c>
      <c r="D188" s="232">
        <f t="shared" si="107"/>
        <v>0</v>
      </c>
      <c r="E188" s="232">
        <f t="shared" si="108"/>
        <v>0</v>
      </c>
      <c r="F188" s="232">
        <f t="shared" si="108"/>
        <v>0</v>
      </c>
      <c r="G188" s="232">
        <f t="shared" si="108"/>
        <v>0</v>
      </c>
      <c r="H188" s="232">
        <f t="shared" si="118"/>
        <v>0</v>
      </c>
      <c r="I188" s="232">
        <f t="shared" si="118"/>
        <v>0</v>
      </c>
      <c r="J188" s="232">
        <f t="shared" si="118"/>
        <v>0</v>
      </c>
      <c r="K188" s="232">
        <f t="shared" si="118"/>
        <v>0</v>
      </c>
      <c r="L188" s="232">
        <f t="shared" si="118"/>
        <v>0</v>
      </c>
      <c r="M188" s="232">
        <f t="shared" si="118"/>
        <v>0</v>
      </c>
      <c r="N188" s="232">
        <f t="shared" si="118"/>
        <v>0</v>
      </c>
      <c r="O188" s="232"/>
    </row>
    <row r="189" spans="1:15" ht="15">
      <c r="A189" s="145" t="s">
        <v>545</v>
      </c>
      <c r="B189" s="140" t="s">
        <v>387</v>
      </c>
      <c r="C189" s="355">
        <v>0</v>
      </c>
      <c r="D189" s="232">
        <f aca="true" t="shared" si="119" ref="D189:D209">C189/12</f>
        <v>0</v>
      </c>
      <c r="E189" s="232">
        <f aca="true" t="shared" si="120" ref="E189:I209">D189</f>
        <v>0</v>
      </c>
      <c r="F189" s="232">
        <f t="shared" si="120"/>
        <v>0</v>
      </c>
      <c r="G189" s="232">
        <f t="shared" si="120"/>
        <v>0</v>
      </c>
      <c r="H189" s="232">
        <f t="shared" si="120"/>
        <v>0</v>
      </c>
      <c r="I189" s="232">
        <f t="shared" si="120"/>
        <v>0</v>
      </c>
      <c r="J189" s="232">
        <f aca="true" t="shared" si="121" ref="J189:N198">I189</f>
        <v>0</v>
      </c>
      <c r="K189" s="232">
        <f t="shared" si="121"/>
        <v>0</v>
      </c>
      <c r="L189" s="232">
        <f t="shared" si="121"/>
        <v>0</v>
      </c>
      <c r="M189" s="232">
        <f t="shared" si="121"/>
        <v>0</v>
      </c>
      <c r="N189" s="232">
        <f t="shared" si="121"/>
        <v>0</v>
      </c>
      <c r="O189" s="232"/>
    </row>
    <row r="190" spans="1:15" ht="15">
      <c r="A190" s="151" t="s">
        <v>388</v>
      </c>
      <c r="B190" s="140" t="s">
        <v>389</v>
      </c>
      <c r="C190" s="355">
        <v>0</v>
      </c>
      <c r="D190" s="232">
        <f t="shared" si="119"/>
        <v>0</v>
      </c>
      <c r="E190" s="232">
        <f t="shared" si="120"/>
        <v>0</v>
      </c>
      <c r="F190" s="232">
        <f t="shared" si="120"/>
        <v>0</v>
      </c>
      <c r="G190" s="232">
        <f t="shared" si="120"/>
        <v>0</v>
      </c>
      <c r="H190" s="232">
        <f t="shared" si="120"/>
        <v>0</v>
      </c>
      <c r="I190" s="232">
        <f t="shared" si="120"/>
        <v>0</v>
      </c>
      <c r="J190" s="232">
        <f t="shared" si="121"/>
        <v>0</v>
      </c>
      <c r="K190" s="232">
        <f t="shared" si="121"/>
        <v>0</v>
      </c>
      <c r="L190" s="232">
        <f t="shared" si="121"/>
        <v>0</v>
      </c>
      <c r="M190" s="232">
        <f t="shared" si="121"/>
        <v>0</v>
      </c>
      <c r="N190" s="232">
        <f t="shared" si="121"/>
        <v>0</v>
      </c>
      <c r="O190" s="232"/>
    </row>
    <row r="191" spans="1:15" ht="15">
      <c r="A191" s="153" t="s">
        <v>562</v>
      </c>
      <c r="B191" s="141" t="s">
        <v>390</v>
      </c>
      <c r="C191" s="356">
        <v>0</v>
      </c>
      <c r="D191" s="232">
        <f t="shared" si="119"/>
        <v>0</v>
      </c>
      <c r="E191" s="232">
        <f t="shared" si="120"/>
        <v>0</v>
      </c>
      <c r="F191" s="232">
        <f t="shared" si="120"/>
        <v>0</v>
      </c>
      <c r="G191" s="232">
        <f t="shared" si="120"/>
        <v>0</v>
      </c>
      <c r="H191" s="232">
        <f t="shared" si="120"/>
        <v>0</v>
      </c>
      <c r="I191" s="232">
        <f t="shared" si="120"/>
        <v>0</v>
      </c>
      <c r="J191" s="232">
        <f t="shared" si="121"/>
        <v>0</v>
      </c>
      <c r="K191" s="232">
        <f t="shared" si="121"/>
        <v>0</v>
      </c>
      <c r="L191" s="232">
        <f t="shared" si="121"/>
        <v>0</v>
      </c>
      <c r="M191" s="232">
        <f t="shared" si="121"/>
        <v>0</v>
      </c>
      <c r="N191" s="232">
        <f t="shared" si="121"/>
        <v>0</v>
      </c>
      <c r="O191" s="232"/>
    </row>
    <row r="192" spans="1:15" ht="15">
      <c r="A192" s="140" t="s">
        <v>668</v>
      </c>
      <c r="B192" s="140" t="s">
        <v>391</v>
      </c>
      <c r="C192" s="355">
        <v>1760669</v>
      </c>
      <c r="D192" s="232">
        <f t="shared" si="119"/>
        <v>146722.41666666666</v>
      </c>
      <c r="E192" s="232">
        <f t="shared" si="120"/>
        <v>146722.41666666666</v>
      </c>
      <c r="F192" s="232">
        <f t="shared" si="120"/>
        <v>146722.41666666666</v>
      </c>
      <c r="G192" s="232">
        <f t="shared" si="120"/>
        <v>146722.41666666666</v>
      </c>
      <c r="H192" s="232">
        <f t="shared" si="120"/>
        <v>146722.41666666666</v>
      </c>
      <c r="I192" s="232">
        <f t="shared" si="120"/>
        <v>146722.41666666666</v>
      </c>
      <c r="J192" s="232">
        <f t="shared" si="121"/>
        <v>146722.41666666666</v>
      </c>
      <c r="K192" s="232">
        <f t="shared" si="121"/>
        <v>146722.41666666666</v>
      </c>
      <c r="L192" s="232">
        <f t="shared" si="121"/>
        <v>146722.41666666666</v>
      </c>
      <c r="M192" s="232">
        <f t="shared" si="121"/>
        <v>146722.41666666666</v>
      </c>
      <c r="N192" s="232">
        <f t="shared" si="121"/>
        <v>146722.41666666666</v>
      </c>
      <c r="O192" s="232">
        <v>146722</v>
      </c>
    </row>
    <row r="193" spans="1:15" ht="15">
      <c r="A193" s="140" t="s">
        <v>669</v>
      </c>
      <c r="B193" s="140" t="s">
        <v>391</v>
      </c>
      <c r="C193" s="355">
        <v>0</v>
      </c>
      <c r="D193" s="232">
        <f t="shared" si="119"/>
        <v>0</v>
      </c>
      <c r="E193" s="232">
        <f t="shared" si="120"/>
        <v>0</v>
      </c>
      <c r="F193" s="232">
        <f t="shared" si="120"/>
        <v>0</v>
      </c>
      <c r="G193" s="232">
        <f t="shared" si="120"/>
        <v>0</v>
      </c>
      <c r="H193" s="232">
        <f t="shared" si="120"/>
        <v>0</v>
      </c>
      <c r="I193" s="232">
        <f t="shared" si="120"/>
        <v>0</v>
      </c>
      <c r="J193" s="232">
        <f t="shared" si="121"/>
        <v>0</v>
      </c>
      <c r="K193" s="232">
        <f t="shared" si="121"/>
        <v>0</v>
      </c>
      <c r="L193" s="232">
        <f t="shared" si="121"/>
        <v>0</v>
      </c>
      <c r="M193" s="232">
        <f t="shared" si="121"/>
        <v>0</v>
      </c>
      <c r="N193" s="232">
        <f t="shared" si="121"/>
        <v>0</v>
      </c>
      <c r="O193" s="232"/>
    </row>
    <row r="194" spans="1:15" ht="15">
      <c r="A194" s="140" t="s">
        <v>666</v>
      </c>
      <c r="B194" s="140" t="s">
        <v>392</v>
      </c>
      <c r="C194" s="355"/>
      <c r="D194" s="232">
        <f t="shared" si="119"/>
        <v>0</v>
      </c>
      <c r="E194" s="232">
        <f t="shared" si="120"/>
        <v>0</v>
      </c>
      <c r="F194" s="232">
        <f t="shared" si="120"/>
        <v>0</v>
      </c>
      <c r="G194" s="232">
        <f t="shared" si="120"/>
        <v>0</v>
      </c>
      <c r="H194" s="232">
        <f t="shared" si="120"/>
        <v>0</v>
      </c>
      <c r="I194" s="232">
        <f t="shared" si="120"/>
        <v>0</v>
      </c>
      <c r="J194" s="232">
        <f t="shared" si="121"/>
        <v>0</v>
      </c>
      <c r="K194" s="232">
        <f t="shared" si="121"/>
        <v>0</v>
      </c>
      <c r="L194" s="232">
        <f t="shared" si="121"/>
        <v>0</v>
      </c>
      <c r="M194" s="232">
        <f t="shared" si="121"/>
        <v>0</v>
      </c>
      <c r="N194" s="232">
        <f t="shared" si="121"/>
        <v>0</v>
      </c>
      <c r="O194" s="232"/>
    </row>
    <row r="195" spans="1:15" ht="15">
      <c r="A195" s="140" t="s">
        <v>667</v>
      </c>
      <c r="B195" s="140" t="s">
        <v>392</v>
      </c>
      <c r="C195" s="355">
        <v>0</v>
      </c>
      <c r="D195" s="232">
        <f t="shared" si="119"/>
        <v>0</v>
      </c>
      <c r="E195" s="232">
        <f t="shared" si="120"/>
        <v>0</v>
      </c>
      <c r="F195" s="232">
        <f t="shared" si="120"/>
        <v>0</v>
      </c>
      <c r="G195" s="232">
        <f t="shared" si="120"/>
        <v>0</v>
      </c>
      <c r="H195" s="232">
        <f t="shared" si="120"/>
        <v>0</v>
      </c>
      <c r="I195" s="232">
        <f t="shared" si="120"/>
        <v>0</v>
      </c>
      <c r="J195" s="232">
        <f t="shared" si="121"/>
        <v>0</v>
      </c>
      <c r="K195" s="232">
        <f t="shared" si="121"/>
        <v>0</v>
      </c>
      <c r="L195" s="232">
        <f t="shared" si="121"/>
        <v>0</v>
      </c>
      <c r="M195" s="232">
        <f t="shared" si="121"/>
        <v>0</v>
      </c>
      <c r="N195" s="232">
        <f t="shared" si="121"/>
        <v>0</v>
      </c>
      <c r="O195" s="232"/>
    </row>
    <row r="196" spans="1:15" ht="15">
      <c r="A196" s="141" t="s">
        <v>563</v>
      </c>
      <c r="B196" s="141" t="s">
        <v>393</v>
      </c>
      <c r="C196" s="356">
        <v>1760669</v>
      </c>
      <c r="D196" s="232">
        <f t="shared" si="119"/>
        <v>146722.41666666666</v>
      </c>
      <c r="E196" s="232">
        <f t="shared" si="120"/>
        <v>146722.41666666666</v>
      </c>
      <c r="F196" s="232">
        <f t="shared" si="120"/>
        <v>146722.41666666666</v>
      </c>
      <c r="G196" s="232">
        <f t="shared" si="120"/>
        <v>146722.41666666666</v>
      </c>
      <c r="H196" s="232">
        <f t="shared" si="120"/>
        <v>146722.41666666666</v>
      </c>
      <c r="I196" s="232">
        <f t="shared" si="120"/>
        <v>146722.41666666666</v>
      </c>
      <c r="J196" s="232">
        <f t="shared" si="121"/>
        <v>146722.41666666666</v>
      </c>
      <c r="K196" s="232">
        <f t="shared" si="121"/>
        <v>146722.41666666666</v>
      </c>
      <c r="L196" s="232">
        <f t="shared" si="121"/>
        <v>146722.41666666666</v>
      </c>
      <c r="M196" s="232">
        <f t="shared" si="121"/>
        <v>146722.41666666666</v>
      </c>
      <c r="N196" s="232">
        <f t="shared" si="121"/>
        <v>146722.41666666666</v>
      </c>
      <c r="O196" s="232">
        <v>146722</v>
      </c>
    </row>
    <row r="197" spans="1:15" ht="15">
      <c r="A197" s="151" t="s">
        <v>394</v>
      </c>
      <c r="B197" s="140" t="s">
        <v>395</v>
      </c>
      <c r="C197" s="355">
        <v>0</v>
      </c>
      <c r="D197" s="232">
        <f t="shared" si="119"/>
        <v>0</v>
      </c>
      <c r="E197" s="232">
        <f t="shared" si="120"/>
        <v>0</v>
      </c>
      <c r="F197" s="232">
        <f t="shared" si="120"/>
        <v>0</v>
      </c>
      <c r="G197" s="232">
        <f t="shared" si="120"/>
        <v>0</v>
      </c>
      <c r="H197" s="232">
        <f t="shared" si="120"/>
        <v>0</v>
      </c>
      <c r="I197" s="232">
        <f t="shared" si="120"/>
        <v>0</v>
      </c>
      <c r="J197" s="232">
        <f t="shared" si="121"/>
        <v>0</v>
      </c>
      <c r="K197" s="232">
        <f t="shared" si="121"/>
        <v>0</v>
      </c>
      <c r="L197" s="232">
        <f t="shared" si="121"/>
        <v>0</v>
      </c>
      <c r="M197" s="232">
        <f t="shared" si="121"/>
        <v>0</v>
      </c>
      <c r="N197" s="232">
        <f t="shared" si="121"/>
        <v>0</v>
      </c>
      <c r="O197" s="232"/>
    </row>
    <row r="198" spans="1:15" ht="15">
      <c r="A198" s="151" t="s">
        <v>396</v>
      </c>
      <c r="B198" s="140" t="s">
        <v>397</v>
      </c>
      <c r="C198" s="355"/>
      <c r="D198" s="232">
        <f t="shared" si="119"/>
        <v>0</v>
      </c>
      <c r="E198" s="232">
        <f t="shared" si="120"/>
        <v>0</v>
      </c>
      <c r="F198" s="232">
        <f t="shared" si="120"/>
        <v>0</v>
      </c>
      <c r="G198" s="232">
        <f t="shared" si="120"/>
        <v>0</v>
      </c>
      <c r="H198" s="232">
        <f t="shared" si="120"/>
        <v>0</v>
      </c>
      <c r="I198" s="232">
        <f t="shared" si="120"/>
        <v>0</v>
      </c>
      <c r="J198" s="232">
        <f t="shared" si="121"/>
        <v>0</v>
      </c>
      <c r="K198" s="232">
        <f t="shared" si="121"/>
        <v>0</v>
      </c>
      <c r="L198" s="232">
        <f t="shared" si="121"/>
        <v>0</v>
      </c>
      <c r="M198" s="232">
        <f t="shared" si="121"/>
        <v>0</v>
      </c>
      <c r="N198" s="232">
        <f t="shared" si="121"/>
        <v>0</v>
      </c>
      <c r="O198" s="232"/>
    </row>
    <row r="199" spans="1:15" ht="15">
      <c r="A199" s="151" t="s">
        <v>398</v>
      </c>
      <c r="B199" s="140" t="s">
        <v>399</v>
      </c>
      <c r="C199" s="355">
        <v>0</v>
      </c>
      <c r="D199" s="232">
        <f t="shared" si="119"/>
        <v>0</v>
      </c>
      <c r="E199" s="232">
        <f t="shared" si="120"/>
        <v>0</v>
      </c>
      <c r="F199" s="232">
        <f t="shared" si="120"/>
        <v>0</v>
      </c>
      <c r="G199" s="232">
        <f t="shared" si="120"/>
        <v>0</v>
      </c>
      <c r="H199" s="232">
        <f t="shared" si="120"/>
        <v>0</v>
      </c>
      <c r="I199" s="232">
        <f t="shared" si="120"/>
        <v>0</v>
      </c>
      <c r="J199" s="232">
        <f aca="true" t="shared" si="122" ref="J199:N208">I199</f>
        <v>0</v>
      </c>
      <c r="K199" s="232">
        <f t="shared" si="122"/>
        <v>0</v>
      </c>
      <c r="L199" s="232">
        <f t="shared" si="122"/>
        <v>0</v>
      </c>
      <c r="M199" s="232">
        <f t="shared" si="122"/>
        <v>0</v>
      </c>
      <c r="N199" s="232">
        <f t="shared" si="122"/>
        <v>0</v>
      </c>
      <c r="O199" s="232"/>
    </row>
    <row r="200" spans="1:15" ht="15">
      <c r="A200" s="151" t="s">
        <v>400</v>
      </c>
      <c r="B200" s="140" t="s">
        <v>401</v>
      </c>
      <c r="C200" s="355">
        <v>0</v>
      </c>
      <c r="D200" s="232">
        <f t="shared" si="119"/>
        <v>0</v>
      </c>
      <c r="E200" s="232">
        <f t="shared" si="120"/>
        <v>0</v>
      </c>
      <c r="F200" s="232">
        <f t="shared" si="120"/>
        <v>0</v>
      </c>
      <c r="G200" s="232">
        <f t="shared" si="120"/>
        <v>0</v>
      </c>
      <c r="H200" s="232">
        <f t="shared" si="120"/>
        <v>0</v>
      </c>
      <c r="I200" s="232">
        <f t="shared" si="120"/>
        <v>0</v>
      </c>
      <c r="J200" s="232">
        <f t="shared" si="122"/>
        <v>0</v>
      </c>
      <c r="K200" s="232">
        <f t="shared" si="122"/>
        <v>0</v>
      </c>
      <c r="L200" s="232">
        <f t="shared" si="122"/>
        <v>0</v>
      </c>
      <c r="M200" s="232">
        <f t="shared" si="122"/>
        <v>0</v>
      </c>
      <c r="N200" s="232">
        <f t="shared" si="122"/>
        <v>0</v>
      </c>
      <c r="O200" s="232"/>
    </row>
    <row r="201" spans="1:15" ht="15">
      <c r="A201" s="145" t="s">
        <v>546</v>
      </c>
      <c r="B201" s="140" t="s">
        <v>402</v>
      </c>
      <c r="C201" s="355">
        <v>0</v>
      </c>
      <c r="D201" s="232">
        <f t="shared" si="119"/>
        <v>0</v>
      </c>
      <c r="E201" s="232">
        <f t="shared" si="120"/>
        <v>0</v>
      </c>
      <c r="F201" s="232">
        <f t="shared" si="120"/>
        <v>0</v>
      </c>
      <c r="G201" s="232">
        <f t="shared" si="120"/>
        <v>0</v>
      </c>
      <c r="H201" s="232">
        <f t="shared" si="120"/>
        <v>0</v>
      </c>
      <c r="I201" s="232">
        <f t="shared" si="120"/>
        <v>0</v>
      </c>
      <c r="J201" s="232">
        <f t="shared" si="122"/>
        <v>0</v>
      </c>
      <c r="K201" s="232">
        <f t="shared" si="122"/>
        <v>0</v>
      </c>
      <c r="L201" s="232">
        <f t="shared" si="122"/>
        <v>0</v>
      </c>
      <c r="M201" s="232">
        <f t="shared" si="122"/>
        <v>0</v>
      </c>
      <c r="N201" s="232">
        <f t="shared" si="122"/>
        <v>0</v>
      </c>
      <c r="O201" s="232"/>
    </row>
    <row r="202" spans="1:15" ht="15">
      <c r="A202" s="152" t="s">
        <v>564</v>
      </c>
      <c r="B202" s="141" t="s">
        <v>404</v>
      </c>
      <c r="C202" s="356">
        <v>0</v>
      </c>
      <c r="D202" s="232">
        <f t="shared" si="119"/>
        <v>0</v>
      </c>
      <c r="E202" s="232">
        <f t="shared" si="120"/>
        <v>0</v>
      </c>
      <c r="F202" s="232">
        <f t="shared" si="120"/>
        <v>0</v>
      </c>
      <c r="G202" s="232">
        <f t="shared" si="120"/>
        <v>0</v>
      </c>
      <c r="H202" s="232">
        <f t="shared" si="120"/>
        <v>0</v>
      </c>
      <c r="I202" s="232">
        <f t="shared" si="120"/>
        <v>0</v>
      </c>
      <c r="J202" s="232">
        <f t="shared" si="122"/>
        <v>0</v>
      </c>
      <c r="K202" s="232">
        <f t="shared" si="122"/>
        <v>0</v>
      </c>
      <c r="L202" s="232">
        <f t="shared" si="122"/>
        <v>0</v>
      </c>
      <c r="M202" s="232">
        <f t="shared" si="122"/>
        <v>0</v>
      </c>
      <c r="N202" s="232">
        <f t="shared" si="122"/>
        <v>0</v>
      </c>
      <c r="O202" s="232"/>
    </row>
    <row r="203" spans="1:15" ht="15">
      <c r="A203" s="145" t="s">
        <v>405</v>
      </c>
      <c r="B203" s="140" t="s">
        <v>406</v>
      </c>
      <c r="C203" s="355">
        <v>0</v>
      </c>
      <c r="D203" s="232">
        <f t="shared" si="119"/>
        <v>0</v>
      </c>
      <c r="E203" s="232">
        <f t="shared" si="120"/>
        <v>0</v>
      </c>
      <c r="F203" s="232">
        <f t="shared" si="120"/>
        <v>0</v>
      </c>
      <c r="G203" s="232">
        <f t="shared" si="120"/>
        <v>0</v>
      </c>
      <c r="H203" s="232">
        <f t="shared" si="120"/>
        <v>0</v>
      </c>
      <c r="I203" s="232">
        <f t="shared" si="120"/>
        <v>0</v>
      </c>
      <c r="J203" s="232">
        <f t="shared" si="122"/>
        <v>0</v>
      </c>
      <c r="K203" s="232">
        <f t="shared" si="122"/>
        <v>0</v>
      </c>
      <c r="L203" s="232">
        <f t="shared" si="122"/>
        <v>0</v>
      </c>
      <c r="M203" s="232">
        <f t="shared" si="122"/>
        <v>0</v>
      </c>
      <c r="N203" s="232">
        <f t="shared" si="122"/>
        <v>0</v>
      </c>
      <c r="O203" s="232"/>
    </row>
    <row r="204" spans="1:15" ht="15">
      <c r="A204" s="145" t="s">
        <v>407</v>
      </c>
      <c r="B204" s="140" t="s">
        <v>408</v>
      </c>
      <c r="C204" s="355">
        <v>0</v>
      </c>
      <c r="D204" s="232">
        <f t="shared" si="119"/>
        <v>0</v>
      </c>
      <c r="E204" s="232">
        <f t="shared" si="120"/>
        <v>0</v>
      </c>
      <c r="F204" s="232">
        <f t="shared" si="120"/>
        <v>0</v>
      </c>
      <c r="G204" s="232">
        <f t="shared" si="120"/>
        <v>0</v>
      </c>
      <c r="H204" s="232">
        <f t="shared" si="120"/>
        <v>0</v>
      </c>
      <c r="I204" s="232">
        <f t="shared" si="120"/>
        <v>0</v>
      </c>
      <c r="J204" s="232">
        <f t="shared" si="122"/>
        <v>0</v>
      </c>
      <c r="K204" s="232">
        <f t="shared" si="122"/>
        <v>0</v>
      </c>
      <c r="L204" s="232">
        <f t="shared" si="122"/>
        <v>0</v>
      </c>
      <c r="M204" s="232">
        <f t="shared" si="122"/>
        <v>0</v>
      </c>
      <c r="N204" s="232">
        <f t="shared" si="122"/>
        <v>0</v>
      </c>
      <c r="O204" s="232"/>
    </row>
    <row r="205" spans="1:15" ht="15">
      <c r="A205" s="151" t="s">
        <v>409</v>
      </c>
      <c r="B205" s="140" t="s">
        <v>410</v>
      </c>
      <c r="C205" s="355">
        <v>0</v>
      </c>
      <c r="D205" s="232">
        <f t="shared" si="119"/>
        <v>0</v>
      </c>
      <c r="E205" s="232">
        <f t="shared" si="120"/>
        <v>0</v>
      </c>
      <c r="F205" s="232">
        <f t="shared" si="120"/>
        <v>0</v>
      </c>
      <c r="G205" s="232">
        <f t="shared" si="120"/>
        <v>0</v>
      </c>
      <c r="H205" s="232">
        <f t="shared" si="120"/>
        <v>0</v>
      </c>
      <c r="I205" s="232">
        <f t="shared" si="120"/>
        <v>0</v>
      </c>
      <c r="J205" s="232">
        <f t="shared" si="122"/>
        <v>0</v>
      </c>
      <c r="K205" s="232">
        <f t="shared" si="122"/>
        <v>0</v>
      </c>
      <c r="L205" s="232">
        <f t="shared" si="122"/>
        <v>0</v>
      </c>
      <c r="M205" s="232">
        <f t="shared" si="122"/>
        <v>0</v>
      </c>
      <c r="N205" s="232">
        <f t="shared" si="122"/>
        <v>0</v>
      </c>
      <c r="O205" s="232"/>
    </row>
    <row r="206" spans="1:15" ht="15">
      <c r="A206" s="151" t="s">
        <v>547</v>
      </c>
      <c r="B206" s="140" t="s">
        <v>411</v>
      </c>
      <c r="C206" s="355">
        <v>0</v>
      </c>
      <c r="D206" s="232">
        <f t="shared" si="119"/>
        <v>0</v>
      </c>
      <c r="E206" s="232">
        <f t="shared" si="120"/>
        <v>0</v>
      </c>
      <c r="F206" s="232">
        <f t="shared" si="120"/>
        <v>0</v>
      </c>
      <c r="G206" s="232">
        <f t="shared" si="120"/>
        <v>0</v>
      </c>
      <c r="H206" s="232">
        <f t="shared" si="120"/>
        <v>0</v>
      </c>
      <c r="I206" s="232">
        <f t="shared" si="120"/>
        <v>0</v>
      </c>
      <c r="J206" s="232">
        <f t="shared" si="122"/>
        <v>0</v>
      </c>
      <c r="K206" s="232">
        <f t="shared" si="122"/>
        <v>0</v>
      </c>
      <c r="L206" s="232">
        <f t="shared" si="122"/>
        <v>0</v>
      </c>
      <c r="M206" s="232">
        <f t="shared" si="122"/>
        <v>0</v>
      </c>
      <c r="N206" s="232">
        <f t="shared" si="122"/>
        <v>0</v>
      </c>
      <c r="O206" s="232"/>
    </row>
    <row r="207" spans="1:15" ht="15">
      <c r="A207" s="153" t="s">
        <v>565</v>
      </c>
      <c r="B207" s="141" t="s">
        <v>412</v>
      </c>
      <c r="C207" s="356">
        <v>0</v>
      </c>
      <c r="D207" s="232">
        <f t="shared" si="119"/>
        <v>0</v>
      </c>
      <c r="E207" s="232">
        <f t="shared" si="120"/>
        <v>0</v>
      </c>
      <c r="F207" s="232">
        <f t="shared" si="120"/>
        <v>0</v>
      </c>
      <c r="G207" s="232">
        <f t="shared" si="120"/>
        <v>0</v>
      </c>
      <c r="H207" s="232">
        <f t="shared" si="120"/>
        <v>0</v>
      </c>
      <c r="I207" s="232">
        <f t="shared" si="120"/>
        <v>0</v>
      </c>
      <c r="J207" s="232">
        <f t="shared" si="122"/>
        <v>0</v>
      </c>
      <c r="K207" s="232">
        <f t="shared" si="122"/>
        <v>0</v>
      </c>
      <c r="L207" s="232">
        <f t="shared" si="122"/>
        <v>0</v>
      </c>
      <c r="M207" s="232">
        <f t="shared" si="122"/>
        <v>0</v>
      </c>
      <c r="N207" s="232">
        <f t="shared" si="122"/>
        <v>0</v>
      </c>
      <c r="O207" s="232"/>
    </row>
    <row r="208" spans="1:15" ht="15">
      <c r="A208" s="152" t="s">
        <v>413</v>
      </c>
      <c r="B208" s="141" t="s">
        <v>414</v>
      </c>
      <c r="C208" s="356">
        <v>0</v>
      </c>
      <c r="D208" s="232">
        <f t="shared" si="119"/>
        <v>0</v>
      </c>
      <c r="E208" s="232">
        <f t="shared" si="120"/>
        <v>0</v>
      </c>
      <c r="F208" s="232">
        <f t="shared" si="120"/>
        <v>0</v>
      </c>
      <c r="G208" s="232">
        <f t="shared" si="120"/>
        <v>0</v>
      </c>
      <c r="H208" s="232">
        <f t="shared" si="120"/>
        <v>0</v>
      </c>
      <c r="I208" s="232">
        <f t="shared" si="120"/>
        <v>0</v>
      </c>
      <c r="J208" s="232">
        <f t="shared" si="122"/>
        <v>0</v>
      </c>
      <c r="K208" s="232">
        <f t="shared" si="122"/>
        <v>0</v>
      </c>
      <c r="L208" s="232">
        <f t="shared" si="122"/>
        <v>0</v>
      </c>
      <c r="M208" s="232">
        <f t="shared" si="122"/>
        <v>0</v>
      </c>
      <c r="N208" s="232">
        <f t="shared" si="122"/>
        <v>0</v>
      </c>
      <c r="O208" s="232"/>
    </row>
    <row r="209" spans="1:15" ht="15.75">
      <c r="A209" s="154" t="s">
        <v>566</v>
      </c>
      <c r="B209" s="155" t="s">
        <v>415</v>
      </c>
      <c r="C209" s="259">
        <v>1760669</v>
      </c>
      <c r="D209" s="259">
        <f t="shared" si="119"/>
        <v>146722.41666666666</v>
      </c>
      <c r="E209" s="259">
        <f t="shared" si="120"/>
        <v>146722.41666666666</v>
      </c>
      <c r="F209" s="259">
        <f t="shared" si="120"/>
        <v>146722.41666666666</v>
      </c>
      <c r="G209" s="259">
        <f t="shared" si="120"/>
        <v>146722.41666666666</v>
      </c>
      <c r="H209" s="259">
        <f t="shared" si="120"/>
        <v>146722.41666666666</v>
      </c>
      <c r="I209" s="259">
        <f t="shared" si="120"/>
        <v>146722.41666666666</v>
      </c>
      <c r="J209" s="259">
        <f>I209</f>
        <v>146722.41666666666</v>
      </c>
      <c r="K209" s="259">
        <f>J209</f>
        <v>146722.41666666666</v>
      </c>
      <c r="L209" s="259">
        <f>K209</f>
        <v>146722.41666666666</v>
      </c>
      <c r="M209" s="259">
        <f>L209</f>
        <v>146722.41666666666</v>
      </c>
      <c r="N209" s="259">
        <f>M209</f>
        <v>146722.41666666666</v>
      </c>
      <c r="O209" s="259">
        <v>146722</v>
      </c>
    </row>
    <row r="210" spans="1:15" ht="15.75">
      <c r="A210" s="156" t="s">
        <v>549</v>
      </c>
      <c r="B210" s="157"/>
      <c r="C210" s="357">
        <v>18684836</v>
      </c>
      <c r="D210" s="357">
        <f>D209+D182</f>
        <v>1327903</v>
      </c>
      <c r="E210" s="357">
        <f aca="true" t="shared" si="123" ref="E210:O210">E209+E182</f>
        <v>1327903</v>
      </c>
      <c r="F210" s="357">
        <f t="shared" si="123"/>
        <v>2702903</v>
      </c>
      <c r="G210" s="357">
        <f t="shared" si="123"/>
        <v>1327903</v>
      </c>
      <c r="H210" s="357">
        <f t="shared" si="123"/>
        <v>1327903</v>
      </c>
      <c r="I210" s="357">
        <f t="shared" si="123"/>
        <v>1327903</v>
      </c>
      <c r="J210" s="357">
        <f t="shared" si="123"/>
        <v>1327903</v>
      </c>
      <c r="K210" s="357">
        <f t="shared" si="123"/>
        <v>1327903</v>
      </c>
      <c r="L210" s="357">
        <f t="shared" si="123"/>
        <v>2702903</v>
      </c>
      <c r="M210" s="357">
        <f t="shared" si="123"/>
        <v>1327903</v>
      </c>
      <c r="N210" s="357">
        <f t="shared" si="123"/>
        <v>1327903</v>
      </c>
      <c r="O210" s="357">
        <f t="shared" si="123"/>
        <v>1327903</v>
      </c>
    </row>
    <row r="211" spans="2:15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2:15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2:15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2:15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2:15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2:15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2:15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B1">
      <selection activeCell="I5" sqref="I5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370" t="s">
        <v>785</v>
      </c>
      <c r="B1" s="371"/>
      <c r="C1" s="371"/>
      <c r="D1" s="371"/>
      <c r="E1" s="371"/>
      <c r="F1" s="371"/>
      <c r="G1" s="371"/>
      <c r="H1" s="371"/>
      <c r="I1" s="371"/>
    </row>
    <row r="2" spans="1:9" ht="23.25" customHeight="1">
      <c r="A2" s="367" t="s">
        <v>827</v>
      </c>
      <c r="B2" s="368"/>
      <c r="C2" s="368"/>
      <c r="D2" s="368"/>
      <c r="E2" s="368"/>
      <c r="F2" s="368"/>
      <c r="G2" s="368"/>
      <c r="H2" s="368"/>
      <c r="I2" s="368"/>
    </row>
    <row r="4" spans="1:9" ht="15">
      <c r="A4" s="4" t="s">
        <v>1</v>
      </c>
      <c r="I4" s="342" t="s">
        <v>835</v>
      </c>
    </row>
    <row r="5" spans="1:9" ht="36.75">
      <c r="A5" s="95" t="s">
        <v>51</v>
      </c>
      <c r="B5" s="96" t="s">
        <v>52</v>
      </c>
      <c r="C5" s="96" t="s">
        <v>53</v>
      </c>
      <c r="D5" s="96" t="s">
        <v>92</v>
      </c>
      <c r="E5" s="96" t="s">
        <v>60</v>
      </c>
      <c r="F5" s="96" t="s">
        <v>61</v>
      </c>
      <c r="G5" s="96" t="s">
        <v>93</v>
      </c>
      <c r="H5" s="96" t="s">
        <v>94</v>
      </c>
      <c r="I5" s="103" t="s">
        <v>54</v>
      </c>
    </row>
    <row r="6" spans="1:9" ht="15.75">
      <c r="A6" s="97"/>
      <c r="B6" s="97"/>
      <c r="C6" s="98"/>
      <c r="D6" s="98"/>
      <c r="E6" s="98"/>
      <c r="F6" s="98"/>
      <c r="G6" s="98"/>
      <c r="H6" s="98"/>
      <c r="I6" s="98"/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">
      <c r="A10" s="99" t="s">
        <v>55</v>
      </c>
      <c r="B10" s="99"/>
      <c r="C10" s="100"/>
      <c r="D10" s="100"/>
      <c r="E10" s="100"/>
      <c r="F10" s="100"/>
      <c r="G10" s="100"/>
      <c r="H10" s="100"/>
      <c r="I10" s="100"/>
    </row>
    <row r="11" spans="1:9" ht="15.75">
      <c r="A11" s="97"/>
      <c r="B11" s="97"/>
      <c r="C11" s="98"/>
      <c r="D11" s="98"/>
      <c r="E11" s="98"/>
      <c r="F11" s="98"/>
      <c r="G11" s="98"/>
      <c r="H11" s="98"/>
      <c r="I11" s="98"/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8"/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8"/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8"/>
    </row>
    <row r="15" spans="1:9" ht="15">
      <c r="A15" s="99" t="s">
        <v>56</v>
      </c>
      <c r="B15" s="99"/>
      <c r="C15" s="100"/>
      <c r="D15" s="100"/>
      <c r="E15" s="100"/>
      <c r="F15" s="100"/>
      <c r="G15" s="100"/>
      <c r="H15" s="100"/>
      <c r="I15" s="100"/>
    </row>
    <row r="16" spans="1:9" ht="15.75">
      <c r="A16" s="97"/>
      <c r="B16" s="97"/>
      <c r="C16" s="98"/>
      <c r="D16" s="98"/>
      <c r="E16" s="98"/>
      <c r="F16" s="98"/>
      <c r="G16" s="98"/>
      <c r="H16" s="98"/>
      <c r="I16" s="98"/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8"/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8"/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8"/>
    </row>
    <row r="20" spans="1:9" ht="15">
      <c r="A20" s="99" t="s">
        <v>57</v>
      </c>
      <c r="B20" s="99"/>
      <c r="C20" s="100"/>
      <c r="D20" s="100"/>
      <c r="E20" s="100"/>
      <c r="F20" s="100"/>
      <c r="G20" s="100"/>
      <c r="H20" s="100"/>
      <c r="I20" s="100"/>
    </row>
    <row r="21" spans="1:9" ht="15.75">
      <c r="A21" s="97"/>
      <c r="B21" s="97"/>
      <c r="C21" s="98"/>
      <c r="D21" s="98"/>
      <c r="E21" s="98"/>
      <c r="F21" s="98"/>
      <c r="G21" s="98"/>
      <c r="H21" s="98"/>
      <c r="I21" s="98"/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8"/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8"/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8"/>
    </row>
    <row r="25" spans="1:9" ht="15">
      <c r="A25" s="99" t="s">
        <v>58</v>
      </c>
      <c r="B25" s="99"/>
      <c r="C25" s="100"/>
      <c r="D25" s="100"/>
      <c r="E25" s="100"/>
      <c r="F25" s="100"/>
      <c r="G25" s="100"/>
      <c r="H25" s="100"/>
      <c r="I25" s="100"/>
    </row>
    <row r="26" spans="1:9" ht="15">
      <c r="A26" s="99"/>
      <c r="B26" s="99"/>
      <c r="C26" s="100"/>
      <c r="D26" s="100"/>
      <c r="E26" s="100"/>
      <c r="F26" s="100"/>
      <c r="G26" s="100"/>
      <c r="H26" s="100"/>
      <c r="I26" s="100"/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100"/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100"/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100"/>
    </row>
    <row r="30" spans="1:9" ht="16.5">
      <c r="A30" s="101" t="s">
        <v>59</v>
      </c>
      <c r="B30" s="97"/>
      <c r="C30" s="102"/>
      <c r="D30" s="102"/>
      <c r="E30" s="102"/>
      <c r="F30" s="102"/>
      <c r="G30" s="102"/>
      <c r="H30" s="102"/>
      <c r="I30" s="102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70" t="s">
        <v>785</v>
      </c>
      <c r="B1" s="371"/>
      <c r="C1" s="371"/>
      <c r="D1" s="371"/>
      <c r="E1" s="371"/>
    </row>
    <row r="2" spans="1:5" ht="22.5" customHeight="1">
      <c r="A2" s="367" t="s">
        <v>828</v>
      </c>
      <c r="B2" s="368"/>
      <c r="C2" s="368"/>
      <c r="D2" s="368"/>
      <c r="E2" s="368"/>
    </row>
    <row r="3" ht="18">
      <c r="A3" s="82"/>
    </row>
    <row r="4" spans="1:5" ht="15">
      <c r="A4" s="4" t="s">
        <v>1</v>
      </c>
      <c r="E4" s="342" t="s">
        <v>760</v>
      </c>
    </row>
    <row r="5" spans="1:5" ht="31.5" customHeight="1">
      <c r="A5" s="83" t="s">
        <v>113</v>
      </c>
      <c r="B5" s="84" t="s">
        <v>114</v>
      </c>
      <c r="C5" s="73" t="s">
        <v>34</v>
      </c>
      <c r="D5" s="73" t="s">
        <v>35</v>
      </c>
      <c r="E5" s="73" t="s">
        <v>36</v>
      </c>
    </row>
    <row r="6" spans="1:5" ht="15" customHeight="1">
      <c r="A6" s="85"/>
      <c r="B6" s="45"/>
      <c r="C6" s="45"/>
      <c r="D6" s="45"/>
      <c r="E6" s="45"/>
    </row>
    <row r="7" spans="1:5" ht="15" customHeight="1">
      <c r="A7" s="85"/>
      <c r="B7" s="45"/>
      <c r="C7" s="45"/>
      <c r="D7" s="45"/>
      <c r="E7" s="45"/>
    </row>
    <row r="8" spans="1:5" ht="15" customHeight="1">
      <c r="A8" s="85"/>
      <c r="B8" s="45"/>
      <c r="C8" s="45"/>
      <c r="D8" s="45"/>
      <c r="E8" s="45"/>
    </row>
    <row r="9" spans="1:5" ht="15" customHeight="1">
      <c r="A9" s="45"/>
      <c r="B9" s="45"/>
      <c r="C9" s="45"/>
      <c r="D9" s="45"/>
      <c r="E9" s="45"/>
    </row>
    <row r="10" spans="1:5" ht="29.25" customHeight="1">
      <c r="A10" s="86" t="s">
        <v>27</v>
      </c>
      <c r="B10" s="55" t="s">
        <v>351</v>
      </c>
      <c r="C10" s="45"/>
      <c r="D10" s="45"/>
      <c r="E10" s="45"/>
    </row>
    <row r="11" spans="1:5" ht="29.25" customHeight="1">
      <c r="A11" s="86"/>
      <c r="B11" s="45"/>
      <c r="C11" s="45"/>
      <c r="D11" s="45"/>
      <c r="E11" s="45"/>
    </row>
    <row r="12" spans="1:5" ht="15" customHeight="1">
      <c r="A12" s="86"/>
      <c r="B12" s="45"/>
      <c r="C12" s="45"/>
      <c r="D12" s="45"/>
      <c r="E12" s="45"/>
    </row>
    <row r="13" spans="1:5" ht="15" customHeight="1">
      <c r="A13" s="87"/>
      <c r="B13" s="45"/>
      <c r="C13" s="45"/>
      <c r="D13" s="45"/>
      <c r="E13" s="45"/>
    </row>
    <row r="14" spans="1:5" ht="15" customHeight="1">
      <c r="A14" s="87"/>
      <c r="B14" s="45"/>
      <c r="C14" s="45"/>
      <c r="D14" s="45"/>
      <c r="E14" s="45"/>
    </row>
    <row r="15" spans="1:5" ht="30.75" customHeight="1">
      <c r="A15" s="86" t="s">
        <v>28</v>
      </c>
      <c r="B15" s="42" t="s">
        <v>375</v>
      </c>
      <c r="C15" s="45"/>
      <c r="D15" s="45"/>
      <c r="E15" s="45"/>
    </row>
    <row r="16" spans="1:5" ht="15" customHeight="1">
      <c r="A16" s="78" t="s">
        <v>571</v>
      </c>
      <c r="B16" s="78" t="s">
        <v>327</v>
      </c>
      <c r="C16" s="45"/>
      <c r="D16" s="45"/>
      <c r="E16" s="45"/>
    </row>
    <row r="17" spans="1:5" ht="15" customHeight="1">
      <c r="A17" s="78" t="s">
        <v>572</v>
      </c>
      <c r="B17" s="78" t="s">
        <v>327</v>
      </c>
      <c r="C17" s="45"/>
      <c r="D17" s="45"/>
      <c r="E17" s="45"/>
    </row>
    <row r="18" spans="1:5" ht="15" customHeight="1">
      <c r="A18" s="78" t="s">
        <v>573</v>
      </c>
      <c r="B18" s="78" t="s">
        <v>327</v>
      </c>
      <c r="C18" s="45"/>
      <c r="D18" s="45"/>
      <c r="E18" s="45"/>
    </row>
    <row r="19" spans="1:5" ht="15" customHeight="1">
      <c r="A19" s="78" t="s">
        <v>574</v>
      </c>
      <c r="B19" s="78" t="s">
        <v>327</v>
      </c>
      <c r="C19" s="45"/>
      <c r="D19" s="45"/>
      <c r="E19" s="45"/>
    </row>
    <row r="20" spans="1:5" ht="15" customHeight="1">
      <c r="A20" s="78" t="s">
        <v>525</v>
      </c>
      <c r="B20" s="88" t="s">
        <v>334</v>
      </c>
      <c r="C20" s="45"/>
      <c r="D20" s="45"/>
      <c r="E20" s="45"/>
    </row>
    <row r="21" spans="1:5" ht="15" customHeight="1">
      <c r="A21" s="78" t="s">
        <v>523</v>
      </c>
      <c r="B21" s="88" t="s">
        <v>328</v>
      </c>
      <c r="C21" s="45"/>
      <c r="D21" s="45"/>
      <c r="E21" s="45"/>
    </row>
    <row r="22" spans="1:5" ht="15" customHeight="1">
      <c r="A22" s="87"/>
      <c r="B22" s="45"/>
      <c r="C22" s="45"/>
      <c r="D22" s="45"/>
      <c r="E22" s="45"/>
    </row>
    <row r="23" spans="1:5" ht="27.75" customHeight="1">
      <c r="A23" s="86" t="s">
        <v>29</v>
      </c>
      <c r="B23" s="46" t="s">
        <v>32</v>
      </c>
      <c r="C23" s="45"/>
      <c r="D23" s="45"/>
      <c r="E23" s="45"/>
    </row>
    <row r="24" spans="1:5" ht="15" customHeight="1">
      <c r="A24" s="86"/>
      <c r="B24" s="45" t="s">
        <v>347</v>
      </c>
      <c r="C24" s="45"/>
      <c r="D24" s="45"/>
      <c r="E24" s="45"/>
    </row>
    <row r="25" spans="1:5" ht="15" customHeight="1">
      <c r="A25" s="86"/>
      <c r="B25" s="45" t="s">
        <v>367</v>
      </c>
      <c r="C25" s="45"/>
      <c r="D25" s="45"/>
      <c r="E25" s="45"/>
    </row>
    <row r="26" spans="1:5" ht="15" customHeight="1">
      <c r="A26" s="87"/>
      <c r="B26" s="45"/>
      <c r="C26" s="45"/>
      <c r="D26" s="45"/>
      <c r="E26" s="45"/>
    </row>
    <row r="27" spans="1:5" ht="15" customHeight="1">
      <c r="A27" s="87"/>
      <c r="B27" s="45"/>
      <c r="C27" s="45"/>
      <c r="D27" s="45"/>
      <c r="E27" s="45"/>
    </row>
    <row r="28" spans="1:5" ht="31.5" customHeight="1">
      <c r="A28" s="86" t="s">
        <v>30</v>
      </c>
      <c r="B28" s="46" t="s">
        <v>33</v>
      </c>
      <c r="C28" s="45"/>
      <c r="D28" s="45"/>
      <c r="E28" s="45"/>
    </row>
    <row r="29" spans="1:5" ht="15" customHeight="1">
      <c r="A29" s="86"/>
      <c r="B29" s="45"/>
      <c r="C29" s="45"/>
      <c r="D29" s="45"/>
      <c r="E29" s="45"/>
    </row>
    <row r="30" spans="1:5" ht="15" customHeight="1">
      <c r="A30" s="86"/>
      <c r="B30" s="45"/>
      <c r="C30" s="45"/>
      <c r="D30" s="45"/>
      <c r="E30" s="45"/>
    </row>
    <row r="31" spans="1:5" ht="15" customHeight="1">
      <c r="A31" s="87"/>
      <c r="B31" s="45"/>
      <c r="C31" s="45"/>
      <c r="D31" s="45"/>
      <c r="E31" s="45"/>
    </row>
    <row r="32" spans="1:5" ht="15" customHeight="1">
      <c r="A32" s="87"/>
      <c r="B32" s="45"/>
      <c r="C32" s="45"/>
      <c r="D32" s="45"/>
      <c r="E32" s="45"/>
    </row>
    <row r="33" spans="1:5" ht="15" customHeight="1">
      <c r="A33" s="86" t="s">
        <v>31</v>
      </c>
      <c r="B33" s="46"/>
      <c r="C33" s="45"/>
      <c r="D33" s="45"/>
      <c r="E33" s="45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05.140625" style="0" customWidth="1"/>
    <col min="3" max="3" width="17.140625" style="293" customWidth="1"/>
    <col min="4" max="4" width="15.57421875" style="293" customWidth="1"/>
    <col min="5" max="5" width="18.140625" style="293" customWidth="1"/>
    <col min="6" max="6" width="17.7109375" style="293" customWidth="1"/>
  </cols>
  <sheetData>
    <row r="1" spans="1:6" ht="21" customHeight="1">
      <c r="A1" s="370" t="s">
        <v>829</v>
      </c>
      <c r="B1" s="371"/>
      <c r="C1" s="371"/>
      <c r="D1" s="371"/>
      <c r="E1" s="371"/>
      <c r="F1" s="374"/>
    </row>
    <row r="2" spans="1:6" ht="18.75" customHeight="1">
      <c r="A2" s="367" t="s">
        <v>830</v>
      </c>
      <c r="B2" s="368"/>
      <c r="C2" s="368"/>
      <c r="D2" s="368"/>
      <c r="E2" s="368"/>
      <c r="F2" s="374"/>
    </row>
    <row r="3" ht="18">
      <c r="A3" s="53"/>
    </row>
    <row r="4" spans="1:6" ht="15">
      <c r="A4" s="4" t="s">
        <v>71</v>
      </c>
      <c r="F4" s="345" t="s">
        <v>837</v>
      </c>
    </row>
    <row r="5" spans="1:6" ht="25.5">
      <c r="A5" s="2" t="s">
        <v>113</v>
      </c>
      <c r="B5" s="3" t="s">
        <v>114</v>
      </c>
      <c r="C5" s="329">
        <v>2017</v>
      </c>
      <c r="D5" s="329" t="s">
        <v>95</v>
      </c>
      <c r="E5" s="329" t="s">
        <v>765</v>
      </c>
      <c r="F5" s="348" t="s">
        <v>831</v>
      </c>
    </row>
    <row r="6" spans="1:6" ht="15">
      <c r="A6" s="31" t="s">
        <v>115</v>
      </c>
      <c r="B6" s="32" t="s">
        <v>116</v>
      </c>
      <c r="C6" s="235">
        <v>830000</v>
      </c>
      <c r="D6" s="129">
        <f>C6*101%</f>
        <v>838300</v>
      </c>
      <c r="E6" s="129">
        <f>D6*101.5%</f>
        <v>850874.4999999999</v>
      </c>
      <c r="F6" s="130">
        <f>E6*101%</f>
        <v>859383.2449999999</v>
      </c>
    </row>
    <row r="7" spans="1:6" ht="15">
      <c r="A7" s="31" t="s">
        <v>117</v>
      </c>
      <c r="B7" s="33" t="s">
        <v>118</v>
      </c>
      <c r="C7" s="235"/>
      <c r="D7" s="129"/>
      <c r="E7" s="129"/>
      <c r="F7" s="130"/>
    </row>
    <row r="8" spans="1:6" ht="15">
      <c r="A8" s="31" t="s">
        <v>119</v>
      </c>
      <c r="B8" s="33" t="s">
        <v>120</v>
      </c>
      <c r="C8" s="235"/>
      <c r="D8" s="129"/>
      <c r="E8" s="129"/>
      <c r="F8" s="130"/>
    </row>
    <row r="9" spans="1:6" ht="15">
      <c r="A9" s="34" t="s">
        <v>121</v>
      </c>
      <c r="B9" s="33" t="s">
        <v>122</v>
      </c>
      <c r="C9" s="235"/>
      <c r="D9" s="129"/>
      <c r="E9" s="129"/>
      <c r="F9" s="130"/>
    </row>
    <row r="10" spans="1:6" ht="15">
      <c r="A10" s="34" t="s">
        <v>123</v>
      </c>
      <c r="B10" s="33" t="s">
        <v>124</v>
      </c>
      <c r="C10" s="235"/>
      <c r="D10" s="129"/>
      <c r="E10" s="129"/>
      <c r="F10" s="130"/>
    </row>
    <row r="11" spans="1:6" ht="15">
      <c r="A11" s="34" t="s">
        <v>125</v>
      </c>
      <c r="B11" s="33" t="s">
        <v>126</v>
      </c>
      <c r="C11" s="235"/>
      <c r="D11" s="129"/>
      <c r="E11" s="129"/>
      <c r="F11" s="130"/>
    </row>
    <row r="12" spans="1:6" ht="15">
      <c r="A12" s="34" t="s">
        <v>127</v>
      </c>
      <c r="B12" s="33" t="s">
        <v>128</v>
      </c>
      <c r="C12" s="235">
        <v>100000</v>
      </c>
      <c r="D12" s="129">
        <f>C12*101%</f>
        <v>101000</v>
      </c>
      <c r="E12" s="129">
        <f>D12*101.5%</f>
        <v>102514.99999999999</v>
      </c>
      <c r="F12" s="130">
        <f>E12*101%</f>
        <v>103540.14999999998</v>
      </c>
    </row>
    <row r="13" spans="1:6" ht="15">
      <c r="A13" s="34" t="s">
        <v>129</v>
      </c>
      <c r="B13" s="33" t="s">
        <v>130</v>
      </c>
      <c r="C13" s="235"/>
      <c r="D13" s="129"/>
      <c r="E13" s="129"/>
      <c r="F13" s="130"/>
    </row>
    <row r="14" spans="1:6" ht="15">
      <c r="A14" s="5" t="s">
        <v>131</v>
      </c>
      <c r="B14" s="33" t="s">
        <v>132</v>
      </c>
      <c r="C14" s="235"/>
      <c r="D14" s="129"/>
      <c r="E14" s="129"/>
      <c r="F14" s="130"/>
    </row>
    <row r="15" spans="1:6" ht="15">
      <c r="A15" s="5" t="s">
        <v>133</v>
      </c>
      <c r="B15" s="33" t="s">
        <v>134</v>
      </c>
      <c r="C15" s="235"/>
      <c r="D15" s="129"/>
      <c r="E15" s="129"/>
      <c r="F15" s="130"/>
    </row>
    <row r="16" spans="1:6" ht="15">
      <c r="A16" s="5" t="s">
        <v>135</v>
      </c>
      <c r="B16" s="33" t="s">
        <v>136</v>
      </c>
      <c r="C16" s="235"/>
      <c r="D16" s="129"/>
      <c r="E16" s="129"/>
      <c r="F16" s="130"/>
    </row>
    <row r="17" spans="1:6" ht="15">
      <c r="A17" s="5" t="s">
        <v>137</v>
      </c>
      <c r="B17" s="33" t="s">
        <v>138</v>
      </c>
      <c r="C17" s="235"/>
      <c r="D17" s="129"/>
      <c r="E17" s="129"/>
      <c r="F17" s="130"/>
    </row>
    <row r="18" spans="1:6" ht="15">
      <c r="A18" s="5" t="s">
        <v>478</v>
      </c>
      <c r="B18" s="33" t="s">
        <v>139</v>
      </c>
      <c r="C18" s="235"/>
      <c r="D18" s="129"/>
      <c r="E18" s="129"/>
      <c r="F18" s="130"/>
    </row>
    <row r="19" spans="1:6" ht="15">
      <c r="A19" s="35" t="s">
        <v>416</v>
      </c>
      <c r="B19" s="36" t="s">
        <v>140</v>
      </c>
      <c r="C19" s="235">
        <v>930000</v>
      </c>
      <c r="D19" s="129">
        <f>C19*101%</f>
        <v>939300</v>
      </c>
      <c r="E19" s="129">
        <f>D19*101.5%</f>
        <v>953389.4999999999</v>
      </c>
      <c r="F19" s="130">
        <f>E19*101%</f>
        <v>962923.3949999999</v>
      </c>
    </row>
    <row r="20" spans="1:6" ht="15">
      <c r="A20" s="5" t="s">
        <v>141</v>
      </c>
      <c r="B20" s="33" t="s">
        <v>142</v>
      </c>
      <c r="C20" s="235">
        <v>2100000</v>
      </c>
      <c r="D20" s="129">
        <f>C20*101%</f>
        <v>2121000</v>
      </c>
      <c r="E20" s="129">
        <f>D20*101.5%</f>
        <v>2152815</v>
      </c>
      <c r="F20" s="130">
        <f>E20*101%</f>
        <v>2174343.15</v>
      </c>
    </row>
    <row r="21" spans="1:6" ht="15">
      <c r="A21" s="5" t="s">
        <v>143</v>
      </c>
      <c r="B21" s="33" t="s">
        <v>144</v>
      </c>
      <c r="C21" s="235">
        <v>510000</v>
      </c>
      <c r="D21" s="129"/>
      <c r="E21" s="129"/>
      <c r="F21" s="130"/>
    </row>
    <row r="22" spans="1:6" ht="15">
      <c r="A22" s="6" t="s">
        <v>145</v>
      </c>
      <c r="B22" s="33" t="s">
        <v>146</v>
      </c>
      <c r="C22" s="235"/>
      <c r="D22" s="129"/>
      <c r="E22" s="129"/>
      <c r="F22" s="130"/>
    </row>
    <row r="23" spans="1:6" ht="15">
      <c r="A23" s="7" t="s">
        <v>417</v>
      </c>
      <c r="B23" s="36" t="s">
        <v>147</v>
      </c>
      <c r="C23" s="235">
        <v>2610000</v>
      </c>
      <c r="D23" s="129">
        <f>C23*101%</f>
        <v>2636100</v>
      </c>
      <c r="E23" s="129">
        <f>D23*101.5%</f>
        <v>2675641.4999999995</v>
      </c>
      <c r="F23" s="130">
        <f>E23*101%</f>
        <v>2702397.9149999996</v>
      </c>
    </row>
    <row r="24" spans="1:6" ht="15">
      <c r="A24" s="56" t="s">
        <v>508</v>
      </c>
      <c r="B24" s="57" t="s">
        <v>148</v>
      </c>
      <c r="C24" s="235">
        <v>3540000</v>
      </c>
      <c r="D24" s="129">
        <f>C24*101%</f>
        <v>3575400</v>
      </c>
      <c r="E24" s="129">
        <f>D24*101.5%</f>
        <v>3629030.9999999995</v>
      </c>
      <c r="F24" s="130">
        <f>E24*101%</f>
        <v>3665321.3099999996</v>
      </c>
    </row>
    <row r="25" spans="1:6" ht="15">
      <c r="A25" s="42" t="s">
        <v>479</v>
      </c>
      <c r="B25" s="57" t="s">
        <v>149</v>
      </c>
      <c r="C25" s="235">
        <v>839000</v>
      </c>
      <c r="D25" s="129">
        <f>C25*101%</f>
        <v>847390</v>
      </c>
      <c r="E25" s="129">
        <f>D25*101.5%</f>
        <v>860100.8499999999</v>
      </c>
      <c r="F25" s="130">
        <f>E25*101%</f>
        <v>868701.8584999999</v>
      </c>
    </row>
    <row r="26" spans="1:6" ht="15">
      <c r="A26" s="5" t="s">
        <v>150</v>
      </c>
      <c r="B26" s="33" t="s">
        <v>151</v>
      </c>
      <c r="C26" s="235"/>
      <c r="D26" s="129"/>
      <c r="E26" s="129"/>
      <c r="F26" s="130"/>
    </row>
    <row r="27" spans="1:6" ht="15">
      <c r="A27" s="5" t="s">
        <v>152</v>
      </c>
      <c r="B27" s="33" t="s">
        <v>153</v>
      </c>
      <c r="C27" s="235">
        <v>375000</v>
      </c>
      <c r="D27" s="129">
        <f>C27*101%</f>
        <v>378750</v>
      </c>
      <c r="E27" s="129">
        <f>D27*101.5%</f>
        <v>384431.24999999994</v>
      </c>
      <c r="F27" s="130">
        <f>E27*101%</f>
        <v>388275.56249999994</v>
      </c>
    </row>
    <row r="28" spans="1:6" ht="15">
      <c r="A28" s="5" t="s">
        <v>154</v>
      </c>
      <c r="B28" s="33" t="s">
        <v>155</v>
      </c>
      <c r="C28" s="235"/>
      <c r="D28" s="129"/>
      <c r="E28" s="129"/>
      <c r="F28" s="130"/>
    </row>
    <row r="29" spans="1:6" ht="15">
      <c r="A29" s="7" t="s">
        <v>418</v>
      </c>
      <c r="B29" s="36" t="s">
        <v>156</v>
      </c>
      <c r="C29" s="235">
        <v>375000</v>
      </c>
      <c r="D29" s="129">
        <f>C29*101%</f>
        <v>378750</v>
      </c>
      <c r="E29" s="129">
        <f>D29*101.5%</f>
        <v>384431.24999999994</v>
      </c>
      <c r="F29" s="130">
        <f>E29*101%</f>
        <v>388275.56249999994</v>
      </c>
    </row>
    <row r="30" spans="1:6" ht="15">
      <c r="A30" s="5" t="s">
        <v>157</v>
      </c>
      <c r="B30" s="33" t="s">
        <v>158</v>
      </c>
      <c r="C30" s="235"/>
      <c r="D30" s="129"/>
      <c r="E30" s="129"/>
      <c r="F30" s="130"/>
    </row>
    <row r="31" spans="1:6" ht="15">
      <c r="A31" s="5" t="s">
        <v>159</v>
      </c>
      <c r="B31" s="33" t="s">
        <v>160</v>
      </c>
      <c r="C31" s="235">
        <v>120000</v>
      </c>
      <c r="D31" s="129">
        <f>C31*101%</f>
        <v>121200</v>
      </c>
      <c r="E31" s="129">
        <f>D31*101.5%</f>
        <v>123017.99999999999</v>
      </c>
      <c r="F31" s="130">
        <f>E31*101%</f>
        <v>124248.18</v>
      </c>
    </row>
    <row r="32" spans="1:6" ht="15" customHeight="1">
      <c r="A32" s="7" t="s">
        <v>509</v>
      </c>
      <c r="B32" s="36" t="s">
        <v>161</v>
      </c>
      <c r="C32" s="235">
        <v>120000</v>
      </c>
      <c r="D32" s="129">
        <f>C32*101%</f>
        <v>121200</v>
      </c>
      <c r="E32" s="129">
        <f>D32*101.5%</f>
        <v>123017.99999999999</v>
      </c>
      <c r="F32" s="130">
        <f>E32*101%</f>
        <v>124248.18</v>
      </c>
    </row>
    <row r="33" spans="1:6" ht="15">
      <c r="A33" s="5" t="s">
        <v>162</v>
      </c>
      <c r="B33" s="33" t="s">
        <v>163</v>
      </c>
      <c r="C33" s="235">
        <v>820000</v>
      </c>
      <c r="D33" s="129">
        <f>C33*101%</f>
        <v>828200</v>
      </c>
      <c r="E33" s="129">
        <f>D33*101.5%</f>
        <v>840622.9999999999</v>
      </c>
      <c r="F33" s="130">
        <f>E33*101%</f>
        <v>849029.2299999999</v>
      </c>
    </row>
    <row r="34" spans="1:6" ht="15">
      <c r="A34" s="5" t="s">
        <v>164</v>
      </c>
      <c r="B34" s="33" t="s">
        <v>165</v>
      </c>
      <c r="C34" s="235"/>
      <c r="D34" s="129"/>
      <c r="E34" s="129"/>
      <c r="F34" s="130"/>
    </row>
    <row r="35" spans="1:6" ht="15">
      <c r="A35" s="5" t="s">
        <v>480</v>
      </c>
      <c r="B35" s="33" t="s">
        <v>166</v>
      </c>
      <c r="C35" s="235"/>
      <c r="D35" s="129"/>
      <c r="E35" s="129"/>
      <c r="F35" s="130"/>
    </row>
    <row r="36" spans="1:6" ht="15">
      <c r="A36" s="5" t="s">
        <v>167</v>
      </c>
      <c r="B36" s="33" t="s">
        <v>168</v>
      </c>
      <c r="C36" s="235">
        <v>2230000</v>
      </c>
      <c r="D36" s="129">
        <f>C36*101%</f>
        <v>2252300</v>
      </c>
      <c r="E36" s="129">
        <f>D36*101.5%</f>
        <v>2286084.5</v>
      </c>
      <c r="F36" s="130">
        <f>E36*101%</f>
        <v>2308945.345</v>
      </c>
    </row>
    <row r="37" spans="1:6" ht="15">
      <c r="A37" s="10" t="s">
        <v>481</v>
      </c>
      <c r="B37" s="33" t="s">
        <v>169</v>
      </c>
      <c r="C37" s="235"/>
      <c r="D37" s="129"/>
      <c r="E37" s="129"/>
      <c r="F37" s="130"/>
    </row>
    <row r="38" spans="1:6" ht="15">
      <c r="A38" s="6" t="s">
        <v>170</v>
      </c>
      <c r="B38" s="33" t="s">
        <v>171</v>
      </c>
      <c r="C38" s="235"/>
      <c r="D38" s="129">
        <f>C38*101%</f>
        <v>0</v>
      </c>
      <c r="E38" s="129">
        <f>D38*101.5%</f>
        <v>0</v>
      </c>
      <c r="F38" s="130">
        <f>E38*101%</f>
        <v>0</v>
      </c>
    </row>
    <row r="39" spans="1:6" ht="15">
      <c r="A39" s="5" t="s">
        <v>482</v>
      </c>
      <c r="B39" s="33" t="s">
        <v>172</v>
      </c>
      <c r="C39" s="235">
        <v>1560000</v>
      </c>
      <c r="D39" s="129">
        <f>C39*101%</f>
        <v>1575600</v>
      </c>
      <c r="E39" s="129">
        <f>D39*101.5%</f>
        <v>1599233.9999999998</v>
      </c>
      <c r="F39" s="130">
        <f>E39*101%</f>
        <v>1615226.3399999999</v>
      </c>
    </row>
    <row r="40" spans="1:6" ht="15">
      <c r="A40" s="7" t="s">
        <v>419</v>
      </c>
      <c r="B40" s="36" t="s">
        <v>173</v>
      </c>
      <c r="C40" s="235">
        <v>4610000</v>
      </c>
      <c r="D40" s="129">
        <f>C40*101%</f>
        <v>4656100</v>
      </c>
      <c r="E40" s="129">
        <f>D40*101.5%</f>
        <v>4725941.5</v>
      </c>
      <c r="F40" s="130">
        <f>E40*101%</f>
        <v>4773200.915</v>
      </c>
    </row>
    <row r="41" spans="1:6" ht="15">
      <c r="A41" s="5" t="s">
        <v>174</v>
      </c>
      <c r="B41" s="33" t="s">
        <v>175</v>
      </c>
      <c r="C41" s="235">
        <v>130000</v>
      </c>
      <c r="D41" s="129">
        <f>C41*101%</f>
        <v>131300</v>
      </c>
      <c r="E41" s="129">
        <f>D41*101.5%</f>
        <v>133269.5</v>
      </c>
      <c r="F41" s="130">
        <f>E41*101%</f>
        <v>134602.195</v>
      </c>
    </row>
    <row r="42" spans="1:6" ht="15">
      <c r="A42" s="5" t="s">
        <v>176</v>
      </c>
      <c r="B42" s="33" t="s">
        <v>177</v>
      </c>
      <c r="C42" s="235"/>
      <c r="D42" s="129"/>
      <c r="E42" s="129"/>
      <c r="F42" s="130"/>
    </row>
    <row r="43" spans="1:6" ht="15">
      <c r="A43" s="7" t="s">
        <v>420</v>
      </c>
      <c r="B43" s="36" t="s">
        <v>178</v>
      </c>
      <c r="C43" s="235">
        <v>130000</v>
      </c>
      <c r="D43" s="129">
        <f>C43*101%</f>
        <v>131300</v>
      </c>
      <c r="E43" s="129">
        <f>D43*101.5%</f>
        <v>133269.5</v>
      </c>
      <c r="F43" s="130">
        <f>E43*101%</f>
        <v>134602.195</v>
      </c>
    </row>
    <row r="44" spans="1:6" ht="15">
      <c r="A44" s="5" t="s">
        <v>179</v>
      </c>
      <c r="B44" s="33" t="s">
        <v>180</v>
      </c>
      <c r="C44" s="235">
        <v>1264000</v>
      </c>
      <c r="D44" s="129">
        <f>C44*101%</f>
        <v>1276640</v>
      </c>
      <c r="E44" s="129">
        <f>D44*101.5%</f>
        <v>1295789.5999999999</v>
      </c>
      <c r="F44" s="130">
        <f>E44*101%</f>
        <v>1308747.4959999998</v>
      </c>
    </row>
    <row r="45" spans="1:6" ht="15">
      <c r="A45" s="5" t="s">
        <v>181</v>
      </c>
      <c r="B45" s="33" t="s">
        <v>182</v>
      </c>
      <c r="C45" s="235"/>
      <c r="D45" s="129"/>
      <c r="E45" s="129"/>
      <c r="F45" s="130"/>
    </row>
    <row r="46" spans="1:6" ht="15">
      <c r="A46" s="5" t="s">
        <v>483</v>
      </c>
      <c r="B46" s="33" t="s">
        <v>183</v>
      </c>
      <c r="C46" s="235"/>
      <c r="D46" s="129"/>
      <c r="E46" s="129"/>
      <c r="F46" s="130"/>
    </row>
    <row r="47" spans="1:6" ht="15">
      <c r="A47" s="5" t="s">
        <v>484</v>
      </c>
      <c r="B47" s="33" t="s">
        <v>184</v>
      </c>
      <c r="C47" s="235"/>
      <c r="D47" s="129"/>
      <c r="E47" s="129"/>
      <c r="F47" s="130"/>
    </row>
    <row r="48" spans="1:6" ht="15">
      <c r="A48" s="5" t="s">
        <v>185</v>
      </c>
      <c r="B48" s="33" t="s">
        <v>186</v>
      </c>
      <c r="C48" s="235">
        <v>100000</v>
      </c>
      <c r="D48" s="129"/>
      <c r="E48" s="129"/>
      <c r="F48" s="130"/>
    </row>
    <row r="49" spans="1:6" ht="15">
      <c r="A49" s="7" t="s">
        <v>421</v>
      </c>
      <c r="B49" s="36" t="s">
        <v>187</v>
      </c>
      <c r="C49" s="235">
        <v>1364000</v>
      </c>
      <c r="D49" s="129">
        <f>C49*101%</f>
        <v>1377640</v>
      </c>
      <c r="E49" s="129">
        <f>D49*101.5%</f>
        <v>1398304.5999999999</v>
      </c>
      <c r="F49" s="130">
        <f>E49*101%</f>
        <v>1412287.646</v>
      </c>
    </row>
    <row r="50" spans="1:6" ht="15">
      <c r="A50" s="42" t="s">
        <v>422</v>
      </c>
      <c r="B50" s="57" t="s">
        <v>188</v>
      </c>
      <c r="C50" s="235">
        <v>6599000</v>
      </c>
      <c r="D50" s="129">
        <f>C50*101%</f>
        <v>6664990</v>
      </c>
      <c r="E50" s="129">
        <f>D50*101.5%</f>
        <v>6764964.85</v>
      </c>
      <c r="F50" s="130">
        <f>E50*101%</f>
        <v>6832614.4985</v>
      </c>
    </row>
    <row r="51" spans="1:6" ht="15">
      <c r="A51" s="13" t="s">
        <v>189</v>
      </c>
      <c r="B51" s="33" t="s">
        <v>190</v>
      </c>
      <c r="C51" s="235"/>
      <c r="D51" s="129"/>
      <c r="E51" s="129"/>
      <c r="F51" s="130"/>
    </row>
    <row r="52" spans="1:6" ht="15">
      <c r="A52" s="13" t="s">
        <v>423</v>
      </c>
      <c r="B52" s="33" t="s">
        <v>191</v>
      </c>
      <c r="C52" s="235"/>
      <c r="D52" s="129"/>
      <c r="E52" s="129"/>
      <c r="F52" s="130"/>
    </row>
    <row r="53" spans="1:6" ht="15">
      <c r="A53" s="17" t="s">
        <v>485</v>
      </c>
      <c r="B53" s="33" t="s">
        <v>192</v>
      </c>
      <c r="C53" s="235"/>
      <c r="D53" s="129"/>
      <c r="E53" s="129"/>
      <c r="F53" s="130"/>
    </row>
    <row r="54" spans="1:6" ht="15">
      <c r="A54" s="17" t="s">
        <v>486</v>
      </c>
      <c r="B54" s="33" t="s">
        <v>193</v>
      </c>
      <c r="C54" s="235"/>
      <c r="D54" s="129"/>
      <c r="E54" s="129"/>
      <c r="F54" s="130"/>
    </row>
    <row r="55" spans="1:6" ht="15">
      <c r="A55" s="17" t="s">
        <v>487</v>
      </c>
      <c r="B55" s="33" t="s">
        <v>194</v>
      </c>
      <c r="C55" s="235"/>
      <c r="D55" s="129"/>
      <c r="E55" s="129"/>
      <c r="F55" s="130"/>
    </row>
    <row r="56" spans="1:6" ht="15">
      <c r="A56" s="13" t="s">
        <v>488</v>
      </c>
      <c r="B56" s="33" t="s">
        <v>195</v>
      </c>
      <c r="C56" s="235"/>
      <c r="D56" s="129"/>
      <c r="E56" s="129"/>
      <c r="F56" s="130"/>
    </row>
    <row r="57" spans="1:6" ht="15">
      <c r="A57" s="13" t="s">
        <v>489</v>
      </c>
      <c r="B57" s="33" t="s">
        <v>196</v>
      </c>
      <c r="C57" s="235"/>
      <c r="D57" s="129"/>
      <c r="E57" s="129"/>
      <c r="F57" s="130"/>
    </row>
    <row r="58" spans="1:6" ht="15">
      <c r="A58" s="13" t="s">
        <v>490</v>
      </c>
      <c r="B58" s="33" t="s">
        <v>197</v>
      </c>
      <c r="C58" s="235">
        <v>800000</v>
      </c>
      <c r="D58" s="129">
        <f>C58*101%</f>
        <v>808000</v>
      </c>
      <c r="E58" s="129">
        <f>D58*101.5%</f>
        <v>820119.9999999999</v>
      </c>
      <c r="F58" s="130">
        <f>E58*101%</f>
        <v>828321.1999999998</v>
      </c>
    </row>
    <row r="59" spans="1:6" ht="15">
      <c r="A59" s="54" t="s">
        <v>452</v>
      </c>
      <c r="B59" s="57" t="s">
        <v>198</v>
      </c>
      <c r="C59" s="235">
        <v>800000</v>
      </c>
      <c r="D59" s="235">
        <f>SUM(D51:D58)</f>
        <v>808000</v>
      </c>
      <c r="E59" s="235">
        <f>SUM(E51:E58)</f>
        <v>820119.9999999999</v>
      </c>
      <c r="F59" s="235">
        <f>SUM(F51:F58)</f>
        <v>828321.1999999998</v>
      </c>
    </row>
    <row r="60" spans="1:6" ht="15">
      <c r="A60" s="12" t="s">
        <v>491</v>
      </c>
      <c r="B60" s="33" t="s">
        <v>199</v>
      </c>
      <c r="C60" s="235"/>
      <c r="D60" s="129"/>
      <c r="E60" s="129"/>
      <c r="F60" s="130"/>
    </row>
    <row r="61" spans="1:6" ht="15">
      <c r="A61" s="12" t="s">
        <v>200</v>
      </c>
      <c r="B61" s="33" t="s">
        <v>201</v>
      </c>
      <c r="C61" s="235"/>
      <c r="D61" s="129">
        <f>C61*101%</f>
        <v>0</v>
      </c>
      <c r="E61" s="129">
        <f>D61*101.5%</f>
        <v>0</v>
      </c>
      <c r="F61" s="130">
        <f>E61*101%</f>
        <v>0</v>
      </c>
    </row>
    <row r="62" spans="1:6" ht="15">
      <c r="A62" s="12" t="s">
        <v>202</v>
      </c>
      <c r="B62" s="33" t="s">
        <v>203</v>
      </c>
      <c r="C62" s="235"/>
      <c r="D62" s="129"/>
      <c r="E62" s="129"/>
      <c r="F62" s="130"/>
    </row>
    <row r="63" spans="1:6" ht="15">
      <c r="A63" s="12" t="s">
        <v>453</v>
      </c>
      <c r="B63" s="33" t="s">
        <v>204</v>
      </c>
      <c r="C63" s="235"/>
      <c r="D63" s="129"/>
      <c r="E63" s="129"/>
      <c r="F63" s="130"/>
    </row>
    <row r="64" spans="1:6" ht="15">
      <c r="A64" s="12" t="s">
        <v>492</v>
      </c>
      <c r="B64" s="33" t="s">
        <v>205</v>
      </c>
      <c r="C64" s="235"/>
      <c r="D64" s="129"/>
      <c r="E64" s="129"/>
      <c r="F64" s="130"/>
    </row>
    <row r="65" spans="1:6" ht="15">
      <c r="A65" s="12" t="s">
        <v>455</v>
      </c>
      <c r="B65" s="33" t="s">
        <v>206</v>
      </c>
      <c r="C65" s="235">
        <v>940000</v>
      </c>
      <c r="D65" s="129">
        <f>C65*101%</f>
        <v>949400</v>
      </c>
      <c r="E65" s="129">
        <f>D65*101.5%</f>
        <v>963640.9999999999</v>
      </c>
      <c r="F65" s="130">
        <f>E65*101%</f>
        <v>973277.4099999999</v>
      </c>
    </row>
    <row r="66" spans="1:6" ht="15">
      <c r="A66" s="12" t="s">
        <v>493</v>
      </c>
      <c r="B66" s="33" t="s">
        <v>207</v>
      </c>
      <c r="C66" s="235"/>
      <c r="D66" s="129"/>
      <c r="E66" s="129"/>
      <c r="F66" s="130"/>
    </row>
    <row r="67" spans="1:6" ht="15">
      <c r="A67" s="12" t="s">
        <v>494</v>
      </c>
      <c r="B67" s="33" t="s">
        <v>208</v>
      </c>
      <c r="C67" s="235">
        <v>90000</v>
      </c>
      <c r="D67" s="129"/>
      <c r="E67" s="129"/>
      <c r="F67" s="130"/>
    </row>
    <row r="68" spans="1:6" ht="15">
      <c r="A68" s="12" t="s">
        <v>209</v>
      </c>
      <c r="B68" s="33" t="s">
        <v>210</v>
      </c>
      <c r="C68" s="235"/>
      <c r="D68" s="129"/>
      <c r="E68" s="129"/>
      <c r="F68" s="130"/>
    </row>
    <row r="69" spans="1:6" ht="15">
      <c r="A69" s="21" t="s">
        <v>211</v>
      </c>
      <c r="B69" s="33" t="s">
        <v>212</v>
      </c>
      <c r="C69" s="235"/>
      <c r="D69" s="129"/>
      <c r="E69" s="129"/>
      <c r="F69" s="130"/>
    </row>
    <row r="70" spans="1:6" ht="15">
      <c r="A70" s="12" t="s">
        <v>495</v>
      </c>
      <c r="B70" s="33" t="s">
        <v>213</v>
      </c>
      <c r="C70" s="235"/>
      <c r="D70" s="129">
        <f>C70*101%</f>
        <v>0</v>
      </c>
      <c r="E70" s="129">
        <f>D70*101.5%</f>
        <v>0</v>
      </c>
      <c r="F70" s="130">
        <f>E70*101%</f>
        <v>0</v>
      </c>
    </row>
    <row r="71" spans="1:6" ht="15">
      <c r="A71" s="21" t="s">
        <v>670</v>
      </c>
      <c r="B71" s="33" t="s">
        <v>214</v>
      </c>
      <c r="C71" s="235">
        <v>1285610</v>
      </c>
      <c r="D71" s="129">
        <f>C71*101%</f>
        <v>1298466.1</v>
      </c>
      <c r="E71" s="129">
        <f>D71*101.5%</f>
        <v>1317943.0914999999</v>
      </c>
      <c r="F71" s="130">
        <f>E71*101%</f>
        <v>1331122.5224149998</v>
      </c>
    </row>
    <row r="72" spans="1:6" ht="15">
      <c r="A72" s="21" t="s">
        <v>671</v>
      </c>
      <c r="B72" s="33" t="s">
        <v>214</v>
      </c>
      <c r="C72" s="235"/>
      <c r="D72" s="129"/>
      <c r="E72" s="129"/>
      <c r="F72" s="130"/>
    </row>
    <row r="73" spans="1:6" ht="15">
      <c r="A73" s="54" t="s">
        <v>458</v>
      </c>
      <c r="B73" s="57" t="s">
        <v>215</v>
      </c>
      <c r="C73" s="235">
        <v>2315610</v>
      </c>
      <c r="D73" s="129">
        <f>C73*101%</f>
        <v>2338766.1</v>
      </c>
      <c r="E73" s="129">
        <f>D73*101.5%</f>
        <v>2373847.5915</v>
      </c>
      <c r="F73" s="130">
        <f>E73*101%</f>
        <v>2397586.067415</v>
      </c>
    </row>
    <row r="74" spans="1:6" ht="15.75">
      <c r="A74" s="64" t="s">
        <v>72</v>
      </c>
      <c r="B74" s="64"/>
      <c r="C74" s="347">
        <f>C24+C25+C50+C59+C73</f>
        <v>14093610</v>
      </c>
      <c r="D74" s="347">
        <f>C74*101%</f>
        <v>14234546.1</v>
      </c>
      <c r="E74" s="347">
        <f>D74*101.5%</f>
        <v>14448064.291499998</v>
      </c>
      <c r="F74" s="347">
        <f>E74*101%</f>
        <v>14592544.934414998</v>
      </c>
    </row>
    <row r="75" spans="1:6" ht="15">
      <c r="A75" s="37" t="s">
        <v>216</v>
      </c>
      <c r="B75" s="33" t="s">
        <v>217</v>
      </c>
      <c r="C75" s="235"/>
      <c r="D75" s="129"/>
      <c r="E75" s="129"/>
      <c r="F75" s="130"/>
    </row>
    <row r="76" spans="1:6" ht="15">
      <c r="A76" s="37" t="s">
        <v>496</v>
      </c>
      <c r="B76" s="33" t="s">
        <v>218</v>
      </c>
      <c r="C76" s="235"/>
      <c r="D76" s="129"/>
      <c r="E76" s="129"/>
      <c r="F76" s="130"/>
    </row>
    <row r="77" spans="1:6" ht="15">
      <c r="A77" s="37" t="s">
        <v>219</v>
      </c>
      <c r="B77" s="33" t="s">
        <v>220</v>
      </c>
      <c r="C77" s="235"/>
      <c r="D77" s="129"/>
      <c r="E77" s="129"/>
      <c r="F77" s="130"/>
    </row>
    <row r="78" spans="1:6" ht="15">
      <c r="A78" s="37" t="s">
        <v>221</v>
      </c>
      <c r="B78" s="33" t="s">
        <v>222</v>
      </c>
      <c r="C78" s="235">
        <v>120000</v>
      </c>
      <c r="D78" s="129">
        <f>C78*101%</f>
        <v>121200</v>
      </c>
      <c r="E78" s="129">
        <f>D78*101.5%</f>
        <v>123017.99999999999</v>
      </c>
      <c r="F78" s="130">
        <f>E78*101%</f>
        <v>124248.18</v>
      </c>
    </row>
    <row r="79" spans="1:6" ht="15">
      <c r="A79" s="6" t="s">
        <v>223</v>
      </c>
      <c r="B79" s="33" t="s">
        <v>224</v>
      </c>
      <c r="C79" s="235"/>
      <c r="D79" s="129"/>
      <c r="E79" s="129"/>
      <c r="F79" s="130"/>
    </row>
    <row r="80" spans="1:6" ht="15">
      <c r="A80" s="6" t="s">
        <v>225</v>
      </c>
      <c r="B80" s="33" t="s">
        <v>226</v>
      </c>
      <c r="C80" s="235"/>
      <c r="D80" s="129"/>
      <c r="E80" s="129"/>
      <c r="F80" s="130"/>
    </row>
    <row r="81" spans="1:6" ht="15">
      <c r="A81" s="6" t="s">
        <v>227</v>
      </c>
      <c r="B81" s="33" t="s">
        <v>228</v>
      </c>
      <c r="C81" s="235">
        <v>30000</v>
      </c>
      <c r="D81" s="129">
        <f>C81*101%</f>
        <v>30300</v>
      </c>
      <c r="E81" s="129">
        <f>D81*101.5%</f>
        <v>30754.499999999996</v>
      </c>
      <c r="F81" s="130">
        <f>E81*101%</f>
        <v>31062.045</v>
      </c>
    </row>
    <row r="82" spans="1:6" ht="15">
      <c r="A82" s="55" t="s">
        <v>460</v>
      </c>
      <c r="B82" s="57" t="s">
        <v>229</v>
      </c>
      <c r="C82" s="235">
        <v>150000</v>
      </c>
      <c r="D82" s="129">
        <f>C82*101%</f>
        <v>151500</v>
      </c>
      <c r="E82" s="129">
        <f>D82*101.5%</f>
        <v>153772.49999999997</v>
      </c>
      <c r="F82" s="130">
        <f>E82*101%</f>
        <v>155310.22499999998</v>
      </c>
    </row>
    <row r="83" spans="1:6" ht="15">
      <c r="A83" s="13" t="s">
        <v>230</v>
      </c>
      <c r="B83" s="33" t="s">
        <v>231</v>
      </c>
      <c r="C83" s="235">
        <v>3180000</v>
      </c>
      <c r="D83" s="129">
        <f>C83*101%</f>
        <v>3211800</v>
      </c>
      <c r="E83" s="129">
        <f>D83*101.5%</f>
        <v>3259976.9999999995</v>
      </c>
      <c r="F83" s="130">
        <f>E83*101%</f>
        <v>3292576.7699999996</v>
      </c>
    </row>
    <row r="84" spans="1:6" ht="15">
      <c r="A84" s="13" t="s">
        <v>232</v>
      </c>
      <c r="B84" s="33" t="s">
        <v>233</v>
      </c>
      <c r="C84" s="235"/>
      <c r="D84" s="129"/>
      <c r="E84" s="129"/>
      <c r="F84" s="130"/>
    </row>
    <row r="85" spans="1:6" ht="15">
      <c r="A85" s="13" t="s">
        <v>234</v>
      </c>
      <c r="B85" s="33" t="s">
        <v>235</v>
      </c>
      <c r="C85" s="235"/>
      <c r="D85" s="129"/>
      <c r="E85" s="129"/>
      <c r="F85" s="130"/>
    </row>
    <row r="86" spans="1:6" ht="15">
      <c r="A86" s="13" t="s">
        <v>236</v>
      </c>
      <c r="B86" s="33" t="s">
        <v>237</v>
      </c>
      <c r="C86" s="235">
        <v>850000</v>
      </c>
      <c r="D86" s="129">
        <f>C86*101%</f>
        <v>858500</v>
      </c>
      <c r="E86" s="129">
        <f>D86*101.5%</f>
        <v>871377.4999999999</v>
      </c>
      <c r="F86" s="130">
        <f>E86*101%</f>
        <v>880091.2749999999</v>
      </c>
    </row>
    <row r="87" spans="1:6" ht="15">
      <c r="A87" s="54" t="s">
        <v>461</v>
      </c>
      <c r="B87" s="57" t="s">
        <v>238</v>
      </c>
      <c r="C87" s="235">
        <v>4030000</v>
      </c>
      <c r="D87" s="129">
        <f>C87*101%</f>
        <v>4070300</v>
      </c>
      <c r="E87" s="129">
        <f>D87*101.5%</f>
        <v>4131354.4999999995</v>
      </c>
      <c r="F87" s="130">
        <f>E87*101%</f>
        <v>4172668.0449999995</v>
      </c>
    </row>
    <row r="88" spans="1:6" ht="15">
      <c r="A88" s="13" t="s">
        <v>239</v>
      </c>
      <c r="B88" s="33" t="s">
        <v>240</v>
      </c>
      <c r="C88" s="235"/>
      <c r="D88" s="129"/>
      <c r="E88" s="129"/>
      <c r="F88" s="130"/>
    </row>
    <row r="89" spans="1:6" ht="15">
      <c r="A89" s="13" t="s">
        <v>497</v>
      </c>
      <c r="B89" s="33" t="s">
        <v>241</v>
      </c>
      <c r="C89" s="235"/>
      <c r="D89" s="129"/>
      <c r="E89" s="129"/>
      <c r="F89" s="130"/>
    </row>
    <row r="90" spans="1:6" ht="15">
      <c r="A90" s="13" t="s">
        <v>498</v>
      </c>
      <c r="B90" s="33" t="s">
        <v>242</v>
      </c>
      <c r="C90" s="235"/>
      <c r="D90" s="129"/>
      <c r="E90" s="129"/>
      <c r="F90" s="130"/>
    </row>
    <row r="91" spans="1:6" ht="15">
      <c r="A91" s="13" t="s">
        <v>499</v>
      </c>
      <c r="B91" s="33" t="s">
        <v>243</v>
      </c>
      <c r="C91" s="235"/>
      <c r="D91" s="129"/>
      <c r="E91" s="129"/>
      <c r="F91" s="130"/>
    </row>
    <row r="92" spans="1:6" ht="15">
      <c r="A92" s="13" t="s">
        <v>500</v>
      </c>
      <c r="B92" s="33" t="s">
        <v>244</v>
      </c>
      <c r="C92" s="235"/>
      <c r="D92" s="129"/>
      <c r="E92" s="129"/>
      <c r="F92" s="130"/>
    </row>
    <row r="93" spans="1:6" ht="15">
      <c r="A93" s="13" t="s">
        <v>501</v>
      </c>
      <c r="B93" s="33" t="s">
        <v>245</v>
      </c>
      <c r="C93" s="235"/>
      <c r="D93" s="129"/>
      <c r="E93" s="129"/>
      <c r="F93" s="130"/>
    </row>
    <row r="94" spans="1:6" ht="15">
      <c r="A94" s="13" t="s">
        <v>246</v>
      </c>
      <c r="B94" s="33" t="s">
        <v>247</v>
      </c>
      <c r="C94" s="235"/>
      <c r="D94" s="129"/>
      <c r="E94" s="129"/>
      <c r="F94" s="130"/>
    </row>
    <row r="95" spans="1:6" ht="15">
      <c r="A95" s="13" t="s">
        <v>502</v>
      </c>
      <c r="B95" s="33" t="s">
        <v>248</v>
      </c>
      <c r="C95" s="235"/>
      <c r="D95" s="129"/>
      <c r="E95" s="129"/>
      <c r="F95" s="130"/>
    </row>
    <row r="96" spans="1:6" ht="15">
      <c r="A96" s="54" t="s">
        <v>462</v>
      </c>
      <c r="B96" s="57" t="s">
        <v>249</v>
      </c>
      <c r="C96" s="235">
        <v>0</v>
      </c>
      <c r="D96" s="129"/>
      <c r="E96" s="129"/>
      <c r="F96" s="130"/>
    </row>
    <row r="97" spans="1:6" ht="15.75">
      <c r="A97" s="64" t="s">
        <v>73</v>
      </c>
      <c r="B97" s="64"/>
      <c r="C97" s="347">
        <v>4180000</v>
      </c>
      <c r="D97" s="347">
        <f>C97*101%</f>
        <v>4221800</v>
      </c>
      <c r="E97" s="347">
        <f>D97*101.5%</f>
        <v>4285127</v>
      </c>
      <c r="F97" s="347">
        <f>E97*101%</f>
        <v>4327978.2700000005</v>
      </c>
    </row>
    <row r="98" spans="1:6" ht="15.75">
      <c r="A98" s="38" t="s">
        <v>510</v>
      </c>
      <c r="B98" s="39" t="s">
        <v>250</v>
      </c>
      <c r="C98" s="332">
        <f>C74+C82+C87+C96</f>
        <v>18273610</v>
      </c>
      <c r="D98" s="332">
        <f>C98*101%</f>
        <v>18456346.1</v>
      </c>
      <c r="E98" s="332">
        <f>D98*101.5%</f>
        <v>18733191.2915</v>
      </c>
      <c r="F98" s="332">
        <f>E98*101%</f>
        <v>18920523.204414997</v>
      </c>
    </row>
    <row r="99" spans="1:25" ht="15">
      <c r="A99" s="13" t="s">
        <v>503</v>
      </c>
      <c r="B99" s="5" t="s">
        <v>251</v>
      </c>
      <c r="C99" s="240"/>
      <c r="D99" s="129">
        <f aca="true" t="shared" si="0" ref="D99:D122">C99*101%</f>
        <v>0</v>
      </c>
      <c r="E99" s="129">
        <f aca="true" t="shared" si="1" ref="E99:E122">D99*101.5%</f>
        <v>0</v>
      </c>
      <c r="F99" s="130">
        <f aca="true" t="shared" si="2" ref="F99:F122">E99*101%</f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">
      <c r="A100" s="13" t="s">
        <v>254</v>
      </c>
      <c r="B100" s="5" t="s">
        <v>255</v>
      </c>
      <c r="C100" s="240"/>
      <c r="D100" s="129">
        <f t="shared" si="0"/>
        <v>0</v>
      </c>
      <c r="E100" s="129">
        <f t="shared" si="1"/>
        <v>0</v>
      </c>
      <c r="F100" s="130">
        <f t="shared" si="2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504</v>
      </c>
      <c r="B101" s="5" t="s">
        <v>256</v>
      </c>
      <c r="C101" s="240"/>
      <c r="D101" s="129">
        <f t="shared" si="0"/>
        <v>0</v>
      </c>
      <c r="E101" s="129">
        <f t="shared" si="1"/>
        <v>0</v>
      </c>
      <c r="F101" s="130">
        <f t="shared" si="2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5" t="s">
        <v>467</v>
      </c>
      <c r="B102" s="7" t="s">
        <v>258</v>
      </c>
      <c r="C102" s="242"/>
      <c r="D102" s="129">
        <f t="shared" si="0"/>
        <v>0</v>
      </c>
      <c r="E102" s="129">
        <f t="shared" si="1"/>
        <v>0</v>
      </c>
      <c r="F102" s="130">
        <f t="shared" si="2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">
      <c r="A103" s="40" t="s">
        <v>505</v>
      </c>
      <c r="B103" s="5" t="s">
        <v>259</v>
      </c>
      <c r="C103" s="244"/>
      <c r="D103" s="129">
        <f t="shared" si="0"/>
        <v>0</v>
      </c>
      <c r="E103" s="129">
        <f t="shared" si="1"/>
        <v>0</v>
      </c>
      <c r="F103" s="130">
        <f t="shared" si="2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">
      <c r="A104" s="40" t="s">
        <v>473</v>
      </c>
      <c r="B104" s="5" t="s">
        <v>262</v>
      </c>
      <c r="C104" s="244"/>
      <c r="D104" s="129">
        <f t="shared" si="0"/>
        <v>0</v>
      </c>
      <c r="E104" s="129">
        <f t="shared" si="1"/>
        <v>0</v>
      </c>
      <c r="F104" s="130">
        <f t="shared" si="2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13" t="s">
        <v>263</v>
      </c>
      <c r="B105" s="5" t="s">
        <v>264</v>
      </c>
      <c r="C105" s="240"/>
      <c r="D105" s="129">
        <f t="shared" si="0"/>
        <v>0</v>
      </c>
      <c r="E105" s="129">
        <f t="shared" si="1"/>
        <v>0</v>
      </c>
      <c r="F105" s="130">
        <f t="shared" si="2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">
      <c r="A106" s="13" t="s">
        <v>506</v>
      </c>
      <c r="B106" s="5" t="s">
        <v>265</v>
      </c>
      <c r="C106" s="240"/>
      <c r="D106" s="129">
        <f t="shared" si="0"/>
        <v>0</v>
      </c>
      <c r="E106" s="129">
        <f t="shared" si="1"/>
        <v>0</v>
      </c>
      <c r="F106" s="130">
        <f t="shared" si="2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4" t="s">
        <v>470</v>
      </c>
      <c r="B107" s="7" t="s">
        <v>266</v>
      </c>
      <c r="C107" s="246"/>
      <c r="D107" s="129">
        <f t="shared" si="0"/>
        <v>0</v>
      </c>
      <c r="E107" s="129">
        <f t="shared" si="1"/>
        <v>0</v>
      </c>
      <c r="F107" s="130">
        <f t="shared" si="2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">
      <c r="A108" s="40" t="s">
        <v>267</v>
      </c>
      <c r="B108" s="5" t="s">
        <v>268</v>
      </c>
      <c r="C108" s="244"/>
      <c r="D108" s="129">
        <f t="shared" si="0"/>
        <v>0</v>
      </c>
      <c r="E108" s="129">
        <f t="shared" si="1"/>
        <v>0</v>
      </c>
      <c r="F108" s="130">
        <f t="shared" si="2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">
      <c r="A109" s="40" t="s">
        <v>269</v>
      </c>
      <c r="B109" s="5" t="s">
        <v>270</v>
      </c>
      <c r="C109" s="244">
        <v>411226</v>
      </c>
      <c r="D109" s="129">
        <f t="shared" si="0"/>
        <v>415338.26</v>
      </c>
      <c r="E109" s="129">
        <f t="shared" si="1"/>
        <v>421568.33389999997</v>
      </c>
      <c r="F109" s="130">
        <f t="shared" si="2"/>
        <v>425784.01723899995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14" t="s">
        <v>271</v>
      </c>
      <c r="B110" s="7" t="s">
        <v>272</v>
      </c>
      <c r="C110" s="244">
        <v>411226</v>
      </c>
      <c r="D110" s="129">
        <f t="shared" si="0"/>
        <v>415338.26</v>
      </c>
      <c r="E110" s="129">
        <f t="shared" si="1"/>
        <v>421568.33389999997</v>
      </c>
      <c r="F110" s="130">
        <f t="shared" si="2"/>
        <v>425784.01723899995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40" t="s">
        <v>273</v>
      </c>
      <c r="B111" s="5" t="s">
        <v>274</v>
      </c>
      <c r="C111" s="244"/>
      <c r="D111" s="129">
        <f t="shared" si="0"/>
        <v>0</v>
      </c>
      <c r="E111" s="129">
        <f t="shared" si="1"/>
        <v>0</v>
      </c>
      <c r="F111" s="130">
        <f t="shared" si="2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275</v>
      </c>
      <c r="B112" s="5" t="s">
        <v>276</v>
      </c>
      <c r="C112" s="244"/>
      <c r="D112" s="129">
        <f t="shared" si="0"/>
        <v>0</v>
      </c>
      <c r="E112" s="129">
        <f t="shared" si="1"/>
        <v>0</v>
      </c>
      <c r="F112" s="130">
        <f t="shared" si="2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277</v>
      </c>
      <c r="B113" s="5" t="s">
        <v>278</v>
      </c>
      <c r="C113" s="244"/>
      <c r="D113" s="129">
        <f t="shared" si="0"/>
        <v>0</v>
      </c>
      <c r="E113" s="129">
        <f t="shared" si="1"/>
        <v>0</v>
      </c>
      <c r="F113" s="130">
        <f t="shared" si="2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1" t="s">
        <v>471</v>
      </c>
      <c r="B114" s="42" t="s">
        <v>279</v>
      </c>
      <c r="C114" s="246"/>
      <c r="D114" s="129">
        <f t="shared" si="0"/>
        <v>0</v>
      </c>
      <c r="E114" s="129">
        <f t="shared" si="1"/>
        <v>0</v>
      </c>
      <c r="F114" s="130">
        <f t="shared" si="2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">
      <c r="A115" s="40" t="s">
        <v>280</v>
      </c>
      <c r="B115" s="5" t="s">
        <v>281</v>
      </c>
      <c r="C115" s="244"/>
      <c r="D115" s="129">
        <f t="shared" si="0"/>
        <v>0</v>
      </c>
      <c r="E115" s="129">
        <f t="shared" si="1"/>
        <v>0</v>
      </c>
      <c r="F115" s="130">
        <f t="shared" si="2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">
      <c r="A116" s="13" t="s">
        <v>282</v>
      </c>
      <c r="B116" s="5" t="s">
        <v>283</v>
      </c>
      <c r="C116" s="240"/>
      <c r="D116" s="129">
        <f t="shared" si="0"/>
        <v>0</v>
      </c>
      <c r="E116" s="129">
        <f t="shared" si="1"/>
        <v>0</v>
      </c>
      <c r="F116" s="130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">
      <c r="A117" s="40" t="s">
        <v>507</v>
      </c>
      <c r="B117" s="5" t="s">
        <v>284</v>
      </c>
      <c r="C117" s="244"/>
      <c r="D117" s="129">
        <f t="shared" si="0"/>
        <v>0</v>
      </c>
      <c r="E117" s="129">
        <f t="shared" si="1"/>
        <v>0</v>
      </c>
      <c r="F117" s="130">
        <f t="shared" si="2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">
      <c r="A118" s="40" t="s">
        <v>476</v>
      </c>
      <c r="B118" s="5" t="s">
        <v>285</v>
      </c>
      <c r="C118" s="244"/>
      <c r="D118" s="129">
        <f t="shared" si="0"/>
        <v>0</v>
      </c>
      <c r="E118" s="129">
        <f t="shared" si="1"/>
        <v>0</v>
      </c>
      <c r="F118" s="130">
        <f t="shared" si="2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1" t="s">
        <v>477</v>
      </c>
      <c r="B119" s="42" t="s">
        <v>289</v>
      </c>
      <c r="C119" s="246"/>
      <c r="D119" s="129">
        <f t="shared" si="0"/>
        <v>0</v>
      </c>
      <c r="E119" s="129">
        <f t="shared" si="1"/>
        <v>0</v>
      </c>
      <c r="F119" s="130">
        <f t="shared" si="2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">
      <c r="A120" s="13" t="s">
        <v>290</v>
      </c>
      <c r="B120" s="5" t="s">
        <v>291</v>
      </c>
      <c r="C120" s="240"/>
      <c r="D120" s="129">
        <f t="shared" si="0"/>
        <v>0</v>
      </c>
      <c r="E120" s="129">
        <f t="shared" si="1"/>
        <v>0</v>
      </c>
      <c r="F120" s="130">
        <f t="shared" si="2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511</v>
      </c>
      <c r="B121" s="44" t="s">
        <v>292</v>
      </c>
      <c r="C121" s="346">
        <v>411226</v>
      </c>
      <c r="D121" s="346">
        <f t="shared" si="0"/>
        <v>415338.26</v>
      </c>
      <c r="E121" s="346">
        <f t="shared" si="1"/>
        <v>421568.33389999997</v>
      </c>
      <c r="F121" s="346">
        <f t="shared" si="2"/>
        <v>425784.01723899995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548</v>
      </c>
      <c r="B122" s="49"/>
      <c r="C122" s="334">
        <f>C121+C98</f>
        <v>18684836</v>
      </c>
      <c r="D122" s="334">
        <f t="shared" si="0"/>
        <v>18871684.36</v>
      </c>
      <c r="E122" s="334">
        <f t="shared" si="1"/>
        <v>19154759.6254</v>
      </c>
      <c r="F122" s="334">
        <f t="shared" si="2"/>
        <v>19346307.221653998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98"/>
      <c r="D123" s="298"/>
      <c r="E123" s="298"/>
      <c r="F123" s="29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98"/>
      <c r="D124" s="298"/>
      <c r="E124" s="298"/>
      <c r="F124" s="29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98"/>
      <c r="D125" s="298"/>
      <c r="E125" s="298"/>
      <c r="F125" s="29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98"/>
      <c r="D126" s="298"/>
      <c r="E126" s="298"/>
      <c r="F126" s="29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98"/>
      <c r="D127" s="298"/>
      <c r="E127" s="298"/>
      <c r="F127" s="29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98"/>
      <c r="D128" s="298"/>
      <c r="E128" s="298"/>
      <c r="F128" s="29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98"/>
      <c r="D129" s="298"/>
      <c r="E129" s="298"/>
      <c r="F129" s="29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98"/>
      <c r="D130" s="298"/>
      <c r="E130" s="298"/>
      <c r="F130" s="29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98"/>
      <c r="D131" s="298"/>
      <c r="E131" s="298"/>
      <c r="F131" s="29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98"/>
      <c r="D132" s="298"/>
      <c r="E132" s="298"/>
      <c r="F132" s="29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98"/>
      <c r="D133" s="298"/>
      <c r="E133" s="298"/>
      <c r="F133" s="29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98"/>
      <c r="D134" s="298"/>
      <c r="E134" s="298"/>
      <c r="F134" s="29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98"/>
      <c r="D135" s="298"/>
      <c r="E135" s="298"/>
      <c r="F135" s="29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98"/>
      <c r="D136" s="298"/>
      <c r="E136" s="298"/>
      <c r="F136" s="29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98"/>
      <c r="D137" s="298"/>
      <c r="E137" s="298"/>
      <c r="F137" s="29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98"/>
      <c r="D138" s="298"/>
      <c r="E138" s="298"/>
      <c r="F138" s="29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98"/>
      <c r="D139" s="298"/>
      <c r="E139" s="298"/>
      <c r="F139" s="29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98"/>
      <c r="D140" s="298"/>
      <c r="E140" s="298"/>
      <c r="F140" s="29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98"/>
      <c r="D141" s="298"/>
      <c r="E141" s="298"/>
      <c r="F141" s="29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98"/>
      <c r="D142" s="298"/>
      <c r="E142" s="298"/>
      <c r="F142" s="29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98"/>
      <c r="D143" s="298"/>
      <c r="E143" s="298"/>
      <c r="F143" s="298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98"/>
      <c r="D144" s="298"/>
      <c r="E144" s="298"/>
      <c r="F144" s="29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98"/>
      <c r="D145" s="298"/>
      <c r="E145" s="298"/>
      <c r="F145" s="29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98"/>
      <c r="D146" s="298"/>
      <c r="E146" s="298"/>
      <c r="F146" s="29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98"/>
      <c r="D147" s="298"/>
      <c r="E147" s="298"/>
      <c r="F147" s="29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98"/>
      <c r="D148" s="298"/>
      <c r="E148" s="298"/>
      <c r="F148" s="29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98"/>
      <c r="D149" s="298"/>
      <c r="E149" s="298"/>
      <c r="F149" s="29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98"/>
      <c r="D150" s="298"/>
      <c r="E150" s="298"/>
      <c r="F150" s="29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98"/>
      <c r="D151" s="298"/>
      <c r="E151" s="298"/>
      <c r="F151" s="29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98"/>
      <c r="D152" s="298"/>
      <c r="E152" s="298"/>
      <c r="F152" s="29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98"/>
      <c r="D153" s="298"/>
      <c r="E153" s="298"/>
      <c r="F153" s="29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98"/>
      <c r="D154" s="298"/>
      <c r="E154" s="298"/>
      <c r="F154" s="298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98"/>
      <c r="D155" s="298"/>
      <c r="E155" s="298"/>
      <c r="F155" s="298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98"/>
      <c r="D156" s="298"/>
      <c r="E156" s="298"/>
      <c r="F156" s="298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98"/>
      <c r="D157" s="298"/>
      <c r="E157" s="298"/>
      <c r="F157" s="29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98"/>
      <c r="D158" s="298"/>
      <c r="E158" s="298"/>
      <c r="F158" s="298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98"/>
      <c r="D159" s="298"/>
      <c r="E159" s="298"/>
      <c r="F159" s="29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98"/>
      <c r="D160" s="298"/>
      <c r="E160" s="298"/>
      <c r="F160" s="29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98"/>
      <c r="D161" s="298"/>
      <c r="E161" s="298"/>
      <c r="F161" s="298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98"/>
      <c r="D162" s="298"/>
      <c r="E162" s="298"/>
      <c r="F162" s="29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98"/>
      <c r="D163" s="298"/>
      <c r="E163" s="298"/>
      <c r="F163" s="29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98"/>
      <c r="D164" s="298"/>
      <c r="E164" s="298"/>
      <c r="F164" s="29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98"/>
      <c r="D165" s="298"/>
      <c r="E165" s="298"/>
      <c r="F165" s="29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98"/>
      <c r="D166" s="298"/>
      <c r="E166" s="298"/>
      <c r="F166" s="29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98"/>
      <c r="D167" s="298"/>
      <c r="E167" s="298"/>
      <c r="F167" s="29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98"/>
      <c r="D168" s="298"/>
      <c r="E168" s="298"/>
      <c r="F168" s="29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98"/>
      <c r="D169" s="298"/>
      <c r="E169" s="298"/>
      <c r="F169" s="29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98"/>
      <c r="D170" s="298"/>
      <c r="E170" s="298"/>
      <c r="F170" s="29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98"/>
      <c r="D171" s="298"/>
      <c r="E171" s="298"/>
      <c r="F171" s="29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2.57421875" style="0" customWidth="1"/>
    <col min="3" max="3" width="16.421875" style="335" customWidth="1"/>
    <col min="4" max="4" width="16.00390625" style="336" customWidth="1"/>
    <col min="5" max="5" width="16.7109375" style="336" customWidth="1"/>
    <col min="6" max="6" width="16.57421875" style="336" customWidth="1"/>
  </cols>
  <sheetData>
    <row r="1" spans="1:6" ht="27" customHeight="1">
      <c r="A1" s="370" t="s">
        <v>829</v>
      </c>
      <c r="B1" s="371"/>
      <c r="C1" s="371"/>
      <c r="D1" s="371"/>
      <c r="E1" s="371"/>
      <c r="F1" s="374"/>
    </row>
    <row r="2" spans="1:6" ht="23.25" customHeight="1">
      <c r="A2" s="383" t="s">
        <v>832</v>
      </c>
      <c r="B2" s="384"/>
      <c r="C2" s="384"/>
      <c r="D2" s="384"/>
      <c r="E2" s="384"/>
      <c r="F2" s="385"/>
    </row>
    <row r="3" ht="18">
      <c r="A3" s="53"/>
    </row>
    <row r="4" spans="1:6" ht="15">
      <c r="A4" s="4" t="s">
        <v>71</v>
      </c>
      <c r="F4" s="341" t="s">
        <v>836</v>
      </c>
    </row>
    <row r="5" spans="1:6" ht="25.5">
      <c r="A5" s="2" t="s">
        <v>113</v>
      </c>
      <c r="B5" s="3" t="s">
        <v>50</v>
      </c>
      <c r="C5" s="329" t="s">
        <v>70</v>
      </c>
      <c r="D5" s="343" t="s">
        <v>95</v>
      </c>
      <c r="E5" s="343" t="s">
        <v>765</v>
      </c>
      <c r="F5" s="344" t="s">
        <v>831</v>
      </c>
    </row>
    <row r="6" spans="1:6" ht="15" customHeight="1">
      <c r="A6" s="34" t="s">
        <v>293</v>
      </c>
      <c r="B6" s="6" t="s">
        <v>294</v>
      </c>
      <c r="C6" s="337">
        <v>7964658</v>
      </c>
      <c r="D6" s="338">
        <f>C6*101%</f>
        <v>8044304.58</v>
      </c>
      <c r="E6" s="338">
        <f>D6*101.5%</f>
        <v>8164969.148699999</v>
      </c>
      <c r="F6" s="338">
        <f>E6*101%</f>
        <v>8246618.840186999</v>
      </c>
    </row>
    <row r="7" spans="1:6" ht="15" customHeight="1">
      <c r="A7" s="5" t="s">
        <v>295</v>
      </c>
      <c r="B7" s="6" t="s">
        <v>296</v>
      </c>
      <c r="C7" s="337"/>
      <c r="D7" s="338"/>
      <c r="E7" s="338"/>
      <c r="F7" s="338"/>
    </row>
    <row r="8" spans="1:6" ht="15" customHeight="1">
      <c r="A8" s="5" t="s">
        <v>297</v>
      </c>
      <c r="B8" s="6" t="s">
        <v>298</v>
      </c>
      <c r="C8" s="337">
        <v>1116000</v>
      </c>
      <c r="D8" s="338">
        <f>C8*101%</f>
        <v>1127160</v>
      </c>
      <c r="E8" s="338">
        <f>D8*101.5%</f>
        <v>1144067.4</v>
      </c>
      <c r="F8" s="338">
        <f>E8*101%</f>
        <v>1155508.074</v>
      </c>
    </row>
    <row r="9" spans="1:6" ht="15" customHeight="1">
      <c r="A9" s="5" t="s">
        <v>299</v>
      </c>
      <c r="B9" s="6" t="s">
        <v>300</v>
      </c>
      <c r="C9" s="337">
        <v>1200000</v>
      </c>
      <c r="D9" s="338">
        <f>C9*101%</f>
        <v>1212000</v>
      </c>
      <c r="E9" s="338">
        <f>D9*101.5%</f>
        <v>1230179.9999999998</v>
      </c>
      <c r="F9" s="338">
        <f>E9*101%</f>
        <v>1242481.7999999998</v>
      </c>
    </row>
    <row r="10" spans="1:6" ht="15" customHeight="1">
      <c r="A10" s="5" t="s">
        <v>301</v>
      </c>
      <c r="B10" s="6" t="s">
        <v>302</v>
      </c>
      <c r="C10" s="337"/>
      <c r="D10" s="338"/>
      <c r="E10" s="338"/>
      <c r="F10" s="338"/>
    </row>
    <row r="11" spans="1:6" ht="15" customHeight="1">
      <c r="A11" s="5" t="s">
        <v>303</v>
      </c>
      <c r="B11" s="6" t="s">
        <v>304</v>
      </c>
      <c r="C11" s="337"/>
      <c r="D11" s="338"/>
      <c r="E11" s="338"/>
      <c r="F11" s="338"/>
    </row>
    <row r="12" spans="1:6" ht="15" customHeight="1">
      <c r="A12" s="7" t="s">
        <v>550</v>
      </c>
      <c r="B12" s="8" t="s">
        <v>305</v>
      </c>
      <c r="C12" s="339">
        <f>SUM(C6:C11)</f>
        <v>10280658</v>
      </c>
      <c r="D12" s="338">
        <f>C12*101%</f>
        <v>10383464.58</v>
      </c>
      <c r="E12" s="338">
        <f>D12*101.5%</f>
        <v>10539216.5487</v>
      </c>
      <c r="F12" s="338">
        <f>E12*101%</f>
        <v>10644608.714187</v>
      </c>
    </row>
    <row r="13" spans="1:6" ht="15" customHeight="1">
      <c r="A13" s="5" t="s">
        <v>306</v>
      </c>
      <c r="B13" s="6" t="s">
        <v>307</v>
      </c>
      <c r="C13" s="337"/>
      <c r="D13" s="338"/>
      <c r="E13" s="338"/>
      <c r="F13" s="338"/>
    </row>
    <row r="14" spans="1:6" ht="15" customHeight="1">
      <c r="A14" s="5" t="s">
        <v>308</v>
      </c>
      <c r="B14" s="6" t="s">
        <v>309</v>
      </c>
      <c r="C14" s="337"/>
      <c r="D14" s="338"/>
      <c r="E14" s="338"/>
      <c r="F14" s="338"/>
    </row>
    <row r="15" spans="1:6" ht="15" customHeight="1">
      <c r="A15" s="5" t="s">
        <v>512</v>
      </c>
      <c r="B15" s="6" t="s">
        <v>310</v>
      </c>
      <c r="C15" s="337"/>
      <c r="D15" s="338"/>
      <c r="E15" s="338"/>
      <c r="F15" s="338"/>
    </row>
    <row r="16" spans="1:6" ht="15" customHeight="1">
      <c r="A16" s="5" t="s">
        <v>513</v>
      </c>
      <c r="B16" s="6" t="s">
        <v>311</v>
      </c>
      <c r="C16" s="337"/>
      <c r="D16" s="338"/>
      <c r="E16" s="338"/>
      <c r="F16" s="338"/>
    </row>
    <row r="17" spans="1:6" ht="15" customHeight="1">
      <c r="A17" s="5" t="s">
        <v>514</v>
      </c>
      <c r="B17" s="6" t="s">
        <v>312</v>
      </c>
      <c r="C17" s="337"/>
      <c r="D17" s="338"/>
      <c r="E17" s="338"/>
      <c r="F17" s="338"/>
    </row>
    <row r="18" spans="1:6" ht="15" customHeight="1">
      <c r="A18" s="42" t="s">
        <v>551</v>
      </c>
      <c r="B18" s="55" t="s">
        <v>313</v>
      </c>
      <c r="C18" s="337">
        <f>SUM(C12:C17)</f>
        <v>10280658</v>
      </c>
      <c r="D18" s="338">
        <f>C18*101%</f>
        <v>10383464.58</v>
      </c>
      <c r="E18" s="338">
        <f>D18*101.5%</f>
        <v>10539216.5487</v>
      </c>
      <c r="F18" s="338">
        <f>E18*101%</f>
        <v>10644608.714187</v>
      </c>
    </row>
    <row r="19" spans="1:6" ht="15" customHeight="1">
      <c r="A19" s="5" t="s">
        <v>518</v>
      </c>
      <c r="B19" s="6" t="s">
        <v>322</v>
      </c>
      <c r="C19" s="337"/>
      <c r="D19" s="338"/>
      <c r="E19" s="338"/>
      <c r="F19" s="338"/>
    </row>
    <row r="20" spans="1:6" ht="15" customHeight="1">
      <c r="A20" s="5" t="s">
        <v>519</v>
      </c>
      <c r="B20" s="6" t="s">
        <v>323</v>
      </c>
      <c r="C20" s="337"/>
      <c r="D20" s="338"/>
      <c r="E20" s="338"/>
      <c r="F20" s="338"/>
    </row>
    <row r="21" spans="1:6" ht="15" customHeight="1">
      <c r="A21" s="7" t="s">
        <v>553</v>
      </c>
      <c r="B21" s="8" t="s">
        <v>324</v>
      </c>
      <c r="C21" s="337"/>
      <c r="D21" s="338"/>
      <c r="E21" s="338"/>
      <c r="F21" s="338"/>
    </row>
    <row r="22" spans="1:6" ht="15" customHeight="1">
      <c r="A22" s="5" t="s">
        <v>520</v>
      </c>
      <c r="B22" s="6" t="s">
        <v>325</v>
      </c>
      <c r="C22" s="337"/>
      <c r="D22" s="338"/>
      <c r="E22" s="338"/>
      <c r="F22" s="338"/>
    </row>
    <row r="23" spans="1:6" ht="15" customHeight="1">
      <c r="A23" s="5" t="s">
        <v>521</v>
      </c>
      <c r="B23" s="6" t="s">
        <v>326</v>
      </c>
      <c r="C23" s="337"/>
      <c r="D23" s="338"/>
      <c r="E23" s="338"/>
      <c r="F23" s="338"/>
    </row>
    <row r="24" spans="1:6" ht="15" customHeight="1">
      <c r="A24" s="5" t="s">
        <v>522</v>
      </c>
      <c r="B24" s="6" t="s">
        <v>327</v>
      </c>
      <c r="C24" s="337">
        <v>2400000</v>
      </c>
      <c r="D24" s="338">
        <f>C24*101%</f>
        <v>2424000</v>
      </c>
      <c r="E24" s="338">
        <f>D24*101.5%</f>
        <v>2460359.9999999995</v>
      </c>
      <c r="F24" s="338">
        <f>E24*101%</f>
        <v>2484963.5999999996</v>
      </c>
    </row>
    <row r="25" spans="1:6" ht="15" customHeight="1">
      <c r="A25" s="5" t="s">
        <v>523</v>
      </c>
      <c r="B25" s="6" t="s">
        <v>328</v>
      </c>
      <c r="C25" s="337"/>
      <c r="D25" s="338"/>
      <c r="E25" s="338"/>
      <c r="F25" s="338"/>
    </row>
    <row r="26" spans="1:6" ht="15" customHeight="1">
      <c r="A26" s="5" t="s">
        <v>524</v>
      </c>
      <c r="B26" s="6" t="s">
        <v>331</v>
      </c>
      <c r="C26" s="337"/>
      <c r="D26" s="338"/>
      <c r="E26" s="338"/>
      <c r="F26" s="338"/>
    </row>
    <row r="27" spans="1:6" ht="15" customHeight="1">
      <c r="A27" s="5" t="s">
        <v>332</v>
      </c>
      <c r="B27" s="6" t="s">
        <v>333</v>
      </c>
      <c r="C27" s="337"/>
      <c r="D27" s="338"/>
      <c r="E27" s="338"/>
      <c r="F27" s="338"/>
    </row>
    <row r="28" spans="1:6" ht="15" customHeight="1">
      <c r="A28" s="5" t="s">
        <v>525</v>
      </c>
      <c r="B28" s="6" t="s">
        <v>334</v>
      </c>
      <c r="C28" s="337">
        <v>350000</v>
      </c>
      <c r="D28" s="338">
        <f>C28*101%</f>
        <v>353500</v>
      </c>
      <c r="E28" s="338">
        <f>D28*101.5%</f>
        <v>358802.49999999994</v>
      </c>
      <c r="F28" s="338">
        <f>E28*101%</f>
        <v>362390.52499999997</v>
      </c>
    </row>
    <row r="29" spans="1:6" ht="15" customHeight="1">
      <c r="A29" s="5" t="s">
        <v>526</v>
      </c>
      <c r="B29" s="6" t="s">
        <v>339</v>
      </c>
      <c r="C29" s="337"/>
      <c r="D29" s="338"/>
      <c r="E29" s="338"/>
      <c r="F29" s="338"/>
    </row>
    <row r="30" spans="1:6" ht="15" customHeight="1">
      <c r="A30" s="7" t="s">
        <v>554</v>
      </c>
      <c r="B30" s="8" t="s">
        <v>342</v>
      </c>
      <c r="C30" s="337">
        <f>SUM(C25:C29)</f>
        <v>350000</v>
      </c>
      <c r="D30" s="338">
        <f>C30*101%</f>
        <v>353500</v>
      </c>
      <c r="E30" s="338">
        <f>D30*101.5%</f>
        <v>358802.49999999994</v>
      </c>
      <c r="F30" s="338">
        <f>E30*101%</f>
        <v>362390.52499999997</v>
      </c>
    </row>
    <row r="31" spans="1:6" ht="15" customHeight="1">
      <c r="A31" s="5" t="s">
        <v>527</v>
      </c>
      <c r="B31" s="6" t="s">
        <v>343</v>
      </c>
      <c r="C31" s="337"/>
      <c r="D31" s="338">
        <f>C31*101%</f>
        <v>0</v>
      </c>
      <c r="E31" s="338">
        <f>D31*101.5%</f>
        <v>0</v>
      </c>
      <c r="F31" s="338">
        <f>E31*101%</f>
        <v>0</v>
      </c>
    </row>
    <row r="32" spans="1:6" ht="15" customHeight="1">
      <c r="A32" s="42" t="s">
        <v>555</v>
      </c>
      <c r="B32" s="55" t="s">
        <v>344</v>
      </c>
      <c r="C32" s="337">
        <f>C24+C30+C31</f>
        <v>2750000</v>
      </c>
      <c r="D32" s="338">
        <f>C32*101%</f>
        <v>2777500</v>
      </c>
      <c r="E32" s="338">
        <f>D32*101.5%</f>
        <v>2819162.4999999995</v>
      </c>
      <c r="F32" s="338">
        <f>E32*101%</f>
        <v>2847354.1249999995</v>
      </c>
    </row>
    <row r="33" spans="1:6" ht="15" customHeight="1">
      <c r="A33" s="13" t="s">
        <v>345</v>
      </c>
      <c r="B33" s="6" t="s">
        <v>346</v>
      </c>
      <c r="C33" s="337"/>
      <c r="D33" s="338"/>
      <c r="E33" s="338"/>
      <c r="F33" s="338"/>
    </row>
    <row r="34" spans="1:6" ht="15" customHeight="1">
      <c r="A34" s="13" t="s">
        <v>528</v>
      </c>
      <c r="B34" s="6" t="s">
        <v>347</v>
      </c>
      <c r="C34" s="337"/>
      <c r="D34" s="338"/>
      <c r="E34" s="338"/>
      <c r="F34" s="338"/>
    </row>
    <row r="35" spans="1:6" ht="15" customHeight="1">
      <c r="A35" s="13" t="s">
        <v>529</v>
      </c>
      <c r="B35" s="6" t="s">
        <v>348</v>
      </c>
      <c r="C35" s="337"/>
      <c r="D35" s="338"/>
      <c r="E35" s="338"/>
      <c r="F35" s="338"/>
    </row>
    <row r="36" spans="1:6" ht="15" customHeight="1">
      <c r="A36" s="13" t="s">
        <v>530</v>
      </c>
      <c r="B36" s="6" t="s">
        <v>349</v>
      </c>
      <c r="C36" s="337">
        <v>3580000</v>
      </c>
      <c r="D36" s="338">
        <f>C36*101%</f>
        <v>3615800</v>
      </c>
      <c r="E36" s="338">
        <f>D36*101.5%</f>
        <v>3670036.9999999995</v>
      </c>
      <c r="F36" s="338">
        <f>E36*101%</f>
        <v>3706737.3699999996</v>
      </c>
    </row>
    <row r="37" spans="1:6" ht="15" customHeight="1">
      <c r="A37" s="13" t="s">
        <v>350</v>
      </c>
      <c r="B37" s="6" t="s">
        <v>351</v>
      </c>
      <c r="C37" s="337"/>
      <c r="D37" s="338"/>
      <c r="E37" s="338"/>
      <c r="F37" s="338"/>
    </row>
    <row r="38" spans="1:6" ht="15" customHeight="1">
      <c r="A38" s="13" t="s">
        <v>352</v>
      </c>
      <c r="B38" s="6" t="s">
        <v>353</v>
      </c>
      <c r="C38" s="337"/>
      <c r="D38" s="338"/>
      <c r="E38" s="338"/>
      <c r="F38" s="338"/>
    </row>
    <row r="39" spans="1:6" ht="15" customHeight="1">
      <c r="A39" s="13" t="s">
        <v>354</v>
      </c>
      <c r="B39" s="6" t="s">
        <v>355</v>
      </c>
      <c r="C39" s="337"/>
      <c r="D39" s="338"/>
      <c r="E39" s="338"/>
      <c r="F39" s="338"/>
    </row>
    <row r="40" spans="1:6" ht="15" customHeight="1">
      <c r="A40" s="13" t="s">
        <v>531</v>
      </c>
      <c r="B40" s="6" t="s">
        <v>356</v>
      </c>
      <c r="C40" s="337"/>
      <c r="D40" s="338"/>
      <c r="E40" s="338"/>
      <c r="F40" s="338"/>
    </row>
    <row r="41" spans="1:6" ht="15" customHeight="1">
      <c r="A41" s="13" t="s">
        <v>532</v>
      </c>
      <c r="B41" s="6" t="s">
        <v>357</v>
      </c>
      <c r="C41" s="337"/>
      <c r="D41" s="338"/>
      <c r="E41" s="338"/>
      <c r="F41" s="338"/>
    </row>
    <row r="42" spans="1:6" ht="15" customHeight="1">
      <c r="A42" s="13" t="s">
        <v>533</v>
      </c>
      <c r="B42" s="6" t="s">
        <v>358</v>
      </c>
      <c r="C42" s="337"/>
      <c r="D42" s="338">
        <f>C42*101%</f>
        <v>0</v>
      </c>
      <c r="E42" s="338">
        <f>D42*101.5%</f>
        <v>0</v>
      </c>
      <c r="F42" s="338">
        <f>E42*101%</f>
        <v>0</v>
      </c>
    </row>
    <row r="43" spans="1:6" ht="15" customHeight="1">
      <c r="A43" s="54" t="s">
        <v>556</v>
      </c>
      <c r="B43" s="55" t="s">
        <v>359</v>
      </c>
      <c r="C43" s="337">
        <f>SUM(C33:C42)</f>
        <v>3580000</v>
      </c>
      <c r="D43" s="338">
        <f>C43*101%</f>
        <v>3615800</v>
      </c>
      <c r="E43" s="338">
        <f>D43*101.5%</f>
        <v>3670036.9999999995</v>
      </c>
      <c r="F43" s="338">
        <f>E43*101%</f>
        <v>3706737.3699999996</v>
      </c>
    </row>
    <row r="44" spans="1:6" ht="15" customHeight="1">
      <c r="A44" s="13" t="s">
        <v>368</v>
      </c>
      <c r="B44" s="6" t="s">
        <v>369</v>
      </c>
      <c r="C44" s="337"/>
      <c r="D44" s="338"/>
      <c r="E44" s="338"/>
      <c r="F44" s="338"/>
    </row>
    <row r="45" spans="1:6" ht="15" customHeight="1">
      <c r="A45" s="5" t="s">
        <v>537</v>
      </c>
      <c r="B45" s="6" t="s">
        <v>370</v>
      </c>
      <c r="C45" s="337"/>
      <c r="D45" s="338"/>
      <c r="E45" s="338"/>
      <c r="F45" s="338"/>
    </row>
    <row r="46" spans="1:6" ht="15" customHeight="1">
      <c r="A46" s="13" t="s">
        <v>538</v>
      </c>
      <c r="B46" s="6" t="s">
        <v>371</v>
      </c>
      <c r="C46" s="337"/>
      <c r="D46" s="338"/>
      <c r="E46" s="338"/>
      <c r="F46" s="338"/>
    </row>
    <row r="47" spans="1:6" ht="15" customHeight="1">
      <c r="A47" s="42" t="s">
        <v>558</v>
      </c>
      <c r="B47" s="55" t="s">
        <v>372</v>
      </c>
      <c r="C47" s="337">
        <f>SUM(C44:C46)</f>
        <v>0</v>
      </c>
      <c r="D47" s="338"/>
      <c r="E47" s="338"/>
      <c r="F47" s="338"/>
    </row>
    <row r="48" spans="1:6" ht="15" customHeight="1">
      <c r="A48" s="64" t="s">
        <v>74</v>
      </c>
      <c r="B48" s="66"/>
      <c r="C48" s="331">
        <f>SUM(C18,C32,C43)</f>
        <v>16610658</v>
      </c>
      <c r="D48" s="331">
        <f>C48*101%</f>
        <v>16776764.58</v>
      </c>
      <c r="E48" s="331">
        <f>D48*101.5%</f>
        <v>17028416.048699997</v>
      </c>
      <c r="F48" s="331">
        <f>E48*101%</f>
        <v>17198700.209186997</v>
      </c>
    </row>
    <row r="49" spans="1:6" ht="15" customHeight="1">
      <c r="A49" s="5" t="s">
        <v>314</v>
      </c>
      <c r="B49" s="6" t="s">
        <v>315</v>
      </c>
      <c r="C49" s="337"/>
      <c r="D49" s="338"/>
      <c r="E49" s="338"/>
      <c r="F49" s="338"/>
    </row>
    <row r="50" spans="1:6" ht="15" customHeight="1">
      <c r="A50" s="5" t="s">
        <v>316</v>
      </c>
      <c r="B50" s="6" t="s">
        <v>317</v>
      </c>
      <c r="C50" s="337"/>
      <c r="D50" s="338"/>
      <c r="E50" s="338"/>
      <c r="F50" s="338"/>
    </row>
    <row r="51" spans="1:6" ht="15" customHeight="1">
      <c r="A51" s="5" t="s">
        <v>515</v>
      </c>
      <c r="B51" s="6" t="s">
        <v>318</v>
      </c>
      <c r="C51" s="337">
        <v>63509</v>
      </c>
      <c r="D51" s="338"/>
      <c r="E51" s="338"/>
      <c r="F51" s="338"/>
    </row>
    <row r="52" spans="1:6" ht="15" customHeight="1">
      <c r="A52" s="5" t="s">
        <v>516</v>
      </c>
      <c r="B52" s="6" t="s">
        <v>319</v>
      </c>
      <c r="C52" s="337"/>
      <c r="D52" s="338"/>
      <c r="E52" s="338"/>
      <c r="F52" s="338"/>
    </row>
    <row r="53" spans="1:6" ht="15" customHeight="1">
      <c r="A53" s="5" t="s">
        <v>517</v>
      </c>
      <c r="B53" s="6" t="s">
        <v>320</v>
      </c>
      <c r="C53" s="337"/>
      <c r="D53" s="338"/>
      <c r="E53" s="338"/>
      <c r="F53" s="338"/>
    </row>
    <row r="54" spans="1:6" ht="15" customHeight="1">
      <c r="A54" s="42" t="s">
        <v>552</v>
      </c>
      <c r="B54" s="55" t="s">
        <v>321</v>
      </c>
      <c r="C54" s="337">
        <f>SUM(C49:C53)</f>
        <v>63509</v>
      </c>
      <c r="D54" s="338"/>
      <c r="E54" s="338"/>
      <c r="F54" s="338"/>
    </row>
    <row r="55" spans="1:6" ht="15" customHeight="1">
      <c r="A55" s="13" t="s">
        <v>534</v>
      </c>
      <c r="B55" s="6" t="s">
        <v>360</v>
      </c>
      <c r="C55" s="337"/>
      <c r="D55" s="338"/>
      <c r="E55" s="338"/>
      <c r="F55" s="338"/>
    </row>
    <row r="56" spans="1:6" ht="15" customHeight="1">
      <c r="A56" s="13" t="s">
        <v>535</v>
      </c>
      <c r="B56" s="6" t="s">
        <v>361</v>
      </c>
      <c r="C56" s="337"/>
      <c r="D56" s="338"/>
      <c r="E56" s="338"/>
      <c r="F56" s="338"/>
    </row>
    <row r="57" spans="1:6" ht="15" customHeight="1">
      <c r="A57" s="13" t="s">
        <v>362</v>
      </c>
      <c r="B57" s="6" t="s">
        <v>363</v>
      </c>
      <c r="C57" s="337"/>
      <c r="D57" s="338"/>
      <c r="E57" s="338"/>
      <c r="F57" s="338"/>
    </row>
    <row r="58" spans="1:6" ht="15" customHeight="1">
      <c r="A58" s="13" t="s">
        <v>536</v>
      </c>
      <c r="B58" s="6" t="s">
        <v>364</v>
      </c>
      <c r="C58" s="337"/>
      <c r="D58" s="338"/>
      <c r="E58" s="338"/>
      <c r="F58" s="338"/>
    </row>
    <row r="59" spans="1:6" ht="15" customHeight="1">
      <c r="A59" s="13" t="s">
        <v>365</v>
      </c>
      <c r="B59" s="6" t="s">
        <v>366</v>
      </c>
      <c r="C59" s="337"/>
      <c r="D59" s="338"/>
      <c r="E59" s="338"/>
      <c r="F59" s="338"/>
    </row>
    <row r="60" spans="1:6" ht="15" customHeight="1">
      <c r="A60" s="42" t="s">
        <v>557</v>
      </c>
      <c r="B60" s="55" t="s">
        <v>367</v>
      </c>
      <c r="C60" s="337"/>
      <c r="D60" s="338"/>
      <c r="E60" s="338"/>
      <c r="F60" s="338"/>
    </row>
    <row r="61" spans="1:6" ht="15" customHeight="1">
      <c r="A61" s="13" t="s">
        <v>373</v>
      </c>
      <c r="B61" s="6" t="s">
        <v>374</v>
      </c>
      <c r="C61" s="337"/>
      <c r="D61" s="338"/>
      <c r="E61" s="338"/>
      <c r="F61" s="338"/>
    </row>
    <row r="62" spans="1:6" ht="15" customHeight="1">
      <c r="A62" s="5" t="s">
        <v>539</v>
      </c>
      <c r="B62" s="6" t="s">
        <v>375</v>
      </c>
      <c r="C62" s="337">
        <v>100000</v>
      </c>
      <c r="D62" s="338"/>
      <c r="E62" s="338"/>
      <c r="F62" s="338"/>
    </row>
    <row r="63" spans="1:6" ht="15" customHeight="1">
      <c r="A63" s="13" t="s">
        <v>540</v>
      </c>
      <c r="B63" s="6" t="s">
        <v>376</v>
      </c>
      <c r="C63" s="337">
        <v>150000</v>
      </c>
      <c r="D63" s="338">
        <f>C63*101%</f>
        <v>151500</v>
      </c>
      <c r="E63" s="338">
        <f>D63*101.5%</f>
        <v>153772.49999999997</v>
      </c>
      <c r="F63" s="338">
        <f>E63*101%</f>
        <v>155310.22499999998</v>
      </c>
    </row>
    <row r="64" spans="1:6" ht="15">
      <c r="A64" s="42" t="s">
        <v>560</v>
      </c>
      <c r="B64" s="55" t="s">
        <v>377</v>
      </c>
      <c r="C64" s="337">
        <f>SUM(C61:C63)</f>
        <v>250000</v>
      </c>
      <c r="D64" s="338">
        <f>C64*101%</f>
        <v>252500</v>
      </c>
      <c r="E64" s="338">
        <f>D64*101.5%</f>
        <v>256287.49999999997</v>
      </c>
      <c r="F64" s="338">
        <f>E64*101%</f>
        <v>258850.37499999997</v>
      </c>
    </row>
    <row r="65" spans="1:6" ht="15.75">
      <c r="A65" s="64" t="s">
        <v>75</v>
      </c>
      <c r="B65" s="66"/>
      <c r="C65" s="331">
        <f>C19+C39+C50+C64+C25+C60+C54</f>
        <v>313509</v>
      </c>
      <c r="D65" s="331">
        <f>C65*101%</f>
        <v>316644.09</v>
      </c>
      <c r="E65" s="331">
        <f>D65*101.5%</f>
        <v>321393.75135</v>
      </c>
      <c r="F65" s="331">
        <f>E65*101%</f>
        <v>324607.68886349996</v>
      </c>
    </row>
    <row r="66" spans="1:6" ht="15.75">
      <c r="A66" s="52" t="s">
        <v>559</v>
      </c>
      <c r="B66" s="38" t="s">
        <v>378</v>
      </c>
      <c r="C66" s="332">
        <f>SUM(C48,C65)</f>
        <v>16924167</v>
      </c>
      <c r="D66" s="332">
        <f>C66*101%</f>
        <v>17093408.67</v>
      </c>
      <c r="E66" s="332">
        <f>D66*101.5%</f>
        <v>17349809.80005</v>
      </c>
      <c r="F66" s="332">
        <f>E66*101%</f>
        <v>17523307.898050502</v>
      </c>
    </row>
    <row r="67" spans="1:6" ht="15.75">
      <c r="A67" s="109" t="s">
        <v>76</v>
      </c>
      <c r="B67" s="108"/>
      <c r="C67" s="338">
        <f>C48-'19. m GÖRDÜLŐ kiadások teljes'!C74</f>
        <v>2517048</v>
      </c>
      <c r="D67" s="338">
        <f>D48-'19. m GÖRDÜLŐ kiadások teljes'!D74</f>
        <v>2542218.4800000004</v>
      </c>
      <c r="E67" s="338">
        <f>E48-'19. m GÖRDÜLŐ kiadások teljes'!E74</f>
        <v>2580351.757199999</v>
      </c>
      <c r="F67" s="338">
        <f>F48-'19. m GÖRDÜLŐ kiadások teljes'!F74</f>
        <v>2606155.2747719996</v>
      </c>
    </row>
    <row r="68" spans="1:6" ht="15.75">
      <c r="A68" s="109" t="s">
        <v>77</v>
      </c>
      <c r="B68" s="108"/>
      <c r="C68" s="338">
        <f>C65-'19. m GÖRDÜLŐ kiadások teljes'!C97</f>
        <v>-3866491</v>
      </c>
      <c r="D68" s="338">
        <f>D65-'19. m GÖRDÜLŐ kiadások teljes'!D97</f>
        <v>-3905155.91</v>
      </c>
      <c r="E68" s="338">
        <f>E65-'19. m GÖRDÜLŐ kiadások teljes'!E97</f>
        <v>-3963733.24865</v>
      </c>
      <c r="F68" s="338">
        <f>F65-'19. m GÖRDÜLŐ kiadások teljes'!F97</f>
        <v>-4003370.5811365005</v>
      </c>
    </row>
    <row r="69" spans="1:6" ht="15">
      <c r="A69" s="40" t="s">
        <v>542</v>
      </c>
      <c r="B69" s="5" t="s">
        <v>379</v>
      </c>
      <c r="C69" s="337"/>
      <c r="D69" s="338"/>
      <c r="E69" s="338"/>
      <c r="F69" s="338"/>
    </row>
    <row r="70" spans="1:6" ht="15">
      <c r="A70" s="13" t="s">
        <v>380</v>
      </c>
      <c r="B70" s="5" t="s">
        <v>381</v>
      </c>
      <c r="C70" s="337"/>
      <c r="D70" s="338"/>
      <c r="E70" s="338"/>
      <c r="F70" s="338"/>
    </row>
    <row r="71" spans="1:6" ht="15">
      <c r="A71" s="40" t="s">
        <v>543</v>
      </c>
      <c r="B71" s="5" t="s">
        <v>382</v>
      </c>
      <c r="C71" s="337"/>
      <c r="D71" s="338"/>
      <c r="E71" s="338"/>
      <c r="F71" s="338"/>
    </row>
    <row r="72" spans="1:6" ht="15">
      <c r="A72" s="15" t="s">
        <v>561</v>
      </c>
      <c r="B72" s="7" t="s">
        <v>383</v>
      </c>
      <c r="C72" s="337"/>
      <c r="D72" s="338"/>
      <c r="E72" s="338"/>
      <c r="F72" s="338"/>
    </row>
    <row r="73" spans="1:6" ht="15">
      <c r="A73" s="13" t="s">
        <v>544</v>
      </c>
      <c r="B73" s="5" t="s">
        <v>384</v>
      </c>
      <c r="C73" s="337"/>
      <c r="D73" s="338"/>
      <c r="E73" s="338"/>
      <c r="F73" s="338"/>
    </row>
    <row r="74" spans="1:6" ht="15">
      <c r="A74" s="40" t="s">
        <v>385</v>
      </c>
      <c r="B74" s="5" t="s">
        <v>386</v>
      </c>
      <c r="C74" s="337"/>
      <c r="D74" s="338"/>
      <c r="E74" s="338"/>
      <c r="F74" s="338"/>
    </row>
    <row r="75" spans="1:6" ht="15">
      <c r="A75" s="13" t="s">
        <v>545</v>
      </c>
      <c r="B75" s="5" t="s">
        <v>387</v>
      </c>
      <c r="C75" s="337"/>
      <c r="D75" s="338"/>
      <c r="E75" s="338"/>
      <c r="F75" s="338"/>
    </row>
    <row r="76" spans="1:6" ht="15">
      <c r="A76" s="40" t="s">
        <v>388</v>
      </c>
      <c r="B76" s="5" t="s">
        <v>389</v>
      </c>
      <c r="C76" s="337"/>
      <c r="D76" s="338"/>
      <c r="E76" s="338"/>
      <c r="F76" s="338"/>
    </row>
    <row r="77" spans="1:6" ht="15">
      <c r="A77" s="14" t="s">
        <v>562</v>
      </c>
      <c r="B77" s="7" t="s">
        <v>390</v>
      </c>
      <c r="C77" s="337">
        <f>SUM(C73:C76)</f>
        <v>0</v>
      </c>
      <c r="D77" s="338"/>
      <c r="E77" s="338"/>
      <c r="F77" s="338"/>
    </row>
    <row r="78" spans="1:6" ht="15">
      <c r="A78" s="5" t="s">
        <v>668</v>
      </c>
      <c r="B78" s="5" t="s">
        <v>391</v>
      </c>
      <c r="C78" s="337"/>
      <c r="D78" s="338">
        <f>C78*101%</f>
        <v>0</v>
      </c>
      <c r="E78" s="338">
        <f>D78*101.5%</f>
        <v>0</v>
      </c>
      <c r="F78" s="338">
        <f>E78*101%</f>
        <v>0</v>
      </c>
    </row>
    <row r="79" spans="1:6" ht="15">
      <c r="A79" s="5" t="s">
        <v>669</v>
      </c>
      <c r="B79" s="5" t="s">
        <v>391</v>
      </c>
      <c r="C79" s="337">
        <v>1760669</v>
      </c>
      <c r="D79" s="337">
        <v>1778276</v>
      </c>
      <c r="E79" s="337">
        <v>1804950</v>
      </c>
      <c r="F79" s="337">
        <v>1822999</v>
      </c>
    </row>
    <row r="80" spans="1:6" ht="15">
      <c r="A80" s="5" t="s">
        <v>666</v>
      </c>
      <c r="B80" s="5" t="s">
        <v>392</v>
      </c>
      <c r="C80" s="337"/>
      <c r="D80" s="338"/>
      <c r="E80" s="338"/>
      <c r="F80" s="338"/>
    </row>
    <row r="81" spans="1:6" ht="15">
      <c r="A81" s="5" t="s">
        <v>667</v>
      </c>
      <c r="B81" s="5" t="s">
        <v>392</v>
      </c>
      <c r="C81" s="337"/>
      <c r="D81" s="338"/>
      <c r="E81" s="338"/>
      <c r="F81" s="338"/>
    </row>
    <row r="82" spans="1:6" ht="15">
      <c r="A82" s="7" t="s">
        <v>563</v>
      </c>
      <c r="B82" s="7" t="s">
        <v>393</v>
      </c>
      <c r="C82" s="337">
        <f>SUM(C78:C81)</f>
        <v>1760669</v>
      </c>
      <c r="D82" s="338">
        <f>C82*101%</f>
        <v>1778275.69</v>
      </c>
      <c r="E82" s="338">
        <f>D82*101.5%</f>
        <v>1804949.8253499998</v>
      </c>
      <c r="F82" s="338">
        <f>E82*101%</f>
        <v>1822999.3236035</v>
      </c>
    </row>
    <row r="83" spans="1:6" ht="15">
      <c r="A83" s="40" t="s">
        <v>394</v>
      </c>
      <c r="B83" s="5" t="s">
        <v>395</v>
      </c>
      <c r="C83" s="337"/>
      <c r="D83" s="338"/>
      <c r="E83" s="338"/>
      <c r="F83" s="338"/>
    </row>
    <row r="84" spans="1:6" ht="15">
      <c r="A84" s="40" t="s">
        <v>396</v>
      </c>
      <c r="B84" s="5" t="s">
        <v>397</v>
      </c>
      <c r="C84" s="337"/>
      <c r="D84" s="338"/>
      <c r="E84" s="338"/>
      <c r="F84" s="338"/>
    </row>
    <row r="85" spans="1:6" ht="15">
      <c r="A85" s="40" t="s">
        <v>398</v>
      </c>
      <c r="B85" s="5" t="s">
        <v>399</v>
      </c>
      <c r="C85" s="337"/>
      <c r="D85" s="338"/>
      <c r="E85" s="338"/>
      <c r="F85" s="338"/>
    </row>
    <row r="86" spans="1:6" ht="15">
      <c r="A86" s="40" t="s">
        <v>400</v>
      </c>
      <c r="B86" s="5" t="s">
        <v>401</v>
      </c>
      <c r="C86" s="337"/>
      <c r="D86" s="338"/>
      <c r="E86" s="338"/>
      <c r="F86" s="338"/>
    </row>
    <row r="87" spans="1:6" ht="15">
      <c r="A87" s="13" t="s">
        <v>546</v>
      </c>
      <c r="B87" s="5" t="s">
        <v>402</v>
      </c>
      <c r="C87" s="337"/>
      <c r="D87" s="338"/>
      <c r="E87" s="338"/>
      <c r="F87" s="338"/>
    </row>
    <row r="88" spans="1:6" ht="15">
      <c r="A88" s="15" t="s">
        <v>564</v>
      </c>
      <c r="B88" s="7" t="s">
        <v>404</v>
      </c>
      <c r="C88" s="337"/>
      <c r="D88" s="338"/>
      <c r="E88" s="338"/>
      <c r="F88" s="338"/>
    </row>
    <row r="89" spans="1:6" ht="15">
      <c r="A89" s="13" t="s">
        <v>405</v>
      </c>
      <c r="B89" s="5" t="s">
        <v>406</v>
      </c>
      <c r="C89" s="337"/>
      <c r="D89" s="338"/>
      <c r="E89" s="338"/>
      <c r="F89" s="338"/>
    </row>
    <row r="90" spans="1:6" ht="15">
      <c r="A90" s="13" t="s">
        <v>407</v>
      </c>
      <c r="B90" s="5" t="s">
        <v>408</v>
      </c>
      <c r="C90" s="337"/>
      <c r="D90" s="338"/>
      <c r="E90" s="338"/>
      <c r="F90" s="338"/>
    </row>
    <row r="91" spans="1:6" ht="15">
      <c r="A91" s="40" t="s">
        <v>409</v>
      </c>
      <c r="B91" s="5" t="s">
        <v>410</v>
      </c>
      <c r="C91" s="337"/>
      <c r="D91" s="338"/>
      <c r="E91" s="338"/>
      <c r="F91" s="338"/>
    </row>
    <row r="92" spans="1:6" ht="15">
      <c r="A92" s="40" t="s">
        <v>547</v>
      </c>
      <c r="B92" s="5" t="s">
        <v>411</v>
      </c>
      <c r="C92" s="337"/>
      <c r="D92" s="338"/>
      <c r="E92" s="338"/>
      <c r="F92" s="338"/>
    </row>
    <row r="93" spans="1:6" ht="15">
      <c r="A93" s="14" t="s">
        <v>565</v>
      </c>
      <c r="B93" s="7" t="s">
        <v>412</v>
      </c>
      <c r="C93" s="337"/>
      <c r="D93" s="338"/>
      <c r="E93" s="338"/>
      <c r="F93" s="338"/>
    </row>
    <row r="94" spans="1:6" ht="15">
      <c r="A94" s="15" t="s">
        <v>413</v>
      </c>
      <c r="B94" s="7" t="s">
        <v>414</v>
      </c>
      <c r="C94" s="337"/>
      <c r="D94" s="338"/>
      <c r="E94" s="338"/>
      <c r="F94" s="338"/>
    </row>
    <row r="95" spans="1:6" ht="15.75">
      <c r="A95" s="43" t="s">
        <v>566</v>
      </c>
      <c r="B95" s="44" t="s">
        <v>415</v>
      </c>
      <c r="C95" s="333">
        <f>C72+C77+C82+C88+C93+C94</f>
        <v>1760669</v>
      </c>
      <c r="D95" s="333">
        <f>C95*101%</f>
        <v>1778275.69</v>
      </c>
      <c r="E95" s="333">
        <f>D95*101.5%</f>
        <v>1804949.8253499998</v>
      </c>
      <c r="F95" s="333">
        <f>E95*101%</f>
        <v>1822999.3236035</v>
      </c>
    </row>
    <row r="96" spans="1:6" ht="15.75">
      <c r="A96" s="48" t="s">
        <v>549</v>
      </c>
      <c r="B96" s="49"/>
      <c r="C96" s="340">
        <f>C66+C95</f>
        <v>18684836</v>
      </c>
      <c r="D96" s="340">
        <f>C96*101%</f>
        <v>18871684.36</v>
      </c>
      <c r="E96" s="340">
        <f>D96*101.5%</f>
        <v>19154759.6254</v>
      </c>
      <c r="F96" s="340">
        <f>E96*101%</f>
        <v>19346307.221653998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370" t="s">
        <v>833</v>
      </c>
      <c r="B1" s="368"/>
      <c r="C1" s="368"/>
      <c r="D1" s="368"/>
      <c r="E1" s="368"/>
      <c r="F1" s="368"/>
      <c r="G1" s="107"/>
      <c r="H1" s="107"/>
      <c r="I1" s="107"/>
      <c r="J1" s="107"/>
    </row>
    <row r="3" ht="15.75">
      <c r="A3" s="104"/>
    </row>
    <row r="4" spans="1:6" ht="15">
      <c r="A4" s="4" t="s">
        <v>4</v>
      </c>
      <c r="F4" s="342" t="s">
        <v>759</v>
      </c>
    </row>
    <row r="5" spans="1:6" ht="18.75">
      <c r="A5" s="386" t="s">
        <v>102</v>
      </c>
      <c r="B5" s="387"/>
      <c r="C5" s="387"/>
      <c r="D5" s="387"/>
      <c r="E5" s="387"/>
      <c r="F5" s="388"/>
    </row>
    <row r="6" spans="1:10" ht="36" customHeight="1">
      <c r="A6" s="2" t="s">
        <v>113</v>
      </c>
      <c r="B6" s="3" t="s">
        <v>114</v>
      </c>
      <c r="C6" s="127" t="s">
        <v>99</v>
      </c>
      <c r="D6" s="127" t="s">
        <v>100</v>
      </c>
      <c r="E6" s="127" t="s">
        <v>101</v>
      </c>
      <c r="F6" s="127" t="s">
        <v>767</v>
      </c>
      <c r="G6" s="115"/>
      <c r="H6" s="116"/>
      <c r="I6" s="116"/>
      <c r="J6" s="116"/>
    </row>
    <row r="7" spans="1:10" ht="15">
      <c r="A7" s="120" t="s">
        <v>96</v>
      </c>
      <c r="B7" s="5"/>
      <c r="C7" s="45"/>
      <c r="D7" s="45"/>
      <c r="E7" s="67"/>
      <c r="F7" s="67"/>
      <c r="G7" s="117"/>
      <c r="H7" s="118"/>
      <c r="I7" s="118"/>
      <c r="J7" s="26"/>
    </row>
    <row r="8" spans="1:10" ht="38.25">
      <c r="A8" s="120" t="s">
        <v>79</v>
      </c>
      <c r="B8" s="58"/>
      <c r="C8" s="45"/>
      <c r="D8" s="45"/>
      <c r="E8" s="45"/>
      <c r="F8" s="45"/>
      <c r="G8" s="117"/>
      <c r="H8" s="118"/>
      <c r="I8" s="118"/>
      <c r="J8" s="26"/>
    </row>
    <row r="9" spans="1:10" ht="25.5">
      <c r="A9" s="120" t="s">
        <v>80</v>
      </c>
      <c r="B9" s="5"/>
      <c r="C9" s="45"/>
      <c r="D9" s="45"/>
      <c r="E9" s="45"/>
      <c r="F9" s="45"/>
      <c r="G9" s="117"/>
      <c r="H9" s="118"/>
      <c r="I9" s="118"/>
      <c r="J9" s="26"/>
    </row>
    <row r="10" spans="1:10" ht="25.5">
      <c r="A10" s="120" t="s">
        <v>81</v>
      </c>
      <c r="B10" s="5"/>
      <c r="C10" s="45"/>
      <c r="D10" s="45"/>
      <c r="E10" s="45"/>
      <c r="F10" s="45"/>
      <c r="G10" s="117"/>
      <c r="H10" s="118"/>
      <c r="I10" s="118"/>
      <c r="J10" s="26"/>
    </row>
    <row r="11" spans="1:10" ht="25.5">
      <c r="A11" s="120" t="s">
        <v>82</v>
      </c>
      <c r="B11" s="58"/>
      <c r="C11" s="45"/>
      <c r="D11" s="45"/>
      <c r="E11" s="45"/>
      <c r="F11" s="45"/>
      <c r="G11" s="117"/>
      <c r="H11" s="118"/>
      <c r="I11" s="118"/>
      <c r="J11" s="26"/>
    </row>
    <row r="12" spans="1:10" ht="25.5">
      <c r="A12" s="120" t="s">
        <v>83</v>
      </c>
      <c r="B12" s="7"/>
      <c r="C12" s="45"/>
      <c r="D12" s="45"/>
      <c r="E12" s="45"/>
      <c r="F12" s="45"/>
      <c r="G12" s="117"/>
      <c r="H12" s="118"/>
      <c r="I12" s="118"/>
      <c r="J12" s="26"/>
    </row>
    <row r="13" spans="1:10" ht="25.5">
      <c r="A13" s="120" t="s">
        <v>97</v>
      </c>
      <c r="B13" s="5"/>
      <c r="C13" s="45"/>
      <c r="D13" s="45"/>
      <c r="E13" s="45"/>
      <c r="F13" s="45"/>
      <c r="G13" s="117"/>
      <c r="H13" s="118"/>
      <c r="I13" s="118"/>
      <c r="J13" s="26"/>
    </row>
    <row r="14" spans="1:10" ht="26.25" customHeight="1">
      <c r="A14" s="50" t="s">
        <v>41</v>
      </c>
      <c r="B14" s="122" t="s">
        <v>292</v>
      </c>
      <c r="C14" s="121"/>
      <c r="D14" s="121"/>
      <c r="E14" s="121"/>
      <c r="F14" s="121"/>
      <c r="G14" s="26"/>
      <c r="H14" s="26"/>
      <c r="I14" s="26"/>
      <c r="J14" s="26"/>
    </row>
    <row r="15" spans="1:10" ht="26.25" customHeight="1">
      <c r="A15" s="105"/>
      <c r="B15" s="123"/>
      <c r="C15" s="124"/>
      <c r="D15" s="124"/>
      <c r="E15" s="124"/>
      <c r="F15" s="124"/>
      <c r="G15" s="124"/>
      <c r="H15" s="124"/>
      <c r="I15" s="124"/>
      <c r="J15" s="26"/>
    </row>
    <row r="16" spans="1:10" ht="15">
      <c r="A16" s="105"/>
      <c r="B16" s="106"/>
      <c r="C16" s="26"/>
      <c r="D16" s="26"/>
      <c r="E16" s="26"/>
      <c r="F16" s="204" t="s">
        <v>768</v>
      </c>
      <c r="G16" s="26"/>
      <c r="H16" s="26"/>
      <c r="I16" s="26"/>
      <c r="J16" s="26"/>
    </row>
    <row r="17" spans="1:6" ht="18.75">
      <c r="A17" s="389" t="s">
        <v>103</v>
      </c>
      <c r="B17" s="390"/>
      <c r="C17" s="390"/>
      <c r="D17" s="390"/>
      <c r="E17" s="390"/>
      <c r="F17" s="391"/>
    </row>
    <row r="18" spans="1:9" ht="25.5">
      <c r="A18" s="2" t="s">
        <v>113</v>
      </c>
      <c r="B18" s="3" t="s">
        <v>114</v>
      </c>
      <c r="C18" s="127" t="s">
        <v>683</v>
      </c>
      <c r="D18" s="127" t="s">
        <v>69</v>
      </c>
      <c r="E18" s="127" t="s">
        <v>88</v>
      </c>
      <c r="F18" s="127" t="s">
        <v>766</v>
      </c>
      <c r="G18" s="119"/>
      <c r="H18" s="26"/>
      <c r="I18" s="26"/>
    </row>
    <row r="19" spans="1:9" ht="15">
      <c r="A19" s="126" t="s">
        <v>68</v>
      </c>
      <c r="B19" s="42"/>
      <c r="C19" s="30"/>
      <c r="D19" s="30"/>
      <c r="E19" s="30"/>
      <c r="F19" s="30"/>
      <c r="G19" s="119"/>
      <c r="H19" s="26"/>
      <c r="I19" s="26"/>
    </row>
    <row r="20" spans="1:9" ht="15.75">
      <c r="A20" s="127" t="s">
        <v>62</v>
      </c>
      <c r="B20" s="125" t="s">
        <v>344</v>
      </c>
      <c r="C20" s="130">
        <v>2410000</v>
      </c>
      <c r="D20" s="130">
        <f>C20*101%</f>
        <v>2434100</v>
      </c>
      <c r="E20" s="130">
        <f>D20*101.5%</f>
        <v>2470611.4999999995</v>
      </c>
      <c r="F20" s="130">
        <f>E20*101%</f>
        <v>2495317.6149999998</v>
      </c>
      <c r="G20" s="119"/>
      <c r="H20" s="26"/>
      <c r="I20" s="26"/>
    </row>
    <row r="21" spans="1:9" ht="30">
      <c r="A21" s="127" t="s">
        <v>63</v>
      </c>
      <c r="B21" s="125" t="s">
        <v>367</v>
      </c>
      <c r="C21" s="30"/>
      <c r="D21" s="130"/>
      <c r="E21" s="130"/>
      <c r="F21" s="130"/>
      <c r="G21" s="119"/>
      <c r="H21" s="26"/>
      <c r="I21" s="26"/>
    </row>
    <row r="22" spans="1:9" ht="15.75">
      <c r="A22" s="127" t="s">
        <v>64</v>
      </c>
      <c r="B22" s="125" t="s">
        <v>367</v>
      </c>
      <c r="C22" s="30"/>
      <c r="D22" s="130"/>
      <c r="E22" s="130"/>
      <c r="F22" s="130"/>
      <c r="G22" s="119"/>
      <c r="H22" s="26"/>
      <c r="I22" s="26"/>
    </row>
    <row r="23" spans="1:9" ht="30">
      <c r="A23" s="127" t="s">
        <v>65</v>
      </c>
      <c r="B23" s="125" t="s">
        <v>367</v>
      </c>
      <c r="C23" s="30"/>
      <c r="D23" s="130"/>
      <c r="E23" s="130"/>
      <c r="F23" s="130"/>
      <c r="G23" s="119"/>
      <c r="H23" s="26"/>
      <c r="I23" s="26"/>
    </row>
    <row r="24" spans="1:9" ht="15.75">
      <c r="A24" s="127" t="s">
        <v>66</v>
      </c>
      <c r="B24" s="125" t="s">
        <v>344</v>
      </c>
      <c r="C24" s="30"/>
      <c r="D24" s="130"/>
      <c r="E24" s="130"/>
      <c r="F24" s="130"/>
      <c r="G24" s="119"/>
      <c r="H24" s="26"/>
      <c r="I24" s="26"/>
    </row>
    <row r="25" spans="1:9" ht="15.75">
      <c r="A25" s="127" t="s">
        <v>67</v>
      </c>
      <c r="B25" s="78" t="s">
        <v>104</v>
      </c>
      <c r="C25" s="30"/>
      <c r="D25" s="130"/>
      <c r="E25" s="130"/>
      <c r="F25" s="130"/>
      <c r="G25" s="119"/>
      <c r="H25" s="26"/>
      <c r="I25" s="26"/>
    </row>
    <row r="26" spans="1:9" ht="24" customHeight="1">
      <c r="A26" s="50" t="s">
        <v>41</v>
      </c>
      <c r="B26" s="51"/>
      <c r="C26" s="121">
        <f>SUM(C20:C25)</f>
        <v>2410000</v>
      </c>
      <c r="D26" s="236">
        <f>SUM(D20:D25)</f>
        <v>2434100</v>
      </c>
      <c r="E26" s="236">
        <f>SUM(E20:E25)</f>
        <v>2470611.4999999995</v>
      </c>
      <c r="F26" s="236">
        <f>SUM(F20:F25)</f>
        <v>2495317.6149999998</v>
      </c>
      <c r="G26" s="119"/>
      <c r="H26" s="26"/>
      <c r="I26" s="26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J30" sqref="J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80.28125" style="261" customWidth="1"/>
    <col min="2" max="7" width="20.8515625" style="262" customWidth="1"/>
    <col min="8" max="16384" width="9.140625" style="263" customWidth="1"/>
  </cols>
  <sheetData>
    <row r="1" spans="2:6" ht="15">
      <c r="B1" s="359" t="s">
        <v>785</v>
      </c>
      <c r="C1" s="360"/>
      <c r="D1" s="360"/>
      <c r="E1" s="360"/>
      <c r="F1" s="361"/>
    </row>
    <row r="2" spans="2:6" ht="15">
      <c r="B2" s="362" t="s">
        <v>556</v>
      </c>
      <c r="C2" s="363"/>
      <c r="D2" s="363"/>
      <c r="E2" s="363"/>
      <c r="F2" s="361"/>
    </row>
    <row r="3" spans="2:6" ht="18">
      <c r="B3" s="253"/>
      <c r="C3" s="254"/>
      <c r="D3" s="254"/>
      <c r="E3" s="254"/>
      <c r="F3" s="252"/>
    </row>
    <row r="4" spans="2:6" ht="18">
      <c r="B4" s="253"/>
      <c r="C4" s="254"/>
      <c r="D4" s="254"/>
      <c r="E4" s="254"/>
      <c r="F4" s="252"/>
    </row>
    <row r="5" ht="12.75">
      <c r="G5" s="264" t="s">
        <v>770</v>
      </c>
    </row>
    <row r="6" spans="1:7" s="267" customFormat="1" ht="90" customHeight="1">
      <c r="A6" s="265" t="s">
        <v>674</v>
      </c>
      <c r="B6" s="266" t="s">
        <v>54</v>
      </c>
      <c r="C6" s="266" t="s">
        <v>706</v>
      </c>
      <c r="D6" s="266" t="s">
        <v>708</v>
      </c>
      <c r="E6" s="266" t="s">
        <v>739</v>
      </c>
      <c r="F6" s="266" t="s">
        <v>711</v>
      </c>
      <c r="G6" s="266" t="s">
        <v>771</v>
      </c>
    </row>
    <row r="7" spans="1:7" s="270" customFormat="1" ht="24.75" customHeight="1">
      <c r="A7" s="268" t="s">
        <v>293</v>
      </c>
      <c r="B7" s="269">
        <f>SUM(C7:G7)</f>
        <v>7964658</v>
      </c>
      <c r="C7" s="269">
        <v>7964658</v>
      </c>
      <c r="D7" s="269">
        <v>0</v>
      </c>
      <c r="E7" s="269">
        <v>0</v>
      </c>
      <c r="F7" s="269">
        <v>0</v>
      </c>
      <c r="G7" s="269">
        <v>0</v>
      </c>
    </row>
    <row r="8" spans="1:7" s="270" customFormat="1" ht="24.75" customHeight="1">
      <c r="A8" s="268" t="s">
        <v>772</v>
      </c>
      <c r="B8" s="269">
        <f aca="true" t="shared" si="0" ref="B8:B23">SUM(C8:G8)</f>
        <v>1116000</v>
      </c>
      <c r="C8" s="269">
        <v>1116000</v>
      </c>
      <c r="D8" s="269">
        <v>0</v>
      </c>
      <c r="E8" s="269">
        <v>0</v>
      </c>
      <c r="F8" s="269">
        <v>0</v>
      </c>
      <c r="G8" s="269">
        <v>0</v>
      </c>
    </row>
    <row r="9" spans="1:7" s="270" customFormat="1" ht="24.75" customHeight="1">
      <c r="A9" s="268" t="s">
        <v>299</v>
      </c>
      <c r="B9" s="269">
        <f t="shared" si="0"/>
        <v>1200000</v>
      </c>
      <c r="C9" s="269">
        <v>1200000</v>
      </c>
      <c r="D9" s="269">
        <v>0</v>
      </c>
      <c r="E9" s="269">
        <v>0</v>
      </c>
      <c r="F9" s="269">
        <v>0</v>
      </c>
      <c r="G9" s="269">
        <v>0</v>
      </c>
    </row>
    <row r="10" spans="1:7" s="273" customFormat="1" ht="24.75" customHeight="1">
      <c r="A10" s="271" t="s">
        <v>714</v>
      </c>
      <c r="B10" s="272">
        <f t="shared" si="0"/>
        <v>10280658</v>
      </c>
      <c r="C10" s="272">
        <v>10280658</v>
      </c>
      <c r="D10" s="272">
        <v>0</v>
      </c>
      <c r="E10" s="272">
        <v>0</v>
      </c>
      <c r="F10" s="272">
        <v>0</v>
      </c>
      <c r="G10" s="272">
        <v>0</v>
      </c>
    </row>
    <row r="11" spans="1:7" s="270" customFormat="1" ht="24.75" customHeight="1">
      <c r="A11" s="268" t="s">
        <v>715</v>
      </c>
      <c r="B11" s="269">
        <f t="shared" si="0"/>
        <v>10280658</v>
      </c>
      <c r="C11" s="269">
        <v>10280658</v>
      </c>
      <c r="D11" s="269">
        <v>0</v>
      </c>
      <c r="E11" s="269">
        <v>0</v>
      </c>
      <c r="F11" s="269">
        <v>0</v>
      </c>
      <c r="G11" s="269">
        <v>0</v>
      </c>
    </row>
    <row r="12" spans="1:7" s="270" customFormat="1" ht="24.75" customHeight="1">
      <c r="A12" s="268" t="s">
        <v>515</v>
      </c>
      <c r="B12" s="269">
        <f t="shared" si="0"/>
        <v>63509</v>
      </c>
      <c r="C12" s="269">
        <v>0</v>
      </c>
      <c r="D12" s="269">
        <v>0</v>
      </c>
      <c r="E12" s="269">
        <v>0</v>
      </c>
      <c r="F12" s="269">
        <v>63509</v>
      </c>
      <c r="G12" s="269">
        <v>0</v>
      </c>
    </row>
    <row r="13" spans="1:7" s="273" customFormat="1" ht="24.75" customHeight="1">
      <c r="A13" s="271" t="s">
        <v>787</v>
      </c>
      <c r="B13" s="272">
        <f t="shared" si="0"/>
        <v>63509</v>
      </c>
      <c r="C13" s="272">
        <v>0</v>
      </c>
      <c r="D13" s="272">
        <v>0</v>
      </c>
      <c r="E13" s="272">
        <v>0</v>
      </c>
      <c r="F13" s="272">
        <v>63509</v>
      </c>
      <c r="G13" s="272">
        <v>0</v>
      </c>
    </row>
    <row r="14" spans="1:7" s="270" customFormat="1" ht="24.75" customHeight="1">
      <c r="A14" s="268" t="s">
        <v>522</v>
      </c>
      <c r="B14" s="269">
        <f t="shared" si="0"/>
        <v>2400000</v>
      </c>
      <c r="C14" s="269">
        <v>0</v>
      </c>
      <c r="D14" s="269">
        <v>0</v>
      </c>
      <c r="E14" s="269">
        <v>0</v>
      </c>
      <c r="F14" s="269">
        <v>0</v>
      </c>
      <c r="G14" s="269">
        <v>2400000</v>
      </c>
    </row>
    <row r="15" spans="1:7" s="270" customFormat="1" ht="24.75" customHeight="1">
      <c r="A15" s="268" t="s">
        <v>525</v>
      </c>
      <c r="B15" s="269">
        <f t="shared" si="0"/>
        <v>350000</v>
      </c>
      <c r="C15" s="269">
        <v>0</v>
      </c>
      <c r="D15" s="269">
        <v>0</v>
      </c>
      <c r="E15" s="269">
        <v>0</v>
      </c>
      <c r="F15" s="269">
        <v>0</v>
      </c>
      <c r="G15" s="269">
        <v>350000</v>
      </c>
    </row>
    <row r="16" spans="1:7" s="273" customFormat="1" ht="24.75" customHeight="1">
      <c r="A16" s="271" t="s">
        <v>716</v>
      </c>
      <c r="B16" s="272">
        <f t="shared" si="0"/>
        <v>350000</v>
      </c>
      <c r="C16" s="272">
        <v>0</v>
      </c>
      <c r="D16" s="272">
        <v>0</v>
      </c>
      <c r="E16" s="272">
        <v>0</v>
      </c>
      <c r="F16" s="272">
        <v>0</v>
      </c>
      <c r="G16" s="272">
        <v>350000</v>
      </c>
    </row>
    <row r="17" spans="1:7" s="273" customFormat="1" ht="24.75" customHeight="1">
      <c r="A17" s="271" t="s">
        <v>717</v>
      </c>
      <c r="B17" s="272">
        <f t="shared" si="0"/>
        <v>2750000</v>
      </c>
      <c r="C17" s="272">
        <v>0</v>
      </c>
      <c r="D17" s="272">
        <v>0</v>
      </c>
      <c r="E17" s="272">
        <v>0</v>
      </c>
      <c r="F17" s="272">
        <v>0</v>
      </c>
      <c r="G17" s="272">
        <v>2750000</v>
      </c>
    </row>
    <row r="18" spans="1:7" s="270" customFormat="1" ht="24.75" customHeight="1">
      <c r="A18" s="268" t="s">
        <v>528</v>
      </c>
      <c r="B18" s="269">
        <f t="shared" si="0"/>
        <v>3580000</v>
      </c>
      <c r="C18" s="269">
        <v>0</v>
      </c>
      <c r="D18" s="269">
        <v>3480000</v>
      </c>
      <c r="E18" s="269">
        <v>0</v>
      </c>
      <c r="F18" s="269">
        <v>100000</v>
      </c>
      <c r="G18" s="269">
        <v>0</v>
      </c>
    </row>
    <row r="19" spans="1:7" s="273" customFormat="1" ht="24.75" customHeight="1">
      <c r="A19" s="271" t="s">
        <v>773</v>
      </c>
      <c r="B19" s="272">
        <f t="shared" si="0"/>
        <v>3580000</v>
      </c>
      <c r="C19" s="272">
        <v>0</v>
      </c>
      <c r="D19" s="272">
        <v>3480000</v>
      </c>
      <c r="E19" s="272">
        <v>0</v>
      </c>
      <c r="F19" s="272">
        <v>100000</v>
      </c>
      <c r="G19" s="272">
        <v>0</v>
      </c>
    </row>
    <row r="20" spans="1:7" s="270" customFormat="1" ht="24.75" customHeight="1">
      <c r="A20" s="268" t="s">
        <v>539</v>
      </c>
      <c r="B20" s="269">
        <f t="shared" si="0"/>
        <v>100000</v>
      </c>
      <c r="C20" s="269">
        <v>0</v>
      </c>
      <c r="D20" s="269">
        <v>0</v>
      </c>
      <c r="E20" s="269">
        <v>100000</v>
      </c>
      <c r="F20" s="269">
        <v>0</v>
      </c>
      <c r="G20" s="269">
        <v>0</v>
      </c>
    </row>
    <row r="21" spans="1:7" s="270" customFormat="1" ht="24.75" customHeight="1">
      <c r="A21" s="268" t="s">
        <v>540</v>
      </c>
      <c r="B21" s="269">
        <f t="shared" si="0"/>
        <v>150000</v>
      </c>
      <c r="C21" s="269">
        <v>0</v>
      </c>
      <c r="D21" s="269">
        <v>150000</v>
      </c>
      <c r="E21" s="269">
        <v>0</v>
      </c>
      <c r="F21" s="269">
        <v>0</v>
      </c>
      <c r="G21" s="269">
        <v>0</v>
      </c>
    </row>
    <row r="22" spans="1:7" s="273" customFormat="1" ht="24.75" customHeight="1">
      <c r="A22" s="271" t="s">
        <v>774</v>
      </c>
      <c r="B22" s="272">
        <f t="shared" si="0"/>
        <v>250000</v>
      </c>
      <c r="C22" s="272">
        <v>0</v>
      </c>
      <c r="D22" s="272">
        <v>150000</v>
      </c>
      <c r="E22" s="272">
        <v>100000</v>
      </c>
      <c r="F22" s="272">
        <v>0</v>
      </c>
      <c r="G22" s="272">
        <v>0</v>
      </c>
    </row>
    <row r="23" spans="1:7" s="273" customFormat="1" ht="24.75" customHeight="1">
      <c r="A23" s="271" t="s">
        <v>775</v>
      </c>
      <c r="B23" s="272">
        <f t="shared" si="0"/>
        <v>16924167</v>
      </c>
      <c r="C23" s="272">
        <v>10280658</v>
      </c>
      <c r="D23" s="272">
        <v>3630000</v>
      </c>
      <c r="E23" s="272">
        <v>100000</v>
      </c>
      <c r="F23" s="272">
        <v>163509</v>
      </c>
      <c r="G23" s="272">
        <v>2750000</v>
      </c>
    </row>
    <row r="24" spans="2:7" ht="14.25">
      <c r="B24" s="274"/>
      <c r="C24" s="274"/>
      <c r="D24" s="274"/>
      <c r="E24" s="274"/>
      <c r="F24" s="274"/>
      <c r="G24" s="274"/>
    </row>
    <row r="25" spans="2:7" ht="14.25">
      <c r="B25" s="274"/>
      <c r="C25" s="274"/>
      <c r="D25" s="274"/>
      <c r="E25" s="274"/>
      <c r="F25" s="274"/>
      <c r="G25" s="274"/>
    </row>
  </sheetData>
  <sheetProtection/>
  <mergeCells count="2">
    <mergeCell ref="B1:F1"/>
    <mergeCell ref="B2:F2"/>
  </mergeCells>
  <printOptions/>
  <pageMargins left="0.75" right="0.75" top="1" bottom="1" header="0.5" footer="0.5"/>
  <pageSetup horizontalDpi="600" verticalDpi="600" orientation="landscape" paperSize="8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8.57421875" style="263" customWidth="1"/>
    <col min="2" max="2" width="16.00390625" style="263" customWidth="1"/>
    <col min="3" max="3" width="25.57421875" style="263" customWidth="1"/>
    <col min="4" max="16384" width="9.140625" style="263" customWidth="1"/>
  </cols>
  <sheetData>
    <row r="1" spans="1:5" ht="15">
      <c r="A1" s="359" t="s">
        <v>785</v>
      </c>
      <c r="B1" s="360"/>
      <c r="C1" s="360"/>
      <c r="D1" s="360"/>
      <c r="E1" s="361"/>
    </row>
    <row r="2" spans="1:5" ht="15">
      <c r="A2" s="362" t="s">
        <v>788</v>
      </c>
      <c r="B2" s="363"/>
      <c r="C2" s="363"/>
      <c r="D2" s="363"/>
      <c r="E2" s="361"/>
    </row>
    <row r="3" spans="1:5" ht="18">
      <c r="A3" s="253"/>
      <c r="B3" s="254"/>
      <c r="C3" s="254"/>
      <c r="D3" s="254"/>
      <c r="E3" s="252"/>
    </row>
    <row r="4" spans="1:5" ht="18">
      <c r="A4" s="253"/>
      <c r="B4" s="254"/>
      <c r="C4" s="254"/>
      <c r="D4" s="254"/>
      <c r="E4" s="252"/>
    </row>
    <row r="5" ht="12.75">
      <c r="C5" s="275" t="s">
        <v>789</v>
      </c>
    </row>
    <row r="6" spans="1:3" s="277" customFormat="1" ht="90" customHeight="1">
      <c r="A6" s="276" t="s">
        <v>674</v>
      </c>
      <c r="B6" s="276" t="s">
        <v>54</v>
      </c>
      <c r="C6" s="276" t="s">
        <v>790</v>
      </c>
    </row>
    <row r="7" spans="1:3" ht="24.75" customHeight="1">
      <c r="A7" s="278" t="s">
        <v>791</v>
      </c>
      <c r="B7" s="269">
        <v>1760669</v>
      </c>
      <c r="C7" s="269">
        <v>1760669</v>
      </c>
    </row>
    <row r="8" spans="1:3" ht="24.75" customHeight="1">
      <c r="A8" s="278" t="s">
        <v>792</v>
      </c>
      <c r="B8" s="269">
        <v>1760669</v>
      </c>
      <c r="C8" s="269">
        <v>1760669</v>
      </c>
    </row>
    <row r="9" spans="1:3" ht="24.75" customHeight="1">
      <c r="A9" s="278" t="s">
        <v>793</v>
      </c>
      <c r="B9" s="269">
        <v>1760669</v>
      </c>
      <c r="C9" s="269">
        <v>1760669</v>
      </c>
    </row>
    <row r="10" spans="1:3" s="280" customFormat="1" ht="24.75" customHeight="1">
      <c r="A10" s="279" t="s">
        <v>794</v>
      </c>
      <c r="B10" s="272">
        <v>1760669</v>
      </c>
      <c r="C10" s="272">
        <v>1760669</v>
      </c>
    </row>
    <row r="14" ht="14.25">
      <c r="H14" s="281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E6" sqref="E6:E122"/>
    </sheetView>
  </sheetViews>
  <sheetFormatPr defaultColWidth="9.140625" defaultRowHeight="15"/>
  <cols>
    <col min="1" max="1" width="105.140625" style="131" customWidth="1"/>
    <col min="2" max="2" width="9.140625" style="131" customWidth="1"/>
    <col min="3" max="3" width="20.57421875" style="131" customWidth="1"/>
    <col min="4" max="4" width="20.140625" style="131" customWidth="1"/>
    <col min="5" max="5" width="18.28125" style="131" customWidth="1"/>
    <col min="6" max="16384" width="9.140625" style="131" customWidth="1"/>
  </cols>
  <sheetData>
    <row r="1" spans="1:5" ht="21" customHeight="1">
      <c r="A1" s="359" t="s">
        <v>795</v>
      </c>
      <c r="B1" s="363"/>
      <c r="C1" s="363"/>
      <c r="D1" s="363"/>
      <c r="E1" s="361"/>
    </row>
    <row r="2" spans="1:5" ht="18.75" customHeight="1">
      <c r="A2" s="362" t="s">
        <v>796</v>
      </c>
      <c r="B2" s="363"/>
      <c r="C2" s="363"/>
      <c r="D2" s="363"/>
      <c r="E2" s="361"/>
    </row>
    <row r="3" ht="18">
      <c r="A3" s="136"/>
    </row>
    <row r="4" spans="1:5" ht="15">
      <c r="A4" s="132" t="s">
        <v>1</v>
      </c>
      <c r="E4" s="257" t="s">
        <v>797</v>
      </c>
    </row>
    <row r="5" spans="1:5" ht="30">
      <c r="A5" s="158" t="s">
        <v>113</v>
      </c>
      <c r="B5" s="159" t="s">
        <v>114</v>
      </c>
      <c r="C5" s="160" t="s">
        <v>699</v>
      </c>
      <c r="D5" s="160" t="s">
        <v>700</v>
      </c>
      <c r="E5" s="208" t="s">
        <v>718</v>
      </c>
    </row>
    <row r="6" spans="1:5" ht="15">
      <c r="A6" s="161" t="s">
        <v>115</v>
      </c>
      <c r="B6" s="162" t="s">
        <v>116</v>
      </c>
      <c r="C6" s="235">
        <v>830000</v>
      </c>
      <c r="D6" s="235"/>
      <c r="E6" s="238">
        <f>SUM(C6:D6)</f>
        <v>830000</v>
      </c>
    </row>
    <row r="7" spans="1:5" ht="15">
      <c r="A7" s="161" t="s">
        <v>117</v>
      </c>
      <c r="B7" s="163" t="s">
        <v>118</v>
      </c>
      <c r="C7" s="235"/>
      <c r="D7" s="235"/>
      <c r="E7" s="238">
        <f aca="true" t="shared" si="0" ref="E7:E70">SUM(C7:D7)</f>
        <v>0</v>
      </c>
    </row>
    <row r="8" spans="1:5" ht="15">
      <c r="A8" s="161" t="s">
        <v>119</v>
      </c>
      <c r="B8" s="163" t="s">
        <v>120</v>
      </c>
      <c r="C8" s="235"/>
      <c r="D8" s="235"/>
      <c r="E8" s="238">
        <f t="shared" si="0"/>
        <v>0</v>
      </c>
    </row>
    <row r="9" spans="1:5" ht="15">
      <c r="A9" s="138" t="s">
        <v>121</v>
      </c>
      <c r="B9" s="163" t="s">
        <v>122</v>
      </c>
      <c r="C9" s="235"/>
      <c r="D9" s="235"/>
      <c r="E9" s="238">
        <f t="shared" si="0"/>
        <v>0</v>
      </c>
    </row>
    <row r="10" spans="1:5" ht="15">
      <c r="A10" s="138" t="s">
        <v>123</v>
      </c>
      <c r="B10" s="163" t="s">
        <v>124</v>
      </c>
      <c r="C10" s="235"/>
      <c r="D10" s="235"/>
      <c r="E10" s="238">
        <f t="shared" si="0"/>
        <v>0</v>
      </c>
    </row>
    <row r="11" spans="1:5" ht="15">
      <c r="A11" s="138" t="s">
        <v>125</v>
      </c>
      <c r="B11" s="163" t="s">
        <v>126</v>
      </c>
      <c r="C11" s="235"/>
      <c r="D11" s="235"/>
      <c r="E11" s="238">
        <f t="shared" si="0"/>
        <v>0</v>
      </c>
    </row>
    <row r="12" spans="1:5" ht="15">
      <c r="A12" s="138" t="s">
        <v>127</v>
      </c>
      <c r="B12" s="163" t="s">
        <v>128</v>
      </c>
      <c r="C12" s="235">
        <v>100000</v>
      </c>
      <c r="D12" s="235"/>
      <c r="E12" s="238">
        <f t="shared" si="0"/>
        <v>100000</v>
      </c>
    </row>
    <row r="13" spans="1:5" ht="15">
      <c r="A13" s="138" t="s">
        <v>129</v>
      </c>
      <c r="B13" s="163" t="s">
        <v>130</v>
      </c>
      <c r="C13" s="235"/>
      <c r="D13" s="235"/>
      <c r="E13" s="238">
        <f t="shared" si="0"/>
        <v>0</v>
      </c>
    </row>
    <row r="14" spans="1:5" ht="15">
      <c r="A14" s="140" t="s">
        <v>131</v>
      </c>
      <c r="B14" s="163" t="s">
        <v>132</v>
      </c>
      <c r="C14" s="235"/>
      <c r="D14" s="235"/>
      <c r="E14" s="238">
        <f t="shared" si="0"/>
        <v>0</v>
      </c>
    </row>
    <row r="15" spans="1:5" ht="15">
      <c r="A15" s="140" t="s">
        <v>133</v>
      </c>
      <c r="B15" s="163" t="s">
        <v>134</v>
      </c>
      <c r="C15" s="235"/>
      <c r="D15" s="235"/>
      <c r="E15" s="238">
        <f t="shared" si="0"/>
        <v>0</v>
      </c>
    </row>
    <row r="16" spans="1:5" ht="15">
      <c r="A16" s="140" t="s">
        <v>135</v>
      </c>
      <c r="B16" s="163" t="s">
        <v>136</v>
      </c>
      <c r="C16" s="235"/>
      <c r="D16" s="235"/>
      <c r="E16" s="238">
        <f t="shared" si="0"/>
        <v>0</v>
      </c>
    </row>
    <row r="17" spans="1:5" ht="15">
      <c r="A17" s="140" t="s">
        <v>137</v>
      </c>
      <c r="B17" s="163" t="s">
        <v>138</v>
      </c>
      <c r="C17" s="235"/>
      <c r="D17" s="235"/>
      <c r="E17" s="238">
        <f t="shared" si="0"/>
        <v>0</v>
      </c>
    </row>
    <row r="18" spans="1:5" ht="15">
      <c r="A18" s="140" t="s">
        <v>478</v>
      </c>
      <c r="B18" s="163" t="s">
        <v>139</v>
      </c>
      <c r="C18" s="235"/>
      <c r="D18" s="235"/>
      <c r="E18" s="238">
        <f t="shared" si="0"/>
        <v>0</v>
      </c>
    </row>
    <row r="19" spans="1:5" ht="15">
      <c r="A19" s="137" t="s">
        <v>416</v>
      </c>
      <c r="B19" s="164" t="s">
        <v>140</v>
      </c>
      <c r="C19" s="235">
        <f>SUM(C6:C18)</f>
        <v>930000</v>
      </c>
      <c r="D19" s="235"/>
      <c r="E19" s="238">
        <f t="shared" si="0"/>
        <v>930000</v>
      </c>
    </row>
    <row r="20" spans="1:5" ht="15">
      <c r="A20" s="140" t="s">
        <v>141</v>
      </c>
      <c r="B20" s="163" t="s">
        <v>142</v>
      </c>
      <c r="C20" s="235">
        <v>2100000</v>
      </c>
      <c r="D20" s="235"/>
      <c r="E20" s="238">
        <f t="shared" si="0"/>
        <v>2100000</v>
      </c>
    </row>
    <row r="21" spans="1:5" ht="15">
      <c r="A21" s="140" t="s">
        <v>143</v>
      </c>
      <c r="B21" s="163" t="s">
        <v>144</v>
      </c>
      <c r="C21" s="235">
        <v>510000</v>
      </c>
      <c r="D21" s="235"/>
      <c r="E21" s="238">
        <f t="shared" si="0"/>
        <v>510000</v>
      </c>
    </row>
    <row r="22" spans="1:5" ht="15">
      <c r="A22" s="139" t="s">
        <v>145</v>
      </c>
      <c r="B22" s="163" t="s">
        <v>146</v>
      </c>
      <c r="C22" s="235"/>
      <c r="D22" s="235"/>
      <c r="E22" s="238">
        <f t="shared" si="0"/>
        <v>0</v>
      </c>
    </row>
    <row r="23" spans="1:5" ht="15">
      <c r="A23" s="141" t="s">
        <v>417</v>
      </c>
      <c r="B23" s="164" t="s">
        <v>147</v>
      </c>
      <c r="C23" s="235">
        <f>SUM(C20:C22)</f>
        <v>2610000</v>
      </c>
      <c r="D23" s="235"/>
      <c r="E23" s="238">
        <f t="shared" si="0"/>
        <v>2610000</v>
      </c>
    </row>
    <row r="24" spans="1:5" ht="15">
      <c r="A24" s="165" t="s">
        <v>508</v>
      </c>
      <c r="B24" s="166" t="s">
        <v>148</v>
      </c>
      <c r="C24" s="235">
        <f>C19+C23</f>
        <v>3540000</v>
      </c>
      <c r="D24" s="235"/>
      <c r="E24" s="238">
        <f t="shared" si="0"/>
        <v>3540000</v>
      </c>
    </row>
    <row r="25" spans="1:5" ht="15">
      <c r="A25" s="143" t="s">
        <v>479</v>
      </c>
      <c r="B25" s="166" t="s">
        <v>149</v>
      </c>
      <c r="C25" s="235">
        <v>839000</v>
      </c>
      <c r="D25" s="235"/>
      <c r="E25" s="238">
        <f t="shared" si="0"/>
        <v>839000</v>
      </c>
    </row>
    <row r="26" spans="1:5" ht="15">
      <c r="A26" s="140" t="s">
        <v>150</v>
      </c>
      <c r="B26" s="163" t="s">
        <v>151</v>
      </c>
      <c r="C26" s="235"/>
      <c r="D26" s="235"/>
      <c r="E26" s="238">
        <f t="shared" si="0"/>
        <v>0</v>
      </c>
    </row>
    <row r="27" spans="1:5" ht="15">
      <c r="A27" s="140" t="s">
        <v>152</v>
      </c>
      <c r="B27" s="163" t="s">
        <v>153</v>
      </c>
      <c r="C27" s="235">
        <v>375000</v>
      </c>
      <c r="D27" s="235"/>
      <c r="E27" s="238">
        <f t="shared" si="0"/>
        <v>375000</v>
      </c>
    </row>
    <row r="28" spans="1:5" ht="15">
      <c r="A28" s="140" t="s">
        <v>154</v>
      </c>
      <c r="B28" s="163" t="s">
        <v>155</v>
      </c>
      <c r="C28" s="235"/>
      <c r="D28" s="235"/>
      <c r="E28" s="238">
        <f t="shared" si="0"/>
        <v>0</v>
      </c>
    </row>
    <row r="29" spans="1:5" ht="15">
      <c r="A29" s="141" t="s">
        <v>418</v>
      </c>
      <c r="B29" s="164" t="s">
        <v>156</v>
      </c>
      <c r="C29" s="235">
        <f>SUM(C26:C28)</f>
        <v>375000</v>
      </c>
      <c r="D29" s="235"/>
      <c r="E29" s="238">
        <f>SUM(C29:D29)</f>
        <v>375000</v>
      </c>
    </row>
    <row r="30" spans="1:5" ht="15">
      <c r="A30" s="140" t="s">
        <v>157</v>
      </c>
      <c r="B30" s="163" t="s">
        <v>158</v>
      </c>
      <c r="C30" s="235"/>
      <c r="D30" s="235"/>
      <c r="E30" s="238">
        <f t="shared" si="0"/>
        <v>0</v>
      </c>
    </row>
    <row r="31" spans="1:5" ht="15">
      <c r="A31" s="140" t="s">
        <v>159</v>
      </c>
      <c r="B31" s="163" t="s">
        <v>160</v>
      </c>
      <c r="C31" s="235">
        <v>120000</v>
      </c>
      <c r="D31" s="235"/>
      <c r="E31" s="238">
        <f t="shared" si="0"/>
        <v>120000</v>
      </c>
    </row>
    <row r="32" spans="1:5" ht="15" customHeight="1">
      <c r="A32" s="141" t="s">
        <v>509</v>
      </c>
      <c r="B32" s="164" t="s">
        <v>161</v>
      </c>
      <c r="C32" s="235">
        <f>SUM(C30:C31)</f>
        <v>120000</v>
      </c>
      <c r="D32" s="235"/>
      <c r="E32" s="238">
        <f t="shared" si="0"/>
        <v>120000</v>
      </c>
    </row>
    <row r="33" spans="1:5" ht="15">
      <c r="A33" s="140" t="s">
        <v>162</v>
      </c>
      <c r="B33" s="163" t="s">
        <v>163</v>
      </c>
      <c r="C33" s="235">
        <v>820000</v>
      </c>
      <c r="D33" s="235"/>
      <c r="E33" s="238">
        <f t="shared" si="0"/>
        <v>820000</v>
      </c>
    </row>
    <row r="34" spans="1:5" ht="15">
      <c r="A34" s="140" t="s">
        <v>164</v>
      </c>
      <c r="B34" s="163" t="s">
        <v>165</v>
      </c>
      <c r="C34" s="235"/>
      <c r="D34" s="235"/>
      <c r="E34" s="238">
        <f t="shared" si="0"/>
        <v>0</v>
      </c>
    </row>
    <row r="35" spans="1:5" ht="15">
      <c r="A35" s="140" t="s">
        <v>480</v>
      </c>
      <c r="B35" s="163" t="s">
        <v>166</v>
      </c>
      <c r="C35" s="235"/>
      <c r="D35" s="235"/>
      <c r="E35" s="238">
        <f t="shared" si="0"/>
        <v>0</v>
      </c>
    </row>
    <row r="36" spans="1:5" ht="15">
      <c r="A36" s="140" t="s">
        <v>167</v>
      </c>
      <c r="B36" s="163" t="s">
        <v>168</v>
      </c>
      <c r="C36" s="235">
        <v>2230000</v>
      </c>
      <c r="D36" s="235"/>
      <c r="E36" s="238">
        <f t="shared" si="0"/>
        <v>2230000</v>
      </c>
    </row>
    <row r="37" spans="1:5" ht="15">
      <c r="A37" s="168" t="s">
        <v>481</v>
      </c>
      <c r="B37" s="163" t="s">
        <v>169</v>
      </c>
      <c r="C37" s="235"/>
      <c r="D37" s="235"/>
      <c r="E37" s="238">
        <f t="shared" si="0"/>
        <v>0</v>
      </c>
    </row>
    <row r="38" spans="1:5" ht="15">
      <c r="A38" s="139" t="s">
        <v>170</v>
      </c>
      <c r="B38" s="163" t="s">
        <v>171</v>
      </c>
      <c r="C38" s="235"/>
      <c r="D38" s="235"/>
      <c r="E38" s="238">
        <f t="shared" si="0"/>
        <v>0</v>
      </c>
    </row>
    <row r="39" spans="1:5" ht="15">
      <c r="A39" s="140" t="s">
        <v>482</v>
      </c>
      <c r="B39" s="163" t="s">
        <v>172</v>
      </c>
      <c r="C39" s="235">
        <v>1560000</v>
      </c>
      <c r="D39" s="235"/>
      <c r="E39" s="238">
        <f t="shared" si="0"/>
        <v>1560000</v>
      </c>
    </row>
    <row r="40" spans="1:5" ht="15">
      <c r="A40" s="141" t="s">
        <v>419</v>
      </c>
      <c r="B40" s="164" t="s">
        <v>173</v>
      </c>
      <c r="C40" s="235">
        <f>SUM(C33:C39)</f>
        <v>4610000</v>
      </c>
      <c r="D40" s="235"/>
      <c r="E40" s="238">
        <f t="shared" si="0"/>
        <v>4610000</v>
      </c>
    </row>
    <row r="41" spans="1:5" ht="15">
      <c r="A41" s="140" t="s">
        <v>174</v>
      </c>
      <c r="B41" s="163" t="s">
        <v>175</v>
      </c>
      <c r="C41" s="235">
        <v>130000</v>
      </c>
      <c r="D41" s="235"/>
      <c r="E41" s="238">
        <f t="shared" si="0"/>
        <v>130000</v>
      </c>
    </row>
    <row r="42" spans="1:5" ht="15">
      <c r="A42" s="140" t="s">
        <v>176</v>
      </c>
      <c r="B42" s="163" t="s">
        <v>177</v>
      </c>
      <c r="C42" s="235"/>
      <c r="D42" s="235"/>
      <c r="E42" s="238">
        <f t="shared" si="0"/>
        <v>0</v>
      </c>
    </row>
    <row r="43" spans="1:5" ht="15">
      <c r="A43" s="141" t="s">
        <v>420</v>
      </c>
      <c r="B43" s="164" t="s">
        <v>178</v>
      </c>
      <c r="C43" s="235">
        <f>SUM(C41:C42)</f>
        <v>130000</v>
      </c>
      <c r="D43" s="235"/>
      <c r="E43" s="238">
        <f t="shared" si="0"/>
        <v>130000</v>
      </c>
    </row>
    <row r="44" spans="1:5" ht="15">
      <c r="A44" s="140" t="s">
        <v>179</v>
      </c>
      <c r="B44" s="163" t="s">
        <v>180</v>
      </c>
      <c r="C44" s="235">
        <v>1264000</v>
      </c>
      <c r="D44" s="235"/>
      <c r="E44" s="238">
        <f t="shared" si="0"/>
        <v>1264000</v>
      </c>
    </row>
    <row r="45" spans="1:5" ht="15">
      <c r="A45" s="140" t="s">
        <v>181</v>
      </c>
      <c r="B45" s="163" t="s">
        <v>182</v>
      </c>
      <c r="C45" s="235"/>
      <c r="D45" s="235"/>
      <c r="E45" s="238">
        <f t="shared" si="0"/>
        <v>0</v>
      </c>
    </row>
    <row r="46" spans="1:5" ht="15">
      <c r="A46" s="140" t="s">
        <v>483</v>
      </c>
      <c r="B46" s="163" t="s">
        <v>183</v>
      </c>
      <c r="C46" s="235"/>
      <c r="D46" s="235"/>
      <c r="E46" s="238">
        <f t="shared" si="0"/>
        <v>0</v>
      </c>
    </row>
    <row r="47" spans="1:5" ht="15">
      <c r="A47" s="140" t="s">
        <v>484</v>
      </c>
      <c r="B47" s="163" t="s">
        <v>184</v>
      </c>
      <c r="C47" s="235"/>
      <c r="D47" s="235"/>
      <c r="E47" s="238">
        <f t="shared" si="0"/>
        <v>0</v>
      </c>
    </row>
    <row r="48" spans="1:5" ht="15">
      <c r="A48" s="140" t="s">
        <v>185</v>
      </c>
      <c r="B48" s="163" t="s">
        <v>186</v>
      </c>
      <c r="C48" s="235">
        <v>100000</v>
      </c>
      <c r="D48" s="235"/>
      <c r="E48" s="238">
        <f t="shared" si="0"/>
        <v>100000</v>
      </c>
    </row>
    <row r="49" spans="1:5" ht="15">
      <c r="A49" s="141" t="s">
        <v>421</v>
      </c>
      <c r="B49" s="164" t="s">
        <v>187</v>
      </c>
      <c r="C49" s="235">
        <f>SUM(C44:C48)</f>
        <v>1364000</v>
      </c>
      <c r="D49" s="235"/>
      <c r="E49" s="238">
        <f t="shared" si="0"/>
        <v>1364000</v>
      </c>
    </row>
    <row r="50" spans="1:5" ht="15">
      <c r="A50" s="143" t="s">
        <v>422</v>
      </c>
      <c r="B50" s="166" t="s">
        <v>188</v>
      </c>
      <c r="C50" s="235">
        <f>C32+C40+C43+C49+C29</f>
        <v>6599000</v>
      </c>
      <c r="D50" s="235"/>
      <c r="E50" s="238">
        <f t="shared" si="0"/>
        <v>6599000</v>
      </c>
    </row>
    <row r="51" spans="1:5" ht="15">
      <c r="A51" s="145" t="s">
        <v>189</v>
      </c>
      <c r="B51" s="163" t="s">
        <v>190</v>
      </c>
      <c r="C51" s="235"/>
      <c r="D51" s="235"/>
      <c r="E51" s="238">
        <f t="shared" si="0"/>
        <v>0</v>
      </c>
    </row>
    <row r="52" spans="1:5" ht="15">
      <c r="A52" s="145" t="s">
        <v>423</v>
      </c>
      <c r="B52" s="163" t="s">
        <v>191</v>
      </c>
      <c r="C52" s="235"/>
      <c r="D52" s="235"/>
      <c r="E52" s="238">
        <f t="shared" si="0"/>
        <v>0</v>
      </c>
    </row>
    <row r="53" spans="1:5" ht="15">
      <c r="A53" s="169" t="s">
        <v>485</v>
      </c>
      <c r="B53" s="163" t="s">
        <v>192</v>
      </c>
      <c r="C53" s="235"/>
      <c r="D53" s="235"/>
      <c r="E53" s="238">
        <f t="shared" si="0"/>
        <v>0</v>
      </c>
    </row>
    <row r="54" spans="1:5" ht="15">
      <c r="A54" s="169" t="s">
        <v>486</v>
      </c>
      <c r="B54" s="163" t="s">
        <v>193</v>
      </c>
      <c r="C54" s="235"/>
      <c r="D54" s="235"/>
      <c r="E54" s="238">
        <f t="shared" si="0"/>
        <v>0</v>
      </c>
    </row>
    <row r="55" spans="1:5" ht="15">
      <c r="A55" s="169" t="s">
        <v>487</v>
      </c>
      <c r="B55" s="163" t="s">
        <v>194</v>
      </c>
      <c r="C55" s="235"/>
      <c r="D55" s="235"/>
      <c r="E55" s="238">
        <f t="shared" si="0"/>
        <v>0</v>
      </c>
    </row>
    <row r="56" spans="1:5" ht="15">
      <c r="A56" s="145" t="s">
        <v>488</v>
      </c>
      <c r="B56" s="163" t="s">
        <v>195</v>
      </c>
      <c r="C56" s="235"/>
      <c r="D56" s="235"/>
      <c r="E56" s="238">
        <f t="shared" si="0"/>
        <v>0</v>
      </c>
    </row>
    <row r="57" spans="1:5" ht="15">
      <c r="A57" s="145" t="s">
        <v>489</v>
      </c>
      <c r="B57" s="163" t="s">
        <v>196</v>
      </c>
      <c r="C57" s="235"/>
      <c r="D57" s="235"/>
      <c r="E57" s="238">
        <f t="shared" si="0"/>
        <v>0</v>
      </c>
    </row>
    <row r="58" spans="1:5" ht="15">
      <c r="A58" s="145" t="s">
        <v>490</v>
      </c>
      <c r="B58" s="163" t="s">
        <v>197</v>
      </c>
      <c r="C58" s="235"/>
      <c r="D58" s="235">
        <v>800000</v>
      </c>
      <c r="E58" s="238">
        <f t="shared" si="0"/>
        <v>800000</v>
      </c>
    </row>
    <row r="59" spans="1:5" ht="15">
      <c r="A59" s="146" t="s">
        <v>452</v>
      </c>
      <c r="B59" s="166" t="s">
        <v>198</v>
      </c>
      <c r="C59" s="235"/>
      <c r="D59" s="235">
        <f>SUM(D58)</f>
        <v>800000</v>
      </c>
      <c r="E59" s="238">
        <f t="shared" si="0"/>
        <v>800000</v>
      </c>
    </row>
    <row r="60" spans="1:5" ht="15">
      <c r="A60" s="170" t="s">
        <v>491</v>
      </c>
      <c r="B60" s="163" t="s">
        <v>199</v>
      </c>
      <c r="C60" s="235"/>
      <c r="D60" s="235"/>
      <c r="E60" s="238">
        <f t="shared" si="0"/>
        <v>0</v>
      </c>
    </row>
    <row r="61" spans="1:5" ht="15">
      <c r="A61" s="170" t="s">
        <v>200</v>
      </c>
      <c r="B61" s="163" t="s">
        <v>201</v>
      </c>
      <c r="C61" s="235"/>
      <c r="D61" s="235"/>
      <c r="E61" s="238">
        <f t="shared" si="0"/>
        <v>0</v>
      </c>
    </row>
    <row r="62" spans="1:5" ht="15">
      <c r="A62" s="170" t="s">
        <v>202</v>
      </c>
      <c r="B62" s="163" t="s">
        <v>203</v>
      </c>
      <c r="C62" s="235"/>
      <c r="D62" s="235"/>
      <c r="E62" s="238">
        <f t="shared" si="0"/>
        <v>0</v>
      </c>
    </row>
    <row r="63" spans="1:5" ht="15">
      <c r="A63" s="170" t="s">
        <v>453</v>
      </c>
      <c r="B63" s="163" t="s">
        <v>204</v>
      </c>
      <c r="C63" s="235"/>
      <c r="D63" s="235"/>
      <c r="E63" s="238">
        <f t="shared" si="0"/>
        <v>0</v>
      </c>
    </row>
    <row r="64" spans="1:5" ht="15">
      <c r="A64" s="170" t="s">
        <v>492</v>
      </c>
      <c r="B64" s="163" t="s">
        <v>205</v>
      </c>
      <c r="C64" s="235"/>
      <c r="D64" s="235"/>
      <c r="E64" s="238">
        <f t="shared" si="0"/>
        <v>0</v>
      </c>
    </row>
    <row r="65" spans="1:5" ht="15">
      <c r="A65" s="170" t="s">
        <v>455</v>
      </c>
      <c r="B65" s="163" t="s">
        <v>206</v>
      </c>
      <c r="C65" s="235">
        <v>940000</v>
      </c>
      <c r="D65" s="235"/>
      <c r="E65" s="238">
        <f t="shared" si="0"/>
        <v>940000</v>
      </c>
    </row>
    <row r="66" spans="1:5" ht="15">
      <c r="A66" s="170" t="s">
        <v>493</v>
      </c>
      <c r="B66" s="163" t="s">
        <v>207</v>
      </c>
      <c r="C66" s="235"/>
      <c r="D66" s="235"/>
      <c r="E66" s="238">
        <f t="shared" si="0"/>
        <v>0</v>
      </c>
    </row>
    <row r="67" spans="1:5" ht="15">
      <c r="A67" s="170" t="s">
        <v>494</v>
      </c>
      <c r="B67" s="163" t="s">
        <v>208</v>
      </c>
      <c r="C67" s="235">
        <v>90000</v>
      </c>
      <c r="D67" s="235"/>
      <c r="E67" s="238">
        <f t="shared" si="0"/>
        <v>90000</v>
      </c>
    </row>
    <row r="68" spans="1:5" ht="15">
      <c r="A68" s="170" t="s">
        <v>209</v>
      </c>
      <c r="B68" s="163" t="s">
        <v>210</v>
      </c>
      <c r="C68" s="235"/>
      <c r="D68" s="235"/>
      <c r="E68" s="238">
        <f t="shared" si="0"/>
        <v>0</v>
      </c>
    </row>
    <row r="69" spans="1:5" ht="15">
      <c r="A69" s="171" t="s">
        <v>211</v>
      </c>
      <c r="B69" s="163" t="s">
        <v>212</v>
      </c>
      <c r="C69" s="235"/>
      <c r="D69" s="235"/>
      <c r="E69" s="238">
        <f t="shared" si="0"/>
        <v>0</v>
      </c>
    </row>
    <row r="70" spans="1:5" ht="15">
      <c r="A70" s="170" t="s">
        <v>495</v>
      </c>
      <c r="B70" s="163" t="s">
        <v>213</v>
      </c>
      <c r="C70" s="235"/>
      <c r="D70" s="235"/>
      <c r="E70" s="238">
        <f t="shared" si="0"/>
        <v>0</v>
      </c>
    </row>
    <row r="71" spans="1:5" ht="15">
      <c r="A71" s="171" t="s">
        <v>670</v>
      </c>
      <c r="B71" s="163" t="s">
        <v>214</v>
      </c>
      <c r="C71" s="235">
        <v>1285610</v>
      </c>
      <c r="D71" s="235"/>
      <c r="E71" s="238">
        <f aca="true" t="shared" si="1" ref="E71:E121">SUM(C71:D71)</f>
        <v>1285610</v>
      </c>
    </row>
    <row r="72" spans="1:5" ht="15">
      <c r="A72" s="171" t="s">
        <v>671</v>
      </c>
      <c r="B72" s="163" t="s">
        <v>214</v>
      </c>
      <c r="C72" s="235"/>
      <c r="D72" s="235"/>
      <c r="E72" s="238">
        <f t="shared" si="1"/>
        <v>0</v>
      </c>
    </row>
    <row r="73" spans="1:5" ht="15">
      <c r="A73" s="146" t="s">
        <v>458</v>
      </c>
      <c r="B73" s="166" t="s">
        <v>215</v>
      </c>
      <c r="C73" s="235">
        <f>SUM(C60:C72)</f>
        <v>2315610</v>
      </c>
      <c r="D73" s="235">
        <f>SUM(D60:D72)</f>
        <v>0</v>
      </c>
      <c r="E73" s="238">
        <f t="shared" si="1"/>
        <v>2315610</v>
      </c>
    </row>
    <row r="74" spans="1:5" ht="15.75">
      <c r="A74" s="172" t="s">
        <v>719</v>
      </c>
      <c r="B74" s="166"/>
      <c r="C74" s="235">
        <f>C24+C50+C59+C73+C25</f>
        <v>13293610</v>
      </c>
      <c r="D74" s="235">
        <f>D24+D50+D59+D73+D25</f>
        <v>800000</v>
      </c>
      <c r="E74" s="238">
        <f>SUM(C74:D74)</f>
        <v>14093610</v>
      </c>
    </row>
    <row r="75" spans="1:5" ht="15">
      <c r="A75" s="173" t="s">
        <v>216</v>
      </c>
      <c r="B75" s="163" t="s">
        <v>217</v>
      </c>
      <c r="C75" s="235"/>
      <c r="D75" s="235"/>
      <c r="E75" s="238">
        <f t="shared" si="1"/>
        <v>0</v>
      </c>
    </row>
    <row r="76" spans="1:5" ht="15">
      <c r="A76" s="173" t="s">
        <v>496</v>
      </c>
      <c r="B76" s="163" t="s">
        <v>218</v>
      </c>
      <c r="C76" s="235"/>
      <c r="D76" s="235"/>
      <c r="E76" s="238">
        <f t="shared" si="1"/>
        <v>0</v>
      </c>
    </row>
    <row r="77" spans="1:5" ht="15">
      <c r="A77" s="173" t="s">
        <v>219</v>
      </c>
      <c r="B77" s="163" t="s">
        <v>220</v>
      </c>
      <c r="C77" s="235"/>
      <c r="D77" s="235"/>
      <c r="E77" s="238">
        <f t="shared" si="1"/>
        <v>0</v>
      </c>
    </row>
    <row r="78" spans="1:5" ht="15">
      <c r="A78" s="173" t="s">
        <v>221</v>
      </c>
      <c r="B78" s="163" t="s">
        <v>222</v>
      </c>
      <c r="C78" s="235">
        <v>120000</v>
      </c>
      <c r="D78" s="235"/>
      <c r="E78" s="238">
        <f t="shared" si="1"/>
        <v>120000</v>
      </c>
    </row>
    <row r="79" spans="1:5" ht="15">
      <c r="A79" s="139" t="s">
        <v>223</v>
      </c>
      <c r="B79" s="163" t="s">
        <v>224</v>
      </c>
      <c r="C79" s="235"/>
      <c r="D79" s="235"/>
      <c r="E79" s="238">
        <f t="shared" si="1"/>
        <v>0</v>
      </c>
    </row>
    <row r="80" spans="1:5" ht="15">
      <c r="A80" s="139" t="s">
        <v>225</v>
      </c>
      <c r="B80" s="163" t="s">
        <v>226</v>
      </c>
      <c r="C80" s="235"/>
      <c r="D80" s="235"/>
      <c r="E80" s="238">
        <f t="shared" si="1"/>
        <v>0</v>
      </c>
    </row>
    <row r="81" spans="1:5" ht="15">
      <c r="A81" s="139" t="s">
        <v>227</v>
      </c>
      <c r="B81" s="163" t="s">
        <v>228</v>
      </c>
      <c r="C81" s="235">
        <v>30000</v>
      </c>
      <c r="D81" s="235"/>
      <c r="E81" s="238">
        <f t="shared" si="1"/>
        <v>30000</v>
      </c>
    </row>
    <row r="82" spans="1:5" ht="15">
      <c r="A82" s="144" t="s">
        <v>460</v>
      </c>
      <c r="B82" s="166" t="s">
        <v>229</v>
      </c>
      <c r="C82" s="235">
        <f>SUM(C75:C81)</f>
        <v>150000</v>
      </c>
      <c r="D82" s="235"/>
      <c r="E82" s="238">
        <f t="shared" si="1"/>
        <v>150000</v>
      </c>
    </row>
    <row r="83" spans="1:5" ht="15">
      <c r="A83" s="145" t="s">
        <v>230</v>
      </c>
      <c r="B83" s="163" t="s">
        <v>231</v>
      </c>
      <c r="C83" s="235">
        <v>3180000</v>
      </c>
      <c r="D83" s="235"/>
      <c r="E83" s="238">
        <f t="shared" si="1"/>
        <v>3180000</v>
      </c>
    </row>
    <row r="84" spans="1:5" ht="15">
      <c r="A84" s="145" t="s">
        <v>232</v>
      </c>
      <c r="B84" s="163" t="s">
        <v>233</v>
      </c>
      <c r="C84" s="235"/>
      <c r="D84" s="235"/>
      <c r="E84" s="238">
        <f t="shared" si="1"/>
        <v>0</v>
      </c>
    </row>
    <row r="85" spans="1:5" ht="15">
      <c r="A85" s="145" t="s">
        <v>234</v>
      </c>
      <c r="B85" s="163" t="s">
        <v>235</v>
      </c>
      <c r="C85" s="235"/>
      <c r="D85" s="235"/>
      <c r="E85" s="238">
        <f t="shared" si="1"/>
        <v>0</v>
      </c>
    </row>
    <row r="86" spans="1:5" ht="15">
      <c r="A86" s="145" t="s">
        <v>236</v>
      </c>
      <c r="B86" s="163" t="s">
        <v>237</v>
      </c>
      <c r="C86" s="235">
        <v>850000</v>
      </c>
      <c r="D86" s="235"/>
      <c r="E86" s="238">
        <f t="shared" si="1"/>
        <v>850000</v>
      </c>
    </row>
    <row r="87" spans="1:5" ht="15">
      <c r="A87" s="146" t="s">
        <v>461</v>
      </c>
      <c r="B87" s="166" t="s">
        <v>238</v>
      </c>
      <c r="C87" s="235">
        <f>SUM(C83:C86)</f>
        <v>4030000</v>
      </c>
      <c r="D87" s="235"/>
      <c r="E87" s="238">
        <f t="shared" si="1"/>
        <v>4030000</v>
      </c>
    </row>
    <row r="88" spans="1:5" ht="15">
      <c r="A88" s="145" t="s">
        <v>239</v>
      </c>
      <c r="B88" s="163" t="s">
        <v>240</v>
      </c>
      <c r="C88" s="235"/>
      <c r="D88" s="235"/>
      <c r="E88" s="238">
        <f t="shared" si="1"/>
        <v>0</v>
      </c>
    </row>
    <row r="89" spans="1:5" ht="15">
      <c r="A89" s="145" t="s">
        <v>497</v>
      </c>
      <c r="B89" s="163" t="s">
        <v>241</v>
      </c>
      <c r="C89" s="235"/>
      <c r="D89" s="235"/>
      <c r="E89" s="238">
        <f t="shared" si="1"/>
        <v>0</v>
      </c>
    </row>
    <row r="90" spans="1:5" ht="15">
      <c r="A90" s="145" t="s">
        <v>498</v>
      </c>
      <c r="B90" s="163" t="s">
        <v>242</v>
      </c>
      <c r="C90" s="235"/>
      <c r="D90" s="235"/>
      <c r="E90" s="238">
        <f t="shared" si="1"/>
        <v>0</v>
      </c>
    </row>
    <row r="91" spans="1:5" ht="15">
      <c r="A91" s="145" t="s">
        <v>499</v>
      </c>
      <c r="B91" s="163" t="s">
        <v>243</v>
      </c>
      <c r="C91" s="235"/>
      <c r="D91" s="235"/>
      <c r="E91" s="238">
        <f t="shared" si="1"/>
        <v>0</v>
      </c>
    </row>
    <row r="92" spans="1:5" ht="15">
      <c r="A92" s="145" t="s">
        <v>500</v>
      </c>
      <c r="B92" s="163" t="s">
        <v>244</v>
      </c>
      <c r="C92" s="235"/>
      <c r="D92" s="235"/>
      <c r="E92" s="238">
        <f t="shared" si="1"/>
        <v>0</v>
      </c>
    </row>
    <row r="93" spans="1:5" ht="15">
      <c r="A93" s="145" t="s">
        <v>501</v>
      </c>
      <c r="B93" s="163" t="s">
        <v>245</v>
      </c>
      <c r="C93" s="235"/>
      <c r="D93" s="235"/>
      <c r="E93" s="238">
        <f t="shared" si="1"/>
        <v>0</v>
      </c>
    </row>
    <row r="94" spans="1:5" ht="15">
      <c r="A94" s="145" t="s">
        <v>246</v>
      </c>
      <c r="B94" s="163" t="s">
        <v>247</v>
      </c>
      <c r="C94" s="235"/>
      <c r="D94" s="235"/>
      <c r="E94" s="238">
        <f t="shared" si="1"/>
        <v>0</v>
      </c>
    </row>
    <row r="95" spans="1:5" ht="15">
      <c r="A95" s="145" t="s">
        <v>502</v>
      </c>
      <c r="B95" s="163" t="s">
        <v>248</v>
      </c>
      <c r="C95" s="235"/>
      <c r="D95" s="235"/>
      <c r="E95" s="238">
        <f t="shared" si="1"/>
        <v>0</v>
      </c>
    </row>
    <row r="96" spans="1:5" ht="15">
      <c r="A96" s="146" t="s">
        <v>462</v>
      </c>
      <c r="B96" s="166" t="s">
        <v>249</v>
      </c>
      <c r="C96" s="235">
        <v>0</v>
      </c>
      <c r="D96" s="235"/>
      <c r="E96" s="238">
        <f t="shared" si="1"/>
        <v>0</v>
      </c>
    </row>
    <row r="97" spans="1:5" ht="15.75">
      <c r="A97" s="172" t="s">
        <v>720</v>
      </c>
      <c r="B97" s="166"/>
      <c r="C97" s="235">
        <f>C82+C87+C96</f>
        <v>4180000</v>
      </c>
      <c r="D97" s="235"/>
      <c r="E97" s="238">
        <f t="shared" si="1"/>
        <v>4180000</v>
      </c>
    </row>
    <row r="98" spans="1:5" ht="15.75">
      <c r="A98" s="148" t="s">
        <v>510</v>
      </c>
      <c r="B98" s="174" t="s">
        <v>250</v>
      </c>
      <c r="C98" s="235">
        <f>C97+C74</f>
        <v>17473610</v>
      </c>
      <c r="D98" s="235">
        <f>D97+D74</f>
        <v>800000</v>
      </c>
      <c r="E98" s="235">
        <f>E97+E74</f>
        <v>18273610</v>
      </c>
    </row>
    <row r="99" spans="1:14" ht="15">
      <c r="A99" s="145" t="s">
        <v>503</v>
      </c>
      <c r="B99" s="140" t="s">
        <v>251</v>
      </c>
      <c r="C99" s="240"/>
      <c r="D99" s="241"/>
      <c r="E99" s="238">
        <f t="shared" si="1"/>
        <v>0</v>
      </c>
      <c r="F99" s="175"/>
      <c r="G99" s="175"/>
      <c r="H99" s="175"/>
      <c r="I99" s="175"/>
      <c r="J99" s="175"/>
      <c r="K99" s="175"/>
      <c r="L99" s="175"/>
      <c r="M99" s="176"/>
      <c r="N99" s="176"/>
    </row>
    <row r="100" spans="1:14" ht="15">
      <c r="A100" s="145" t="s">
        <v>254</v>
      </c>
      <c r="B100" s="140" t="s">
        <v>255</v>
      </c>
      <c r="C100" s="240"/>
      <c r="D100" s="241"/>
      <c r="E100" s="238">
        <f t="shared" si="1"/>
        <v>0</v>
      </c>
      <c r="F100" s="175"/>
      <c r="G100" s="175"/>
      <c r="H100" s="175"/>
      <c r="I100" s="175"/>
      <c r="J100" s="175"/>
      <c r="K100" s="175"/>
      <c r="L100" s="175"/>
      <c r="M100" s="176"/>
      <c r="N100" s="176"/>
    </row>
    <row r="101" spans="1:14" ht="15">
      <c r="A101" s="145" t="s">
        <v>504</v>
      </c>
      <c r="B101" s="140" t="s">
        <v>256</v>
      </c>
      <c r="C101" s="240"/>
      <c r="D101" s="241"/>
      <c r="E101" s="238">
        <f t="shared" si="1"/>
        <v>0</v>
      </c>
      <c r="F101" s="175"/>
      <c r="G101" s="175"/>
      <c r="H101" s="175"/>
      <c r="I101" s="175"/>
      <c r="J101" s="175"/>
      <c r="K101" s="175"/>
      <c r="L101" s="175"/>
      <c r="M101" s="176"/>
      <c r="N101" s="176"/>
    </row>
    <row r="102" spans="1:14" ht="15">
      <c r="A102" s="152" t="s">
        <v>467</v>
      </c>
      <c r="B102" s="141" t="s">
        <v>258</v>
      </c>
      <c r="C102" s="242"/>
      <c r="D102" s="243"/>
      <c r="E102" s="238">
        <f t="shared" si="1"/>
        <v>0</v>
      </c>
      <c r="F102" s="177"/>
      <c r="G102" s="177"/>
      <c r="H102" s="177"/>
      <c r="I102" s="177"/>
      <c r="J102" s="177"/>
      <c r="K102" s="177"/>
      <c r="L102" s="177"/>
      <c r="M102" s="176"/>
      <c r="N102" s="176"/>
    </row>
    <row r="103" spans="1:14" ht="15">
      <c r="A103" s="151" t="s">
        <v>505</v>
      </c>
      <c r="B103" s="140" t="s">
        <v>259</v>
      </c>
      <c r="C103" s="244"/>
      <c r="D103" s="245"/>
      <c r="E103" s="238">
        <f t="shared" si="1"/>
        <v>0</v>
      </c>
      <c r="F103" s="178"/>
      <c r="G103" s="178"/>
      <c r="H103" s="178"/>
      <c r="I103" s="178"/>
      <c r="J103" s="178"/>
      <c r="K103" s="178"/>
      <c r="L103" s="178"/>
      <c r="M103" s="176"/>
      <c r="N103" s="176"/>
    </row>
    <row r="104" spans="1:14" ht="15">
      <c r="A104" s="151" t="s">
        <v>473</v>
      </c>
      <c r="B104" s="140" t="s">
        <v>262</v>
      </c>
      <c r="C104" s="244"/>
      <c r="D104" s="245"/>
      <c r="E104" s="238">
        <f t="shared" si="1"/>
        <v>0</v>
      </c>
      <c r="F104" s="178"/>
      <c r="G104" s="178"/>
      <c r="H104" s="178"/>
      <c r="I104" s="178"/>
      <c r="J104" s="178"/>
      <c r="K104" s="178"/>
      <c r="L104" s="178"/>
      <c r="M104" s="176"/>
      <c r="N104" s="176"/>
    </row>
    <row r="105" spans="1:14" ht="15">
      <c r="A105" s="145" t="s">
        <v>263</v>
      </c>
      <c r="B105" s="140" t="s">
        <v>264</v>
      </c>
      <c r="C105" s="240"/>
      <c r="D105" s="241"/>
      <c r="E105" s="238">
        <f t="shared" si="1"/>
        <v>0</v>
      </c>
      <c r="F105" s="175"/>
      <c r="G105" s="175"/>
      <c r="H105" s="175"/>
      <c r="I105" s="175"/>
      <c r="J105" s="175"/>
      <c r="K105" s="175"/>
      <c r="L105" s="175"/>
      <c r="M105" s="176"/>
      <c r="N105" s="176"/>
    </row>
    <row r="106" spans="1:14" ht="15">
      <c r="A106" s="145" t="s">
        <v>506</v>
      </c>
      <c r="B106" s="140" t="s">
        <v>265</v>
      </c>
      <c r="C106" s="240"/>
      <c r="D106" s="241"/>
      <c r="E106" s="238">
        <f t="shared" si="1"/>
        <v>0</v>
      </c>
      <c r="F106" s="175"/>
      <c r="G106" s="175"/>
      <c r="H106" s="175"/>
      <c r="I106" s="175"/>
      <c r="J106" s="175"/>
      <c r="K106" s="175"/>
      <c r="L106" s="175"/>
      <c r="M106" s="176"/>
      <c r="N106" s="176"/>
    </row>
    <row r="107" spans="1:14" ht="15">
      <c r="A107" s="153" t="s">
        <v>470</v>
      </c>
      <c r="B107" s="141" t="s">
        <v>266</v>
      </c>
      <c r="C107" s="246"/>
      <c r="D107" s="247"/>
      <c r="E107" s="238">
        <f t="shared" si="1"/>
        <v>0</v>
      </c>
      <c r="F107" s="179"/>
      <c r="G107" s="179"/>
      <c r="H107" s="179"/>
      <c r="I107" s="179"/>
      <c r="J107" s="179"/>
      <c r="K107" s="179"/>
      <c r="L107" s="179"/>
      <c r="M107" s="176"/>
      <c r="N107" s="176"/>
    </row>
    <row r="108" spans="1:14" ht="15">
      <c r="A108" s="151" t="s">
        <v>267</v>
      </c>
      <c r="B108" s="140" t="s">
        <v>268</v>
      </c>
      <c r="C108" s="244"/>
      <c r="D108" s="245"/>
      <c r="E108" s="238">
        <f t="shared" si="1"/>
        <v>0</v>
      </c>
      <c r="F108" s="178"/>
      <c r="G108" s="178"/>
      <c r="H108" s="178"/>
      <c r="I108" s="178"/>
      <c r="J108" s="178"/>
      <c r="K108" s="178"/>
      <c r="L108" s="178"/>
      <c r="M108" s="176"/>
      <c r="N108" s="176"/>
    </row>
    <row r="109" spans="1:14" ht="15">
      <c r="A109" s="151" t="s">
        <v>269</v>
      </c>
      <c r="B109" s="140" t="s">
        <v>270</v>
      </c>
      <c r="C109" s="244">
        <v>411226</v>
      </c>
      <c r="D109" s="245"/>
      <c r="E109" s="238">
        <f t="shared" si="1"/>
        <v>411226</v>
      </c>
      <c r="F109" s="178"/>
      <c r="G109" s="178"/>
      <c r="H109" s="178"/>
      <c r="I109" s="178"/>
      <c r="J109" s="178"/>
      <c r="K109" s="178"/>
      <c r="L109" s="178"/>
      <c r="M109" s="176"/>
      <c r="N109" s="176"/>
    </row>
    <row r="110" spans="1:14" ht="15">
      <c r="A110" s="153" t="s">
        <v>271</v>
      </c>
      <c r="B110" s="141" t="s">
        <v>272</v>
      </c>
      <c r="C110" s="244">
        <f>SUM(C108:C109)</f>
        <v>411226</v>
      </c>
      <c r="D110" s="245"/>
      <c r="E110" s="238">
        <f t="shared" si="1"/>
        <v>411226</v>
      </c>
      <c r="F110" s="178"/>
      <c r="G110" s="178"/>
      <c r="H110" s="178"/>
      <c r="I110" s="178"/>
      <c r="J110" s="178"/>
      <c r="K110" s="178"/>
      <c r="L110" s="178"/>
      <c r="M110" s="176"/>
      <c r="N110" s="176"/>
    </row>
    <row r="111" spans="1:14" ht="15">
      <c r="A111" s="151" t="s">
        <v>273</v>
      </c>
      <c r="B111" s="140" t="s">
        <v>274</v>
      </c>
      <c r="C111" s="244"/>
      <c r="D111" s="245"/>
      <c r="E111" s="238">
        <f t="shared" si="1"/>
        <v>0</v>
      </c>
      <c r="F111" s="178"/>
      <c r="G111" s="178"/>
      <c r="H111" s="178"/>
      <c r="I111" s="178"/>
      <c r="J111" s="178"/>
      <c r="K111" s="178"/>
      <c r="L111" s="178"/>
      <c r="M111" s="176"/>
      <c r="N111" s="176"/>
    </row>
    <row r="112" spans="1:14" ht="15">
      <c r="A112" s="151" t="s">
        <v>275</v>
      </c>
      <c r="B112" s="140" t="s">
        <v>276</v>
      </c>
      <c r="C112" s="244"/>
      <c r="D112" s="245"/>
      <c r="E112" s="238">
        <f t="shared" si="1"/>
        <v>0</v>
      </c>
      <c r="F112" s="178"/>
      <c r="G112" s="178"/>
      <c r="H112" s="178"/>
      <c r="I112" s="178"/>
      <c r="J112" s="178"/>
      <c r="K112" s="178"/>
      <c r="L112" s="178"/>
      <c r="M112" s="176"/>
      <c r="N112" s="176"/>
    </row>
    <row r="113" spans="1:14" ht="15">
      <c r="A113" s="151" t="s">
        <v>277</v>
      </c>
      <c r="B113" s="140" t="s">
        <v>278</v>
      </c>
      <c r="C113" s="244"/>
      <c r="D113" s="245"/>
      <c r="E113" s="238">
        <f t="shared" si="1"/>
        <v>0</v>
      </c>
      <c r="F113" s="178"/>
      <c r="G113" s="178"/>
      <c r="H113" s="178"/>
      <c r="I113" s="178"/>
      <c r="J113" s="178"/>
      <c r="K113" s="178"/>
      <c r="L113" s="178"/>
      <c r="M113" s="176"/>
      <c r="N113" s="176"/>
    </row>
    <row r="114" spans="1:14" ht="15">
      <c r="A114" s="180" t="s">
        <v>471</v>
      </c>
      <c r="B114" s="143" t="s">
        <v>279</v>
      </c>
      <c r="C114" s="246"/>
      <c r="D114" s="247"/>
      <c r="E114" s="238">
        <f t="shared" si="1"/>
        <v>0</v>
      </c>
      <c r="F114" s="179"/>
      <c r="G114" s="179"/>
      <c r="H114" s="179"/>
      <c r="I114" s="179"/>
      <c r="J114" s="179"/>
      <c r="K114" s="179"/>
      <c r="L114" s="179"/>
      <c r="M114" s="176"/>
      <c r="N114" s="176"/>
    </row>
    <row r="115" spans="1:14" ht="15">
      <c r="A115" s="151" t="s">
        <v>280</v>
      </c>
      <c r="B115" s="140" t="s">
        <v>281</v>
      </c>
      <c r="C115" s="244"/>
      <c r="D115" s="245"/>
      <c r="E115" s="238">
        <f t="shared" si="1"/>
        <v>0</v>
      </c>
      <c r="F115" s="178"/>
      <c r="G115" s="178"/>
      <c r="H115" s="178"/>
      <c r="I115" s="178"/>
      <c r="J115" s="178"/>
      <c r="K115" s="178"/>
      <c r="L115" s="178"/>
      <c r="M115" s="176"/>
      <c r="N115" s="176"/>
    </row>
    <row r="116" spans="1:14" ht="15">
      <c r="A116" s="145" t="s">
        <v>282</v>
      </c>
      <c r="B116" s="140" t="s">
        <v>283</v>
      </c>
      <c r="C116" s="240"/>
      <c r="D116" s="241"/>
      <c r="E116" s="238">
        <f t="shared" si="1"/>
        <v>0</v>
      </c>
      <c r="F116" s="175"/>
      <c r="G116" s="175"/>
      <c r="H116" s="175"/>
      <c r="I116" s="175"/>
      <c r="J116" s="175"/>
      <c r="K116" s="175"/>
      <c r="L116" s="175"/>
      <c r="M116" s="176"/>
      <c r="N116" s="176"/>
    </row>
    <row r="117" spans="1:14" ht="15">
      <c r="A117" s="151" t="s">
        <v>507</v>
      </c>
      <c r="B117" s="140" t="s">
        <v>284</v>
      </c>
      <c r="C117" s="244"/>
      <c r="D117" s="245"/>
      <c r="E117" s="238">
        <f t="shared" si="1"/>
        <v>0</v>
      </c>
      <c r="F117" s="178"/>
      <c r="G117" s="178"/>
      <c r="H117" s="178"/>
      <c r="I117" s="178"/>
      <c r="J117" s="178"/>
      <c r="K117" s="178"/>
      <c r="L117" s="178"/>
      <c r="M117" s="176"/>
      <c r="N117" s="176"/>
    </row>
    <row r="118" spans="1:14" ht="15">
      <c r="A118" s="151" t="s">
        <v>476</v>
      </c>
      <c r="B118" s="140" t="s">
        <v>285</v>
      </c>
      <c r="C118" s="244"/>
      <c r="D118" s="245"/>
      <c r="E118" s="238">
        <f t="shared" si="1"/>
        <v>0</v>
      </c>
      <c r="F118" s="178"/>
      <c r="G118" s="178"/>
      <c r="H118" s="178"/>
      <c r="I118" s="178"/>
      <c r="J118" s="178"/>
      <c r="K118" s="178"/>
      <c r="L118" s="178"/>
      <c r="M118" s="176"/>
      <c r="N118" s="176"/>
    </row>
    <row r="119" spans="1:14" ht="15">
      <c r="A119" s="180" t="s">
        <v>477</v>
      </c>
      <c r="B119" s="143" t="s">
        <v>289</v>
      </c>
      <c r="C119" s="246"/>
      <c r="D119" s="247"/>
      <c r="E119" s="238">
        <f t="shared" si="1"/>
        <v>0</v>
      </c>
      <c r="F119" s="179"/>
      <c r="G119" s="179"/>
      <c r="H119" s="179"/>
      <c r="I119" s="179"/>
      <c r="J119" s="179"/>
      <c r="K119" s="179"/>
      <c r="L119" s="179"/>
      <c r="M119" s="176"/>
      <c r="N119" s="176"/>
    </row>
    <row r="120" spans="1:14" ht="15">
      <c r="A120" s="145" t="s">
        <v>290</v>
      </c>
      <c r="B120" s="140" t="s">
        <v>291</v>
      </c>
      <c r="C120" s="240"/>
      <c r="D120" s="241"/>
      <c r="E120" s="238">
        <f t="shared" si="1"/>
        <v>0</v>
      </c>
      <c r="F120" s="175"/>
      <c r="G120" s="175"/>
      <c r="H120" s="175"/>
      <c r="I120" s="175"/>
      <c r="J120" s="175"/>
      <c r="K120" s="175"/>
      <c r="L120" s="175"/>
      <c r="M120" s="176"/>
      <c r="N120" s="176"/>
    </row>
    <row r="121" spans="1:14" ht="15.75">
      <c r="A121" s="154" t="s">
        <v>511</v>
      </c>
      <c r="B121" s="155" t="s">
        <v>292</v>
      </c>
      <c r="C121" s="282">
        <f>C102+C107+C110+C119</f>
        <v>411226</v>
      </c>
      <c r="D121" s="282"/>
      <c r="E121" s="282">
        <f t="shared" si="1"/>
        <v>411226</v>
      </c>
      <c r="F121" s="179"/>
      <c r="G121" s="179"/>
      <c r="H121" s="179"/>
      <c r="I121" s="179"/>
      <c r="J121" s="179"/>
      <c r="K121" s="179"/>
      <c r="L121" s="179"/>
      <c r="M121" s="176"/>
      <c r="N121" s="176"/>
    </row>
    <row r="122" spans="1:14" ht="15.75">
      <c r="A122" s="156" t="s">
        <v>548</v>
      </c>
      <c r="B122" s="157"/>
      <c r="C122" s="283">
        <f>C98+C121</f>
        <v>17884836</v>
      </c>
      <c r="D122" s="283">
        <f>D98+D121</f>
        <v>800000</v>
      </c>
      <c r="E122" s="283">
        <f>E98+E121</f>
        <v>18684836</v>
      </c>
      <c r="F122" s="176"/>
      <c r="G122" s="176"/>
      <c r="H122" s="176"/>
      <c r="I122" s="176"/>
      <c r="J122" s="176"/>
      <c r="K122" s="176"/>
      <c r="L122" s="176"/>
      <c r="M122" s="176"/>
      <c r="N122" s="176"/>
    </row>
    <row r="123" spans="2:14" ht="15">
      <c r="B123" s="176"/>
      <c r="C123" s="176"/>
      <c r="D123" s="176"/>
      <c r="E123" s="209"/>
      <c r="F123" s="176"/>
      <c r="G123" s="176"/>
      <c r="H123" s="176"/>
      <c r="I123" s="176"/>
      <c r="J123" s="176"/>
      <c r="K123" s="176"/>
      <c r="L123" s="176"/>
      <c r="M123" s="176"/>
      <c r="N123" s="176"/>
    </row>
    <row r="124" spans="2:14" ht="15"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</row>
    <row r="125" spans="2:14" ht="15"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</row>
    <row r="126" spans="2:14" ht="15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</row>
    <row r="127" spans="2:14" ht="15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</row>
    <row r="128" spans="2:14" ht="15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</row>
    <row r="129" spans="2:14" ht="15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</row>
    <row r="130" spans="2:14" ht="15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</row>
    <row r="131" spans="2:14" ht="15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</row>
    <row r="132" spans="2:14" ht="15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</row>
    <row r="133" spans="2:14" ht="15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</row>
    <row r="134" spans="2:14" ht="15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</row>
    <row r="135" spans="2:14" ht="15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</row>
    <row r="136" spans="2:14" ht="15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</row>
    <row r="137" spans="2:14" ht="15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</row>
    <row r="138" spans="2:14" ht="15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</row>
    <row r="139" spans="2:14" ht="15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</row>
    <row r="140" spans="2:14" ht="15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</row>
    <row r="141" spans="2:14" ht="15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</row>
    <row r="142" spans="2:14" ht="15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</row>
    <row r="143" spans="2:14" ht="15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</row>
    <row r="144" spans="2:14" ht="15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</row>
    <row r="145" spans="2:14" ht="15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</row>
    <row r="146" spans="2:14" ht="15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</row>
    <row r="147" spans="2:14" ht="15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</row>
    <row r="148" spans="2:14" ht="15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</row>
    <row r="149" spans="2:14" ht="15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</row>
    <row r="150" spans="2:14" ht="15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</row>
    <row r="151" spans="2:14" ht="15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</row>
    <row r="152" spans="2:14" ht="15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</row>
    <row r="153" spans="2:14" ht="15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</row>
    <row r="154" spans="2:14" ht="15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</row>
    <row r="155" spans="2:14" ht="15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</row>
    <row r="156" spans="2:14" ht="15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</row>
    <row r="157" spans="2:14" ht="15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</row>
    <row r="158" spans="2:14" ht="15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</row>
    <row r="159" spans="2:14" ht="15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</row>
    <row r="160" spans="2:14" ht="15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</row>
    <row r="161" spans="2:14" ht="15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</row>
    <row r="162" spans="2:14" ht="15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</row>
    <row r="163" spans="2:14" ht="15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</row>
    <row r="164" spans="2:14" ht="15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</row>
    <row r="165" spans="2:14" ht="15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</row>
    <row r="166" spans="2:14" ht="15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</row>
    <row r="167" spans="2:14" ht="15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</row>
    <row r="168" spans="2:14" ht="15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</row>
    <row r="169" spans="2:14" ht="15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</row>
    <row r="170" spans="2:14" ht="15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</row>
    <row r="171" spans="2:14" ht="15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3.140625" style="263" customWidth="1"/>
    <col min="2" max="2" width="16.421875" style="263" customWidth="1"/>
    <col min="3" max="3" width="16.7109375" style="263" customWidth="1"/>
    <col min="4" max="4" width="12.7109375" style="263" customWidth="1"/>
    <col min="5" max="5" width="19.140625" style="263" customWidth="1"/>
    <col min="6" max="6" width="16.57421875" style="263" customWidth="1"/>
    <col min="7" max="7" width="18.140625" style="263" customWidth="1"/>
    <col min="8" max="8" width="20.8515625" style="263" customWidth="1"/>
    <col min="9" max="9" width="12.7109375" style="263" customWidth="1"/>
    <col min="10" max="10" width="18.421875" style="263" customWidth="1"/>
    <col min="11" max="14" width="12.7109375" style="263" customWidth="1"/>
    <col min="15" max="15" width="18.140625" style="263" customWidth="1"/>
    <col min="16" max="17" width="12.7109375" style="263" customWidth="1"/>
    <col min="18" max="16384" width="9.140625" style="263" customWidth="1"/>
  </cols>
  <sheetData>
    <row r="1" spans="1:5" ht="15">
      <c r="A1" s="359" t="s">
        <v>795</v>
      </c>
      <c r="B1" s="363"/>
      <c r="C1" s="363"/>
      <c r="D1" s="363"/>
      <c r="E1" s="361"/>
    </row>
    <row r="2" spans="1:5" ht="15">
      <c r="A2" s="362" t="s">
        <v>798</v>
      </c>
      <c r="B2" s="363"/>
      <c r="C2" s="363"/>
      <c r="D2" s="363"/>
      <c r="E2" s="361"/>
    </row>
    <row r="3" ht="12.75">
      <c r="Q3" s="263" t="s">
        <v>776</v>
      </c>
    </row>
    <row r="4" spans="1:17" s="284" customFormat="1" ht="90" customHeight="1">
      <c r="A4" s="265" t="s">
        <v>674</v>
      </c>
      <c r="B4" s="265" t="s">
        <v>54</v>
      </c>
      <c r="C4" s="265" t="s">
        <v>704</v>
      </c>
      <c r="D4" s="265" t="s">
        <v>705</v>
      </c>
      <c r="E4" s="265" t="s">
        <v>707</v>
      </c>
      <c r="F4" s="265" t="s">
        <v>799</v>
      </c>
      <c r="G4" s="265" t="s">
        <v>708</v>
      </c>
      <c r="H4" s="265" t="s">
        <v>709</v>
      </c>
      <c r="I4" s="265" t="s">
        <v>710</v>
      </c>
      <c r="J4" s="265" t="s">
        <v>711</v>
      </c>
      <c r="K4" s="265" t="s">
        <v>712</v>
      </c>
      <c r="L4" s="265" t="s">
        <v>800</v>
      </c>
      <c r="M4" s="265" t="s">
        <v>713</v>
      </c>
      <c r="N4" s="265" t="s">
        <v>801</v>
      </c>
      <c r="O4" s="265" t="s">
        <v>777</v>
      </c>
      <c r="P4" s="265" t="s">
        <v>740</v>
      </c>
      <c r="Q4" s="265" t="s">
        <v>802</v>
      </c>
    </row>
    <row r="5" spans="1:17" ht="24.75" customHeight="1">
      <c r="A5" s="278" t="s">
        <v>115</v>
      </c>
      <c r="B5" s="269">
        <v>830000</v>
      </c>
      <c r="C5" s="269">
        <v>830000</v>
      </c>
      <c r="D5" s="269">
        <v>0</v>
      </c>
      <c r="E5" s="269">
        <v>0</v>
      </c>
      <c r="F5" s="269">
        <v>0</v>
      </c>
      <c r="G5" s="269">
        <v>0</v>
      </c>
      <c r="H5" s="269">
        <v>0</v>
      </c>
      <c r="I5" s="269">
        <v>0</v>
      </c>
      <c r="J5" s="269">
        <v>0</v>
      </c>
      <c r="K5" s="269">
        <v>0</v>
      </c>
      <c r="L5" s="269">
        <v>0</v>
      </c>
      <c r="M5" s="269">
        <v>0</v>
      </c>
      <c r="N5" s="269">
        <v>0</v>
      </c>
      <c r="O5" s="269">
        <v>0</v>
      </c>
      <c r="P5" s="269">
        <v>0</v>
      </c>
      <c r="Q5" s="269">
        <v>0</v>
      </c>
    </row>
    <row r="6" spans="1:17" ht="24.75" customHeight="1">
      <c r="A6" s="278" t="s">
        <v>127</v>
      </c>
      <c r="B6" s="269">
        <v>100000</v>
      </c>
      <c r="C6" s="269">
        <v>100000</v>
      </c>
      <c r="D6" s="269">
        <v>0</v>
      </c>
      <c r="E6" s="269">
        <v>0</v>
      </c>
      <c r="F6" s="269">
        <v>0</v>
      </c>
      <c r="G6" s="269">
        <v>0</v>
      </c>
      <c r="H6" s="269">
        <v>0</v>
      </c>
      <c r="I6" s="269">
        <v>0</v>
      </c>
      <c r="J6" s="269">
        <v>0</v>
      </c>
      <c r="K6" s="269">
        <v>0</v>
      </c>
      <c r="L6" s="269">
        <v>0</v>
      </c>
      <c r="M6" s="269">
        <v>0</v>
      </c>
      <c r="N6" s="269">
        <v>0</v>
      </c>
      <c r="O6" s="269">
        <v>0</v>
      </c>
      <c r="P6" s="269">
        <v>0</v>
      </c>
      <c r="Q6" s="269">
        <v>0</v>
      </c>
    </row>
    <row r="7" spans="1:17" ht="24.75" customHeight="1">
      <c r="A7" s="278" t="s">
        <v>721</v>
      </c>
      <c r="B7" s="269">
        <v>930000</v>
      </c>
      <c r="C7" s="269">
        <v>930000</v>
      </c>
      <c r="D7" s="269">
        <v>0</v>
      </c>
      <c r="E7" s="269">
        <v>0</v>
      </c>
      <c r="F7" s="269">
        <v>0</v>
      </c>
      <c r="G7" s="269">
        <v>0</v>
      </c>
      <c r="H7" s="269">
        <v>0</v>
      </c>
      <c r="I7" s="269">
        <v>0</v>
      </c>
      <c r="J7" s="269">
        <v>0</v>
      </c>
      <c r="K7" s="269">
        <v>0</v>
      </c>
      <c r="L7" s="269">
        <v>0</v>
      </c>
      <c r="M7" s="269">
        <v>0</v>
      </c>
      <c r="N7" s="269">
        <v>0</v>
      </c>
      <c r="O7" s="269">
        <v>0</v>
      </c>
      <c r="P7" s="269">
        <v>0</v>
      </c>
      <c r="Q7" s="269">
        <v>0</v>
      </c>
    </row>
    <row r="8" spans="1:17" ht="24.75" customHeight="1">
      <c r="A8" s="278" t="s">
        <v>141</v>
      </c>
      <c r="B8" s="269">
        <v>2100000</v>
      </c>
      <c r="C8" s="269">
        <v>2100000</v>
      </c>
      <c r="D8" s="269">
        <v>0</v>
      </c>
      <c r="E8" s="269">
        <v>0</v>
      </c>
      <c r="F8" s="269">
        <v>0</v>
      </c>
      <c r="G8" s="269">
        <v>0</v>
      </c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</row>
    <row r="9" spans="1:17" ht="24.75" customHeight="1">
      <c r="A9" s="278" t="s">
        <v>143</v>
      </c>
      <c r="B9" s="269">
        <v>510000</v>
      </c>
      <c r="C9" s="269">
        <v>0</v>
      </c>
      <c r="D9" s="269">
        <v>0</v>
      </c>
      <c r="E9" s="269">
        <v>0</v>
      </c>
      <c r="F9" s="269">
        <v>0</v>
      </c>
      <c r="G9" s="269">
        <v>0</v>
      </c>
      <c r="H9" s="269">
        <v>0</v>
      </c>
      <c r="I9" s="269">
        <v>350000</v>
      </c>
      <c r="J9" s="269">
        <v>0</v>
      </c>
      <c r="K9" s="269">
        <v>0</v>
      </c>
      <c r="L9" s="269">
        <v>0</v>
      </c>
      <c r="M9" s="269">
        <v>0</v>
      </c>
      <c r="N9" s="269">
        <v>160000</v>
      </c>
      <c r="O9" s="269">
        <v>0</v>
      </c>
      <c r="P9" s="269">
        <v>0</v>
      </c>
      <c r="Q9" s="269">
        <v>0</v>
      </c>
    </row>
    <row r="10" spans="1:17" ht="24.75" customHeight="1">
      <c r="A10" s="278" t="s">
        <v>722</v>
      </c>
      <c r="B10" s="269">
        <v>2610000</v>
      </c>
      <c r="C10" s="269">
        <v>2100000</v>
      </c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350000</v>
      </c>
      <c r="J10" s="269">
        <v>0</v>
      </c>
      <c r="K10" s="269">
        <v>0</v>
      </c>
      <c r="L10" s="269">
        <v>0</v>
      </c>
      <c r="M10" s="269">
        <v>0</v>
      </c>
      <c r="N10" s="269">
        <v>160000</v>
      </c>
      <c r="O10" s="269">
        <v>0</v>
      </c>
      <c r="P10" s="269">
        <v>0</v>
      </c>
      <c r="Q10" s="269">
        <v>0</v>
      </c>
    </row>
    <row r="11" spans="1:17" ht="24.75" customHeight="1">
      <c r="A11" s="278" t="s">
        <v>723</v>
      </c>
      <c r="B11" s="269">
        <v>3540000</v>
      </c>
      <c r="C11" s="269">
        <v>3030000</v>
      </c>
      <c r="D11" s="269">
        <v>0</v>
      </c>
      <c r="E11" s="269">
        <v>0</v>
      </c>
      <c r="F11" s="269">
        <v>0</v>
      </c>
      <c r="G11" s="269">
        <v>0</v>
      </c>
      <c r="H11" s="269">
        <v>0</v>
      </c>
      <c r="I11" s="269">
        <v>350000</v>
      </c>
      <c r="J11" s="269">
        <v>0</v>
      </c>
      <c r="K11" s="269">
        <v>0</v>
      </c>
      <c r="L11" s="269">
        <v>0</v>
      </c>
      <c r="M11" s="269">
        <v>0</v>
      </c>
      <c r="N11" s="269">
        <v>160000</v>
      </c>
      <c r="O11" s="269">
        <v>0</v>
      </c>
      <c r="P11" s="269">
        <v>0</v>
      </c>
      <c r="Q11" s="269">
        <v>0</v>
      </c>
    </row>
    <row r="12" spans="1:17" ht="24.75" customHeight="1">
      <c r="A12" s="278" t="s">
        <v>479</v>
      </c>
      <c r="B12" s="269">
        <v>839000</v>
      </c>
      <c r="C12" s="269">
        <v>714000</v>
      </c>
      <c r="D12" s="269">
        <v>0</v>
      </c>
      <c r="E12" s="269">
        <v>0</v>
      </c>
      <c r="F12" s="269">
        <v>0</v>
      </c>
      <c r="G12" s="269">
        <v>0</v>
      </c>
      <c r="H12" s="269">
        <v>0</v>
      </c>
      <c r="I12" s="269">
        <v>80000</v>
      </c>
      <c r="J12" s="269">
        <v>0</v>
      </c>
      <c r="K12" s="269">
        <v>0</v>
      </c>
      <c r="L12" s="269">
        <v>0</v>
      </c>
      <c r="M12" s="269">
        <v>0</v>
      </c>
      <c r="N12" s="269">
        <v>45000</v>
      </c>
      <c r="O12" s="269">
        <v>0</v>
      </c>
      <c r="P12" s="269">
        <v>0</v>
      </c>
      <c r="Q12" s="269">
        <v>0</v>
      </c>
    </row>
    <row r="13" spans="1:17" ht="24.75" customHeight="1">
      <c r="A13" s="278" t="s">
        <v>152</v>
      </c>
      <c r="B13" s="269">
        <v>375000</v>
      </c>
      <c r="C13" s="269">
        <v>100000</v>
      </c>
      <c r="D13" s="269">
        <v>0</v>
      </c>
      <c r="E13" s="269">
        <v>0</v>
      </c>
      <c r="F13" s="269">
        <v>0</v>
      </c>
      <c r="G13" s="269">
        <v>0</v>
      </c>
      <c r="H13" s="269">
        <v>0</v>
      </c>
      <c r="I13" s="269">
        <v>35000</v>
      </c>
      <c r="J13" s="269">
        <v>240000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</row>
    <row r="14" spans="1:17" ht="24.75" customHeight="1">
      <c r="A14" s="278" t="s">
        <v>724</v>
      </c>
      <c r="B14" s="269">
        <v>375000</v>
      </c>
      <c r="C14" s="269">
        <v>100000</v>
      </c>
      <c r="D14" s="269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35000</v>
      </c>
      <c r="J14" s="269">
        <v>240000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</row>
    <row r="15" spans="1:17" ht="24.75" customHeight="1">
      <c r="A15" s="278" t="s">
        <v>159</v>
      </c>
      <c r="B15" s="269">
        <v>120000</v>
      </c>
      <c r="C15" s="269">
        <v>120000</v>
      </c>
      <c r="D15" s="269">
        <v>0</v>
      </c>
      <c r="E15" s="269">
        <v>0</v>
      </c>
      <c r="F15" s="269">
        <v>0</v>
      </c>
      <c r="G15" s="269">
        <v>0</v>
      </c>
      <c r="H15" s="269">
        <v>0</v>
      </c>
      <c r="I15" s="269">
        <v>0</v>
      </c>
      <c r="J15" s="269">
        <v>0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</row>
    <row r="16" spans="1:17" ht="24.75" customHeight="1">
      <c r="A16" s="278" t="s">
        <v>725</v>
      </c>
      <c r="B16" s="269">
        <v>120000</v>
      </c>
      <c r="C16" s="269">
        <v>120000</v>
      </c>
      <c r="D16" s="269">
        <v>0</v>
      </c>
      <c r="E16" s="269">
        <v>0</v>
      </c>
      <c r="F16" s="269"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</row>
    <row r="17" spans="1:17" ht="24.75" customHeight="1">
      <c r="A17" s="278" t="s">
        <v>162</v>
      </c>
      <c r="B17" s="269">
        <v>820000</v>
      </c>
      <c r="C17" s="269">
        <v>350000</v>
      </c>
      <c r="D17" s="269">
        <v>20000</v>
      </c>
      <c r="E17" s="269">
        <v>0</v>
      </c>
      <c r="F17" s="269">
        <v>0</v>
      </c>
      <c r="G17" s="269">
        <v>0</v>
      </c>
      <c r="H17" s="269">
        <v>400000</v>
      </c>
      <c r="I17" s="269">
        <v>0</v>
      </c>
      <c r="J17" s="269">
        <v>50000</v>
      </c>
      <c r="K17" s="269">
        <v>0</v>
      </c>
      <c r="L17" s="269">
        <v>0</v>
      </c>
      <c r="M17" s="269">
        <v>0</v>
      </c>
      <c r="N17" s="269">
        <v>0</v>
      </c>
      <c r="O17" s="269">
        <v>0</v>
      </c>
      <c r="P17" s="269">
        <v>0</v>
      </c>
      <c r="Q17" s="269">
        <v>0</v>
      </c>
    </row>
    <row r="18" spans="1:17" ht="24.75" customHeight="1">
      <c r="A18" s="278" t="s">
        <v>167</v>
      </c>
      <c r="B18" s="269">
        <v>2230000</v>
      </c>
      <c r="C18" s="269">
        <v>120000</v>
      </c>
      <c r="D18" s="269">
        <v>120000</v>
      </c>
      <c r="E18" s="269">
        <v>1570000</v>
      </c>
      <c r="F18" s="269">
        <v>0</v>
      </c>
      <c r="G18" s="269">
        <v>0</v>
      </c>
      <c r="H18" s="269">
        <v>120000</v>
      </c>
      <c r="I18" s="269">
        <v>100000</v>
      </c>
      <c r="J18" s="269">
        <v>100000</v>
      </c>
      <c r="K18" s="269">
        <v>0</v>
      </c>
      <c r="L18" s="269">
        <v>0</v>
      </c>
      <c r="M18" s="269">
        <v>0</v>
      </c>
      <c r="N18" s="269">
        <v>0</v>
      </c>
      <c r="O18" s="269">
        <v>100000</v>
      </c>
      <c r="P18" s="269">
        <v>0</v>
      </c>
      <c r="Q18" s="269">
        <v>0</v>
      </c>
    </row>
    <row r="19" spans="1:17" ht="24.75" customHeight="1">
      <c r="A19" s="278" t="s">
        <v>482</v>
      </c>
      <c r="B19" s="269">
        <v>1560000</v>
      </c>
      <c r="C19" s="269">
        <v>620000</v>
      </c>
      <c r="D19" s="269">
        <v>60000</v>
      </c>
      <c r="E19" s="269">
        <v>0</v>
      </c>
      <c r="F19" s="269">
        <v>0</v>
      </c>
      <c r="G19" s="269">
        <v>130000</v>
      </c>
      <c r="H19" s="269">
        <v>0</v>
      </c>
      <c r="I19" s="269">
        <v>0</v>
      </c>
      <c r="J19" s="269">
        <v>50000</v>
      </c>
      <c r="K19" s="269">
        <v>0</v>
      </c>
      <c r="L19" s="269">
        <v>0</v>
      </c>
      <c r="M19" s="269">
        <v>0</v>
      </c>
      <c r="N19" s="269">
        <v>0</v>
      </c>
      <c r="O19" s="269">
        <v>700000</v>
      </c>
      <c r="P19" s="269">
        <v>0</v>
      </c>
      <c r="Q19" s="269">
        <v>0</v>
      </c>
    </row>
    <row r="20" spans="1:17" ht="24.75" customHeight="1">
      <c r="A20" s="278" t="s">
        <v>726</v>
      </c>
      <c r="B20" s="269">
        <v>4610000</v>
      </c>
      <c r="C20" s="269">
        <v>1090000</v>
      </c>
      <c r="D20" s="269">
        <v>200000</v>
      </c>
      <c r="E20" s="269">
        <v>1570000</v>
      </c>
      <c r="F20" s="269">
        <v>0</v>
      </c>
      <c r="G20" s="269">
        <v>130000</v>
      </c>
      <c r="H20" s="269">
        <v>520000</v>
      </c>
      <c r="I20" s="269">
        <v>100000</v>
      </c>
      <c r="J20" s="269">
        <v>200000</v>
      </c>
      <c r="K20" s="269">
        <v>0</v>
      </c>
      <c r="L20" s="269">
        <v>0</v>
      </c>
      <c r="M20" s="269">
        <v>0</v>
      </c>
      <c r="N20" s="269">
        <v>0</v>
      </c>
      <c r="O20" s="269">
        <v>800000</v>
      </c>
      <c r="P20" s="269">
        <v>0</v>
      </c>
      <c r="Q20" s="269">
        <v>0</v>
      </c>
    </row>
    <row r="21" spans="1:17" ht="24.75" customHeight="1">
      <c r="A21" s="278" t="s">
        <v>174</v>
      </c>
      <c r="B21" s="269">
        <v>130000</v>
      </c>
      <c r="C21" s="269">
        <v>130000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</row>
    <row r="22" spans="1:17" ht="24.75" customHeight="1">
      <c r="A22" s="278" t="s">
        <v>737</v>
      </c>
      <c r="B22" s="269">
        <v>130000</v>
      </c>
      <c r="C22" s="269">
        <v>130000</v>
      </c>
      <c r="D22" s="269">
        <v>0</v>
      </c>
      <c r="E22" s="269">
        <v>0</v>
      </c>
      <c r="F22" s="269">
        <v>0</v>
      </c>
      <c r="G22" s="269">
        <v>0</v>
      </c>
      <c r="H22" s="269">
        <v>0</v>
      </c>
      <c r="I22" s="269">
        <v>0</v>
      </c>
      <c r="J22" s="269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</row>
    <row r="23" spans="1:17" ht="24.75" customHeight="1">
      <c r="A23" s="278" t="s">
        <v>179</v>
      </c>
      <c r="B23" s="269">
        <v>1264000</v>
      </c>
      <c r="C23" s="269">
        <v>270000</v>
      </c>
      <c r="D23" s="269">
        <v>22000</v>
      </c>
      <c r="E23" s="269">
        <v>430000</v>
      </c>
      <c r="F23" s="269">
        <v>0</v>
      </c>
      <c r="G23" s="269">
        <v>25000</v>
      </c>
      <c r="H23" s="269">
        <v>150000</v>
      </c>
      <c r="I23" s="269">
        <v>27000</v>
      </c>
      <c r="J23" s="269">
        <v>120000</v>
      </c>
      <c r="K23" s="269">
        <v>0</v>
      </c>
      <c r="L23" s="269">
        <v>0</v>
      </c>
      <c r="M23" s="269">
        <v>0</v>
      </c>
      <c r="N23" s="269">
        <v>0</v>
      </c>
      <c r="O23" s="269">
        <v>220000</v>
      </c>
      <c r="P23" s="269">
        <v>0</v>
      </c>
      <c r="Q23" s="269">
        <v>0</v>
      </c>
    </row>
    <row r="24" spans="1:17" ht="24.75" customHeight="1">
      <c r="A24" s="278" t="s">
        <v>185</v>
      </c>
      <c r="B24" s="269">
        <v>100000</v>
      </c>
      <c r="C24" s="269">
        <v>100000</v>
      </c>
      <c r="D24" s="269">
        <v>0</v>
      </c>
      <c r="E24" s="269">
        <v>0</v>
      </c>
      <c r="F24" s="269">
        <v>0</v>
      </c>
      <c r="G24" s="269">
        <v>0</v>
      </c>
      <c r="H24" s="269">
        <v>0</v>
      </c>
      <c r="I24" s="269">
        <v>0</v>
      </c>
      <c r="J24" s="269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69">
        <v>0</v>
      </c>
      <c r="Q24" s="269">
        <v>0</v>
      </c>
    </row>
    <row r="25" spans="1:17" ht="24.75" customHeight="1">
      <c r="A25" s="278" t="s">
        <v>727</v>
      </c>
      <c r="B25" s="269">
        <v>1364000</v>
      </c>
      <c r="C25" s="269">
        <v>370000</v>
      </c>
      <c r="D25" s="269">
        <v>22000</v>
      </c>
      <c r="E25" s="269">
        <v>430000</v>
      </c>
      <c r="F25" s="269">
        <v>0</v>
      </c>
      <c r="G25" s="269">
        <v>25000</v>
      </c>
      <c r="H25" s="269">
        <v>150000</v>
      </c>
      <c r="I25" s="269">
        <v>27000</v>
      </c>
      <c r="J25" s="269">
        <v>120000</v>
      </c>
      <c r="K25" s="269">
        <v>0</v>
      </c>
      <c r="L25" s="269">
        <v>0</v>
      </c>
      <c r="M25" s="269">
        <v>0</v>
      </c>
      <c r="N25" s="269">
        <v>0</v>
      </c>
      <c r="O25" s="269">
        <v>220000</v>
      </c>
      <c r="P25" s="269">
        <v>0</v>
      </c>
      <c r="Q25" s="269">
        <v>0</v>
      </c>
    </row>
    <row r="26" spans="1:17" ht="24.75" customHeight="1">
      <c r="A26" s="278" t="s">
        <v>728</v>
      </c>
      <c r="B26" s="269">
        <v>6599000</v>
      </c>
      <c r="C26" s="269">
        <v>1810000</v>
      </c>
      <c r="D26" s="269">
        <v>222000</v>
      </c>
      <c r="E26" s="269">
        <v>2000000</v>
      </c>
      <c r="F26" s="269">
        <v>0</v>
      </c>
      <c r="G26" s="269">
        <v>155000</v>
      </c>
      <c r="H26" s="269">
        <v>670000</v>
      </c>
      <c r="I26" s="269">
        <v>162000</v>
      </c>
      <c r="J26" s="269">
        <v>560000</v>
      </c>
      <c r="K26" s="269">
        <v>0</v>
      </c>
      <c r="L26" s="269">
        <v>0</v>
      </c>
      <c r="M26" s="269">
        <v>0</v>
      </c>
      <c r="N26" s="269">
        <v>0</v>
      </c>
      <c r="O26" s="269">
        <v>1020000</v>
      </c>
      <c r="P26" s="269">
        <v>0</v>
      </c>
      <c r="Q26" s="269">
        <v>0</v>
      </c>
    </row>
    <row r="27" spans="1:17" ht="24.75" customHeight="1">
      <c r="A27" s="278" t="s">
        <v>490</v>
      </c>
      <c r="B27" s="269">
        <v>800000</v>
      </c>
      <c r="C27" s="269">
        <v>0</v>
      </c>
      <c r="D27" s="269">
        <v>0</v>
      </c>
      <c r="E27" s="269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9">
        <v>0</v>
      </c>
      <c r="N27" s="269">
        <v>0</v>
      </c>
      <c r="O27" s="269">
        <v>0</v>
      </c>
      <c r="P27" s="269">
        <v>0</v>
      </c>
      <c r="Q27" s="269">
        <v>800000</v>
      </c>
    </row>
    <row r="28" spans="1:17" ht="24.75" customHeight="1">
      <c r="A28" s="278" t="s">
        <v>729</v>
      </c>
      <c r="B28" s="269">
        <v>800000</v>
      </c>
      <c r="C28" s="269">
        <v>0</v>
      </c>
      <c r="D28" s="269">
        <v>0</v>
      </c>
      <c r="E28" s="269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800000</v>
      </c>
    </row>
    <row r="29" spans="1:17" ht="24.75" customHeight="1">
      <c r="A29" s="278" t="s">
        <v>455</v>
      </c>
      <c r="B29" s="269">
        <v>940000</v>
      </c>
      <c r="C29" s="269">
        <v>450000</v>
      </c>
      <c r="D29" s="269">
        <v>0</v>
      </c>
      <c r="E29" s="269">
        <v>0</v>
      </c>
      <c r="F29" s="269">
        <v>0</v>
      </c>
      <c r="G29" s="269">
        <v>150000</v>
      </c>
      <c r="H29" s="269">
        <v>0</v>
      </c>
      <c r="I29" s="269">
        <v>0</v>
      </c>
      <c r="J29" s="269">
        <v>0</v>
      </c>
      <c r="K29" s="269">
        <v>70000</v>
      </c>
      <c r="L29" s="269">
        <v>20000</v>
      </c>
      <c r="M29" s="269">
        <v>250000</v>
      </c>
      <c r="N29" s="269">
        <v>0</v>
      </c>
      <c r="O29" s="269">
        <v>0</v>
      </c>
      <c r="P29" s="269">
        <v>0</v>
      </c>
      <c r="Q29" s="269">
        <v>0</v>
      </c>
    </row>
    <row r="30" spans="1:17" ht="24.75" customHeight="1">
      <c r="A30" s="278" t="s">
        <v>495</v>
      </c>
      <c r="B30" s="269">
        <v>90000</v>
      </c>
      <c r="C30" s="269">
        <v>0</v>
      </c>
      <c r="D30" s="269">
        <v>0</v>
      </c>
      <c r="E30" s="269">
        <v>0</v>
      </c>
      <c r="F30" s="269">
        <v>30000</v>
      </c>
      <c r="G30" s="269">
        <v>0</v>
      </c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269">
        <v>0</v>
      </c>
      <c r="N30" s="269">
        <v>0</v>
      </c>
      <c r="O30" s="269">
        <v>0</v>
      </c>
      <c r="P30" s="269">
        <v>60000</v>
      </c>
      <c r="Q30" s="269">
        <v>0</v>
      </c>
    </row>
    <row r="31" spans="1:17" ht="24.75" customHeight="1">
      <c r="A31" s="278" t="s">
        <v>730</v>
      </c>
      <c r="B31" s="269">
        <v>1285610</v>
      </c>
      <c r="C31" s="269">
        <v>0</v>
      </c>
      <c r="D31" s="269">
        <v>0</v>
      </c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269">
        <v>1285610</v>
      </c>
      <c r="K31" s="269">
        <v>0</v>
      </c>
      <c r="L31" s="269">
        <v>0</v>
      </c>
      <c r="M31" s="269">
        <v>0</v>
      </c>
      <c r="N31" s="269">
        <v>0</v>
      </c>
      <c r="O31" s="269">
        <v>0</v>
      </c>
      <c r="P31" s="269">
        <v>0</v>
      </c>
      <c r="Q31" s="269">
        <v>0</v>
      </c>
    </row>
    <row r="32" spans="1:17" ht="24.75" customHeight="1">
      <c r="A32" s="278" t="s">
        <v>778</v>
      </c>
      <c r="B32" s="269">
        <v>2315610</v>
      </c>
      <c r="C32" s="269">
        <v>450000</v>
      </c>
      <c r="D32" s="269">
        <v>0</v>
      </c>
      <c r="E32" s="269">
        <v>0</v>
      </c>
      <c r="F32" s="269">
        <v>30000</v>
      </c>
      <c r="G32" s="269">
        <v>150000</v>
      </c>
      <c r="H32" s="269">
        <v>0</v>
      </c>
      <c r="I32" s="269">
        <v>0</v>
      </c>
      <c r="J32" s="269">
        <v>1285610</v>
      </c>
      <c r="K32" s="269">
        <v>70000</v>
      </c>
      <c r="L32" s="269">
        <v>20000</v>
      </c>
      <c r="M32" s="269">
        <v>250000</v>
      </c>
      <c r="N32" s="269">
        <v>0</v>
      </c>
      <c r="O32" s="269">
        <v>0</v>
      </c>
      <c r="P32" s="269">
        <v>60000</v>
      </c>
      <c r="Q32" s="269">
        <v>0</v>
      </c>
    </row>
    <row r="33" spans="1:17" ht="24.75" customHeight="1">
      <c r="A33" s="278" t="s">
        <v>221</v>
      </c>
      <c r="B33" s="269">
        <v>120000</v>
      </c>
      <c r="C33" s="269">
        <v>0</v>
      </c>
      <c r="D33" s="269">
        <v>0</v>
      </c>
      <c r="E33" s="269">
        <v>0</v>
      </c>
      <c r="F33" s="269">
        <v>0</v>
      </c>
      <c r="G33" s="269">
        <v>0</v>
      </c>
      <c r="H33" s="269">
        <v>0</v>
      </c>
      <c r="I33" s="269">
        <v>120000</v>
      </c>
      <c r="J33" s="269">
        <v>0</v>
      </c>
      <c r="K33" s="269">
        <v>0</v>
      </c>
      <c r="L33" s="269">
        <v>0</v>
      </c>
      <c r="M33" s="269">
        <v>0</v>
      </c>
      <c r="N33" s="269">
        <v>0</v>
      </c>
      <c r="O33" s="269">
        <v>0</v>
      </c>
      <c r="P33" s="269">
        <v>0</v>
      </c>
      <c r="Q33" s="269">
        <v>0</v>
      </c>
    </row>
    <row r="34" spans="1:17" ht="24.75" customHeight="1">
      <c r="A34" s="278" t="s">
        <v>227</v>
      </c>
      <c r="B34" s="269">
        <v>30000</v>
      </c>
      <c r="C34" s="269">
        <v>0</v>
      </c>
      <c r="D34" s="269">
        <v>0</v>
      </c>
      <c r="E34" s="269">
        <v>0</v>
      </c>
      <c r="F34" s="269">
        <v>0</v>
      </c>
      <c r="G34" s="269">
        <v>0</v>
      </c>
      <c r="H34" s="269">
        <v>0</v>
      </c>
      <c r="I34" s="269">
        <v>30000</v>
      </c>
      <c r="J34" s="269">
        <v>0</v>
      </c>
      <c r="K34" s="269">
        <v>0</v>
      </c>
      <c r="L34" s="269">
        <v>0</v>
      </c>
      <c r="M34" s="269">
        <v>0</v>
      </c>
      <c r="N34" s="269">
        <v>0</v>
      </c>
      <c r="O34" s="269">
        <v>0</v>
      </c>
      <c r="P34" s="269">
        <v>0</v>
      </c>
      <c r="Q34" s="269">
        <v>0</v>
      </c>
    </row>
    <row r="35" spans="1:17" s="280" customFormat="1" ht="24.75" customHeight="1">
      <c r="A35" s="279" t="s">
        <v>779</v>
      </c>
      <c r="B35" s="272">
        <v>150000</v>
      </c>
      <c r="C35" s="272">
        <v>0</v>
      </c>
      <c r="D35" s="272">
        <v>0</v>
      </c>
      <c r="E35" s="272">
        <v>0</v>
      </c>
      <c r="F35" s="272">
        <v>0</v>
      </c>
      <c r="G35" s="272">
        <v>0</v>
      </c>
      <c r="H35" s="272">
        <v>0</v>
      </c>
      <c r="I35" s="272">
        <v>150000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</row>
    <row r="36" spans="1:17" ht="24.75" customHeight="1">
      <c r="A36" s="278" t="s">
        <v>230</v>
      </c>
      <c r="B36" s="269">
        <v>3180000</v>
      </c>
      <c r="C36" s="269">
        <v>0</v>
      </c>
      <c r="D36" s="269">
        <v>0</v>
      </c>
      <c r="E36" s="269">
        <v>0</v>
      </c>
      <c r="F36" s="269">
        <v>0</v>
      </c>
      <c r="G36" s="269">
        <v>2740000</v>
      </c>
      <c r="H36" s="269">
        <v>0</v>
      </c>
      <c r="I36" s="269">
        <v>0</v>
      </c>
      <c r="J36" s="269">
        <v>440000</v>
      </c>
      <c r="K36" s="269">
        <v>0</v>
      </c>
      <c r="L36" s="269">
        <v>0</v>
      </c>
      <c r="M36" s="269">
        <v>0</v>
      </c>
      <c r="N36" s="269">
        <v>0</v>
      </c>
      <c r="O36" s="269">
        <v>0</v>
      </c>
      <c r="P36" s="269">
        <v>0</v>
      </c>
      <c r="Q36" s="269">
        <v>0</v>
      </c>
    </row>
    <row r="37" spans="1:17" ht="24.75" customHeight="1">
      <c r="A37" s="278" t="s">
        <v>236</v>
      </c>
      <c r="B37" s="269">
        <v>850000</v>
      </c>
      <c r="C37" s="269">
        <v>0</v>
      </c>
      <c r="D37" s="269">
        <v>0</v>
      </c>
      <c r="E37" s="269">
        <v>0</v>
      </c>
      <c r="F37" s="269">
        <v>0</v>
      </c>
      <c r="G37" s="269">
        <v>740000</v>
      </c>
      <c r="H37" s="269">
        <v>0</v>
      </c>
      <c r="I37" s="269">
        <v>0</v>
      </c>
      <c r="J37" s="269">
        <v>110000</v>
      </c>
      <c r="K37" s="269">
        <v>0</v>
      </c>
      <c r="L37" s="269">
        <v>0</v>
      </c>
      <c r="M37" s="269">
        <v>0</v>
      </c>
      <c r="N37" s="269">
        <v>0</v>
      </c>
      <c r="O37" s="269">
        <v>0</v>
      </c>
      <c r="P37" s="269">
        <v>0</v>
      </c>
      <c r="Q37" s="269">
        <v>0</v>
      </c>
    </row>
    <row r="38" spans="1:17" s="280" customFormat="1" ht="24.75" customHeight="1">
      <c r="A38" s="279" t="s">
        <v>780</v>
      </c>
      <c r="B38" s="272">
        <v>4030000</v>
      </c>
      <c r="C38" s="272">
        <v>0</v>
      </c>
      <c r="D38" s="272">
        <v>0</v>
      </c>
      <c r="E38" s="272">
        <v>0</v>
      </c>
      <c r="F38" s="272">
        <v>0</v>
      </c>
      <c r="G38" s="272">
        <v>3480000</v>
      </c>
      <c r="H38" s="272">
        <v>0</v>
      </c>
      <c r="I38" s="272">
        <v>0</v>
      </c>
      <c r="J38" s="272">
        <v>550000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</row>
    <row r="39" spans="1:17" s="280" customFormat="1" ht="24.75" customHeight="1">
      <c r="A39" s="285" t="s">
        <v>781</v>
      </c>
      <c r="B39" s="272">
        <v>18273610</v>
      </c>
      <c r="C39" s="272">
        <v>6004000</v>
      </c>
      <c r="D39" s="272">
        <v>222000</v>
      </c>
      <c r="E39" s="272">
        <v>2000000</v>
      </c>
      <c r="F39" s="272">
        <v>30000</v>
      </c>
      <c r="G39" s="272">
        <v>3785000</v>
      </c>
      <c r="H39" s="272">
        <v>670000</v>
      </c>
      <c r="I39" s="272">
        <v>742000</v>
      </c>
      <c r="J39" s="272">
        <v>2395610</v>
      </c>
      <c r="K39" s="272">
        <v>70000</v>
      </c>
      <c r="L39" s="272">
        <v>20000</v>
      </c>
      <c r="M39" s="272">
        <v>250000</v>
      </c>
      <c r="N39" s="272">
        <v>205000</v>
      </c>
      <c r="O39" s="272">
        <v>1020000</v>
      </c>
      <c r="P39" s="272">
        <v>60000</v>
      </c>
      <c r="Q39" s="272">
        <v>800000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5" r:id="rId1"/>
  <colBreaks count="1" manualBreakCount="1">
    <brk id="10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60.140625" style="263" customWidth="1"/>
    <col min="2" max="2" width="18.28125" style="263" customWidth="1"/>
    <col min="3" max="3" width="22.8515625" style="263" customWidth="1"/>
    <col min="4" max="16384" width="9.140625" style="263" customWidth="1"/>
  </cols>
  <sheetData>
    <row r="1" spans="1:5" ht="15">
      <c r="A1" s="359" t="s">
        <v>795</v>
      </c>
      <c r="B1" s="363"/>
      <c r="C1" s="363"/>
      <c r="D1" s="363"/>
      <c r="E1" s="361"/>
    </row>
    <row r="2" spans="1:5" ht="15">
      <c r="A2" s="362" t="s">
        <v>812</v>
      </c>
      <c r="B2" s="363"/>
      <c r="C2" s="363"/>
      <c r="D2" s="363"/>
      <c r="E2" s="361"/>
    </row>
    <row r="3" spans="1:5" ht="18">
      <c r="A3" s="253"/>
      <c r="B3" s="254"/>
      <c r="C3" s="254"/>
      <c r="D3" s="254"/>
      <c r="E3" s="252"/>
    </row>
    <row r="4" spans="1:5" ht="18">
      <c r="A4" s="253"/>
      <c r="B4" s="254"/>
      <c r="C4" s="254"/>
      <c r="D4" s="254"/>
      <c r="E4" s="252"/>
    </row>
    <row r="5" ht="12.75">
      <c r="C5" s="275" t="s">
        <v>803</v>
      </c>
    </row>
    <row r="6" spans="1:3" s="277" customFormat="1" ht="90" customHeight="1">
      <c r="A6" s="276" t="s">
        <v>674</v>
      </c>
      <c r="B6" s="286" t="s">
        <v>54</v>
      </c>
      <c r="C6" s="276" t="s">
        <v>706</v>
      </c>
    </row>
    <row r="7" spans="1:3" ht="24.75" customHeight="1">
      <c r="A7" s="278" t="s">
        <v>269</v>
      </c>
      <c r="B7" s="269">
        <v>411226</v>
      </c>
      <c r="C7" s="269">
        <v>411226</v>
      </c>
    </row>
    <row r="8" spans="1:3" ht="24.75" customHeight="1">
      <c r="A8" s="278" t="s">
        <v>782</v>
      </c>
      <c r="B8" s="269">
        <v>411226</v>
      </c>
      <c r="C8" s="269">
        <v>411226</v>
      </c>
    </row>
    <row r="9" spans="1:3" s="280" customFormat="1" ht="24.75" customHeight="1">
      <c r="A9" s="279" t="s">
        <v>783</v>
      </c>
      <c r="B9" s="272">
        <v>411226</v>
      </c>
      <c r="C9" s="272">
        <v>411226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86.28125" style="0" customWidth="1"/>
    <col min="2" max="2" width="28.28125" style="0" customWidth="1"/>
  </cols>
  <sheetData>
    <row r="1" spans="1:5" ht="25.5" customHeight="1">
      <c r="A1" s="359" t="s">
        <v>795</v>
      </c>
      <c r="B1" s="359"/>
      <c r="C1" s="251"/>
      <c r="D1" s="251"/>
      <c r="E1" s="251"/>
    </row>
    <row r="2" spans="1:2" ht="23.25" customHeight="1">
      <c r="A2" s="255" t="s">
        <v>813</v>
      </c>
      <c r="B2" s="256"/>
    </row>
    <row r="3" ht="15">
      <c r="A3" s="1"/>
    </row>
    <row r="4" spans="1:2" ht="15">
      <c r="A4" s="1"/>
      <c r="B4" s="203" t="s">
        <v>784</v>
      </c>
    </row>
    <row r="5" spans="1:2" ht="51" customHeight="1">
      <c r="A5" s="61" t="s">
        <v>621</v>
      </c>
      <c r="B5" s="62" t="s">
        <v>665</v>
      </c>
    </row>
    <row r="6" spans="1:2" ht="15" customHeight="1">
      <c r="A6" s="62" t="s">
        <v>595</v>
      </c>
      <c r="B6" s="63"/>
    </row>
    <row r="7" spans="1:2" ht="15" customHeight="1">
      <c r="A7" s="62" t="s">
        <v>596</v>
      </c>
      <c r="B7" s="63"/>
    </row>
    <row r="8" spans="1:2" ht="15" customHeight="1">
      <c r="A8" s="62" t="s">
        <v>597</v>
      </c>
      <c r="B8" s="63"/>
    </row>
    <row r="9" spans="1:2" ht="15" customHeight="1">
      <c r="A9" s="62" t="s">
        <v>598</v>
      </c>
      <c r="B9" s="63"/>
    </row>
    <row r="10" spans="1:2" ht="15" customHeight="1">
      <c r="A10" s="61" t="s">
        <v>616</v>
      </c>
      <c r="B10" s="63"/>
    </row>
    <row r="11" spans="1:2" ht="15" customHeight="1">
      <c r="A11" s="62" t="s">
        <v>599</v>
      </c>
      <c r="B11" s="63"/>
    </row>
    <row r="12" spans="1:2" ht="33" customHeight="1">
      <c r="A12" s="62" t="s">
        <v>600</v>
      </c>
      <c r="B12" s="63"/>
    </row>
    <row r="13" spans="1:2" ht="15" customHeight="1">
      <c r="A13" s="62" t="s">
        <v>601</v>
      </c>
      <c r="B13" s="63"/>
    </row>
    <row r="14" spans="1:2" ht="15" customHeight="1">
      <c r="A14" s="62" t="s">
        <v>602</v>
      </c>
      <c r="B14" s="63"/>
    </row>
    <row r="15" spans="1:2" ht="15" customHeight="1">
      <c r="A15" s="62" t="s">
        <v>603</v>
      </c>
      <c r="B15" s="63"/>
    </row>
    <row r="16" spans="1:2" ht="15" customHeight="1">
      <c r="A16" s="62" t="s">
        <v>604</v>
      </c>
      <c r="B16" s="63"/>
    </row>
    <row r="17" spans="1:2" ht="15" customHeight="1">
      <c r="A17" s="62" t="s">
        <v>605</v>
      </c>
      <c r="B17" s="63"/>
    </row>
    <row r="18" spans="1:2" ht="15" customHeight="1">
      <c r="A18" s="61" t="s">
        <v>617</v>
      </c>
      <c r="B18" s="63"/>
    </row>
    <row r="19" spans="1:2" ht="15" customHeight="1">
      <c r="A19" s="62" t="s">
        <v>606</v>
      </c>
      <c r="B19" s="63">
        <v>1</v>
      </c>
    </row>
    <row r="20" spans="1:2" ht="15" customHeight="1">
      <c r="A20" s="62" t="s">
        <v>607</v>
      </c>
      <c r="B20" s="63"/>
    </row>
    <row r="21" spans="1:2" ht="15" customHeight="1">
      <c r="A21" s="62" t="s">
        <v>608</v>
      </c>
      <c r="B21" s="63"/>
    </row>
    <row r="22" spans="1:2" ht="15" customHeight="1">
      <c r="A22" s="61" t="s">
        <v>618</v>
      </c>
      <c r="B22" s="63">
        <v>1</v>
      </c>
    </row>
    <row r="23" spans="1:2" ht="15" customHeight="1">
      <c r="A23" s="62" t="s">
        <v>609</v>
      </c>
      <c r="B23" s="63">
        <v>1</v>
      </c>
    </row>
    <row r="24" spans="1:2" ht="15" customHeight="1">
      <c r="A24" s="62" t="s">
        <v>610</v>
      </c>
      <c r="B24" s="63">
        <v>3</v>
      </c>
    </row>
    <row r="25" spans="1:2" ht="15" customHeight="1">
      <c r="A25" s="62" t="s">
        <v>611</v>
      </c>
      <c r="B25" s="63">
        <v>1</v>
      </c>
    </row>
    <row r="26" spans="1:2" ht="15" customHeight="1">
      <c r="A26" s="61" t="s">
        <v>619</v>
      </c>
      <c r="B26" s="63">
        <v>5</v>
      </c>
    </row>
    <row r="27" spans="1:2" ht="37.5" customHeight="1">
      <c r="A27" s="61" t="s">
        <v>620</v>
      </c>
      <c r="B27" s="125">
        <v>1</v>
      </c>
    </row>
    <row r="28" spans="1:2" ht="30" customHeight="1">
      <c r="A28" s="62" t="s">
        <v>612</v>
      </c>
      <c r="B28" s="63"/>
    </row>
    <row r="29" spans="1:2" ht="32.25" customHeight="1">
      <c r="A29" s="62" t="s">
        <v>613</v>
      </c>
      <c r="B29" s="63"/>
    </row>
    <row r="30" spans="1:2" ht="33.75" customHeight="1">
      <c r="A30" s="62" t="s">
        <v>614</v>
      </c>
      <c r="B30" s="63"/>
    </row>
    <row r="31" spans="1:2" ht="18.75" customHeight="1">
      <c r="A31" s="62" t="s">
        <v>615</v>
      </c>
      <c r="B31" s="63"/>
    </row>
    <row r="32" spans="1:2" ht="33" customHeight="1">
      <c r="A32" s="61" t="s">
        <v>78</v>
      </c>
      <c r="B32" s="63"/>
    </row>
    <row r="33" spans="1:2" ht="15">
      <c r="A33" s="364"/>
      <c r="B33" s="365"/>
    </row>
    <row r="34" spans="1:2" ht="15">
      <c r="A34" s="366"/>
      <c r="B34" s="365"/>
    </row>
  </sheetData>
  <sheetProtection/>
  <mergeCells count="3">
    <mergeCell ref="A33:B33"/>
    <mergeCell ref="A34:B34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25.421875" style="0" customWidth="1"/>
  </cols>
  <sheetData>
    <row r="1" spans="1:6" s="200" customFormat="1" ht="21.75" customHeight="1">
      <c r="A1" s="369" t="s">
        <v>795</v>
      </c>
      <c r="B1" s="369"/>
      <c r="C1" s="369"/>
      <c r="D1" s="369"/>
      <c r="E1" s="369"/>
      <c r="F1" s="369"/>
    </row>
    <row r="2" spans="1:6" ht="26.25" customHeight="1">
      <c r="A2" s="367" t="s">
        <v>814</v>
      </c>
      <c r="B2" s="368"/>
      <c r="C2" s="368"/>
      <c r="D2" s="368"/>
      <c r="E2" s="368"/>
      <c r="F2" s="368"/>
    </row>
    <row r="3" ht="15">
      <c r="F3" s="204" t="s">
        <v>804</v>
      </c>
    </row>
    <row r="4" spans="1:6" ht="60">
      <c r="A4" s="2" t="s">
        <v>113</v>
      </c>
      <c r="B4" s="3" t="s">
        <v>114</v>
      </c>
      <c r="C4" s="127" t="s">
        <v>1</v>
      </c>
      <c r="D4" s="127" t="s">
        <v>805</v>
      </c>
      <c r="E4" s="127" t="s">
        <v>806</v>
      </c>
      <c r="F4" s="126" t="s">
        <v>3</v>
      </c>
    </row>
    <row r="5" spans="1:6" ht="15">
      <c r="A5" s="30"/>
      <c r="B5" s="30"/>
      <c r="C5" s="130"/>
      <c r="D5" s="130"/>
      <c r="E5" s="130"/>
      <c r="F5" s="130">
        <f>SUM(C5:E5)</f>
        <v>0</v>
      </c>
    </row>
    <row r="6" spans="1:6" ht="15">
      <c r="A6" s="30"/>
      <c r="B6" s="30"/>
      <c r="C6" s="130"/>
      <c r="D6" s="130"/>
      <c r="E6" s="130"/>
      <c r="F6" s="130"/>
    </row>
    <row r="7" spans="1:6" ht="15">
      <c r="A7" s="30"/>
      <c r="B7" s="30"/>
      <c r="C7" s="130"/>
      <c r="D7" s="130"/>
      <c r="E7" s="130"/>
      <c r="F7" s="130"/>
    </row>
    <row r="8" spans="1:6" ht="15">
      <c r="A8" s="30"/>
      <c r="B8" s="30"/>
      <c r="C8" s="130"/>
      <c r="D8" s="130"/>
      <c r="E8" s="130"/>
      <c r="F8" s="130"/>
    </row>
    <row r="9" spans="1:6" ht="15">
      <c r="A9" s="13" t="s">
        <v>216</v>
      </c>
      <c r="B9" s="6" t="s">
        <v>217</v>
      </c>
      <c r="C9" s="130"/>
      <c r="D9" s="130"/>
      <c r="E9" s="130"/>
      <c r="F9" s="130"/>
    </row>
    <row r="10" spans="1:6" ht="15">
      <c r="A10" s="13"/>
      <c r="B10" s="6"/>
      <c r="C10" s="130"/>
      <c r="D10" s="130"/>
      <c r="E10" s="130"/>
      <c r="F10" s="130"/>
    </row>
    <row r="11" spans="1:6" ht="15">
      <c r="A11" s="13"/>
      <c r="B11" s="6"/>
      <c r="C11" s="130"/>
      <c r="D11" s="130"/>
      <c r="E11" s="130"/>
      <c r="F11" s="130"/>
    </row>
    <row r="12" spans="1:6" ht="15">
      <c r="A12" s="13" t="s">
        <v>807</v>
      </c>
      <c r="B12" s="6"/>
      <c r="C12" s="130">
        <v>120000</v>
      </c>
      <c r="D12" s="130"/>
      <c r="E12" s="130"/>
      <c r="F12" s="130"/>
    </row>
    <row r="13" spans="1:6" ht="15">
      <c r="A13" s="13"/>
      <c r="B13" s="6"/>
      <c r="C13" s="130"/>
      <c r="D13" s="130"/>
      <c r="E13" s="130"/>
      <c r="F13" s="130"/>
    </row>
    <row r="14" spans="1:6" ht="15.75">
      <c r="A14" s="287" t="s">
        <v>741</v>
      </c>
      <c r="B14" s="6" t="s">
        <v>218</v>
      </c>
      <c r="C14" s="130">
        <f>SUM(C12:C13)</f>
        <v>120000</v>
      </c>
      <c r="D14" s="130"/>
      <c r="E14" s="130"/>
      <c r="F14" s="130"/>
    </row>
    <row r="15" spans="1:6" ht="15.75">
      <c r="A15" s="288"/>
      <c r="B15" s="6"/>
      <c r="C15" s="130"/>
      <c r="D15" s="130"/>
      <c r="E15" s="130"/>
      <c r="F15" s="130"/>
    </row>
    <row r="16" spans="1:6" ht="15">
      <c r="A16" s="13"/>
      <c r="B16" s="6"/>
      <c r="C16" s="130"/>
      <c r="D16" s="130"/>
      <c r="E16" s="130"/>
      <c r="F16" s="130"/>
    </row>
    <row r="17" spans="1:6" ht="15">
      <c r="A17" s="13"/>
      <c r="B17" s="6"/>
      <c r="C17" s="130"/>
      <c r="D17" s="130"/>
      <c r="E17" s="130"/>
      <c r="F17" s="130"/>
    </row>
    <row r="18" spans="1:6" ht="15">
      <c r="A18" s="13"/>
      <c r="B18" s="6"/>
      <c r="C18" s="130"/>
      <c r="D18" s="130"/>
      <c r="E18" s="130"/>
      <c r="F18" s="130"/>
    </row>
    <row r="19" spans="1:6" ht="15">
      <c r="A19" s="5" t="s">
        <v>219</v>
      </c>
      <c r="B19" s="6" t="s">
        <v>220</v>
      </c>
      <c r="C19" s="130"/>
      <c r="D19" s="130"/>
      <c r="E19" s="130"/>
      <c r="F19" s="130"/>
    </row>
    <row r="20" spans="1:6" ht="15">
      <c r="A20" s="5"/>
      <c r="B20" s="6"/>
      <c r="C20" s="130"/>
      <c r="D20" s="130"/>
      <c r="E20" s="130"/>
      <c r="F20" s="130"/>
    </row>
    <row r="21" spans="1:6" ht="15">
      <c r="A21" s="5"/>
      <c r="B21" s="6"/>
      <c r="C21" s="130"/>
      <c r="D21" s="130"/>
      <c r="E21" s="130"/>
      <c r="F21" s="130"/>
    </row>
    <row r="22" spans="1:6" ht="15">
      <c r="A22" s="5"/>
      <c r="B22" s="6"/>
      <c r="C22" s="130"/>
      <c r="D22" s="130"/>
      <c r="E22" s="130"/>
      <c r="F22" s="130"/>
    </row>
    <row r="23" spans="1:6" ht="15">
      <c r="A23" s="13"/>
      <c r="B23" s="6" t="s">
        <v>222</v>
      </c>
      <c r="C23" s="130"/>
      <c r="D23" s="130"/>
      <c r="E23" s="130"/>
      <c r="F23" s="130"/>
    </row>
    <row r="24" spans="1:6" ht="15">
      <c r="A24" s="13"/>
      <c r="B24" s="6"/>
      <c r="C24" s="130"/>
      <c r="D24" s="130"/>
      <c r="E24" s="130"/>
      <c r="F24" s="130"/>
    </row>
    <row r="25" spans="1:6" ht="15">
      <c r="A25" s="13"/>
      <c r="B25" s="6"/>
      <c r="C25" s="130"/>
      <c r="D25" s="130"/>
      <c r="E25" s="130"/>
      <c r="F25" s="130"/>
    </row>
    <row r="26" spans="1:6" ht="15">
      <c r="A26" s="13" t="s">
        <v>223</v>
      </c>
      <c r="B26" s="6" t="s">
        <v>224</v>
      </c>
      <c r="C26" s="130"/>
      <c r="D26" s="130"/>
      <c r="E26" s="130"/>
      <c r="F26" s="130"/>
    </row>
    <row r="27" spans="1:6" ht="15">
      <c r="A27" s="13"/>
      <c r="B27" s="6"/>
      <c r="C27" s="130"/>
      <c r="D27" s="130"/>
      <c r="E27" s="130"/>
      <c r="F27" s="130"/>
    </row>
    <row r="28" spans="1:6" ht="15">
      <c r="A28" s="13"/>
      <c r="B28" s="6"/>
      <c r="C28" s="130"/>
      <c r="D28" s="130"/>
      <c r="E28" s="130"/>
      <c r="F28" s="130"/>
    </row>
    <row r="29" spans="1:6" ht="15">
      <c r="A29" s="5" t="s">
        <v>225</v>
      </c>
      <c r="B29" s="6" t="s">
        <v>226</v>
      </c>
      <c r="C29" s="130"/>
      <c r="D29" s="130"/>
      <c r="E29" s="130"/>
      <c r="F29" s="130"/>
    </row>
    <row r="30" spans="1:6" ht="15">
      <c r="A30" s="5" t="s">
        <v>227</v>
      </c>
      <c r="B30" s="6" t="s">
        <v>228</v>
      </c>
      <c r="C30" s="130">
        <v>30000</v>
      </c>
      <c r="D30" s="130"/>
      <c r="E30" s="130"/>
      <c r="F30" s="130"/>
    </row>
    <row r="31" spans="1:6" ht="15.75">
      <c r="A31" s="20" t="s">
        <v>460</v>
      </c>
      <c r="B31" s="9" t="s">
        <v>229</v>
      </c>
      <c r="C31" s="191">
        <v>150000</v>
      </c>
      <c r="D31" s="191"/>
      <c r="E31" s="191"/>
      <c r="F31" s="191"/>
    </row>
    <row r="32" spans="1:6" ht="15.75">
      <c r="A32" s="289" t="s">
        <v>742</v>
      </c>
      <c r="B32" s="8"/>
      <c r="C32" s="290">
        <v>2740000</v>
      </c>
      <c r="D32" s="290"/>
      <c r="E32" s="290"/>
      <c r="F32" s="130"/>
    </row>
    <row r="33" spans="1:6" ht="15">
      <c r="A33" s="13" t="s">
        <v>808</v>
      </c>
      <c r="B33" s="8"/>
      <c r="C33" s="290">
        <v>440000</v>
      </c>
      <c r="D33" s="290"/>
      <c r="E33" s="290"/>
      <c r="F33" s="130"/>
    </row>
    <row r="34" spans="1:6" ht="15">
      <c r="A34" s="13" t="s">
        <v>230</v>
      </c>
      <c r="B34" s="6" t="s">
        <v>231</v>
      </c>
      <c r="C34" s="130">
        <f>SUM(C32:C33)</f>
        <v>3180000</v>
      </c>
      <c r="D34" s="130"/>
      <c r="E34" s="130"/>
      <c r="F34" s="130"/>
    </row>
    <row r="35" spans="1:6" ht="15.75">
      <c r="A35" s="289" t="s">
        <v>742</v>
      </c>
      <c r="B35" s="6"/>
      <c r="C35" s="130"/>
      <c r="D35" s="130"/>
      <c r="E35" s="130"/>
      <c r="F35" s="130"/>
    </row>
    <row r="36" spans="1:6" ht="15">
      <c r="A36" s="13" t="s">
        <v>808</v>
      </c>
      <c r="B36" s="6" t="s">
        <v>233</v>
      </c>
      <c r="C36" s="130"/>
      <c r="D36" s="130"/>
      <c r="E36" s="130"/>
      <c r="F36" s="130"/>
    </row>
    <row r="37" spans="1:6" ht="15">
      <c r="A37" s="13"/>
      <c r="B37" s="6"/>
      <c r="C37" s="130"/>
      <c r="D37" s="130"/>
      <c r="E37" s="130"/>
      <c r="F37" s="130"/>
    </row>
    <row r="38" spans="1:6" ht="15">
      <c r="A38" s="13" t="s">
        <v>234</v>
      </c>
      <c r="B38" s="6" t="s">
        <v>235</v>
      </c>
      <c r="C38" s="130"/>
      <c r="D38" s="130"/>
      <c r="E38" s="130"/>
      <c r="F38" s="130"/>
    </row>
    <row r="39" spans="1:6" ht="15">
      <c r="A39" s="13" t="s">
        <v>236</v>
      </c>
      <c r="B39" s="6" t="s">
        <v>237</v>
      </c>
      <c r="C39" s="130">
        <v>850000</v>
      </c>
      <c r="D39" s="130"/>
      <c r="E39" s="130"/>
      <c r="F39" s="130"/>
    </row>
    <row r="40" spans="1:6" ht="15.75">
      <c r="A40" s="20" t="s">
        <v>461</v>
      </c>
      <c r="B40" s="9" t="s">
        <v>238</v>
      </c>
      <c r="C40" s="191">
        <f>C34+C39</f>
        <v>4030000</v>
      </c>
      <c r="D40" s="191"/>
      <c r="E40" s="191"/>
      <c r="F40" s="191"/>
    </row>
    <row r="43" spans="1:5" ht="15">
      <c r="A43" s="248"/>
      <c r="B43" s="248"/>
      <c r="C43" s="248"/>
      <c r="D43" s="248"/>
      <c r="E43" s="128"/>
    </row>
    <row r="44" spans="1:5" ht="15">
      <c r="A44" s="249"/>
      <c r="B44" s="249"/>
      <c r="C44" s="249"/>
      <c r="D44" s="249"/>
      <c r="E44" s="128"/>
    </row>
    <row r="45" spans="1:5" ht="15">
      <c r="A45" s="249"/>
      <c r="B45" s="249"/>
      <c r="C45" s="249"/>
      <c r="D45" s="249"/>
      <c r="E45" s="128"/>
    </row>
    <row r="46" spans="1:5" ht="15">
      <c r="A46" s="249"/>
      <c r="B46" s="249"/>
      <c r="C46" s="249"/>
      <c r="D46" s="249"/>
      <c r="E46" s="128"/>
    </row>
    <row r="47" spans="1:5" ht="15">
      <c r="A47" s="249"/>
      <c r="B47" s="249"/>
      <c r="C47" s="249"/>
      <c r="D47" s="249"/>
      <c r="E47" s="128"/>
    </row>
    <row r="48" spans="1:5" ht="15">
      <c r="A48" s="192"/>
      <c r="B48" s="193"/>
      <c r="C48" s="249"/>
      <c r="D48" s="249"/>
      <c r="E48" s="128"/>
    </row>
    <row r="49" spans="1:5" ht="15">
      <c r="A49" s="192"/>
      <c r="B49" s="193"/>
      <c r="C49" s="249"/>
      <c r="D49" s="249"/>
      <c r="E49" s="128"/>
    </row>
    <row r="50" spans="1:5" ht="15">
      <c r="A50" s="192"/>
      <c r="B50" s="193"/>
      <c r="C50" s="249"/>
      <c r="D50" s="249"/>
      <c r="E50" s="128"/>
    </row>
    <row r="51" spans="1:5" ht="15">
      <c r="A51" s="192"/>
      <c r="B51" s="193"/>
      <c r="C51" s="249"/>
      <c r="D51" s="249"/>
      <c r="E51" s="128"/>
    </row>
    <row r="52" spans="1:5" ht="15">
      <c r="A52" s="192"/>
      <c r="B52" s="193"/>
      <c r="C52" s="249"/>
      <c r="D52" s="249"/>
      <c r="E52" s="128"/>
    </row>
    <row r="53" spans="1:5" ht="15">
      <c r="A53" s="192"/>
      <c r="B53" s="193"/>
      <c r="C53" s="249"/>
      <c r="D53" s="249"/>
      <c r="E53" s="128"/>
    </row>
    <row r="54" spans="1:5" ht="15">
      <c r="A54" s="192"/>
      <c r="B54" s="193"/>
      <c r="C54" s="249"/>
      <c r="D54" s="249"/>
      <c r="E54" s="128"/>
    </row>
    <row r="55" spans="1:5" ht="15">
      <c r="A55" s="192"/>
      <c r="B55" s="193"/>
      <c r="C55" s="249"/>
      <c r="D55" s="249"/>
      <c r="E55" s="128"/>
    </row>
    <row r="56" spans="1:5" ht="15">
      <c r="A56" s="192"/>
      <c r="B56" s="193"/>
      <c r="C56" s="249"/>
      <c r="D56" s="249"/>
      <c r="E56" s="128"/>
    </row>
    <row r="57" spans="1:5" ht="15">
      <c r="A57" s="192"/>
      <c r="B57" s="193"/>
      <c r="C57" s="249"/>
      <c r="D57" s="249"/>
      <c r="E57" s="128"/>
    </row>
    <row r="58" spans="1:5" ht="15">
      <c r="A58" s="194"/>
      <c r="B58" s="193"/>
      <c r="C58" s="249"/>
      <c r="D58" s="249"/>
      <c r="E58" s="128"/>
    </row>
    <row r="59" spans="1:5" ht="15">
      <c r="A59" s="194"/>
      <c r="B59" s="193"/>
      <c r="C59" s="249"/>
      <c r="D59" s="249"/>
      <c r="E59" s="128"/>
    </row>
    <row r="60" spans="1:5" ht="15">
      <c r="A60" s="194"/>
      <c r="B60" s="193"/>
      <c r="C60" s="249"/>
      <c r="D60" s="249"/>
      <c r="E60" s="128"/>
    </row>
    <row r="61" spans="1:5" ht="15">
      <c r="A61" s="192"/>
      <c r="B61" s="193"/>
      <c r="C61" s="249"/>
      <c r="D61" s="249"/>
      <c r="E61" s="128"/>
    </row>
    <row r="62" spans="1:5" ht="15.75">
      <c r="A62" s="195"/>
      <c r="B62" s="196"/>
      <c r="C62" s="249"/>
      <c r="D62" s="249"/>
      <c r="E62" s="128"/>
    </row>
    <row r="63" spans="1:5" ht="15.75">
      <c r="A63" s="197"/>
      <c r="B63" s="198"/>
      <c r="C63" s="249"/>
      <c r="D63" s="249"/>
      <c r="E63" s="128"/>
    </row>
    <row r="64" spans="1:5" ht="15.75">
      <c r="A64" s="197"/>
      <c r="B64" s="198"/>
      <c r="C64" s="249"/>
      <c r="D64" s="249"/>
      <c r="E64" s="128"/>
    </row>
    <row r="65" spans="1:5" ht="15.75">
      <c r="A65" s="197"/>
      <c r="B65" s="198"/>
      <c r="C65" s="249"/>
      <c r="D65" s="249"/>
      <c r="E65" s="128"/>
    </row>
    <row r="66" spans="1:5" ht="15.75">
      <c r="A66" s="197"/>
      <c r="B66" s="198"/>
      <c r="C66" s="249"/>
      <c r="D66" s="249"/>
      <c r="E66" s="128"/>
    </row>
    <row r="67" spans="1:5" ht="15">
      <c r="A67" s="192"/>
      <c r="B67" s="193"/>
      <c r="C67" s="249"/>
      <c r="D67" s="249"/>
      <c r="E67" s="128"/>
    </row>
    <row r="68" spans="1:5" ht="15">
      <c r="A68" s="192"/>
      <c r="B68" s="193"/>
      <c r="C68" s="249"/>
      <c r="D68" s="249"/>
      <c r="E68" s="128"/>
    </row>
    <row r="69" spans="1:5" ht="15">
      <c r="A69" s="192"/>
      <c r="B69" s="193"/>
      <c r="C69" s="249"/>
      <c r="D69" s="249"/>
      <c r="E69" s="128"/>
    </row>
    <row r="70" spans="1:5" ht="15">
      <c r="A70" s="192"/>
      <c r="B70" s="193"/>
      <c r="C70" s="249"/>
      <c r="D70" s="249"/>
      <c r="E70" s="128"/>
    </row>
    <row r="71" spans="1:5" ht="15">
      <c r="A71" s="192"/>
      <c r="B71" s="193"/>
      <c r="C71" s="249"/>
      <c r="D71" s="249"/>
      <c r="E71" s="128"/>
    </row>
    <row r="72" spans="1:5" ht="15">
      <c r="A72" s="192"/>
      <c r="B72" s="193"/>
      <c r="C72" s="249"/>
      <c r="D72" s="249"/>
      <c r="E72" s="128"/>
    </row>
    <row r="73" spans="1:5" ht="15">
      <c r="A73" s="192"/>
      <c r="B73" s="193"/>
      <c r="C73" s="249"/>
      <c r="D73" s="249"/>
      <c r="E73" s="128"/>
    </row>
    <row r="74" spans="1:5" ht="15">
      <c r="A74" s="192"/>
      <c r="B74" s="193"/>
      <c r="C74" s="249"/>
      <c r="D74" s="249"/>
      <c r="E74" s="128"/>
    </row>
    <row r="75" spans="1:5" ht="15">
      <c r="A75" s="192"/>
      <c r="B75" s="193"/>
      <c r="C75" s="249"/>
      <c r="D75" s="249"/>
      <c r="E75" s="128"/>
    </row>
    <row r="76" spans="1:5" ht="15">
      <c r="A76" s="192"/>
      <c r="B76" s="193"/>
      <c r="C76" s="249"/>
      <c r="D76" s="249"/>
      <c r="E76" s="128"/>
    </row>
    <row r="77" spans="1:5" ht="15">
      <c r="A77" s="192"/>
      <c r="B77" s="193"/>
      <c r="C77" s="249"/>
      <c r="D77" s="249"/>
      <c r="E77" s="128"/>
    </row>
    <row r="78" spans="1:5" ht="15.75">
      <c r="A78" s="195"/>
      <c r="B78" s="196"/>
      <c r="C78" s="249"/>
      <c r="D78" s="249"/>
      <c r="E78" s="128"/>
    </row>
    <row r="79" spans="1:5" ht="15">
      <c r="A79" s="128"/>
      <c r="B79" s="128"/>
      <c r="C79" s="128"/>
      <c r="D79" s="128"/>
      <c r="E79" s="128"/>
    </row>
    <row r="80" spans="1:5" ht="15">
      <c r="A80" s="128"/>
      <c r="B80" s="128"/>
      <c r="C80" s="128"/>
      <c r="D80" s="128"/>
      <c r="E80" s="128"/>
    </row>
    <row r="81" spans="1:5" ht="15">
      <c r="A81" s="128"/>
      <c r="B81" s="128"/>
      <c r="C81" s="128"/>
      <c r="D81" s="128"/>
      <c r="E81" s="128"/>
    </row>
    <row r="82" spans="1:5" ht="15">
      <c r="A82" s="128"/>
      <c r="B82" s="128"/>
      <c r="C82" s="128"/>
      <c r="D82" s="128"/>
      <c r="E82" s="128"/>
    </row>
    <row r="83" spans="1:5" ht="15">
      <c r="A83" s="128"/>
      <c r="B83" s="128"/>
      <c r="C83" s="128"/>
      <c r="D83" s="128"/>
      <c r="E83" s="128"/>
    </row>
    <row r="84" spans="1:5" ht="15">
      <c r="A84" s="128"/>
      <c r="B84" s="128"/>
      <c r="C84" s="128"/>
      <c r="D84" s="128"/>
      <c r="E84" s="128"/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Icu</cp:lastModifiedBy>
  <cp:lastPrinted>2017-03-11T10:03:37Z</cp:lastPrinted>
  <dcterms:created xsi:type="dcterms:W3CDTF">2014-01-03T21:48:14Z</dcterms:created>
  <dcterms:modified xsi:type="dcterms:W3CDTF">2017-03-11T10:03:42Z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