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65521" windowWidth="5940" windowHeight="5475" tabRatio="598" firstSheet="4" activeTab="9"/>
  </bookViews>
  <sheets>
    <sheet name="bor." sheetId="1" r:id="rId1"/>
    <sheet name="Mérleg" sheetId="2" r:id="rId2"/>
    <sheet name="Bevételek" sheetId="3" r:id="rId3"/>
    <sheet name="Köt.önként v. bevétel " sheetId="4" r:id="rId4"/>
    <sheet name="Korm.funkciók" sheetId="5" r:id="rId5"/>
    <sheet name="Beruházás" sheetId="6" r:id="rId6"/>
    <sheet name="Köt. önként v. kiadás" sheetId="7" r:id="rId7"/>
    <sheet name="Felújítások" sheetId="8" r:id="rId8"/>
    <sheet name="közgazd. mérleg" sheetId="9" r:id="rId9"/>
    <sheet name=".előirányzat felh.ü." sheetId="10" r:id="rId10"/>
    <sheet name="Munka1" sheetId="11" r:id="rId11"/>
  </sheets>
  <definedNames>
    <definedName name="_xlnm.Print_Area" localSheetId="3">'Köt.önként v. bevétel '!$A$1:$G$25</definedName>
  </definedNames>
  <calcPr fullCalcOnLoad="1"/>
</workbook>
</file>

<file path=xl/sharedStrings.xml><?xml version="1.0" encoding="utf-8"?>
<sst xmlns="http://schemas.openxmlformats.org/spreadsheetml/2006/main" count="700" uniqueCount="413">
  <si>
    <t>tervezett</t>
  </si>
  <si>
    <t>%-a</t>
  </si>
  <si>
    <t>Megnevezés</t>
  </si>
  <si>
    <t>PORPÁC KÖZSÉG ÖNKORMÁNYZATA</t>
  </si>
  <si>
    <t>sor-</t>
  </si>
  <si>
    <t>szám</t>
  </si>
  <si>
    <t>1.</t>
  </si>
  <si>
    <t>2.</t>
  </si>
  <si>
    <t>3.</t>
  </si>
  <si>
    <t>4.</t>
  </si>
  <si>
    <t>5.</t>
  </si>
  <si>
    <t>6.</t>
  </si>
  <si>
    <t>Működési célú átvett pénzeszközök</t>
  </si>
  <si>
    <t>7.</t>
  </si>
  <si>
    <t>8.</t>
  </si>
  <si>
    <t>9.</t>
  </si>
  <si>
    <t>10.</t>
  </si>
  <si>
    <t>személyi juttatások</t>
  </si>
  <si>
    <t>11.</t>
  </si>
  <si>
    <t>12.</t>
  </si>
  <si>
    <t>dologi kiadások</t>
  </si>
  <si>
    <t>13.</t>
  </si>
  <si>
    <t>ellátottak juttatásai</t>
  </si>
  <si>
    <t>14.</t>
  </si>
  <si>
    <t>15.</t>
  </si>
  <si>
    <t>beruházások</t>
  </si>
  <si>
    <t>16.</t>
  </si>
  <si>
    <t>felújítások</t>
  </si>
  <si>
    <t>17.</t>
  </si>
  <si>
    <t>Egyéb felhalmozási kiadások</t>
  </si>
  <si>
    <t>18.</t>
  </si>
  <si>
    <t>finanszírozási kiadások</t>
  </si>
  <si>
    <t>KÖLTSÉGVETÉSI (MŰKÖDÉSI ÉS FELHALMOZÁSI) MÉRLEGE</t>
  </si>
  <si>
    <t>(közgazdasági tagolásban)</t>
  </si>
  <si>
    <t>előirányzat</t>
  </si>
  <si>
    <t>I. Működési  költségvetés</t>
  </si>
  <si>
    <t>Működési  támogatások államháztartáson belülről</t>
  </si>
  <si>
    <t xml:space="preserve"> - önkormányzatok működési támogatásai</t>
  </si>
  <si>
    <t xml:space="preserve"> - egyéb működési célú támogatások bevételei államháztartáson belülről</t>
  </si>
  <si>
    <t>Közhatalmi bevételek</t>
  </si>
  <si>
    <t xml:space="preserve">Működési bevételek   </t>
  </si>
  <si>
    <t xml:space="preserve"> - működési célú visszatérítendő támogatások, kölcsönök visszatérülése államháztartáson kívülről</t>
  </si>
  <si>
    <t xml:space="preserve"> - egyéb működési célú átvett pénzeszközök</t>
  </si>
  <si>
    <t>Működési bevételek összesen</t>
  </si>
  <si>
    <t>Személyi juttatások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</si>
  <si>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</si>
  <si>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</si>
  <si>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</si>
  <si>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</si>
  <si>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 xml:space="preserve"> - működési célú visszatérítendő támogatások, kölcsönök nyújtása államháztartáson kívülre</t>
  </si>
  <si>
    <t xml:space="preserve"> - egyéb működési célú támogatások államháztartáson kívülre</t>
  </si>
  <si>
    <t xml:space="preserve"> - tartalékok</t>
  </si>
  <si>
    <t>Működési kiadások összesen</t>
  </si>
  <si>
    <t>II. Felhalmozási költségvetés</t>
  </si>
  <si>
    <t>Felhalmozási támogatások államháztartáson belülről</t>
  </si>
  <si>
    <t xml:space="preserve">Felhalmozási bevételek   </t>
  </si>
  <si>
    <t>Felhalmozási célú átvett pénzeszközök</t>
  </si>
  <si>
    <t xml:space="preserve"> - felhalmozási célú visszatérítendő támogatások, kölcsönök visszatérülése államházt.kívülről</t>
  </si>
  <si>
    <t xml:space="preserve"> - egyéb felhalmozási célú átvett pénzeszközök</t>
  </si>
  <si>
    <t>Felhalmozási bevételek összesen</t>
  </si>
  <si>
    <t>Beruházások</t>
  </si>
  <si>
    <t>Felújítások</t>
  </si>
  <si>
    <t xml:space="preserve"> - felhalmozási célú visszatérítendő támogatások, kölcsönök nyújtása államháztartáson kívülre</t>
  </si>
  <si>
    <t>Felhalmozási kiadások összesen</t>
  </si>
  <si>
    <t>Önkormányzat bevételei összesen:</t>
  </si>
  <si>
    <t>Önkormányzat kiadásai összesen:</t>
  </si>
  <si>
    <t>III. Finanszírozási műveletek elszámolása</t>
  </si>
  <si>
    <t>Előző év költségvetési maradványának igénybevétele</t>
  </si>
  <si>
    <t>Finanszírozási bevételek összesen:</t>
  </si>
  <si>
    <t>Befektetési célú belföldi értékpapírok vásárlása</t>
  </si>
  <si>
    <t>Finanszírozási kiadások összesen:</t>
  </si>
  <si>
    <t>Önkormányzat bevételei mindösszesen:</t>
  </si>
  <si>
    <t>Önkormányzat kiadásai mindösszesen:</t>
  </si>
  <si>
    <t>BEVÉTELEINEK ÉS KIADÁSAINAK MÉRLEGE</t>
  </si>
  <si>
    <t>BEVÉTELEK:</t>
  </si>
  <si>
    <t>MŰKÖDÉSI TÁMOGATÁSOK ÁLLAMHÁZTARTÁSON BELÜLRŐL</t>
  </si>
  <si>
    <t xml:space="preserve"> ebből: -Helyi önkormányzatok  működésének  általános támogatása</t>
  </si>
  <si>
    <t xml:space="preserve">             - Egyéb működési célú támogatások bevételei államháztartáson belülről</t>
  </si>
  <si>
    <t>FELHALMOZÁSI TÁMOGATÁSOK ÁLLAMHÁZTARTÁSON BELÜLRŐL</t>
  </si>
  <si>
    <t>KÖZHATALMI BEVÉTELEK</t>
  </si>
  <si>
    <t>MŰKÖDÉSI BEVÉTELEK</t>
  </si>
  <si>
    <t>MŰKÖDÉSI CÉLÚ ÁTVETT PÉNZESZKÖZÖK</t>
  </si>
  <si>
    <t xml:space="preserve"> ebből: -Működési célú visszatérítendő támogatások, kölcsönök visszat. államházt.kívülről</t>
  </si>
  <si>
    <t xml:space="preserve">            -Egyéb működési célú átvett pénzeszközök</t>
  </si>
  <si>
    <t>FELHALMOZÁSI CÉLÚ ÁTVETT PÉNZESZKÖZÖK</t>
  </si>
  <si>
    <t xml:space="preserve"> ebből: -Felhalmozási célú visszatérítendő támog., kölcsönök visszatér. államházt.kívülről</t>
  </si>
  <si>
    <t xml:space="preserve">            - Egyéb felhalmozási célú átvett pénzeszközök</t>
  </si>
  <si>
    <t>TÁRGYÉVI BEVÉTELEK ÖSSZESEN:</t>
  </si>
  <si>
    <t>KIADÁSOK:</t>
  </si>
  <si>
    <t>MŰKÖDÉSI KIADÁSOK</t>
  </si>
  <si>
    <t xml:space="preserve"> ebből:</t>
  </si>
  <si>
    <t>FELHALMOZÁSI KIADÁSOK</t>
  </si>
  <si>
    <t>FINANSZÍROZÁSI KIADÁSOK</t>
  </si>
  <si>
    <t xml:space="preserve">           befektetési célú részesedések vásárlása</t>
  </si>
  <si>
    <t>TÁRGYÉVI KIADÁSOK ÖSSZESEN:</t>
  </si>
  <si>
    <t>TÁRGYÉVI BEVÉTELEK ÉS KIADÁSOK EGYENLEGE:</t>
  </si>
  <si>
    <t xml:space="preserve">ELŐZŐ ÉVI KÖLTSÉGVETÉSI MARADVÁNY IGÉNYBEVÉTELE </t>
  </si>
  <si>
    <t>TÁRGYÉVI KÖLTSÉGVETÉSI HIÁNY:</t>
  </si>
  <si>
    <t>BEVÉTELEINEK FORRÁSONKÉNTI ÖSSZETÉTELE</t>
  </si>
  <si>
    <t>M  e  g  n  e  v  e  z  é  s:</t>
  </si>
  <si>
    <t>I.</t>
  </si>
  <si>
    <t>MŰKÖDÉSI CÉLÚ TÁMOGATÁSOK ÁLLAMHÁZTARTÁSON BELÜLRŐL</t>
  </si>
  <si>
    <t>Önkormányzatok működési támogatásai</t>
  </si>
  <si>
    <t>Helyi önkormányzatok  működésének  általános támogatása</t>
  </si>
  <si>
    <t>Települési önkormányzatok működésének támogatása</t>
  </si>
  <si>
    <t>b.</t>
  </si>
  <si>
    <t>település-üzemeltetéshez kapcsolódó feladatellátás támogatása</t>
  </si>
  <si>
    <t>ba.</t>
  </si>
  <si>
    <t>zöldterület gazdálkodással kapcsolatos feladatok ellátásának támogatása</t>
  </si>
  <si>
    <t>bb.</t>
  </si>
  <si>
    <t>közvilágítás fenntartásának támogatása</t>
  </si>
  <si>
    <t>bc.</t>
  </si>
  <si>
    <t>köztemető fenntartással kapcsolatos feladatok támogatása</t>
  </si>
  <si>
    <t>bd.</t>
  </si>
  <si>
    <t>közutak fenntartásának támogatása</t>
  </si>
  <si>
    <t>c.</t>
  </si>
  <si>
    <t>Települési önkormányzatok működésének támogatása összesen:</t>
  </si>
  <si>
    <t>Települési önkormányzatok szociális, gyermekjóléti és gyermekétkeztetési feladatainak támogatása összesen:</t>
  </si>
  <si>
    <t>Könyvtári, közművelődési és múzeumi feladatok támogatása</t>
  </si>
  <si>
    <t>d.</t>
  </si>
  <si>
    <t>II.</t>
  </si>
  <si>
    <t>egyszeri gyermekvédelmi  pénzbeni támogatás</t>
  </si>
  <si>
    <t>közfoglalkoztatottak munkabér támogatása</t>
  </si>
  <si>
    <t>Egyéb működési célú támogatások bevételei államháztartáson belülről összesen:</t>
  </si>
  <si>
    <t>MŰKÖDÉSI CÉLÚ TÁMOGATÁSOK ÁLLAMHÁZTARTÁSON BELÜLRŐL ÖSSZESEN:</t>
  </si>
  <si>
    <t>FELHALMOZÁSI CÉLÚ TÁMOGATÁSOK ÁLLAMHÁZTARTÁSON BELÜLRŐL</t>
  </si>
  <si>
    <t>III.</t>
  </si>
  <si>
    <t>Vagyoni típusú adók</t>
  </si>
  <si>
    <t>Magánszemélyek kommunális adója</t>
  </si>
  <si>
    <t>Értékesítési és forgalmi adók</t>
  </si>
  <si>
    <t>helyi iparűzési adó</t>
  </si>
  <si>
    <t>Gépjárműadók</t>
  </si>
  <si>
    <t>gépjárműadó helyi önkormányzatot megillető része</t>
  </si>
  <si>
    <t>Egyéb közhatalmi bevételek</t>
  </si>
  <si>
    <t xml:space="preserve">1. </t>
  </si>
  <si>
    <t>Igazgatási szolgáltatási díjak</t>
  </si>
  <si>
    <t>Helyi adópótlék, adóbírság</t>
  </si>
  <si>
    <t>KÖZHATALMI BEVÉTELEK ÖSSZESEN:</t>
  </si>
  <si>
    <t xml:space="preserve">IV. </t>
  </si>
  <si>
    <t>Intézményi működési bevételek</t>
  </si>
  <si>
    <t>Bérleti díj és lízingdíj bevétel</t>
  </si>
  <si>
    <t>Szociális étkeztetés térítési díja</t>
  </si>
  <si>
    <t>MŰKÖDÉSI BEVÉTELEK ÖSSZESEN:</t>
  </si>
  <si>
    <t>V.</t>
  </si>
  <si>
    <t>KÖLTSÉGVETÉSI BEVÉTELEK</t>
  </si>
  <si>
    <t>VI.</t>
  </si>
  <si>
    <t>FINANSZÍROZÁSI BEVÉTELEK</t>
  </si>
  <si>
    <t>BEVÉTELEK ÖSSZESEN:</t>
  </si>
  <si>
    <t>PORPÁC KÖZSÉG ÖNKORMÁNYZATA KIADÁSI ELŐIRÁNYZATAI</t>
  </si>
  <si>
    <t>kormányzati funkció száma</t>
  </si>
  <si>
    <t>Kormányzati funkció megnevezése</t>
  </si>
  <si>
    <t>kiadás        összesen:</t>
  </si>
  <si>
    <t>k   i   a   d   á   s   o   k   b   ó   l:</t>
  </si>
  <si>
    <t>működési kiadások</t>
  </si>
  <si>
    <t>felhalmozási kiadások</t>
  </si>
  <si>
    <t>Munkál- tatót terhelő járulékok</t>
  </si>
  <si>
    <t>egyéb működési kiadások</t>
  </si>
  <si>
    <t>működési kiadás összesen:</t>
  </si>
  <si>
    <t>egyéb felhalmozási kiadások</t>
  </si>
  <si>
    <t>felhalmozási kiadások összesen:</t>
  </si>
  <si>
    <t>011130</t>
  </si>
  <si>
    <t>Önkormányzatok és önkormányzati hivatalok jogalkotó és általános igazgatási tevékenysége</t>
  </si>
  <si>
    <t>013320</t>
  </si>
  <si>
    <t>Köztemető-fenntartás és működtetés</t>
  </si>
  <si>
    <t>045160</t>
  </si>
  <si>
    <t>Közutak, hidak, alagutak üzemeltetése, fenntartása</t>
  </si>
  <si>
    <t>051030</t>
  </si>
  <si>
    <t>Nem veszélyes (települési) hulladék vegyes (ömlesztett ) begyűjtése, szállítása, átrakás</t>
  </si>
  <si>
    <t>063020</t>
  </si>
  <si>
    <t>Víztermelés, kezelés, ellátás</t>
  </si>
  <si>
    <t>064010</t>
  </si>
  <si>
    <t>Közvilágítás</t>
  </si>
  <si>
    <t>066020</t>
  </si>
  <si>
    <t>Város- és községgazdálkodási egyéb szolgáltatások</t>
  </si>
  <si>
    <t>072111</t>
  </si>
  <si>
    <t>Háziorvosi alapellátás</t>
  </si>
  <si>
    <t>082044</t>
  </si>
  <si>
    <t>Könyvtári szolgáltatások</t>
  </si>
  <si>
    <t>Gyermekvédelmi pénzbeli és természetbeni ellátások</t>
  </si>
  <si>
    <t>Szociális étkeztetés</t>
  </si>
  <si>
    <t>Egyéb szociális pénbeli ellátások, támogatások</t>
  </si>
  <si>
    <t xml:space="preserve">    Összesen</t>
  </si>
  <si>
    <t>KORMÁNYZATI FUNKCIÓK SZERINTI BONTÁSBAN</t>
  </si>
  <si>
    <t>POPRÁC KÖZSÉG ÖNKORMÁNYZATA</t>
  </si>
  <si>
    <t>változás</t>
  </si>
  <si>
    <t>egyéb önkormányzati feladatok támogatása</t>
  </si>
  <si>
    <t>d.  Lakott külterületettel kapcsolatos feladatok támogatása</t>
  </si>
  <si>
    <t>Települési önkormányzatok szociális feladatainak egyéb támogatása</t>
  </si>
  <si>
    <t>Helyi önkormányzatok  működésének  általános támogatása összesen:</t>
  </si>
  <si>
    <t>Felhalmozási célú önkormányzati támogatások bevételei</t>
  </si>
  <si>
    <t>Felhalmozási célú önkormányzati támogatások bevételei összesen:</t>
  </si>
  <si>
    <t>Poprác Község Önkéntes Tűzoltó Egyesülete vissza térítendő támogatás visszafizetése</t>
  </si>
  <si>
    <t>FELHALMOZÁSI CÉLÚ ÁTVETT PÉNZESZKÖZÖK ÖSSZESEN:</t>
  </si>
  <si>
    <t>Előző évi költségvetési maradvány igénybevétele</t>
  </si>
  <si>
    <t>maradvány igénybevétele belső hiány finanszírozására</t>
  </si>
  <si>
    <t>Felhalmozási célú visszatérítendő támogatások, kölcsönök visszatérülése államháztartáson kívülről</t>
  </si>
  <si>
    <t>-2-</t>
  </si>
  <si>
    <t>települési önkormányzatok nyilvános könyvtári és közművelődési feladatainak támogatása</t>
  </si>
  <si>
    <t>III.Települési önkormányzatok szociális, gyermekjóléti és gyermekétkeztetési feladatainak támogatása</t>
  </si>
  <si>
    <t>IV.Települési önkormányzatok kulturális feladatainak támogatása</t>
  </si>
  <si>
    <t>ebből: beszámítás</t>
  </si>
  <si>
    <t>Települési önkormányzatok kulturális feladatainak támogatása</t>
  </si>
  <si>
    <t>II. EGYÉB MŰKÖDÉSI CÉLÚ TÁMOGATÁSOK BEVÉTELEI ÁLLAMHÁZTARTÁSON BELÜLRŐL</t>
  </si>
  <si>
    <t>előző évi költségvetési maradvány igénybevétele</t>
  </si>
  <si>
    <t>052020</t>
  </si>
  <si>
    <t>Szennyvíz gyűjtése, tisztítása, elhelyezése</t>
  </si>
  <si>
    <t>082092</t>
  </si>
  <si>
    <t>Közművelődés -hagyományos közösségi kulturális értékek gondozása</t>
  </si>
  <si>
    <t>094260</t>
  </si>
  <si>
    <t>Hallgatói és oktatói ösztöndíjak, egyéb juttatások</t>
  </si>
  <si>
    <t xml:space="preserve"> Ft</t>
  </si>
  <si>
    <t xml:space="preserve">Január </t>
  </si>
  <si>
    <t xml:space="preserve">Február 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</si>
  <si>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</si>
  <si>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</si>
  <si>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</si>
  <si>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</si>
  <si>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</si>
  <si>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</si>
  <si>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</si>
  <si>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</si>
  <si>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</si>
  <si>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</si>
  <si>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</si>
  <si>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 xml:space="preserve"> Bevételek</t>
  </si>
  <si>
    <t>működési célú támogatások államháztartáson belülről</t>
  </si>
  <si>
    <t xml:space="preserve">   -  helyi önkormányzatok  működésének  általános támogatása</t>
  </si>
  <si>
    <t xml:space="preserve">    - egyéb működési célú támogatások bevételei államháztartáson belülről</t>
  </si>
  <si>
    <t>felhalmozási célú támogatás államháztartáson belülről</t>
  </si>
  <si>
    <t>közhatalmi bevételek</t>
  </si>
  <si>
    <t>működési bevételek</t>
  </si>
  <si>
    <t>felhalmozási bevételek</t>
  </si>
  <si>
    <t xml:space="preserve">   - működési célú visszatérítendő támogatások, kölcsönök visszatérülése államházt.kívülről</t>
  </si>
  <si>
    <t xml:space="preserve">   - egyéb működési célú átvett pénzeszközök</t>
  </si>
  <si>
    <t>felhalmozási célú átvett pénzeszközök</t>
  </si>
  <si>
    <t xml:space="preserve">   - felhalmozási célú visszatérítendő támogatások, kölcsönök visszatérülése államházt.kívülről</t>
  </si>
  <si>
    <t xml:space="preserve">   - egyéb felhalmozási célú átvett pénzeszközök</t>
  </si>
  <si>
    <t>előző évi pénzmaradvány igénybevétele</t>
  </si>
  <si>
    <t>Előző havi maradvány</t>
  </si>
  <si>
    <t>Bevételek összesen:</t>
  </si>
  <si>
    <t xml:space="preserve"> Kiadások</t>
  </si>
  <si>
    <t>munkaadókat terhelő járulékok és szociális hozzájárulási adó</t>
  </si>
  <si>
    <t>Egyéb működési kiadások</t>
  </si>
  <si>
    <t xml:space="preserve"> - államháztartáson belülre</t>
  </si>
  <si>
    <t xml:space="preserve"> - államháztartáson kívülre</t>
  </si>
  <si>
    <t xml:space="preserve"> - részesedések vásárlása</t>
  </si>
  <si>
    <t>19.</t>
  </si>
  <si>
    <t>általános tartalék</t>
  </si>
  <si>
    <t>20.</t>
  </si>
  <si>
    <t>céltartalék</t>
  </si>
  <si>
    <t>Kiadások összesen</t>
  </si>
  <si>
    <t>bevételek és kiadások egyenlege</t>
  </si>
  <si>
    <t>PORPÁC KÖZSÉG ÖNKORMÁNYZATA  BEVÉTELI ELŐIRÁNYZATAI</t>
  </si>
  <si>
    <t>KÖTELEZŐ, ÖNKÉNT VÁLLALAT ÁLLAMI ( ÁLLAMIGAZGATÁSI ) FELADATOK SZERINTI BONTÁSBAN</t>
  </si>
  <si>
    <t>kormány- zati funkció száma</t>
  </si>
  <si>
    <t>bevétel        összesen:</t>
  </si>
  <si>
    <t>e b b ő l</t>
  </si>
  <si>
    <t>kötelező</t>
  </si>
  <si>
    <t xml:space="preserve">önként vállalt </t>
  </si>
  <si>
    <t>állami ( államigazgatási )</t>
  </si>
  <si>
    <t>f e l a d a t</t>
  </si>
  <si>
    <t>018010</t>
  </si>
  <si>
    <t>Önkormányzatok elszámolásai a központi költségvetéssel</t>
  </si>
  <si>
    <t>KÖTELEZŐ, ÖNKÉNT VÁLLALT ÉS  ÁLLAMI ( ÁLLAMIGAZGATÁSI ) FELADATAINAK KIADÁSAI</t>
  </si>
  <si>
    <t>Egyéb szociális természetbeni és pénzbeni ellátások</t>
  </si>
  <si>
    <t>állami                        ( államigazgatási )</t>
  </si>
  <si>
    <t>- Tartalékok ( felhalmozási célú )</t>
  </si>
  <si>
    <t>költségvetési rendelet</t>
  </si>
  <si>
    <t>Gyermekvédelmi pénzbeni és természetbeni ellátások</t>
  </si>
  <si>
    <t>Önkormányzatok funkcióra nem sorolható bevételei államháztartáson kívülről</t>
  </si>
  <si>
    <t>Faligondnoki szolgálat</t>
  </si>
  <si>
    <t>Önkormányzatok elszámolása központi költségvetéssel</t>
  </si>
  <si>
    <t xml:space="preserve"> c, Egyes szociális feladatok támogatása -szociális étkeztetés</t>
  </si>
  <si>
    <t xml:space="preserve"> e, Falugondnoki szolgálat</t>
  </si>
  <si>
    <t>Gyermekétkeztetés támogatása</t>
  </si>
  <si>
    <t>c,  Rászoruló gyermekek intéznényen kívüli szünidei étkeztetésének támogatása</t>
  </si>
  <si>
    <t>Önkormányzatok  elszámolásai a központi költségvetéssel</t>
  </si>
  <si>
    <t>Szennyvízgyűjtése, tisztítása,elhelyezése</t>
  </si>
  <si>
    <t>Közművelődés-hagyományos közösségi kulturális értékek gondozása</t>
  </si>
  <si>
    <t>Falugondnoki, tanyaondnoki szolgálat</t>
  </si>
  <si>
    <t>ÁHT-n belüli megelőleg. visszafiz.</t>
  </si>
  <si>
    <t>Áht-n belüli megelőlegezések visszafizetése</t>
  </si>
  <si>
    <t xml:space="preserve"> - Áht.n belüli megelőlegezések visszafizetése</t>
  </si>
  <si>
    <t xml:space="preserve"> ebből: Áht-n belüli megelőlegezések visszafizetése</t>
  </si>
  <si>
    <t xml:space="preserve"> Ft </t>
  </si>
  <si>
    <t>adatok  Ft-ban</t>
  </si>
  <si>
    <t>(  Ft-ban)</t>
  </si>
  <si>
    <t>(Ft-ban)</t>
  </si>
  <si>
    <t>Kiszámlázott ért.termék,szolgálzatáa ÁFÁ-ja</t>
  </si>
  <si>
    <t>018030</t>
  </si>
  <si>
    <t>Támogatási célú finanszírozási műveletek</t>
  </si>
  <si>
    <t>ÁFÁ visszatérülés teljesítése</t>
  </si>
  <si>
    <t>sorszám</t>
  </si>
  <si>
    <t>1.1</t>
  </si>
  <si>
    <t>1.1.</t>
  </si>
  <si>
    <t>2.2.</t>
  </si>
  <si>
    <t>Ívóvízminőség javítása KEOP  támogatása</t>
  </si>
  <si>
    <t>Ívóvízminőség javítása pályázat  10 %önrész támogatása</t>
  </si>
  <si>
    <t>1.2.</t>
  </si>
  <si>
    <t>1.3.</t>
  </si>
  <si>
    <t>1.4.</t>
  </si>
  <si>
    <t>2.1.</t>
  </si>
  <si>
    <t>2.1.1.</t>
  </si>
  <si>
    <t>2.1.2.</t>
  </si>
  <si>
    <t>2.1.3.</t>
  </si>
  <si>
    <t>2.1.4.</t>
  </si>
  <si>
    <t>2.1.5.</t>
  </si>
  <si>
    <t xml:space="preserve">       Személyi juttatások</t>
  </si>
  <si>
    <t xml:space="preserve">       Munkáltatót terhelő járulékok</t>
  </si>
  <si>
    <t xml:space="preserve">       Dologi kiadások</t>
  </si>
  <si>
    <t xml:space="preserve">       Társadalom, szociálpolitikai és egyéb társadalombiztosítási juttatások</t>
  </si>
  <si>
    <t xml:space="preserve">       Egyéb működési kiadások</t>
  </si>
  <si>
    <t>2.2.1.</t>
  </si>
  <si>
    <t>2.2.2.</t>
  </si>
  <si>
    <t>2.2.3.</t>
  </si>
  <si>
    <t>2.2.4.</t>
  </si>
  <si>
    <t xml:space="preserve">       Beruházások</t>
  </si>
  <si>
    <t xml:space="preserve">       Felújítások</t>
  </si>
  <si>
    <t xml:space="preserve">       Egyéb felhalmozási kiadások</t>
  </si>
  <si>
    <t xml:space="preserve">       Tartalék</t>
  </si>
  <si>
    <t>2.3.</t>
  </si>
  <si>
    <t>2.4.</t>
  </si>
  <si>
    <t>hiteltör-lesztés</t>
  </si>
  <si>
    <t>része-sedés vásár-lása</t>
  </si>
  <si>
    <t>finanszírozá-si kiadások összesen:</t>
  </si>
  <si>
    <t>állan-dó fogl. Lét-szám</t>
  </si>
  <si>
    <t>1.7.</t>
  </si>
  <si>
    <t>1.6.</t>
  </si>
  <si>
    <t>1.5.</t>
  </si>
  <si>
    <t>Polgármesteri illetmény támogatása</t>
  </si>
  <si>
    <t>Egyéb felhalmozási célú önkormányzati támogatások bevételei összesen:</t>
  </si>
  <si>
    <t xml:space="preserve">Egyéb felhalmozási célú önkormányzati támogatások </t>
  </si>
  <si>
    <t>041233</t>
  </si>
  <si>
    <t>Hosszabb időtartamú közfoglalkoztatás</t>
  </si>
  <si>
    <t>1.2</t>
  </si>
  <si>
    <t>2.2</t>
  </si>
  <si>
    <t>2.1</t>
  </si>
  <si>
    <t>3</t>
  </si>
  <si>
    <t>2.1.6.</t>
  </si>
  <si>
    <t>Ft</t>
  </si>
  <si>
    <t>Szociális ágazati összevont pótlék</t>
  </si>
  <si>
    <t>Működési célú költségvetési és kiegészítő támogatás</t>
  </si>
  <si>
    <t>Szociális célú tűzifavásárlás támogatása</t>
  </si>
  <si>
    <t>Működési célú költségvetési és kiegészítő támogatása</t>
  </si>
  <si>
    <t>-3-</t>
  </si>
  <si>
    <t>2019. év</t>
  </si>
  <si>
    <t>Intézményen kívüli gyermekétkeztetés</t>
  </si>
  <si>
    <t>5</t>
  </si>
  <si>
    <t xml:space="preserve"> - előző évi elszámolások kiadása államháztartáson belülre</t>
  </si>
  <si>
    <t xml:space="preserve">2020. évi </t>
  </si>
  <si>
    <t>1. sz. melléklet a 2/2020.(II.11.) önkormányzati rendelethez</t>
  </si>
  <si>
    <t>2020. évre</t>
  </si>
  <si>
    <t>2. sz. melléklet a 2/2020.(II.11.) önkormányzati rendelethez</t>
  </si>
  <si>
    <t>2020. év</t>
  </si>
  <si>
    <t>3. sz. melléklet a 2/2020.(II.11.) önkormányzati rendelethez</t>
  </si>
  <si>
    <t>4. sz. melléklet  a 2/2020.( II.11.) önkormányzati rendelethez</t>
  </si>
  <si>
    <t>5. sz. melléklet a 2/2020.(II.11.) sz. önkormányzati rendelethez</t>
  </si>
  <si>
    <t>FELÚJÍTÁSI KIADÁSOK</t>
  </si>
  <si>
    <t>tervezett  előirányzat            ( Ft)</t>
  </si>
  <si>
    <t>066020 Város és községgazdálkodási egyéb szolgáltatások</t>
  </si>
  <si>
    <t>TOP-2.1.3-16 Belterületi csapadékvíz elvezetése pályázat tervdokumentáció</t>
  </si>
  <si>
    <t>Beruházási célú előzetesen felszámított általános forgalmi adó</t>
  </si>
  <si>
    <t xml:space="preserve">Összesen: </t>
  </si>
  <si>
    <t>FELÚJÍTÁSOK ÖSSZESEN:</t>
  </si>
  <si>
    <t>Közösségi ház belső felújítása</t>
  </si>
  <si>
    <t>045160 Utak, hídak, alagutak üzemeltetése, fenntartása</t>
  </si>
  <si>
    <t>Dózsa Gy. u felújításának tervezési kiadása</t>
  </si>
  <si>
    <t>Összesen:</t>
  </si>
  <si>
    <t>9. sz. melléklet a 2/2020.(II.11.) önkormányzati rendelethez</t>
  </si>
  <si>
    <t>10. melléklet a 2/2020.(II.11.) sz. önkormányzati rendelethez</t>
  </si>
  <si>
    <t xml:space="preserve"> 2020. évi előirányzat-felhasználási ütemterve</t>
  </si>
  <si>
    <t>11. melléklet a 2/2020.(II.11.) sz. önkormányzati rendelethez</t>
  </si>
  <si>
    <t>2.sz módosítása</t>
  </si>
  <si>
    <t>Magyar Falu program út-/hídépítés támogatása, Dózsa Gy. U. burkolat felújítása</t>
  </si>
  <si>
    <t>Egyéb működési bevételek</t>
  </si>
  <si>
    <t>Közművelődés- hagyományok közösségi kulturális értékek gondozása</t>
  </si>
  <si>
    <t>074040</t>
  </si>
  <si>
    <t>Fertőző megbetegedések megelőzése, járványügyi ellátás</t>
  </si>
  <si>
    <t>Dózsa Gy. u felújításának kivitelezési kiadása</t>
  </si>
  <si>
    <t>BERUHÁZÁSI KIADÁSOK</t>
  </si>
  <si>
    <t>tervezett  előirányzat    ( Ft)</t>
  </si>
  <si>
    <t>063020 Víztermelés-,  kezelés-, ellátás</t>
  </si>
  <si>
    <t>Porpác,Bögöt ívóvízminőség-javtása pályázat építési munkák költségei</t>
  </si>
  <si>
    <t>082044 Könyvtári szolgáltatások</t>
  </si>
  <si>
    <t>Könyvtári infrasturktúra megújítására eszközvásárlás</t>
  </si>
  <si>
    <t>107055 Falugondnoki, tanyagondnoki szolgálat</t>
  </si>
  <si>
    <t>Egyéb informatikai eszköz, kisértékű tárgyi eszköz beszerzése</t>
  </si>
  <si>
    <t>BERUHÁZÁSOK ÖSSZESEN:</t>
  </si>
  <si>
    <t>3.1.</t>
  </si>
  <si>
    <t>3.1.1.</t>
  </si>
  <si>
    <t>8. sz. melléklet  a 2/2020.( II.11.) önkormányzati rendelethez</t>
  </si>
  <si>
    <t>011130 Önkormányzatok igazgatási tevékenysége</t>
  </si>
  <si>
    <t>4.1.</t>
  </si>
  <si>
    <t>Kisértékű tárgyi eszköz beszerzése</t>
  </si>
  <si>
    <t>4.1.1.</t>
  </si>
  <si>
    <t>066020 Város-, községgazdálkodási egyéb szolgáltatások</t>
  </si>
  <si>
    <t>5.1.</t>
  </si>
  <si>
    <t>5.1.1.</t>
  </si>
  <si>
    <t>Egyéb tárgyi eszköz beszerzése</t>
  </si>
  <si>
    <t>3.2.</t>
  </si>
  <si>
    <t>Ingatlanok beszerzése</t>
  </si>
  <si>
    <t>082092 Közművelődés - hagyományos közösségi kulturális értékek gondozása</t>
  </si>
  <si>
    <t>6.1.</t>
  </si>
  <si>
    <t>1. sz. melléklet a 7/2020. (IX. 23.) önkormányzati rendelethez</t>
  </si>
  <si>
    <t>3. sz. melléklet a 7/2020. (IX. 23.) önkormányzati rendelethez</t>
  </si>
  <si>
    <t>2. sz. melléklet a 7/2020. (IX. 23.) önkormányzati rendelethez</t>
  </si>
  <si>
    <t>4. sz. melléklet  a 7/2020. ( IX. 23.) önkormányzati rendelethez</t>
  </si>
  <si>
    <t>5. sz. melléklet a 7/2020. (IX. 23.) önkormányzati rendelethez</t>
  </si>
  <si>
    <t>7. sz. melléklet a 7/2020. (IX. 23.) önkormányzati rendelethez</t>
  </si>
  <si>
    <t>8. melléklet a 7/2020. (IX. 23.) önkormányzati rendelethez</t>
  </si>
  <si>
    <t>9. melléklet a  7/2020. (IX. 23.) önkormányzati rendelethez</t>
  </si>
  <si>
    <t>6. sz. melléklet a 7/2020. (IX. 23.) önkormányzati rendelethez</t>
  </si>
  <si>
    <t>Porpác Község Önkormányzata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</si>
</sst>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0.0000"/>
    <numFmt numFmtId="167" formatCode="0.00000"/>
    <numFmt numFmtId="168" formatCode="_-* #,##0\ _F_t_-;\-* #,##0\ _F_t_-;_-* &quot;-&quot;??\ _F_t_-;_-@_-"/>
    <numFmt numFmtId="169" formatCode="_-* #,##0.0\ _F_t_-;\-* #,##0.0\ _F_t_-;_-* &quot;-&quot;??\ _F_t_-;_-@_-"/>
    <numFmt numFmtId="170" formatCode="#,##0_ ;\-#,##0\ "/>
    <numFmt numFmtId="171" formatCode="0.00000000"/>
    <numFmt numFmtId="172" formatCode="0.0000000"/>
    <numFmt numFmtId="173" formatCode="0.00000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#,##0\ _F_t"/>
    <numFmt numFmtId="178" formatCode="#,##0.0_ ;\-#,##0.0\ "/>
    <numFmt numFmtId="179" formatCode="[$-40E]yyyy\.\ mmmm\ d\."/>
    <numFmt numFmtId="180" formatCode="_-* #,##0.0\ _F_t_-;\-* #,##0.0\ _F_t_-;_-* &quot;-&quot;?\ _F_t_-;_-@_-"/>
    <numFmt numFmtId="181" formatCode="[$-40E]yyyy\.\ mmmm\ d\.\,\ dddd"/>
  </numFmts>
  <fonts count="76">
    <font>
      <sz val="10"/>
      <name val="Arial CE"/>
      <family val="0"/>
    </font>
    <font>
      <sz val="10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sz val="8"/>
      <name val="Arial CE"/>
      <family val="0"/>
    </font>
    <font>
      <b/>
      <sz val="12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i/>
      <sz val="10"/>
      <name val="Arial Narrow"/>
      <family val="2"/>
    </font>
    <font>
      <b/>
      <i/>
      <sz val="22"/>
      <name val="Arial Narrow"/>
      <family val="2"/>
    </font>
    <font>
      <i/>
      <sz val="22"/>
      <name val="Arial Narrow"/>
      <family val="2"/>
    </font>
    <font>
      <b/>
      <sz val="14"/>
      <name val="Arial Narrow"/>
      <family val="2"/>
    </font>
    <font>
      <b/>
      <i/>
      <sz val="11"/>
      <name val="Arial Narrow"/>
      <family val="2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6"/>
      <name val="Arial Narrow"/>
      <family val="2"/>
    </font>
    <font>
      <b/>
      <sz val="16"/>
      <name val="Arial CE"/>
      <family val="0"/>
    </font>
    <font>
      <b/>
      <u val="single"/>
      <sz val="12"/>
      <name val="Times New Roman"/>
      <family val="1"/>
    </font>
    <font>
      <sz val="9"/>
      <name val="Times New Roman"/>
      <family val="1"/>
    </font>
    <font>
      <sz val="12"/>
      <name val="Times Bold Italic"/>
      <family val="1"/>
    </font>
    <font>
      <b/>
      <sz val="12"/>
      <name val="Times Bold Italic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Bold Italic"/>
      <family val="1"/>
    </font>
    <font>
      <sz val="12"/>
      <color indexed="8"/>
      <name val="Times Bold Italic"/>
      <family val="1"/>
    </font>
    <font>
      <sz val="11"/>
      <name val="Arial Narrow"/>
      <family val="2"/>
    </font>
    <font>
      <i/>
      <sz val="11"/>
      <name val="Arial Narrow"/>
      <family val="2"/>
    </font>
    <font>
      <b/>
      <sz val="10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60" fillId="19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5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0" fillId="21" borderId="7" applyNumberFormat="0" applyFont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68" fillId="28" borderId="0" applyNumberFormat="0" applyBorder="0" applyAlignment="0" applyProtection="0"/>
    <xf numFmtId="0" fontId="69" fillId="29" borderId="8" applyNumberFormat="0" applyAlignment="0" applyProtection="0"/>
    <xf numFmtId="0" fontId="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2" fillId="30" borderId="0" applyNumberFormat="0" applyBorder="0" applyAlignment="0" applyProtection="0"/>
    <xf numFmtId="0" fontId="73" fillId="31" borderId="0" applyNumberFormat="0" applyBorder="0" applyAlignment="0" applyProtection="0"/>
    <xf numFmtId="0" fontId="74" fillId="29" borderId="1" applyNumberFormat="0" applyAlignment="0" applyProtection="0"/>
    <xf numFmtId="9" fontId="0" fillId="0" borderId="0" applyFont="0" applyFill="0" applyBorder="0" applyAlignment="0" applyProtection="0"/>
  </cellStyleXfs>
  <cellXfs count="46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14" fontId="4" fillId="0" borderId="0" xfId="0" applyNumberFormat="1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62" applyFont="1">
      <alignment/>
      <protection/>
    </xf>
    <xf numFmtId="0" fontId="15" fillId="0" borderId="0" xfId="62" applyFont="1" applyBorder="1">
      <alignment/>
      <protection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8" fillId="0" borderId="0" xfId="57" applyFont="1">
      <alignment/>
      <protection/>
    </xf>
    <xf numFmtId="168" fontId="8" fillId="0" borderId="0" xfId="40" applyNumberFormat="1" applyFont="1" applyAlignment="1">
      <alignment/>
    </xf>
    <xf numFmtId="0" fontId="15" fillId="0" borderId="0" xfId="57" applyFont="1">
      <alignment/>
      <protection/>
    </xf>
    <xf numFmtId="168" fontId="15" fillId="0" borderId="0" xfId="40" applyNumberFormat="1" applyFont="1" applyAlignment="1">
      <alignment/>
    </xf>
    <xf numFmtId="168" fontId="9" fillId="0" borderId="0" xfId="40" applyNumberFormat="1" applyFont="1" applyAlignment="1">
      <alignment wrapText="1"/>
    </xf>
    <xf numFmtId="0" fontId="9" fillId="0" borderId="0" xfId="0" applyFont="1" applyAlignment="1">
      <alignment wrapText="1"/>
    </xf>
    <xf numFmtId="168" fontId="11" fillId="0" borderId="0" xfId="40" applyNumberFormat="1" applyFont="1" applyAlignment="1">
      <alignment wrapText="1"/>
    </xf>
    <xf numFmtId="164" fontId="11" fillId="0" borderId="0" xfId="0" applyNumberFormat="1" applyFont="1" applyAlignment="1">
      <alignment/>
    </xf>
    <xf numFmtId="168" fontId="11" fillId="0" borderId="0" xfId="40" applyNumberFormat="1" applyFont="1" applyAlignment="1">
      <alignment/>
    </xf>
    <xf numFmtId="168" fontId="11" fillId="0" borderId="0" xfId="40" applyNumberFormat="1" applyFont="1" applyBorder="1" applyAlignment="1">
      <alignment horizontal="center"/>
    </xf>
    <xf numFmtId="168" fontId="22" fillId="0" borderId="0" xfId="40" applyNumberFormat="1" applyFont="1" applyAlignment="1">
      <alignment/>
    </xf>
    <xf numFmtId="168" fontId="9" fillId="0" borderId="0" xfId="4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8" fontId="9" fillId="0" borderId="0" xfId="40" applyNumberFormat="1" applyFont="1" applyAlignment="1">
      <alignment/>
    </xf>
    <xf numFmtId="164" fontId="4" fillId="0" borderId="0" xfId="0" applyNumberFormat="1" applyFont="1" applyAlignment="1">
      <alignment/>
    </xf>
    <xf numFmtId="0" fontId="11" fillId="0" borderId="0" xfId="0" applyFont="1" applyAlignment="1">
      <alignment wrapText="1"/>
    </xf>
    <xf numFmtId="168" fontId="9" fillId="0" borderId="0" xfId="0" applyNumberFormat="1" applyFont="1" applyAlignment="1">
      <alignment/>
    </xf>
    <xf numFmtId="16" fontId="0" fillId="0" borderId="0" xfId="0" applyNumberFormat="1" applyAlignment="1">
      <alignment/>
    </xf>
    <xf numFmtId="168" fontId="23" fillId="0" borderId="0" xfId="40" applyNumberFormat="1" applyFont="1" applyAlignment="1">
      <alignment wrapText="1"/>
    </xf>
    <xf numFmtId="168" fontId="23" fillId="0" borderId="0" xfId="40" applyNumberFormat="1" applyFont="1" applyAlignment="1">
      <alignment/>
    </xf>
    <xf numFmtId="164" fontId="23" fillId="0" borderId="0" xfId="0" applyNumberFormat="1" applyFont="1" applyAlignment="1">
      <alignment/>
    </xf>
    <xf numFmtId="168" fontId="11" fillId="0" borderId="0" xfId="0" applyNumberFormat="1" applyFont="1" applyAlignment="1">
      <alignment/>
    </xf>
    <xf numFmtId="0" fontId="9" fillId="0" borderId="0" xfId="0" applyFont="1" applyAlignment="1">
      <alignment horizontal="left" wrapText="1"/>
    </xf>
    <xf numFmtId="0" fontId="11" fillId="0" borderId="10" xfId="57" applyFont="1" applyBorder="1" applyAlignment="1">
      <alignment horizontal="center"/>
      <protection/>
    </xf>
    <xf numFmtId="0" fontId="9" fillId="0" borderId="0" xfId="60" applyFont="1" applyAlignment="1">
      <alignment horizontal="left" wrapText="1"/>
      <protection/>
    </xf>
    <xf numFmtId="0" fontId="11" fillId="0" borderId="0" xfId="57" applyFont="1" applyBorder="1" applyAlignment="1">
      <alignment horizontal="center" vertical="center"/>
      <protection/>
    </xf>
    <xf numFmtId="0" fontId="11" fillId="0" borderId="0" xfId="57" applyFont="1">
      <alignment/>
      <protection/>
    </xf>
    <xf numFmtId="0" fontId="11" fillId="0" borderId="0" xfId="57" applyFont="1" applyAlignment="1">
      <alignment horizontal="left"/>
      <protection/>
    </xf>
    <xf numFmtId="0" fontId="9" fillId="0" borderId="0" xfId="60" applyFont="1" applyAlignment="1">
      <alignment vertical="justify"/>
      <protection/>
    </xf>
    <xf numFmtId="0" fontId="11" fillId="0" borderId="0" xfId="60" applyFont="1" applyAlignment="1">
      <alignment horizontal="left"/>
      <protection/>
    </xf>
    <xf numFmtId="0" fontId="11" fillId="0" borderId="0" xfId="57" applyFont="1" applyBorder="1" applyAlignment="1">
      <alignment horizontal="left" vertical="center"/>
      <protection/>
    </xf>
    <xf numFmtId="0" fontId="9" fillId="0" borderId="0" xfId="57" applyFont="1" applyAlignment="1">
      <alignment horizontal="center"/>
      <protection/>
    </xf>
    <xf numFmtId="0" fontId="11" fillId="0" borderId="0" xfId="57" applyFont="1" applyAlignment="1">
      <alignment horizontal="center"/>
      <protection/>
    </xf>
    <xf numFmtId="168" fontId="11" fillId="0" borderId="10" xfId="40" applyNumberFormat="1" applyFont="1" applyBorder="1" applyAlignment="1">
      <alignment horizontal="center"/>
    </xf>
    <xf numFmtId="168" fontId="11" fillId="0" borderId="11" xfId="40" applyNumberFormat="1" applyFont="1" applyBorder="1" applyAlignment="1">
      <alignment horizontal="center"/>
    </xf>
    <xf numFmtId="0" fontId="11" fillId="0" borderId="11" xfId="57" applyFont="1" applyBorder="1" applyAlignment="1">
      <alignment horizontal="center"/>
      <protection/>
    </xf>
    <xf numFmtId="168" fontId="11" fillId="0" borderId="12" xfId="40" applyNumberFormat="1" applyFont="1" applyBorder="1" applyAlignment="1">
      <alignment horizontal="center"/>
    </xf>
    <xf numFmtId="0" fontId="11" fillId="0" borderId="12" xfId="57" applyFont="1" applyBorder="1" applyAlignment="1">
      <alignment horizontal="center"/>
      <protection/>
    </xf>
    <xf numFmtId="0" fontId="9" fillId="0" borderId="0" xfId="0" applyFont="1" applyAlignment="1">
      <alignment vertical="justify"/>
    </xf>
    <xf numFmtId="0" fontId="11" fillId="0" borderId="0" xfId="0" applyFont="1" applyAlignment="1">
      <alignment vertical="justify"/>
    </xf>
    <xf numFmtId="0" fontId="11" fillId="0" borderId="0" xfId="0" applyFont="1" applyAlignment="1" quotePrefix="1">
      <alignment/>
    </xf>
    <xf numFmtId="0" fontId="22" fillId="0" borderId="0" xfId="0" applyFont="1" applyAlignment="1">
      <alignment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vertical="center" wrapText="1"/>
    </xf>
    <xf numFmtId="168" fontId="4" fillId="0" borderId="0" xfId="0" applyNumberFormat="1" applyFont="1" applyAlignment="1">
      <alignment/>
    </xf>
    <xf numFmtId="0" fontId="15" fillId="0" borderId="0" xfId="57" applyFont="1" applyBorder="1" applyAlignment="1">
      <alignment horizontal="center"/>
      <protection/>
    </xf>
    <xf numFmtId="0" fontId="15" fillId="0" borderId="0" xfId="0" applyFont="1" applyAlignment="1">
      <alignment horizontal="right"/>
    </xf>
    <xf numFmtId="0" fontId="15" fillId="0" borderId="0" xfId="61" applyFont="1">
      <alignment/>
      <protection/>
    </xf>
    <xf numFmtId="0" fontId="15" fillId="0" borderId="0" xfId="62" applyFont="1" applyAlignment="1">
      <alignment horizontal="center"/>
      <protection/>
    </xf>
    <xf numFmtId="0" fontId="13" fillId="0" borderId="0" xfId="62" applyFont="1" applyAlignment="1">
      <alignment horizontal="center"/>
      <protection/>
    </xf>
    <xf numFmtId="0" fontId="16" fillId="0" borderId="0" xfId="62" applyFont="1" applyAlignment="1">
      <alignment horizontal="center"/>
      <protection/>
    </xf>
    <xf numFmtId="0" fontId="15" fillId="0" borderId="0" xfId="0" applyFont="1" applyAlignment="1">
      <alignment horizontal="center"/>
    </xf>
    <xf numFmtId="0" fontId="15" fillId="0" borderId="0" xfId="62" applyFont="1" applyBorder="1" applyAlignment="1">
      <alignment horizontal="right"/>
      <protection/>
    </xf>
    <xf numFmtId="0" fontId="16" fillId="0" borderId="0" xfId="62" applyFont="1" applyBorder="1">
      <alignment/>
      <protection/>
    </xf>
    <xf numFmtId="0" fontId="15" fillId="0" borderId="0" xfId="62" applyFont="1" applyBorder="1" applyAlignment="1">
      <alignment/>
      <protection/>
    </xf>
    <xf numFmtId="0" fontId="16" fillId="0" borderId="0" xfId="62" applyFont="1" applyBorder="1" applyAlignment="1">
      <alignment horizontal="right"/>
      <protection/>
    </xf>
    <xf numFmtId="0" fontId="15" fillId="0" borderId="0" xfId="61" applyFont="1" applyBorder="1">
      <alignment/>
      <protection/>
    </xf>
    <xf numFmtId="0" fontId="15" fillId="0" borderId="0" xfId="61" applyFont="1" applyAlignment="1">
      <alignment horizontal="left" indent="14"/>
      <protection/>
    </xf>
    <xf numFmtId="0" fontId="0" fillId="0" borderId="0" xfId="61">
      <alignment/>
      <protection/>
    </xf>
    <xf numFmtId="0" fontId="0" fillId="0" borderId="0" xfId="61" applyBorder="1">
      <alignment/>
      <protection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24" fillId="0" borderId="0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24" fillId="0" borderId="21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24" fillId="0" borderId="22" xfId="0" applyFont="1" applyBorder="1" applyAlignment="1">
      <alignment/>
    </xf>
    <xf numFmtId="0" fontId="5" fillId="0" borderId="21" xfId="0" applyFont="1" applyBorder="1" applyAlignment="1">
      <alignment/>
    </xf>
    <xf numFmtId="0" fontId="24" fillId="0" borderId="23" xfId="0" applyFont="1" applyBorder="1" applyAlignment="1">
      <alignment/>
    </xf>
    <xf numFmtId="0" fontId="0" fillId="0" borderId="0" xfId="0" applyFont="1" applyAlignment="1">
      <alignment/>
    </xf>
    <xf numFmtId="0" fontId="21" fillId="0" borderId="0" xfId="62" applyFont="1" applyFill="1" applyBorder="1">
      <alignment/>
      <protection/>
    </xf>
    <xf numFmtId="0" fontId="15" fillId="0" borderId="0" xfId="62" applyFont="1" applyAlignment="1">
      <alignment horizontal="center" vertical="center"/>
      <protection/>
    </xf>
    <xf numFmtId="0" fontId="11" fillId="0" borderId="0" xfId="57" applyFont="1" applyAlignment="1">
      <alignment horizontal="left" wrapText="1"/>
      <protection/>
    </xf>
    <xf numFmtId="0" fontId="11" fillId="0" borderId="0" xfId="57" applyFont="1" applyAlignment="1">
      <alignment horizontal="center" vertical="center"/>
      <protection/>
    </xf>
    <xf numFmtId="0" fontId="15" fillId="0" borderId="0" xfId="0" applyFont="1" applyAlignment="1">
      <alignment horizontal="center" vertical="top"/>
    </xf>
    <xf numFmtId="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9" fillId="0" borderId="0" xfId="0" applyFont="1" applyBorder="1" applyAlignment="1">
      <alignment horizontal="left" wrapText="1"/>
    </xf>
    <xf numFmtId="0" fontId="11" fillId="0" borderId="0" xfId="0" applyFont="1" applyBorder="1" applyAlignment="1">
      <alignment wrapText="1"/>
    </xf>
    <xf numFmtId="0" fontId="1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3" fillId="0" borderId="0" xfId="0" applyFont="1" applyAlignment="1">
      <alignment horizontal="left" wrapText="1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8" fillId="0" borderId="0" xfId="59" applyFont="1">
      <alignment/>
      <protection/>
    </xf>
    <xf numFmtId="168" fontId="8" fillId="0" borderId="0" xfId="40" applyNumberFormat="1" applyFont="1" applyAlignment="1">
      <alignment/>
    </xf>
    <xf numFmtId="168" fontId="4" fillId="0" borderId="0" xfId="40" applyNumberFormat="1" applyFont="1" applyAlignment="1">
      <alignment/>
    </xf>
    <xf numFmtId="0" fontId="28" fillId="0" borderId="0" xfId="59" applyFont="1">
      <alignment/>
      <protection/>
    </xf>
    <xf numFmtId="0" fontId="4" fillId="0" borderId="0" xfId="59" applyFont="1">
      <alignment/>
      <protection/>
    </xf>
    <xf numFmtId="0" fontId="8" fillId="0" borderId="0" xfId="59" applyFont="1" applyAlignment="1">
      <alignment wrapText="1"/>
      <protection/>
    </xf>
    <xf numFmtId="168" fontId="8" fillId="0" borderId="0" xfId="40" applyNumberFormat="1" applyFont="1" applyAlignment="1">
      <alignment wrapText="1"/>
    </xf>
    <xf numFmtId="0" fontId="8" fillId="0" borderId="0" xfId="59" applyFont="1" applyAlignment="1">
      <alignment horizontal="left"/>
      <protection/>
    </xf>
    <xf numFmtId="168" fontId="8" fillId="0" borderId="0" xfId="40" applyNumberFormat="1" applyFont="1" applyAlignment="1">
      <alignment horizontal="right"/>
    </xf>
    <xf numFmtId="0" fontId="4" fillId="0" borderId="0" xfId="57" applyFont="1">
      <alignment/>
      <protection/>
    </xf>
    <xf numFmtId="0" fontId="8" fillId="0" borderId="0" xfId="57" applyFont="1">
      <alignment/>
      <protection/>
    </xf>
    <xf numFmtId="0" fontId="8" fillId="0" borderId="0" xfId="62" applyFont="1">
      <alignment/>
      <protection/>
    </xf>
    <xf numFmtId="168" fontId="4" fillId="0" borderId="0" xfId="40" applyNumberFormat="1" applyFont="1" applyAlignment="1">
      <alignment horizontal="right"/>
    </xf>
    <xf numFmtId="0" fontId="4" fillId="0" borderId="0" xfId="59" applyFont="1" applyAlignment="1">
      <alignment horizontal="left" wrapText="1"/>
      <protection/>
    </xf>
    <xf numFmtId="0" fontId="4" fillId="0" borderId="0" xfId="59" applyFont="1" applyAlignment="1">
      <alignment/>
      <protection/>
    </xf>
    <xf numFmtId="0" fontId="8" fillId="0" borderId="0" xfId="62" applyFont="1" applyAlignment="1">
      <alignment horizontal="center"/>
      <protection/>
    </xf>
    <xf numFmtId="0" fontId="8" fillId="0" borderId="0" xfId="62" applyFont="1" applyAlignment="1">
      <alignment horizontal="right"/>
      <protection/>
    </xf>
    <xf numFmtId="0" fontId="5" fillId="0" borderId="24" xfId="0" applyFont="1" applyBorder="1" applyAlignment="1">
      <alignment horizontal="center" vertical="center"/>
    </xf>
    <xf numFmtId="41" fontId="8" fillId="0" borderId="25" xfId="62" applyNumberFormat="1" applyFont="1" applyBorder="1" applyAlignment="1">
      <alignment horizontal="right" vertical="center"/>
      <protection/>
    </xf>
    <xf numFmtId="0" fontId="5" fillId="0" borderId="26" xfId="0" applyFont="1" applyBorder="1" applyAlignment="1">
      <alignment horizontal="center" vertical="center"/>
    </xf>
    <xf numFmtId="0" fontId="11" fillId="0" borderId="27" xfId="62" applyFont="1" applyBorder="1" applyAlignment="1" quotePrefix="1">
      <alignment horizontal="center" vertical="center" wrapText="1"/>
      <protection/>
    </xf>
    <xf numFmtId="0" fontId="11" fillId="0" borderId="28" xfId="62" applyFont="1" applyBorder="1" applyAlignment="1">
      <alignment horizontal="left" wrapText="1"/>
      <protection/>
    </xf>
    <xf numFmtId="41" fontId="8" fillId="0" borderId="28" xfId="62" applyNumberFormat="1" applyFont="1" applyBorder="1" applyAlignment="1">
      <alignment horizontal="right" vertical="center"/>
      <protection/>
    </xf>
    <xf numFmtId="41" fontId="8" fillId="0" borderId="29" xfId="62" applyNumberFormat="1" applyFont="1" applyBorder="1" applyAlignment="1">
      <alignment horizontal="right" vertical="center"/>
      <protection/>
    </xf>
    <xf numFmtId="0" fontId="8" fillId="0" borderId="30" xfId="62" applyFont="1" applyBorder="1" applyAlignment="1" quotePrefix="1">
      <alignment horizontal="center" vertical="center" wrapText="1"/>
      <protection/>
    </xf>
    <xf numFmtId="0" fontId="8" fillId="0" borderId="26" xfId="62" applyFont="1" applyBorder="1" applyAlignment="1">
      <alignment horizontal="left" wrapText="1"/>
      <protection/>
    </xf>
    <xf numFmtId="41" fontId="8" fillId="0" borderId="31" xfId="62" applyNumberFormat="1" applyFont="1" applyBorder="1" applyAlignment="1">
      <alignment horizontal="right" vertical="center"/>
      <protection/>
    </xf>
    <xf numFmtId="41" fontId="8" fillId="0" borderId="26" xfId="62" applyNumberFormat="1" applyFont="1" applyBorder="1" applyAlignment="1">
      <alignment horizontal="right" vertical="center"/>
      <protection/>
    </xf>
    <xf numFmtId="41" fontId="8" fillId="0" borderId="32" xfId="62" applyNumberFormat="1" applyFont="1" applyBorder="1" applyAlignment="1">
      <alignment horizontal="right" vertical="center"/>
      <protection/>
    </xf>
    <xf numFmtId="0" fontId="11" fillId="0" borderId="30" xfId="62" applyFont="1" applyBorder="1" applyAlignment="1" quotePrefix="1">
      <alignment horizontal="center" vertical="center" wrapText="1"/>
      <protection/>
    </xf>
    <xf numFmtId="0" fontId="11" fillId="0" borderId="26" xfId="62" applyFont="1" applyBorder="1">
      <alignment/>
      <protection/>
    </xf>
    <xf numFmtId="0" fontId="8" fillId="0" borderId="31" xfId="62" applyFont="1" applyBorder="1" applyAlignment="1" quotePrefix="1">
      <alignment horizontal="center" vertical="center" wrapText="1"/>
      <protection/>
    </xf>
    <xf numFmtId="41" fontId="8" fillId="0" borderId="33" xfId="62" applyNumberFormat="1" applyFont="1" applyBorder="1" applyAlignment="1">
      <alignment horizontal="right" vertical="center"/>
      <protection/>
    </xf>
    <xf numFmtId="0" fontId="8" fillId="0" borderId="23" xfId="62" applyFont="1" applyBorder="1">
      <alignment/>
      <protection/>
    </xf>
    <xf numFmtId="0" fontId="4" fillId="0" borderId="21" xfId="62" applyFont="1" applyBorder="1">
      <alignment/>
      <protection/>
    </xf>
    <xf numFmtId="41" fontId="4" fillId="0" borderId="34" xfId="62" applyNumberFormat="1" applyFont="1" applyBorder="1" applyAlignment="1">
      <alignment horizontal="right"/>
      <protection/>
    </xf>
    <xf numFmtId="41" fontId="4" fillId="0" borderId="35" xfId="62" applyNumberFormat="1" applyFont="1" applyBorder="1" applyAlignment="1">
      <alignment horizontal="right"/>
      <protection/>
    </xf>
    <xf numFmtId="41" fontId="4" fillId="0" borderId="21" xfId="62" applyNumberFormat="1" applyFont="1" applyBorder="1" applyAlignment="1">
      <alignment horizontal="right"/>
      <protection/>
    </xf>
    <xf numFmtId="0" fontId="11" fillId="0" borderId="0" xfId="62" applyFont="1" applyAlignment="1">
      <alignment horizontal="center"/>
      <protection/>
    </xf>
    <xf numFmtId="0" fontId="22" fillId="0" borderId="0" xfId="62" applyFont="1" applyAlignment="1">
      <alignment horizontal="center"/>
      <protection/>
    </xf>
    <xf numFmtId="0" fontId="11" fillId="0" borderId="0" xfId="62" applyFont="1">
      <alignment/>
      <protection/>
    </xf>
    <xf numFmtId="0" fontId="11" fillId="0" borderId="36" xfId="62" applyFont="1" applyBorder="1" applyAlignment="1" quotePrefix="1">
      <alignment horizontal="center" vertical="center" wrapText="1"/>
      <protection/>
    </xf>
    <xf numFmtId="0" fontId="11" fillId="0" borderId="24" xfId="62" applyFont="1" applyBorder="1" applyAlignment="1">
      <alignment horizontal="left" wrapText="1"/>
      <protection/>
    </xf>
    <xf numFmtId="3" fontId="9" fillId="0" borderId="37" xfId="62" applyNumberFormat="1" applyFont="1" applyBorder="1" applyAlignment="1">
      <alignment horizontal="right"/>
      <protection/>
    </xf>
    <xf numFmtId="3" fontId="23" fillId="0" borderId="38" xfId="62" applyNumberFormat="1" applyFont="1" applyBorder="1">
      <alignment/>
      <protection/>
    </xf>
    <xf numFmtId="3" fontId="11" fillId="0" borderId="36" xfId="62" applyNumberFormat="1" applyFont="1" applyBorder="1">
      <alignment/>
      <protection/>
    </xf>
    <xf numFmtId="3" fontId="5" fillId="0" borderId="26" xfId="0" applyNumberFormat="1" applyFont="1" applyBorder="1" applyAlignment="1">
      <alignment/>
    </xf>
    <xf numFmtId="0" fontId="11" fillId="0" borderId="26" xfId="62" applyFont="1" applyBorder="1" applyAlignment="1">
      <alignment horizontal="left" wrapText="1"/>
      <protection/>
    </xf>
    <xf numFmtId="3" fontId="9" fillId="0" borderId="31" xfId="62" applyNumberFormat="1" applyFont="1" applyBorder="1" applyAlignment="1">
      <alignment horizontal="right"/>
      <protection/>
    </xf>
    <xf numFmtId="3" fontId="11" fillId="0" borderId="27" xfId="62" applyNumberFormat="1" applyFont="1" applyBorder="1">
      <alignment/>
      <protection/>
    </xf>
    <xf numFmtId="0" fontId="75" fillId="0" borderId="26" xfId="0" applyFont="1" applyBorder="1" applyAlignment="1">
      <alignment horizontal="center" vertical="center"/>
    </xf>
    <xf numFmtId="0" fontId="11" fillId="0" borderId="26" xfId="62" applyFont="1" applyBorder="1" applyAlignment="1">
      <alignment horizontal="left" vertical="center" wrapText="1"/>
      <protection/>
    </xf>
    <xf numFmtId="3" fontId="9" fillId="0" borderId="31" xfId="62" applyNumberFormat="1" applyFont="1" applyBorder="1" applyAlignment="1">
      <alignment horizontal="right" vertical="center"/>
      <protection/>
    </xf>
    <xf numFmtId="3" fontId="23" fillId="0" borderId="38" xfId="62" applyNumberFormat="1" applyFont="1" applyBorder="1" applyAlignment="1">
      <alignment vertical="center"/>
      <protection/>
    </xf>
    <xf numFmtId="3" fontId="11" fillId="0" borderId="30" xfId="62" applyNumberFormat="1" applyFont="1" applyBorder="1" applyAlignment="1">
      <alignment vertical="center"/>
      <protection/>
    </xf>
    <xf numFmtId="3" fontId="5" fillId="0" borderId="26" xfId="0" applyNumberFormat="1" applyFont="1" applyBorder="1" applyAlignment="1">
      <alignment vertical="center"/>
    </xf>
    <xf numFmtId="3" fontId="11" fillId="0" borderId="30" xfId="62" applyNumberFormat="1" applyFont="1" applyBorder="1">
      <alignment/>
      <protection/>
    </xf>
    <xf numFmtId="0" fontId="11" fillId="0" borderId="26" xfId="62" applyFont="1" applyBorder="1" applyAlignment="1">
      <alignment wrapText="1"/>
      <protection/>
    </xf>
    <xf numFmtId="3" fontId="5" fillId="0" borderId="39" xfId="0" applyNumberFormat="1" applyFont="1" applyBorder="1" applyAlignment="1">
      <alignment/>
    </xf>
    <xf numFmtId="0" fontId="11" fillId="0" borderId="40" xfId="62" applyFont="1" applyBorder="1" applyAlignment="1" quotePrefix="1">
      <alignment horizontal="center" vertical="center" wrapText="1"/>
      <protection/>
    </xf>
    <xf numFmtId="0" fontId="11" fillId="0" borderId="33" xfId="62" applyFont="1" applyBorder="1" applyAlignment="1">
      <alignment wrapText="1"/>
      <protection/>
    </xf>
    <xf numFmtId="3" fontId="9" fillId="0" borderId="41" xfId="62" applyNumberFormat="1" applyFont="1" applyBorder="1" applyAlignment="1">
      <alignment horizontal="right"/>
      <protection/>
    </xf>
    <xf numFmtId="3" fontId="23" fillId="0" borderId="42" xfId="62" applyNumberFormat="1" applyFont="1" applyBorder="1">
      <alignment/>
      <protection/>
    </xf>
    <xf numFmtId="0" fontId="8" fillId="0" borderId="15" xfId="62" applyFont="1" applyBorder="1">
      <alignment/>
      <protection/>
    </xf>
    <xf numFmtId="0" fontId="4" fillId="0" borderId="12" xfId="62" applyFont="1" applyBorder="1">
      <alignment/>
      <protection/>
    </xf>
    <xf numFmtId="3" fontId="4" fillId="0" borderId="34" xfId="62" applyNumberFormat="1" applyFont="1" applyBorder="1" applyAlignment="1">
      <alignment horizontal="right"/>
      <protection/>
    </xf>
    <xf numFmtId="3" fontId="4" fillId="0" borderId="23" xfId="62" applyNumberFormat="1" applyFont="1" applyBorder="1" applyAlignment="1">
      <alignment horizontal="right"/>
      <protection/>
    </xf>
    <xf numFmtId="3" fontId="33" fillId="0" borderId="21" xfId="62" applyNumberFormat="1" applyFont="1" applyBorder="1">
      <alignment/>
      <protection/>
    </xf>
    <xf numFmtId="3" fontId="4" fillId="0" borderId="21" xfId="0" applyNumberFormat="1" applyFont="1" applyBorder="1" applyAlignment="1">
      <alignment/>
    </xf>
    <xf numFmtId="0" fontId="8" fillId="0" borderId="24" xfId="62" applyFont="1" applyBorder="1" applyAlignment="1" quotePrefix="1">
      <alignment horizontal="center" vertical="center" wrapText="1"/>
      <protection/>
    </xf>
    <xf numFmtId="0" fontId="8" fillId="0" borderId="43" xfId="62" applyFont="1" applyBorder="1" applyAlignment="1">
      <alignment horizontal="left" wrapText="1"/>
      <protection/>
    </xf>
    <xf numFmtId="41" fontId="8" fillId="0" borderId="24" xfId="62" applyNumberFormat="1" applyFont="1" applyBorder="1" applyAlignment="1">
      <alignment horizontal="right"/>
      <protection/>
    </xf>
    <xf numFmtId="41" fontId="8" fillId="0" borderId="44" xfId="62" applyNumberFormat="1" applyFont="1" applyBorder="1" applyAlignment="1">
      <alignment horizontal="right"/>
      <protection/>
    </xf>
    <xf numFmtId="0" fontId="8" fillId="0" borderId="26" xfId="62" applyFont="1" applyBorder="1" applyAlignment="1" quotePrefix="1">
      <alignment horizontal="center" vertical="center" wrapText="1"/>
      <protection/>
    </xf>
    <xf numFmtId="41" fontId="8" fillId="0" borderId="26" xfId="62" applyNumberFormat="1" applyFont="1" applyBorder="1" applyAlignment="1">
      <alignment horizontal="right"/>
      <protection/>
    </xf>
    <xf numFmtId="41" fontId="8" fillId="0" borderId="38" xfId="62" applyNumberFormat="1" applyFont="1" applyBorder="1" applyAlignment="1">
      <alignment horizontal="right"/>
      <protection/>
    </xf>
    <xf numFmtId="0" fontId="8" fillId="0" borderId="30" xfId="62" applyFont="1" applyBorder="1" applyAlignment="1">
      <alignment wrapText="1"/>
      <protection/>
    </xf>
    <xf numFmtId="41" fontId="8" fillId="0" borderId="45" xfId="62" applyNumberFormat="1" applyFont="1" applyBorder="1" applyAlignment="1">
      <alignment horizontal="right"/>
      <protection/>
    </xf>
    <xf numFmtId="41" fontId="8" fillId="0" borderId="33" xfId="62" applyNumberFormat="1" applyFont="1" applyBorder="1" applyAlignment="1">
      <alignment horizontal="right"/>
      <protection/>
    </xf>
    <xf numFmtId="0" fontId="4" fillId="0" borderId="23" xfId="62" applyFont="1" applyBorder="1">
      <alignment/>
      <protection/>
    </xf>
    <xf numFmtId="41" fontId="4" fillId="0" borderId="23" xfId="62" applyNumberFormat="1" applyFont="1" applyBorder="1" applyAlignment="1">
      <alignment horizontal="right"/>
      <protection/>
    </xf>
    <xf numFmtId="0" fontId="30" fillId="0" borderId="0" xfId="57" applyFont="1">
      <alignment/>
      <protection/>
    </xf>
    <xf numFmtId="168" fontId="30" fillId="0" borderId="0" xfId="40" applyNumberFormat="1" applyFont="1" applyAlignment="1">
      <alignment/>
    </xf>
    <xf numFmtId="0" fontId="30" fillId="0" borderId="0" xfId="57" applyFont="1" applyAlignment="1">
      <alignment horizontal="right"/>
      <protection/>
    </xf>
    <xf numFmtId="0" fontId="34" fillId="0" borderId="0" xfId="0" applyFont="1" applyAlignment="1">
      <alignment/>
    </xf>
    <xf numFmtId="0" fontId="31" fillId="0" borderId="0" xfId="57" applyFont="1" applyAlignment="1">
      <alignment/>
      <protection/>
    </xf>
    <xf numFmtId="0" fontId="31" fillId="0" borderId="10" xfId="57" applyFont="1" applyBorder="1" applyAlignment="1">
      <alignment/>
      <protection/>
    </xf>
    <xf numFmtId="0" fontId="31" fillId="0" borderId="10" xfId="57" applyFont="1" applyBorder="1" applyAlignment="1">
      <alignment horizontal="center"/>
      <protection/>
    </xf>
    <xf numFmtId="168" fontId="31" fillId="0" borderId="10" xfId="40" applyNumberFormat="1" applyFont="1" applyBorder="1" applyAlignment="1">
      <alignment horizontal="center"/>
    </xf>
    <xf numFmtId="0" fontId="31" fillId="0" borderId="11" xfId="57" applyFont="1" applyBorder="1">
      <alignment/>
      <protection/>
    </xf>
    <xf numFmtId="0" fontId="31" fillId="0" borderId="11" xfId="57" applyFont="1" applyBorder="1" applyAlignment="1">
      <alignment horizontal="center"/>
      <protection/>
    </xf>
    <xf numFmtId="168" fontId="31" fillId="0" borderId="11" xfId="40" applyNumberFormat="1" applyFont="1" applyBorder="1" applyAlignment="1">
      <alignment horizontal="center"/>
    </xf>
    <xf numFmtId="0" fontId="31" fillId="0" borderId="12" xfId="57" applyFont="1" applyBorder="1">
      <alignment/>
      <protection/>
    </xf>
    <xf numFmtId="0" fontId="31" fillId="0" borderId="12" xfId="57" applyFont="1" applyBorder="1" applyAlignment="1">
      <alignment horizontal="center"/>
      <protection/>
    </xf>
    <xf numFmtId="168" fontId="31" fillId="0" borderId="12" xfId="40" applyNumberFormat="1" applyFont="1" applyBorder="1" applyAlignment="1">
      <alignment horizontal="center"/>
    </xf>
    <xf numFmtId="0" fontId="30" fillId="0" borderId="0" xfId="57" applyFont="1" applyBorder="1" applyAlignment="1">
      <alignment horizontal="right"/>
      <protection/>
    </xf>
    <xf numFmtId="0" fontId="30" fillId="0" borderId="0" xfId="57" applyFont="1" applyBorder="1" applyAlignment="1">
      <alignment/>
      <protection/>
    </xf>
    <xf numFmtId="168" fontId="30" fillId="0" borderId="0" xfId="40" applyNumberFormat="1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wrapText="1"/>
    </xf>
    <xf numFmtId="0" fontId="30" fillId="0" borderId="0" xfId="57" applyFont="1" applyBorder="1" applyAlignment="1">
      <alignment wrapText="1"/>
      <protection/>
    </xf>
    <xf numFmtId="0" fontId="31" fillId="0" borderId="18" xfId="57" applyFont="1" applyBorder="1" applyAlignment="1">
      <alignment horizontal="right"/>
      <protection/>
    </xf>
    <xf numFmtId="0" fontId="31" fillId="0" borderId="18" xfId="57" applyFont="1" applyBorder="1" applyAlignment="1">
      <alignment/>
      <protection/>
    </xf>
    <xf numFmtId="168" fontId="31" fillId="0" borderId="18" xfId="40" applyNumberFormat="1" applyFont="1" applyBorder="1" applyAlignment="1">
      <alignment/>
    </xf>
    <xf numFmtId="168" fontId="30" fillId="0" borderId="0" xfId="40" applyNumberFormat="1" applyFont="1" applyAlignment="1">
      <alignment/>
    </xf>
    <xf numFmtId="0" fontId="35" fillId="0" borderId="0" xfId="0" applyFont="1" applyAlignment="1">
      <alignment/>
    </xf>
    <xf numFmtId="168" fontId="30" fillId="0" borderId="0" xfId="40" applyNumberFormat="1" applyFont="1" applyAlignment="1">
      <alignment horizontal="right"/>
    </xf>
    <xf numFmtId="0" fontId="30" fillId="0" borderId="0" xfId="57" applyFont="1" applyAlignment="1">
      <alignment/>
      <protection/>
    </xf>
    <xf numFmtId="0" fontId="35" fillId="0" borderId="0" xfId="0" applyFont="1" applyAlignment="1" quotePrefix="1">
      <alignment/>
    </xf>
    <xf numFmtId="0" fontId="30" fillId="0" borderId="18" xfId="57" applyFont="1" applyBorder="1" applyAlignment="1">
      <alignment horizontal="right"/>
      <protection/>
    </xf>
    <xf numFmtId="0" fontId="31" fillId="0" borderId="21" xfId="57" applyFont="1" applyBorder="1" applyAlignment="1">
      <alignment horizontal="right"/>
      <protection/>
    </xf>
    <xf numFmtId="0" fontId="31" fillId="0" borderId="21" xfId="57" applyFont="1" applyBorder="1">
      <alignment/>
      <protection/>
    </xf>
    <xf numFmtId="168" fontId="31" fillId="0" borderId="21" xfId="40" applyNumberFormat="1" applyFont="1" applyBorder="1" applyAlignment="1">
      <alignment/>
    </xf>
    <xf numFmtId="0" fontId="31" fillId="0" borderId="0" xfId="57" applyFont="1" applyBorder="1" applyAlignment="1">
      <alignment horizontal="right"/>
      <protection/>
    </xf>
    <xf numFmtId="0" fontId="31" fillId="0" borderId="0" xfId="57" applyFont="1" applyBorder="1">
      <alignment/>
      <protection/>
    </xf>
    <xf numFmtId="168" fontId="31" fillId="0" borderId="0" xfId="40" applyNumberFormat="1" applyFont="1" applyBorder="1" applyAlignment="1">
      <alignment/>
    </xf>
    <xf numFmtId="0" fontId="31" fillId="0" borderId="0" xfId="58" applyFont="1" applyBorder="1" applyAlignment="1">
      <alignment horizontal="center"/>
      <protection/>
    </xf>
    <xf numFmtId="0" fontId="35" fillId="0" borderId="18" xfId="0" applyFont="1" applyBorder="1" applyAlignment="1">
      <alignment/>
    </xf>
    <xf numFmtId="168" fontId="30" fillId="0" borderId="18" xfId="40" applyNumberFormat="1" applyFont="1" applyBorder="1" applyAlignment="1">
      <alignment/>
    </xf>
    <xf numFmtId="0" fontId="31" fillId="0" borderId="21" xfId="58" applyFont="1" applyBorder="1" applyAlignment="1">
      <alignment horizontal="right"/>
      <protection/>
    </xf>
    <xf numFmtId="0" fontId="31" fillId="0" borderId="21" xfId="58" applyFont="1" applyBorder="1">
      <alignment/>
      <protection/>
    </xf>
    <xf numFmtId="168" fontId="31" fillId="0" borderId="21" xfId="58" applyNumberFormat="1" applyFont="1" applyBorder="1" applyAlignment="1">
      <alignment/>
      <protection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8" fontId="11" fillId="0" borderId="0" xfId="42" applyNumberFormat="1" applyFont="1" applyAlignment="1">
      <alignment/>
    </xf>
    <xf numFmtId="168" fontId="11" fillId="0" borderId="0" xfId="42" applyNumberFormat="1" applyFont="1" applyBorder="1" applyAlignment="1">
      <alignment horizontal="center"/>
    </xf>
    <xf numFmtId="168" fontId="11" fillId="0" borderId="0" xfId="42" applyNumberFormat="1" applyFont="1" applyAlignment="1">
      <alignment wrapText="1"/>
    </xf>
    <xf numFmtId="41" fontId="15" fillId="0" borderId="26" xfId="63" applyNumberFormat="1" applyFont="1" applyBorder="1" applyAlignment="1">
      <alignment horizontal="right" vertical="center"/>
      <protection/>
    </xf>
    <xf numFmtId="3" fontId="36" fillId="0" borderId="17" xfId="63" applyNumberFormat="1" applyFont="1" applyBorder="1" applyAlignment="1">
      <alignment horizontal="right"/>
      <protection/>
    </xf>
    <xf numFmtId="3" fontId="36" fillId="0" borderId="18" xfId="63" applyNumberFormat="1" applyFont="1" applyBorder="1" applyAlignment="1">
      <alignment horizontal="right"/>
      <protection/>
    </xf>
    <xf numFmtId="3" fontId="36" fillId="0" borderId="18" xfId="63" applyNumberFormat="1" applyFont="1" applyBorder="1">
      <alignment/>
      <protection/>
    </xf>
    <xf numFmtId="3" fontId="36" fillId="0" borderId="19" xfId="63" applyNumberFormat="1" applyFont="1" applyBorder="1" applyAlignment="1">
      <alignment horizontal="right"/>
      <protection/>
    </xf>
    <xf numFmtId="3" fontId="36" fillId="0" borderId="20" xfId="63" applyNumberFormat="1" applyFont="1" applyBorder="1" applyAlignment="1">
      <alignment horizontal="right"/>
      <protection/>
    </xf>
    <xf numFmtId="3" fontId="36" fillId="0" borderId="46" xfId="63" applyNumberFormat="1" applyFont="1" applyBorder="1" applyAlignment="1">
      <alignment horizontal="right"/>
      <protection/>
    </xf>
    <xf numFmtId="3" fontId="36" fillId="0" borderId="47" xfId="63" applyNumberFormat="1" applyFont="1" applyBorder="1" applyAlignment="1">
      <alignment horizontal="right"/>
      <protection/>
    </xf>
    <xf numFmtId="3" fontId="36" fillId="0" borderId="17" xfId="63" applyNumberFormat="1" applyFont="1" applyBorder="1" applyAlignment="1">
      <alignment horizontal="right" vertical="center"/>
      <protection/>
    </xf>
    <xf numFmtId="3" fontId="36" fillId="0" borderId="18" xfId="63" applyNumberFormat="1" applyFont="1" applyBorder="1" applyAlignment="1">
      <alignment horizontal="right" vertical="center"/>
      <protection/>
    </xf>
    <xf numFmtId="3" fontId="36" fillId="0" borderId="18" xfId="63" applyNumberFormat="1" applyFont="1" applyBorder="1" applyAlignment="1">
      <alignment vertical="center"/>
      <protection/>
    </xf>
    <xf numFmtId="3" fontId="36" fillId="0" borderId="17" xfId="63" applyNumberFormat="1" applyFont="1" applyBorder="1">
      <alignment/>
      <protection/>
    </xf>
    <xf numFmtId="3" fontId="36" fillId="0" borderId="19" xfId="63" applyNumberFormat="1" applyFont="1" applyBorder="1">
      <alignment/>
      <protection/>
    </xf>
    <xf numFmtId="3" fontId="36" fillId="0" borderId="20" xfId="63" applyNumberFormat="1" applyFont="1" applyBorder="1">
      <alignment/>
      <protection/>
    </xf>
    <xf numFmtId="3" fontId="36" fillId="0" borderId="46" xfId="63" applyNumberFormat="1" applyFont="1" applyBorder="1">
      <alignment/>
      <protection/>
    </xf>
    <xf numFmtId="3" fontId="36" fillId="0" borderId="47" xfId="63" applyNumberFormat="1" applyFont="1" applyBorder="1">
      <alignment/>
      <protection/>
    </xf>
    <xf numFmtId="3" fontId="36" fillId="0" borderId="17" xfId="63" applyNumberFormat="1" applyFont="1" applyBorder="1" applyAlignment="1">
      <alignment vertical="center"/>
      <protection/>
    </xf>
    <xf numFmtId="3" fontId="37" fillId="0" borderId="31" xfId="63" applyNumberFormat="1" applyFont="1" applyBorder="1">
      <alignment/>
      <protection/>
    </xf>
    <xf numFmtId="3" fontId="36" fillId="0" borderId="48" xfId="63" applyNumberFormat="1" applyFont="1" applyBorder="1">
      <alignment/>
      <protection/>
    </xf>
    <xf numFmtId="3" fontId="37" fillId="0" borderId="49" xfId="63" applyNumberFormat="1" applyFont="1" applyBorder="1">
      <alignment/>
      <protection/>
    </xf>
    <xf numFmtId="3" fontId="37" fillId="0" borderId="31" xfId="63" applyNumberFormat="1" applyFont="1" applyBorder="1" applyAlignment="1">
      <alignment vertical="center"/>
      <protection/>
    </xf>
    <xf numFmtId="3" fontId="36" fillId="0" borderId="48" xfId="63" applyNumberFormat="1" applyFont="1" applyBorder="1" applyAlignment="1">
      <alignment vertical="center"/>
      <protection/>
    </xf>
    <xf numFmtId="41" fontId="15" fillId="0" borderId="50" xfId="63" applyNumberFormat="1" applyFont="1" applyBorder="1" applyAlignment="1">
      <alignment horizontal="right"/>
      <protection/>
    </xf>
    <xf numFmtId="41" fontId="15" fillId="0" borderId="22" xfId="63" applyNumberFormat="1" applyFont="1" applyBorder="1" applyAlignment="1">
      <alignment horizontal="right"/>
      <protection/>
    </xf>
    <xf numFmtId="41" fontId="15" fillId="0" borderId="49" xfId="63" applyNumberFormat="1" applyFont="1" applyBorder="1" applyAlignment="1">
      <alignment horizontal="right"/>
      <protection/>
    </xf>
    <xf numFmtId="41" fontId="15" fillId="0" borderId="18" xfId="63" applyNumberFormat="1" applyFont="1" applyBorder="1" applyAlignment="1">
      <alignment horizontal="right"/>
      <protection/>
    </xf>
    <xf numFmtId="41" fontId="15" fillId="0" borderId="51" xfId="63" applyNumberFormat="1" applyFont="1" applyBorder="1" applyAlignment="1">
      <alignment horizontal="right"/>
      <protection/>
    </xf>
    <xf numFmtId="41" fontId="15" fillId="0" borderId="20" xfId="63" applyNumberFormat="1" applyFont="1" applyBorder="1" applyAlignment="1">
      <alignment horizontal="right"/>
      <protection/>
    </xf>
    <xf numFmtId="0" fontId="39" fillId="0" borderId="21" xfId="0" applyFont="1" applyBorder="1" applyAlignment="1">
      <alignment/>
    </xf>
    <xf numFmtId="0" fontId="39" fillId="0" borderId="21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16" fontId="0" fillId="0" borderId="0" xfId="0" applyNumberFormat="1" applyAlignment="1" quotePrefix="1">
      <alignment/>
    </xf>
    <xf numFmtId="3" fontId="0" fillId="0" borderId="37" xfId="0" applyNumberFormat="1" applyFont="1" applyBorder="1" applyAlignment="1">
      <alignment/>
    </xf>
    <xf numFmtId="3" fontId="38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49" fontId="0" fillId="0" borderId="0" xfId="0" applyNumberFormat="1" applyAlignment="1" quotePrefix="1">
      <alignment/>
    </xf>
    <xf numFmtId="0" fontId="0" fillId="0" borderId="0" xfId="0" applyFont="1" applyAlignment="1">
      <alignment/>
    </xf>
    <xf numFmtId="168" fontId="24" fillId="0" borderId="0" xfId="42" applyNumberFormat="1" applyFont="1" applyAlignment="1">
      <alignment/>
    </xf>
    <xf numFmtId="168" fontId="24" fillId="0" borderId="0" xfId="42" applyNumberFormat="1" applyFont="1" applyBorder="1" applyAlignment="1">
      <alignment/>
    </xf>
    <xf numFmtId="168" fontId="5" fillId="0" borderId="0" xfId="42" applyNumberFormat="1" applyFont="1" applyAlignment="1">
      <alignment/>
    </xf>
    <xf numFmtId="168" fontId="5" fillId="0" borderId="0" xfId="42" applyNumberFormat="1" applyFont="1" applyAlignment="1">
      <alignment horizontal="center"/>
    </xf>
    <xf numFmtId="168" fontId="24" fillId="0" borderId="10" xfId="42" applyNumberFormat="1" applyFont="1" applyBorder="1" applyAlignment="1">
      <alignment/>
    </xf>
    <xf numFmtId="168" fontId="24" fillId="0" borderId="52" xfId="42" applyNumberFormat="1" applyFont="1" applyBorder="1" applyAlignment="1">
      <alignment/>
    </xf>
    <xf numFmtId="168" fontId="24" fillId="0" borderId="53" xfId="42" applyNumberFormat="1" applyFont="1" applyBorder="1" applyAlignment="1">
      <alignment/>
    </xf>
    <xf numFmtId="168" fontId="24" fillId="0" borderId="54" xfId="42" applyNumberFormat="1" applyFont="1" applyBorder="1" applyAlignment="1">
      <alignment/>
    </xf>
    <xf numFmtId="168" fontId="5" fillId="0" borderId="54" xfId="42" applyNumberFormat="1" applyFont="1" applyBorder="1" applyAlignment="1">
      <alignment/>
    </xf>
    <xf numFmtId="168" fontId="5" fillId="0" borderId="53" xfId="42" applyNumberFormat="1" applyFont="1" applyBorder="1" applyAlignment="1">
      <alignment/>
    </xf>
    <xf numFmtId="168" fontId="5" fillId="0" borderId="10" xfId="42" applyNumberFormat="1" applyFont="1" applyBorder="1" applyAlignment="1">
      <alignment/>
    </xf>
    <xf numFmtId="168" fontId="5" fillId="0" borderId="11" xfId="42" applyNumberFormat="1" applyFont="1" applyBorder="1" applyAlignment="1">
      <alignment horizontal="center"/>
    </xf>
    <xf numFmtId="168" fontId="5" fillId="0" borderId="55" xfId="42" applyNumberFormat="1" applyFont="1" applyBorder="1" applyAlignment="1">
      <alignment horizontal="center"/>
    </xf>
    <xf numFmtId="168" fontId="5" fillId="0" borderId="56" xfId="42" applyNumberFormat="1" applyFont="1" applyBorder="1" applyAlignment="1">
      <alignment horizontal="center"/>
    </xf>
    <xf numFmtId="168" fontId="5" fillId="0" borderId="57" xfId="42" applyNumberFormat="1" applyFont="1" applyBorder="1" applyAlignment="1">
      <alignment horizontal="center"/>
    </xf>
    <xf numFmtId="168" fontId="24" fillId="0" borderId="11" xfId="42" applyNumberFormat="1" applyFont="1" applyBorder="1" applyAlignment="1">
      <alignment horizontal="center"/>
    </xf>
    <xf numFmtId="168" fontId="5" fillId="0" borderId="12" xfId="42" applyNumberFormat="1" applyFont="1" applyBorder="1" applyAlignment="1">
      <alignment/>
    </xf>
    <xf numFmtId="168" fontId="5" fillId="0" borderId="58" xfId="42" applyNumberFormat="1" applyFont="1" applyBorder="1" applyAlignment="1">
      <alignment/>
    </xf>
    <xf numFmtId="168" fontId="5" fillId="0" borderId="59" xfId="42" applyNumberFormat="1" applyFont="1" applyBorder="1" applyAlignment="1">
      <alignment/>
    </xf>
    <xf numFmtId="168" fontId="5" fillId="0" borderId="60" xfId="42" applyNumberFormat="1" applyFont="1" applyBorder="1" applyAlignment="1">
      <alignment/>
    </xf>
    <xf numFmtId="168" fontId="5" fillId="0" borderId="57" xfId="42" applyNumberFormat="1" applyFont="1" applyBorder="1" applyAlignment="1">
      <alignment/>
    </xf>
    <xf numFmtId="168" fontId="5" fillId="0" borderId="55" xfId="42" applyNumberFormat="1" applyFont="1" applyBorder="1" applyAlignment="1">
      <alignment/>
    </xf>
    <xf numFmtId="168" fontId="5" fillId="0" borderId="56" xfId="42" applyNumberFormat="1" applyFont="1" applyBorder="1" applyAlignment="1">
      <alignment/>
    </xf>
    <xf numFmtId="168" fontId="5" fillId="0" borderId="61" xfId="42" applyNumberFormat="1" applyFont="1" applyBorder="1" applyAlignment="1">
      <alignment/>
    </xf>
    <xf numFmtId="168" fontId="5" fillId="0" borderId="18" xfId="42" applyNumberFormat="1" applyFont="1" applyBorder="1" applyAlignment="1">
      <alignment/>
    </xf>
    <xf numFmtId="168" fontId="5" fillId="0" borderId="38" xfId="42" applyNumberFormat="1" applyFont="1" applyBorder="1" applyAlignment="1">
      <alignment/>
    </xf>
    <xf numFmtId="168" fontId="5" fillId="0" borderId="18" xfId="42" applyNumberFormat="1" applyFont="1" applyBorder="1" applyAlignment="1">
      <alignment/>
    </xf>
    <xf numFmtId="168" fontId="0" fillId="0" borderId="18" xfId="42" applyNumberFormat="1" applyFont="1" applyFill="1" applyBorder="1" applyAlignment="1">
      <alignment/>
    </xf>
    <xf numFmtId="168" fontId="0" fillId="0" borderId="48" xfId="42" applyNumberFormat="1" applyFont="1" applyFill="1" applyBorder="1" applyAlignment="1">
      <alignment/>
    </xf>
    <xf numFmtId="168" fontId="5" fillId="0" borderId="18" xfId="42" applyNumberFormat="1" applyFont="1" applyFill="1" applyBorder="1" applyAlignment="1">
      <alignment/>
    </xf>
    <xf numFmtId="168" fontId="5" fillId="0" borderId="48" xfId="42" applyNumberFormat="1" applyFont="1" applyFill="1" applyBorder="1" applyAlignment="1">
      <alignment/>
    </xf>
    <xf numFmtId="168" fontId="24" fillId="0" borderId="62" xfId="42" applyNumberFormat="1" applyFont="1" applyBorder="1" applyAlignment="1">
      <alignment/>
    </xf>
    <xf numFmtId="168" fontId="24" fillId="0" borderId="21" xfId="42" applyNumberFormat="1" applyFont="1" applyBorder="1" applyAlignment="1">
      <alignment/>
    </xf>
    <xf numFmtId="168" fontId="5" fillId="0" borderId="63" xfId="42" applyNumberFormat="1" applyFont="1" applyBorder="1" applyAlignment="1">
      <alignment/>
    </xf>
    <xf numFmtId="168" fontId="5" fillId="0" borderId="48" xfId="42" applyNumberFormat="1" applyFont="1" applyBorder="1" applyAlignment="1">
      <alignment/>
    </xf>
    <xf numFmtId="168" fontId="5" fillId="0" borderId="64" xfId="42" applyNumberFormat="1" applyFont="1" applyBorder="1" applyAlignment="1">
      <alignment/>
    </xf>
    <xf numFmtId="168" fontId="5" fillId="0" borderId="65" xfId="42" applyNumberFormat="1" applyFont="1" applyBorder="1" applyAlignment="1">
      <alignment/>
    </xf>
    <xf numFmtId="49" fontId="8" fillId="0" borderId="30" xfId="62" applyNumberFormat="1" applyFont="1" applyBorder="1" applyAlignment="1" quotePrefix="1">
      <alignment horizontal="center" vertical="center" wrapText="1"/>
      <protection/>
    </xf>
    <xf numFmtId="41" fontId="8" fillId="0" borderId="26" xfId="63" applyNumberFormat="1" applyFont="1" applyBorder="1" applyAlignment="1">
      <alignment horizontal="right" vertical="center"/>
      <protection/>
    </xf>
    <xf numFmtId="41" fontId="8" fillId="0" borderId="39" xfId="63" applyNumberFormat="1" applyFont="1" applyBorder="1" applyAlignment="1">
      <alignment horizontal="right" vertical="center"/>
      <protection/>
    </xf>
    <xf numFmtId="49" fontId="11" fillId="0" borderId="30" xfId="62" applyNumberFormat="1" applyFont="1" applyBorder="1" applyAlignment="1" quotePrefix="1">
      <alignment horizontal="center" vertical="center" wrapText="1"/>
      <protection/>
    </xf>
    <xf numFmtId="49" fontId="8" fillId="0" borderId="26" xfId="62" applyNumberFormat="1" applyFont="1" applyBorder="1" applyAlignment="1" quotePrefix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0" fillId="0" borderId="0" xfId="0" applyAlignment="1">
      <alignment horizontal="right"/>
    </xf>
    <xf numFmtId="0" fontId="11" fillId="0" borderId="0" xfId="62" applyFont="1" applyAlignment="1">
      <alignment horizontal="left"/>
      <protection/>
    </xf>
    <xf numFmtId="0" fontId="38" fillId="0" borderId="0" xfId="0" applyFont="1" applyAlignment="1">
      <alignment horizontal="center"/>
    </xf>
    <xf numFmtId="0" fontId="38" fillId="0" borderId="21" xfId="0" applyFont="1" applyBorder="1" applyAlignment="1">
      <alignment vertical="center"/>
    </xf>
    <xf numFmtId="0" fontId="38" fillId="0" borderId="21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 wrapText="1"/>
    </xf>
    <xf numFmtId="3" fontId="0" fillId="0" borderId="66" xfId="0" applyNumberFormat="1" applyFont="1" applyBorder="1" applyAlignment="1">
      <alignment/>
    </xf>
    <xf numFmtId="3" fontId="0" fillId="0" borderId="37" xfId="0" applyNumberFormat="1" applyBorder="1" applyAlignment="1">
      <alignment/>
    </xf>
    <xf numFmtId="0" fontId="38" fillId="0" borderId="0" xfId="0" applyFont="1" applyAlignment="1">
      <alignment wrapText="1"/>
    </xf>
    <xf numFmtId="0" fontId="18" fillId="0" borderId="0" xfId="0" applyFont="1" applyAlignment="1">
      <alignment horizontal="center"/>
    </xf>
    <xf numFmtId="49" fontId="20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8" fillId="0" borderId="0" xfId="61" applyFont="1" applyAlignment="1">
      <alignment horizontal="right" vertical="top"/>
      <protection/>
    </xf>
    <xf numFmtId="0" fontId="5" fillId="0" borderId="0" xfId="0" applyFont="1" applyAlignment="1">
      <alignment horizontal="right"/>
    </xf>
    <xf numFmtId="0" fontId="4" fillId="0" borderId="0" xfId="59" applyFont="1" applyAlignment="1">
      <alignment horizontal="center"/>
      <protection/>
    </xf>
    <xf numFmtId="0" fontId="9" fillId="0" borderId="0" xfId="59" applyFont="1" applyAlignment="1">
      <alignment horizontal="center"/>
      <protection/>
    </xf>
    <xf numFmtId="0" fontId="8" fillId="0" borderId="0" xfId="61" applyFont="1" applyAlignment="1">
      <alignment horizontal="left" vertical="top"/>
      <protection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9" fillId="0" borderId="0" xfId="60" applyFont="1" applyAlignment="1">
      <alignment horizontal="left" wrapText="1"/>
      <protection/>
    </xf>
    <xf numFmtId="0" fontId="0" fillId="0" borderId="0" xfId="0" applyAlignment="1">
      <alignment horizontal="left" wrapText="1"/>
    </xf>
    <xf numFmtId="0" fontId="11" fillId="0" borderId="0" xfId="60" applyFont="1" applyAlignment="1">
      <alignment horizontal="left" wrapText="1"/>
      <protection/>
    </xf>
    <xf numFmtId="0" fontId="9" fillId="0" borderId="0" xfId="0" applyFont="1" applyAlignment="1">
      <alignment horizontal="left" wrapText="1"/>
    </xf>
    <xf numFmtId="0" fontId="11" fillId="0" borderId="0" xfId="57" applyFont="1" applyBorder="1" applyAlignment="1">
      <alignment horizontal="left" vertical="center"/>
      <protection/>
    </xf>
    <xf numFmtId="0" fontId="11" fillId="0" borderId="66" xfId="0" applyFont="1" applyBorder="1" applyAlignment="1" quotePrefix="1">
      <alignment horizontal="center" wrapText="1"/>
    </xf>
    <xf numFmtId="0" fontId="23" fillId="0" borderId="0" xfId="0" applyFont="1" applyAlignment="1">
      <alignment horizontal="left" wrapText="1"/>
    </xf>
    <xf numFmtId="0" fontId="0" fillId="0" borderId="0" xfId="0" applyAlignment="1">
      <alignment/>
    </xf>
    <xf numFmtId="0" fontId="11" fillId="0" borderId="13" xfId="57" applyFont="1" applyBorder="1" applyAlignment="1">
      <alignment horizontal="center" vertical="center"/>
      <protection/>
    </xf>
    <xf numFmtId="0" fontId="11" fillId="0" borderId="67" xfId="57" applyFont="1" applyBorder="1" applyAlignment="1">
      <alignment horizontal="center" vertical="center"/>
      <protection/>
    </xf>
    <xf numFmtId="0" fontId="11" fillId="0" borderId="68" xfId="57" applyFont="1" applyBorder="1" applyAlignment="1">
      <alignment horizontal="center" vertical="center"/>
      <protection/>
    </xf>
    <xf numFmtId="0" fontId="11" fillId="0" borderId="14" xfId="57" applyFont="1" applyBorder="1" applyAlignment="1">
      <alignment horizontal="center" vertical="center"/>
      <protection/>
    </xf>
    <xf numFmtId="0" fontId="11" fillId="0" borderId="0" xfId="57" applyFont="1" applyBorder="1" applyAlignment="1">
      <alignment horizontal="center" vertical="center"/>
      <protection/>
    </xf>
    <xf numFmtId="0" fontId="11" fillId="0" borderId="69" xfId="57" applyFont="1" applyBorder="1" applyAlignment="1">
      <alignment horizontal="center" vertical="center"/>
      <protection/>
    </xf>
    <xf numFmtId="0" fontId="11" fillId="0" borderId="15" xfId="57" applyFont="1" applyBorder="1" applyAlignment="1">
      <alignment horizontal="center" vertical="center"/>
      <protection/>
    </xf>
    <xf numFmtId="0" fontId="11" fillId="0" borderId="66" xfId="57" applyFont="1" applyBorder="1" applyAlignment="1">
      <alignment horizontal="center" vertical="center"/>
      <protection/>
    </xf>
    <xf numFmtId="0" fontId="11" fillId="0" borderId="70" xfId="57" applyFont="1" applyBorder="1" applyAlignment="1">
      <alignment horizontal="center" vertical="center"/>
      <protection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11" fillId="0" borderId="0" xfId="57" applyFont="1" applyAlignment="1">
      <alignment horizontal="left" wrapText="1"/>
      <protection/>
    </xf>
    <xf numFmtId="0" fontId="9" fillId="0" borderId="0" xfId="0" applyFont="1" applyBorder="1" applyAlignment="1">
      <alignment horizontal="left" wrapText="1"/>
    </xf>
    <xf numFmtId="0" fontId="11" fillId="0" borderId="0" xfId="0" applyFont="1" applyBorder="1" applyAlignment="1">
      <alignment wrapText="1"/>
    </xf>
    <xf numFmtId="0" fontId="9" fillId="0" borderId="0" xfId="57" applyFont="1" applyAlignment="1">
      <alignment horizontal="center"/>
      <protection/>
    </xf>
    <xf numFmtId="0" fontId="11" fillId="0" borderId="66" xfId="57" applyFont="1" applyBorder="1" applyAlignment="1">
      <alignment horizontal="right"/>
      <protection/>
    </xf>
    <xf numFmtId="0" fontId="22" fillId="0" borderId="0" xfId="0" applyFont="1" applyAlignment="1">
      <alignment horizontal="left" wrapText="1"/>
    </xf>
    <xf numFmtId="0" fontId="11" fillId="0" borderId="0" xfId="57" applyFont="1" applyAlignment="1">
      <alignment horizontal="left"/>
      <protection/>
    </xf>
    <xf numFmtId="0" fontId="0" fillId="0" borderId="0" xfId="0" applyAlignment="1">
      <alignment horizontal="left"/>
    </xf>
    <xf numFmtId="0" fontId="11" fillId="0" borderId="0" xfId="57" applyFont="1" applyAlignment="1">
      <alignment horizontal="right"/>
      <protection/>
    </xf>
    <xf numFmtId="0" fontId="0" fillId="0" borderId="0" xfId="0" applyAlignment="1">
      <alignment horizontal="right"/>
    </xf>
    <xf numFmtId="0" fontId="8" fillId="0" borderId="23" xfId="57" applyFont="1" applyBorder="1" applyAlignment="1">
      <alignment horizontal="center"/>
      <protection/>
    </xf>
    <xf numFmtId="0" fontId="8" fillId="0" borderId="35" xfId="57" applyFont="1" applyBorder="1" applyAlignment="1">
      <alignment horizontal="center"/>
      <protection/>
    </xf>
    <xf numFmtId="0" fontId="8" fillId="0" borderId="34" xfId="57" applyFont="1" applyBorder="1" applyAlignment="1">
      <alignment horizontal="center"/>
      <protection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0" xfId="61" applyFont="1" applyAlignment="1">
      <alignment horizontal="right"/>
      <protection/>
    </xf>
    <xf numFmtId="0" fontId="5" fillId="0" borderId="0" xfId="0" applyFont="1" applyAlignment="1">
      <alignment/>
    </xf>
    <xf numFmtId="0" fontId="8" fillId="0" borderId="0" xfId="61" applyFont="1" applyAlignment="1">
      <alignment horizontal="left"/>
      <protection/>
    </xf>
    <xf numFmtId="0" fontId="29" fillId="0" borderId="10" xfId="0" applyFont="1" applyBorder="1" applyAlignment="1">
      <alignment horizontal="center" vertical="center" textRotation="255"/>
    </xf>
    <xf numFmtId="0" fontId="29" fillId="0" borderId="11" xfId="0" applyFont="1" applyBorder="1" applyAlignment="1">
      <alignment horizontal="center" vertical="center" textRotation="255"/>
    </xf>
    <xf numFmtId="0" fontId="29" fillId="0" borderId="12" xfId="0" applyFont="1" applyBorder="1" applyAlignment="1">
      <alignment horizontal="center" vertical="center" textRotation="255"/>
    </xf>
    <xf numFmtId="0" fontId="4" fillId="0" borderId="0" xfId="62" applyFont="1" applyAlignment="1">
      <alignment horizontal="center"/>
      <protection/>
    </xf>
    <xf numFmtId="0" fontId="4" fillId="0" borderId="0" xfId="62" applyFont="1" applyAlignment="1">
      <alignment horizontal="center" vertical="center"/>
      <protection/>
    </xf>
    <xf numFmtId="0" fontId="24" fillId="0" borderId="0" xfId="0" applyFont="1" applyAlignment="1">
      <alignment horizontal="center" vertical="center"/>
    </xf>
    <xf numFmtId="0" fontId="8" fillId="0" borderId="10" xfId="62" applyFont="1" applyBorder="1" applyAlignment="1">
      <alignment horizontal="center" vertical="center" wrapText="1"/>
      <protection/>
    </xf>
    <xf numFmtId="0" fontId="8" fillId="0" borderId="11" xfId="62" applyFont="1" applyBorder="1" applyAlignment="1">
      <alignment horizontal="center" vertical="center" wrapText="1"/>
      <protection/>
    </xf>
    <xf numFmtId="0" fontId="8" fillId="0" borderId="12" xfId="62" applyFont="1" applyBorder="1" applyAlignment="1">
      <alignment horizontal="center" vertical="center" wrapText="1"/>
      <protection/>
    </xf>
    <xf numFmtId="0" fontId="8" fillId="0" borderId="10" xfId="62" applyFont="1" applyBorder="1" applyAlignment="1">
      <alignment horizontal="center" vertical="center"/>
      <protection/>
    </xf>
    <xf numFmtId="0" fontId="8" fillId="0" borderId="11" xfId="62" applyFont="1" applyBorder="1" applyAlignment="1">
      <alignment horizontal="center" vertical="center"/>
      <protection/>
    </xf>
    <xf numFmtId="0" fontId="8" fillId="0" borderId="12" xfId="62" applyFont="1" applyBorder="1" applyAlignment="1">
      <alignment horizontal="center" vertical="center"/>
      <protection/>
    </xf>
    <xf numFmtId="0" fontId="8" fillId="0" borderId="10" xfId="57" applyFont="1" applyBorder="1" applyAlignment="1">
      <alignment horizontal="center" vertical="center" wrapText="1"/>
      <protection/>
    </xf>
    <xf numFmtId="0" fontId="8" fillId="0" borderId="11" xfId="57" applyFont="1" applyBorder="1" applyAlignment="1">
      <alignment horizontal="center" vertical="center" wrapText="1"/>
      <protection/>
    </xf>
    <xf numFmtId="0" fontId="8" fillId="0" borderId="12" xfId="57" applyFont="1" applyBorder="1" applyAlignment="1">
      <alignment horizontal="center" vertical="center" wrapText="1"/>
      <protection/>
    </xf>
    <xf numFmtId="0" fontId="32" fillId="0" borderId="0" xfId="62" applyFont="1" applyAlignment="1">
      <alignment horizontal="center"/>
      <protection/>
    </xf>
    <xf numFmtId="0" fontId="11" fillId="0" borderId="10" xfId="62" applyFont="1" applyBorder="1" applyAlignment="1">
      <alignment horizontal="center" vertical="center" wrapText="1"/>
      <protection/>
    </xf>
    <xf numFmtId="0" fontId="11" fillId="0" borderId="11" xfId="62" applyFont="1" applyBorder="1" applyAlignment="1">
      <alignment horizontal="center" vertical="center" wrapText="1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11" fillId="0" borderId="10" xfId="57" applyFont="1" applyBorder="1" applyAlignment="1">
      <alignment horizontal="center" vertical="center" wrapText="1"/>
      <protection/>
    </xf>
    <xf numFmtId="0" fontId="11" fillId="0" borderId="11" xfId="57" applyFont="1" applyBorder="1" applyAlignment="1">
      <alignment horizontal="center" vertical="center" wrapText="1"/>
      <protection/>
    </xf>
    <xf numFmtId="0" fontId="11" fillId="0" borderId="14" xfId="57" applyFont="1" applyBorder="1" applyAlignment="1">
      <alignment horizontal="center" vertical="center" wrapText="1"/>
      <protection/>
    </xf>
    <xf numFmtId="0" fontId="11" fillId="0" borderId="15" xfId="57" applyFont="1" applyBorder="1" applyAlignment="1">
      <alignment horizontal="center" vertical="center" wrapText="1"/>
      <protection/>
    </xf>
    <xf numFmtId="0" fontId="11" fillId="0" borderId="23" xfId="57" applyFont="1" applyBorder="1" applyAlignment="1">
      <alignment horizontal="center"/>
      <protection/>
    </xf>
    <xf numFmtId="0" fontId="11" fillId="0" borderId="35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 vertical="center"/>
      <protection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11" fillId="0" borderId="11" xfId="57" applyFont="1" applyBorder="1" applyAlignment="1">
      <alignment horizontal="center" vertical="center"/>
      <protection/>
    </xf>
    <xf numFmtId="0" fontId="11" fillId="0" borderId="12" xfId="57" applyFont="1" applyBorder="1" applyAlignment="1">
      <alignment horizontal="center" vertical="center"/>
      <protection/>
    </xf>
    <xf numFmtId="0" fontId="11" fillId="0" borderId="12" xfId="57" applyFont="1" applyBorder="1" applyAlignment="1">
      <alignment horizontal="center" vertical="center" wrapText="1"/>
      <protection/>
    </xf>
    <xf numFmtId="0" fontId="11" fillId="0" borderId="34" xfId="57" applyFont="1" applyBorder="1" applyAlignment="1">
      <alignment horizontal="center"/>
      <protection/>
    </xf>
    <xf numFmtId="0" fontId="11" fillId="0" borderId="35" xfId="57" applyFont="1" applyBorder="1" applyAlignment="1">
      <alignment horizontal="center" wrapText="1"/>
      <protection/>
    </xf>
    <xf numFmtId="0" fontId="25" fillId="0" borderId="10" xfId="57" applyFont="1" applyBorder="1" applyAlignment="1">
      <alignment horizontal="center" vertical="center" wrapText="1"/>
      <protection/>
    </xf>
    <xf numFmtId="0" fontId="25" fillId="0" borderId="11" xfId="57" applyFont="1" applyBorder="1" applyAlignment="1">
      <alignment horizontal="center" vertical="center" wrapText="1"/>
      <protection/>
    </xf>
    <xf numFmtId="0" fontId="25" fillId="0" borderId="12" xfId="57" applyFont="1" applyBorder="1" applyAlignment="1">
      <alignment horizontal="center" vertical="center" wrapText="1"/>
      <protection/>
    </xf>
    <xf numFmtId="0" fontId="11" fillId="0" borderId="68" xfId="57" applyFont="1" applyBorder="1" applyAlignment="1">
      <alignment horizontal="center" vertical="center" wrapText="1"/>
      <protection/>
    </xf>
    <xf numFmtId="0" fontId="11" fillId="0" borderId="69" xfId="57" applyFont="1" applyBorder="1" applyAlignment="1">
      <alignment horizontal="center" vertical="center" wrapText="1"/>
      <protection/>
    </xf>
    <xf numFmtId="0" fontId="11" fillId="0" borderId="70" xfId="57" applyFont="1" applyBorder="1" applyAlignment="1">
      <alignment horizontal="center" vertical="center" wrapText="1"/>
      <protection/>
    </xf>
    <xf numFmtId="0" fontId="25" fillId="0" borderId="10" xfId="61" applyFont="1" applyBorder="1" applyAlignment="1">
      <alignment horizontal="center" vertical="center" wrapText="1"/>
      <protection/>
    </xf>
    <xf numFmtId="0" fontId="25" fillId="0" borderId="11" xfId="61" applyFont="1" applyBorder="1" applyAlignment="1">
      <alignment horizontal="center" vertical="center" wrapText="1"/>
      <protection/>
    </xf>
    <xf numFmtId="0" fontId="25" fillId="0" borderId="12" xfId="61" applyFont="1" applyBorder="1" applyAlignment="1">
      <alignment horizontal="center" vertical="center" wrapText="1"/>
      <protection/>
    </xf>
    <xf numFmtId="0" fontId="11" fillId="0" borderId="0" xfId="62" applyFont="1" applyAlignment="1">
      <alignment horizontal="left"/>
      <protection/>
    </xf>
    <xf numFmtId="0" fontId="11" fillId="0" borderId="0" xfId="62" applyFont="1" applyAlignment="1">
      <alignment horizontal="right"/>
      <protection/>
    </xf>
    <xf numFmtId="0" fontId="5" fillId="0" borderId="10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25" fillId="0" borderId="13" xfId="57" applyFont="1" applyBorder="1" applyAlignment="1">
      <alignment horizontal="center" vertical="center" wrapText="1"/>
      <protection/>
    </xf>
    <xf numFmtId="0" fontId="25" fillId="0" borderId="14" xfId="57" applyFont="1" applyBorder="1" applyAlignment="1">
      <alignment horizontal="center" vertical="center" wrapText="1"/>
      <protection/>
    </xf>
    <xf numFmtId="0" fontId="25" fillId="0" borderId="15" xfId="57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4" fontId="11" fillId="0" borderId="23" xfId="65" applyFont="1" applyBorder="1" applyAlignment="1">
      <alignment horizontal="center"/>
    </xf>
    <xf numFmtId="44" fontId="11" fillId="0" borderId="35" xfId="65" applyFont="1" applyBorder="1" applyAlignment="1">
      <alignment horizontal="center"/>
    </xf>
    <xf numFmtId="44" fontId="11" fillId="0" borderId="34" xfId="65" applyFont="1" applyBorder="1" applyAlignment="1">
      <alignment horizontal="center"/>
    </xf>
    <xf numFmtId="0" fontId="5" fillId="0" borderId="10" xfId="0" applyFont="1" applyBorder="1" applyAlignment="1">
      <alignment horizontal="center" textRotation="255"/>
    </xf>
    <xf numFmtId="0" fontId="5" fillId="0" borderId="11" xfId="0" applyFont="1" applyBorder="1" applyAlignment="1">
      <alignment horizontal="center" textRotation="255"/>
    </xf>
    <xf numFmtId="0" fontId="5" fillId="0" borderId="12" xfId="0" applyFont="1" applyBorder="1" applyAlignment="1">
      <alignment horizontal="center" textRotation="255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1" fillId="0" borderId="0" xfId="57" applyFont="1" applyBorder="1" applyAlignment="1">
      <alignment horizontal="center"/>
      <protection/>
    </xf>
    <xf numFmtId="0" fontId="31" fillId="0" borderId="0" xfId="58" applyFont="1" applyBorder="1" applyAlignment="1">
      <alignment horizontal="center"/>
      <protection/>
    </xf>
    <xf numFmtId="0" fontId="31" fillId="0" borderId="0" xfId="57" applyFont="1" applyAlignment="1">
      <alignment horizontal="center"/>
      <protection/>
    </xf>
    <xf numFmtId="0" fontId="34" fillId="0" borderId="0" xfId="57" applyFont="1" applyAlignment="1">
      <alignment horizontal="right"/>
      <protection/>
    </xf>
    <xf numFmtId="0" fontId="30" fillId="0" borderId="0" xfId="0" applyFont="1" applyAlignment="1">
      <alignment horizontal="right"/>
    </xf>
    <xf numFmtId="0" fontId="30" fillId="0" borderId="0" xfId="57" applyFont="1" applyAlignment="1">
      <alignment horizontal="right"/>
      <protection/>
    </xf>
    <xf numFmtId="0" fontId="34" fillId="0" borderId="0" xfId="57" applyFont="1" applyAlignment="1">
      <alignment horizontal="left"/>
      <protection/>
    </xf>
    <xf numFmtId="0" fontId="30" fillId="0" borderId="0" xfId="0" applyFont="1" applyAlignment="1">
      <alignment horizontal="left"/>
    </xf>
    <xf numFmtId="0" fontId="31" fillId="0" borderId="67" xfId="57" applyFont="1" applyBorder="1" applyAlignment="1">
      <alignment horizontal="center"/>
      <protection/>
    </xf>
    <xf numFmtId="0" fontId="30" fillId="0" borderId="0" xfId="57" applyFont="1" applyBorder="1" applyAlignment="1">
      <alignment horizontal="center"/>
      <protection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0" fillId="0" borderId="0" xfId="0" applyFont="1" applyAlignment="1">
      <alignment horizontal="right"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_KTGV99" xfId="57"/>
    <cellStyle name="Normál_mérleg" xfId="58"/>
    <cellStyle name="Normál_Munka1" xfId="59"/>
    <cellStyle name="Normál_Munka2" xfId="60"/>
    <cellStyle name="Normál_Munka3" xfId="61"/>
    <cellStyle name="Normál_PHKV99" xfId="62"/>
    <cellStyle name="Normál_PHKV99 2" xfId="63"/>
    <cellStyle name="Összesen" xfId="64"/>
    <cellStyle name="Currency" xfId="65"/>
    <cellStyle name="Currency [0]" xfId="66"/>
    <cellStyle name="Pénznem 2" xfId="67"/>
    <cellStyle name="Rossz" xfId="68"/>
    <cellStyle name="Semleges" xfId="69"/>
    <cellStyle name="Számítás" xfId="70"/>
    <cellStyle name="Percen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8:U64"/>
  <sheetViews>
    <sheetView workbookViewId="0" topLeftCell="H32">
      <selection activeCell="N39" sqref="N39:U39"/>
    </sheetView>
  </sheetViews>
  <sheetFormatPr defaultColWidth="9.00390625" defaultRowHeight="12.75"/>
  <cols>
    <col min="1" max="1" width="12.125" style="1" customWidth="1"/>
    <col min="2" max="2" width="11.25390625" style="1" bestFit="1" customWidth="1"/>
    <col min="3" max="16384" width="9.125" style="1" customWidth="1"/>
  </cols>
  <sheetData>
    <row r="38" spans="2:21" ht="27.75">
      <c r="B38" s="2"/>
      <c r="C38" s="3"/>
      <c r="D38" s="3"/>
      <c r="E38" s="3"/>
      <c r="F38" s="3"/>
      <c r="G38" s="3"/>
      <c r="H38" s="3"/>
      <c r="I38" s="3"/>
      <c r="J38" s="2"/>
      <c r="N38" s="15"/>
      <c r="O38" s="15"/>
      <c r="P38" s="15"/>
      <c r="Q38" s="15"/>
      <c r="R38" s="15"/>
      <c r="S38" s="15"/>
      <c r="T38" s="15"/>
      <c r="U38" s="15"/>
    </row>
    <row r="39" spans="9:21" ht="27.75">
      <c r="I39" s="5"/>
      <c r="J39" s="2"/>
      <c r="N39" s="334" t="s">
        <v>412</v>
      </c>
      <c r="O39" s="334"/>
      <c r="P39" s="334"/>
      <c r="Q39" s="334"/>
      <c r="R39" s="334"/>
      <c r="S39" s="334"/>
      <c r="T39" s="334"/>
      <c r="U39" s="334"/>
    </row>
    <row r="40" spans="9:21" ht="2.25" customHeight="1">
      <c r="I40" s="3"/>
      <c r="J40" s="2"/>
      <c r="N40" s="15"/>
      <c r="O40" s="16"/>
      <c r="P40" s="17"/>
      <c r="Q40" s="17"/>
      <c r="R40" s="17"/>
      <c r="S40" s="17"/>
      <c r="T40" s="17"/>
      <c r="U40" s="17"/>
    </row>
    <row r="41" spans="9:21" ht="27.75">
      <c r="I41" s="4"/>
      <c r="J41" s="2"/>
      <c r="N41" s="334" t="s">
        <v>349</v>
      </c>
      <c r="O41" s="334"/>
      <c r="P41" s="334"/>
      <c r="Q41" s="334"/>
      <c r="R41" s="334"/>
      <c r="S41" s="334"/>
      <c r="T41" s="334"/>
      <c r="U41" s="334"/>
    </row>
    <row r="42" spans="9:21" ht="12.75" customHeight="1" hidden="1">
      <c r="I42" s="3"/>
      <c r="J42" s="2"/>
      <c r="N42" s="15"/>
      <c r="O42" s="16"/>
      <c r="P42" s="17"/>
      <c r="Q42" s="17"/>
      <c r="R42" s="17"/>
      <c r="S42" s="17"/>
      <c r="T42" s="17"/>
      <c r="U42" s="17"/>
    </row>
    <row r="43" spans="9:21" ht="27.75">
      <c r="I43" s="4"/>
      <c r="J43" s="2"/>
      <c r="N43" s="334" t="s">
        <v>267</v>
      </c>
      <c r="O43" s="334"/>
      <c r="P43" s="334"/>
      <c r="Q43" s="334"/>
      <c r="R43" s="334"/>
      <c r="S43" s="334"/>
      <c r="T43" s="334"/>
      <c r="U43" s="334"/>
    </row>
    <row r="44" spans="9:21" ht="27.75">
      <c r="I44" s="4"/>
      <c r="J44" s="2"/>
      <c r="N44" s="109"/>
      <c r="O44" s="109"/>
      <c r="P44" s="109"/>
      <c r="Q44" s="109"/>
      <c r="R44" s="109"/>
      <c r="S44" s="109"/>
      <c r="T44" s="109"/>
      <c r="U44" s="109"/>
    </row>
    <row r="45" spans="2:21" ht="27.75">
      <c r="B45" s="2"/>
      <c r="C45" s="3"/>
      <c r="D45" s="3"/>
      <c r="E45" s="3"/>
      <c r="F45" s="3"/>
      <c r="G45" s="3"/>
      <c r="H45" s="3"/>
      <c r="I45" s="3"/>
      <c r="J45" s="2"/>
      <c r="N45" s="14"/>
      <c r="O45" s="336" t="s">
        <v>372</v>
      </c>
      <c r="P45" s="337"/>
      <c r="Q45" s="337"/>
      <c r="R45" s="337"/>
      <c r="S45" s="337"/>
      <c r="T45" s="337"/>
      <c r="U45" s="14"/>
    </row>
    <row r="46" spans="2:21" ht="27.75">
      <c r="B46" s="2"/>
      <c r="C46" s="3"/>
      <c r="D46" s="3"/>
      <c r="E46" s="3"/>
      <c r="F46" s="3"/>
      <c r="G46" s="3"/>
      <c r="H46" s="3"/>
      <c r="I46" s="3"/>
      <c r="J46" s="2"/>
      <c r="N46" s="14"/>
      <c r="O46" s="335"/>
      <c r="P46" s="335"/>
      <c r="Q46" s="335"/>
      <c r="R46" s="335"/>
      <c r="S46" s="335"/>
      <c r="T46" s="335"/>
      <c r="U46" s="14"/>
    </row>
    <row r="47" spans="2:10" ht="27.75">
      <c r="B47" s="2"/>
      <c r="C47" s="2"/>
      <c r="D47" s="2"/>
      <c r="E47" s="2"/>
      <c r="F47" s="2"/>
      <c r="G47" s="2"/>
      <c r="H47" s="2"/>
      <c r="I47" s="2"/>
      <c r="J47" s="2"/>
    </row>
    <row r="48" spans="1:10" ht="27.75">
      <c r="A48" s="6"/>
      <c r="B48" s="7"/>
      <c r="C48" s="2"/>
      <c r="D48" s="2"/>
      <c r="E48" s="2"/>
      <c r="F48" s="2"/>
      <c r="G48" s="2"/>
      <c r="H48" s="2"/>
      <c r="I48" s="2"/>
      <c r="J48" s="2"/>
    </row>
    <row r="49" spans="2:10" ht="27.75">
      <c r="B49" s="2"/>
      <c r="C49" s="2"/>
      <c r="D49" s="2"/>
      <c r="E49" s="2"/>
      <c r="F49" s="2"/>
      <c r="G49" s="2"/>
      <c r="H49" s="2"/>
      <c r="I49" s="2"/>
      <c r="J49" s="2"/>
    </row>
    <row r="50" spans="2:10" ht="27.75">
      <c r="B50" s="2"/>
      <c r="C50" s="2"/>
      <c r="D50" s="2"/>
      <c r="E50" s="2"/>
      <c r="F50" s="2"/>
      <c r="G50" s="2"/>
      <c r="H50" s="2"/>
      <c r="I50" s="2"/>
      <c r="J50" s="2"/>
    </row>
    <row r="51" spans="2:10" ht="27.75">
      <c r="B51" s="2"/>
      <c r="C51" s="2"/>
      <c r="D51" s="2"/>
      <c r="E51" s="2"/>
      <c r="F51" s="2"/>
      <c r="G51" s="2"/>
      <c r="H51" s="2"/>
      <c r="I51" s="2"/>
      <c r="J51" s="2"/>
    </row>
    <row r="52" spans="2:10" ht="27.75">
      <c r="B52" s="2"/>
      <c r="C52" s="2"/>
      <c r="D52" s="2"/>
      <c r="E52" s="2"/>
      <c r="F52" s="2"/>
      <c r="G52" s="2"/>
      <c r="H52" s="2"/>
      <c r="I52" s="2"/>
      <c r="J52" s="2"/>
    </row>
    <row r="53" spans="2:10" ht="27.75">
      <c r="B53" s="2"/>
      <c r="C53" s="2"/>
      <c r="D53" s="2"/>
      <c r="E53" s="2"/>
      <c r="F53" s="2"/>
      <c r="G53" s="2"/>
      <c r="H53" s="2"/>
      <c r="I53" s="2"/>
      <c r="J53" s="2"/>
    </row>
    <row r="54" spans="2:10" ht="27.75">
      <c r="B54" s="2"/>
      <c r="C54" s="2"/>
      <c r="D54" s="2"/>
      <c r="E54" s="2"/>
      <c r="F54" s="2"/>
      <c r="G54" s="2"/>
      <c r="H54" s="2"/>
      <c r="I54" s="2"/>
      <c r="J54" s="2"/>
    </row>
    <row r="55" spans="2:10" ht="27.75">
      <c r="B55" s="2"/>
      <c r="C55" s="2"/>
      <c r="D55" s="2"/>
      <c r="E55" s="2"/>
      <c r="F55" s="2"/>
      <c r="G55" s="2"/>
      <c r="H55" s="2"/>
      <c r="I55" s="2"/>
      <c r="J55" s="2"/>
    </row>
    <row r="56" spans="2:10" ht="27.75">
      <c r="B56" s="2"/>
      <c r="C56" s="2"/>
      <c r="D56" s="2"/>
      <c r="E56" s="2"/>
      <c r="F56" s="2"/>
      <c r="G56" s="2"/>
      <c r="H56" s="2"/>
      <c r="I56" s="2"/>
      <c r="J56" s="2"/>
    </row>
    <row r="57" spans="2:10" ht="27.75">
      <c r="B57" s="2"/>
      <c r="C57" s="2"/>
      <c r="D57" s="2"/>
      <c r="E57" s="2"/>
      <c r="F57" s="2"/>
      <c r="G57" s="2"/>
      <c r="H57" s="2"/>
      <c r="I57" s="2"/>
      <c r="J57" s="2"/>
    </row>
    <row r="58" spans="2:10" ht="27.75">
      <c r="B58" s="2"/>
      <c r="C58" s="2"/>
      <c r="D58" s="2"/>
      <c r="E58" s="2"/>
      <c r="F58" s="2"/>
      <c r="G58" s="2"/>
      <c r="H58" s="2"/>
      <c r="I58" s="2"/>
      <c r="J58" s="2"/>
    </row>
    <row r="59" spans="2:10" ht="27.75">
      <c r="B59" s="2"/>
      <c r="C59" s="2"/>
      <c r="D59" s="2"/>
      <c r="E59" s="2"/>
      <c r="F59" s="2"/>
      <c r="G59" s="2"/>
      <c r="H59" s="2"/>
      <c r="I59" s="2"/>
      <c r="J59" s="2"/>
    </row>
    <row r="60" spans="2:10" ht="27.75">
      <c r="B60" s="2"/>
      <c r="C60" s="2"/>
      <c r="D60" s="2"/>
      <c r="E60" s="2"/>
      <c r="F60" s="2"/>
      <c r="G60" s="2"/>
      <c r="H60" s="2"/>
      <c r="I60" s="2"/>
      <c r="J60" s="2"/>
    </row>
    <row r="61" spans="2:10" ht="27.75">
      <c r="B61" s="2"/>
      <c r="C61" s="2"/>
      <c r="D61" s="2"/>
      <c r="E61" s="2"/>
      <c r="F61" s="2"/>
      <c r="G61" s="2"/>
      <c r="H61" s="2"/>
      <c r="I61" s="2"/>
      <c r="J61" s="2"/>
    </row>
    <row r="62" spans="2:10" ht="27.75">
      <c r="B62" s="2"/>
      <c r="C62" s="2"/>
      <c r="D62" s="2"/>
      <c r="E62" s="2"/>
      <c r="F62" s="2"/>
      <c r="G62" s="2"/>
      <c r="H62" s="2"/>
      <c r="I62" s="2"/>
      <c r="J62" s="2"/>
    </row>
    <row r="63" spans="2:10" ht="27.75">
      <c r="B63" s="2"/>
      <c r="C63" s="2"/>
      <c r="D63" s="2"/>
      <c r="E63" s="2"/>
      <c r="F63" s="2"/>
      <c r="G63" s="2"/>
      <c r="H63" s="2"/>
      <c r="I63" s="2"/>
      <c r="J63" s="2"/>
    </row>
    <row r="64" spans="2:10" ht="27.75">
      <c r="B64" s="2"/>
      <c r="C64" s="2"/>
      <c r="D64" s="2"/>
      <c r="E64" s="2"/>
      <c r="F64" s="2"/>
      <c r="G64" s="2"/>
      <c r="H64" s="2"/>
      <c r="I64" s="2"/>
      <c r="J64" s="2"/>
    </row>
  </sheetData>
  <sheetProtection/>
  <mergeCells count="5">
    <mergeCell ref="N39:U39"/>
    <mergeCell ref="N41:U41"/>
    <mergeCell ref="N43:U43"/>
    <mergeCell ref="O46:T46"/>
    <mergeCell ref="O45:T4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58"/>
  <sheetViews>
    <sheetView tabSelected="1" zoomScale="75" zoomScaleNormal="75" zoomScalePageLayoutView="0" workbookViewId="0" topLeftCell="A1">
      <selection activeCell="B5" sqref="B5:O5"/>
    </sheetView>
  </sheetViews>
  <sheetFormatPr defaultColWidth="9.00390625" defaultRowHeight="12.75"/>
  <cols>
    <col min="1" max="1" width="3.00390625" style="0" customWidth="1"/>
    <col min="2" max="2" width="42.25390625" style="0" customWidth="1"/>
    <col min="3" max="3" width="13.125" style="0" customWidth="1"/>
    <col min="4" max="4" width="13.75390625" style="0" customWidth="1"/>
    <col min="5" max="5" width="13.875" style="0" customWidth="1"/>
    <col min="6" max="6" width="13.25390625" style="0" customWidth="1"/>
    <col min="7" max="8" width="14.00390625" style="0" customWidth="1"/>
    <col min="9" max="9" width="13.875" style="0" customWidth="1"/>
    <col min="10" max="12" width="13.375" style="0" bestFit="1" customWidth="1"/>
    <col min="13" max="13" width="13.125" style="0" customWidth="1"/>
    <col min="14" max="14" width="14.25390625" style="0" customWidth="1"/>
    <col min="15" max="15" width="13.625" style="0" customWidth="1"/>
  </cols>
  <sheetData>
    <row r="1" spans="1:15" ht="12.75">
      <c r="A1" s="465" t="s">
        <v>410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</row>
    <row r="2" spans="1:15" ht="6" customHeight="1">
      <c r="A2" s="466"/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</row>
    <row r="3" spans="1:15" ht="12.75" hidden="1">
      <c r="A3" s="466"/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</row>
    <row r="4" spans="1:3" ht="15.75">
      <c r="A4" s="460" t="s">
        <v>371</v>
      </c>
      <c r="B4" s="461"/>
      <c r="C4" s="461"/>
    </row>
    <row r="5" spans="1:15" ht="12.75">
      <c r="A5" s="1"/>
      <c r="B5" s="464"/>
      <c r="C5" s="464"/>
      <c r="D5" s="464"/>
      <c r="E5" s="464"/>
      <c r="F5" s="464"/>
      <c r="G5" s="464"/>
      <c r="H5" s="464"/>
      <c r="I5" s="464"/>
      <c r="J5" s="464"/>
      <c r="K5" s="464"/>
      <c r="L5" s="464"/>
      <c r="M5" s="464"/>
      <c r="N5" s="464"/>
      <c r="O5" s="464"/>
    </row>
    <row r="6" spans="1:15" ht="12.75">
      <c r="A6" s="1"/>
      <c r="B6" s="464" t="s">
        <v>3</v>
      </c>
      <c r="C6" s="464"/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4"/>
    </row>
    <row r="7" spans="1:15" ht="12.75">
      <c r="A7" s="1"/>
      <c r="B7" s="464" t="s">
        <v>370</v>
      </c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</row>
    <row r="8" spans="1:15" ht="13.5" thickBot="1">
      <c r="A8" s="1"/>
      <c r="B8" s="1"/>
      <c r="C8" s="282"/>
      <c r="D8" s="282"/>
      <c r="E8" s="282"/>
      <c r="F8" s="283"/>
      <c r="G8" s="282"/>
      <c r="H8" s="282"/>
      <c r="I8" s="282"/>
      <c r="J8" s="282"/>
      <c r="K8" s="284"/>
      <c r="L8" s="284"/>
      <c r="M8" s="284"/>
      <c r="N8" s="284"/>
      <c r="O8" s="285" t="s">
        <v>287</v>
      </c>
    </row>
    <row r="9" spans="1:15" ht="12.75">
      <c r="A9" s="78" t="s">
        <v>4</v>
      </c>
      <c r="B9" s="79"/>
      <c r="C9" s="286"/>
      <c r="D9" s="287"/>
      <c r="E9" s="288"/>
      <c r="F9" s="289"/>
      <c r="G9" s="289"/>
      <c r="H9" s="289"/>
      <c r="I9" s="289"/>
      <c r="J9" s="289"/>
      <c r="K9" s="290"/>
      <c r="L9" s="290"/>
      <c r="M9" s="290"/>
      <c r="N9" s="291"/>
      <c r="O9" s="292"/>
    </row>
    <row r="10" spans="1:15" ht="12.75">
      <c r="A10" s="80"/>
      <c r="B10" s="81" t="s">
        <v>2</v>
      </c>
      <c r="C10" s="293" t="s">
        <v>211</v>
      </c>
      <c r="D10" s="294" t="s">
        <v>212</v>
      </c>
      <c r="E10" s="295" t="s">
        <v>213</v>
      </c>
      <c r="F10" s="296" t="s">
        <v>214</v>
      </c>
      <c r="G10" s="296" t="s">
        <v>215</v>
      </c>
      <c r="H10" s="296" t="s">
        <v>216</v>
      </c>
      <c r="I10" s="296" t="s">
        <v>217</v>
      </c>
      <c r="J10" s="296" t="s">
        <v>218</v>
      </c>
      <c r="K10" s="296" t="s">
        <v>219</v>
      </c>
      <c r="L10" s="296" t="s">
        <v>220</v>
      </c>
      <c r="M10" s="296" t="s">
        <v>221</v>
      </c>
      <c r="N10" s="295" t="s">
        <v>222</v>
      </c>
      <c r="O10" s="297" t="s">
        <v>223</v>
      </c>
    </row>
    <row r="11" spans="1:15" ht="13.5" thickBot="1">
      <c r="A11" s="82" t="s">
        <v>5</v>
      </c>
      <c r="B11" s="83"/>
      <c r="C11" s="298"/>
      <c r="D11" s="299"/>
      <c r="E11" s="300"/>
      <c r="F11" s="301"/>
      <c r="G11" s="301"/>
      <c r="H11" s="301"/>
      <c r="I11" s="301"/>
      <c r="J11" s="301"/>
      <c r="K11" s="301"/>
      <c r="L11" s="301"/>
      <c r="M11" s="301"/>
      <c r="N11" s="300"/>
      <c r="O11" s="298"/>
    </row>
    <row r="12" spans="1:15" ht="12.75">
      <c r="A12" s="84"/>
      <c r="B12" s="85" t="s">
        <v>224</v>
      </c>
      <c r="C12" s="302"/>
      <c r="D12" s="303"/>
      <c r="E12" s="304"/>
      <c r="F12" s="302"/>
      <c r="G12" s="302"/>
      <c r="H12" s="302"/>
      <c r="I12" s="302"/>
      <c r="J12" s="302"/>
      <c r="K12" s="302"/>
      <c r="L12" s="302"/>
      <c r="M12" s="302"/>
      <c r="N12" s="304"/>
      <c r="O12" s="305"/>
    </row>
    <row r="13" spans="1:15" ht="25.5">
      <c r="A13" s="86" t="s">
        <v>6</v>
      </c>
      <c r="B13" s="87" t="s">
        <v>225</v>
      </c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7"/>
    </row>
    <row r="14" spans="1:15" ht="25.5">
      <c r="A14" s="86"/>
      <c r="B14" s="87" t="s">
        <v>226</v>
      </c>
      <c r="C14" s="306">
        <v>1434102</v>
      </c>
      <c r="D14" s="306">
        <v>1434102</v>
      </c>
      <c r="E14" s="306">
        <v>1434102</v>
      </c>
      <c r="F14" s="306">
        <v>1534861</v>
      </c>
      <c r="G14" s="306">
        <v>1434102</v>
      </c>
      <c r="H14" s="306">
        <v>1434102</v>
      </c>
      <c r="I14" s="306">
        <v>1835745</v>
      </c>
      <c r="J14" s="306">
        <v>1400741</v>
      </c>
      <c r="K14" s="306">
        <v>1400741</v>
      </c>
      <c r="L14" s="306">
        <v>1400741</v>
      </c>
      <c r="M14" s="306">
        <v>1400741</v>
      </c>
      <c r="N14" s="306">
        <v>1400746</v>
      </c>
      <c r="O14" s="307">
        <f>SUM(C14:N14)</f>
        <v>17544826</v>
      </c>
    </row>
    <row r="15" spans="1:15" ht="25.5">
      <c r="A15" s="86"/>
      <c r="B15" s="88" t="s">
        <v>227</v>
      </c>
      <c r="C15" s="306">
        <v>88664</v>
      </c>
      <c r="D15" s="306">
        <v>88664</v>
      </c>
      <c r="E15" s="306">
        <v>88664</v>
      </c>
      <c r="F15" s="306">
        <v>34977</v>
      </c>
      <c r="G15" s="306">
        <v>88664</v>
      </c>
      <c r="H15" s="306">
        <v>88664</v>
      </c>
      <c r="I15" s="306">
        <v>88664</v>
      </c>
      <c r="J15" s="306"/>
      <c r="K15" s="306"/>
      <c r="L15" s="306"/>
      <c r="M15" s="306"/>
      <c r="N15" s="306"/>
      <c r="O15" s="307">
        <f>SUM(C15:N15)</f>
        <v>566961</v>
      </c>
    </row>
    <row r="16" spans="1:15" ht="25.5">
      <c r="A16" s="86" t="s">
        <v>7</v>
      </c>
      <c r="B16" s="88" t="s">
        <v>228</v>
      </c>
      <c r="C16" s="306"/>
      <c r="D16" s="306"/>
      <c r="E16" s="306"/>
      <c r="F16" s="306"/>
      <c r="G16" s="306"/>
      <c r="H16" s="306">
        <v>33529388</v>
      </c>
      <c r="I16" s="306"/>
      <c r="J16" s="306"/>
      <c r="K16" s="306"/>
      <c r="L16" s="306"/>
      <c r="M16" s="306"/>
      <c r="N16" s="306"/>
      <c r="O16" s="307">
        <f aca="true" t="shared" si="0" ref="O16:O26">SUM(C16:N16)</f>
        <v>33529388</v>
      </c>
    </row>
    <row r="17" spans="1:15" ht="12.75">
      <c r="A17" s="86" t="s">
        <v>8</v>
      </c>
      <c r="B17" s="88" t="s">
        <v>229</v>
      </c>
      <c r="C17" s="308"/>
      <c r="D17" s="308">
        <v>30000</v>
      </c>
      <c r="E17" s="308">
        <v>250000</v>
      </c>
      <c r="F17" s="308"/>
      <c r="G17" s="308">
        <v>40000</v>
      </c>
      <c r="H17" s="308">
        <v>30000</v>
      </c>
      <c r="I17" s="308">
        <v>40000</v>
      </c>
      <c r="J17" s="308">
        <v>80000</v>
      </c>
      <c r="K17" s="308">
        <v>470000</v>
      </c>
      <c r="L17" s="308">
        <v>90000</v>
      </c>
      <c r="M17" s="308">
        <v>140000</v>
      </c>
      <c r="N17" s="308">
        <v>50000</v>
      </c>
      <c r="O17" s="307">
        <f t="shared" si="0"/>
        <v>1220000</v>
      </c>
    </row>
    <row r="18" spans="1:15" ht="12.75">
      <c r="A18" s="86" t="s">
        <v>9</v>
      </c>
      <c r="B18" s="89" t="s">
        <v>230</v>
      </c>
      <c r="C18" s="308">
        <v>231464</v>
      </c>
      <c r="D18" s="308">
        <v>231464</v>
      </c>
      <c r="E18" s="308">
        <v>231464</v>
      </c>
      <c r="F18" s="308">
        <v>231464</v>
      </c>
      <c r="G18" s="308">
        <v>231464</v>
      </c>
      <c r="H18" s="308">
        <v>280840</v>
      </c>
      <c r="I18" s="308">
        <v>231464</v>
      </c>
      <c r="J18" s="308">
        <v>231464</v>
      </c>
      <c r="K18" s="308">
        <v>231464</v>
      </c>
      <c r="L18" s="308">
        <v>231464</v>
      </c>
      <c r="M18" s="308">
        <v>231464</v>
      </c>
      <c r="N18" s="308">
        <v>231472</v>
      </c>
      <c r="O18" s="307">
        <f>SUM(C18:N18)</f>
        <v>2826952</v>
      </c>
    </row>
    <row r="19" spans="1:15" ht="12.75">
      <c r="A19" s="86" t="s">
        <v>10</v>
      </c>
      <c r="B19" s="89" t="s">
        <v>231</v>
      </c>
      <c r="C19" s="308"/>
      <c r="D19" s="308"/>
      <c r="E19" s="308"/>
      <c r="F19" s="308"/>
      <c r="G19" s="308"/>
      <c r="H19" s="308"/>
      <c r="I19" s="308"/>
      <c r="J19" s="308"/>
      <c r="K19" s="308"/>
      <c r="L19" s="308"/>
      <c r="M19" s="308"/>
      <c r="N19" s="308"/>
      <c r="O19" s="307">
        <f t="shared" si="0"/>
        <v>0</v>
      </c>
    </row>
    <row r="20" spans="1:15" ht="12.75">
      <c r="A20" s="86" t="s">
        <v>11</v>
      </c>
      <c r="B20" s="89" t="s">
        <v>12</v>
      </c>
      <c r="C20" s="309"/>
      <c r="D20" s="309"/>
      <c r="E20" s="309"/>
      <c r="F20" s="309"/>
      <c r="G20" s="309"/>
      <c r="H20" s="309"/>
      <c r="I20" s="309"/>
      <c r="J20" s="309"/>
      <c r="K20" s="309"/>
      <c r="L20" s="309"/>
      <c r="M20" s="309"/>
      <c r="N20" s="310"/>
      <c r="O20" s="307">
        <f t="shared" si="0"/>
        <v>0</v>
      </c>
    </row>
    <row r="21" spans="1:15" ht="25.5">
      <c r="A21" s="86"/>
      <c r="B21" s="88" t="s">
        <v>232</v>
      </c>
      <c r="C21" s="311"/>
      <c r="D21" s="311"/>
      <c r="E21" s="311"/>
      <c r="F21" s="311"/>
      <c r="G21" s="311"/>
      <c r="H21" s="311"/>
      <c r="I21" s="311"/>
      <c r="J21" s="311"/>
      <c r="K21" s="311"/>
      <c r="L21" s="311"/>
      <c r="M21" s="311"/>
      <c r="N21" s="312"/>
      <c r="O21" s="307">
        <f t="shared" si="0"/>
        <v>0</v>
      </c>
    </row>
    <row r="22" spans="1:15" ht="12.75">
      <c r="A22" s="86"/>
      <c r="B22" s="88" t="s">
        <v>233</v>
      </c>
      <c r="C22" s="311"/>
      <c r="D22" s="311"/>
      <c r="E22" s="311"/>
      <c r="F22" s="311"/>
      <c r="G22" s="311"/>
      <c r="H22" s="311"/>
      <c r="I22" s="311"/>
      <c r="J22" s="311"/>
      <c r="K22" s="311"/>
      <c r="L22" s="311"/>
      <c r="M22" s="311"/>
      <c r="N22" s="312"/>
      <c r="O22" s="307">
        <f t="shared" si="0"/>
        <v>0</v>
      </c>
    </row>
    <row r="23" spans="1:15" ht="12.75">
      <c r="A23" s="86" t="s">
        <v>13</v>
      </c>
      <c r="B23" s="89" t="s">
        <v>234</v>
      </c>
      <c r="C23" s="311"/>
      <c r="D23" s="311"/>
      <c r="E23" s="311"/>
      <c r="F23" s="311"/>
      <c r="G23" s="311"/>
      <c r="H23" s="311"/>
      <c r="I23" s="311"/>
      <c r="J23" s="311"/>
      <c r="K23" s="311"/>
      <c r="L23" s="311"/>
      <c r="M23" s="311"/>
      <c r="N23" s="312"/>
      <c r="O23" s="307">
        <f t="shared" si="0"/>
        <v>0</v>
      </c>
    </row>
    <row r="24" spans="1:15" ht="25.5">
      <c r="A24" s="86"/>
      <c r="B24" s="88" t="s">
        <v>235</v>
      </c>
      <c r="C24" s="311"/>
      <c r="D24" s="311"/>
      <c r="E24" s="311"/>
      <c r="F24" s="311"/>
      <c r="G24" s="311"/>
      <c r="H24" s="311"/>
      <c r="I24" s="311"/>
      <c r="J24" s="311"/>
      <c r="K24" s="311"/>
      <c r="L24" s="311"/>
      <c r="M24" s="311"/>
      <c r="N24" s="312"/>
      <c r="O24" s="307">
        <f t="shared" si="0"/>
        <v>0</v>
      </c>
    </row>
    <row r="25" spans="1:15" ht="12.75">
      <c r="A25" s="86"/>
      <c r="B25" s="88" t="s">
        <v>236</v>
      </c>
      <c r="C25" s="311"/>
      <c r="D25" s="311"/>
      <c r="E25" s="311"/>
      <c r="F25" s="311"/>
      <c r="G25" s="311"/>
      <c r="H25" s="311"/>
      <c r="I25" s="311"/>
      <c r="J25" s="311"/>
      <c r="K25" s="311"/>
      <c r="L25" s="311"/>
      <c r="M25" s="311"/>
      <c r="N25" s="312"/>
      <c r="O25" s="307">
        <f t="shared" si="0"/>
        <v>0</v>
      </c>
    </row>
    <row r="26" spans="1:15" ht="12.75">
      <c r="A26" s="86" t="s">
        <v>14</v>
      </c>
      <c r="B26" s="89" t="s">
        <v>237</v>
      </c>
      <c r="C26" s="311">
        <v>498541</v>
      </c>
      <c r="D26" s="311">
        <v>4168029</v>
      </c>
      <c r="E26" s="311"/>
      <c r="F26" s="311">
        <v>745000</v>
      </c>
      <c r="G26" s="311"/>
      <c r="H26" s="311"/>
      <c r="I26" s="311">
        <v>10210308</v>
      </c>
      <c r="J26" s="311"/>
      <c r="K26" s="311"/>
      <c r="L26" s="311"/>
      <c r="M26" s="311"/>
      <c r="N26" s="312"/>
      <c r="O26" s="307">
        <f t="shared" si="0"/>
        <v>15621878</v>
      </c>
    </row>
    <row r="27" spans="1:15" ht="13.5" thickBot="1">
      <c r="A27" s="90" t="s">
        <v>15</v>
      </c>
      <c r="B27" s="91" t="s">
        <v>238</v>
      </c>
      <c r="C27" s="311"/>
      <c r="D27" s="311">
        <f>C48</f>
        <v>353933</v>
      </c>
      <c r="E27" s="311">
        <f aca="true" t="shared" si="1" ref="E27:N27">D48</f>
        <v>4570178</v>
      </c>
      <c r="F27" s="311">
        <f t="shared" si="1"/>
        <v>4359187</v>
      </c>
      <c r="G27" s="311">
        <f t="shared" si="1"/>
        <v>4058480</v>
      </c>
      <c r="H27" s="311">
        <f t="shared" si="1"/>
        <v>3949756</v>
      </c>
      <c r="I27" s="311">
        <f t="shared" si="1"/>
        <v>3788080</v>
      </c>
      <c r="J27" s="311">
        <f>I48</f>
        <v>1473019</v>
      </c>
      <c r="K27" s="311">
        <f t="shared" si="1"/>
        <v>1005533</v>
      </c>
      <c r="L27" s="311">
        <f t="shared" si="1"/>
        <v>1422847</v>
      </c>
      <c r="M27" s="311">
        <f t="shared" si="1"/>
        <v>1032161</v>
      </c>
      <c r="N27" s="311">
        <f t="shared" si="1"/>
        <v>829181</v>
      </c>
      <c r="O27" s="307"/>
    </row>
    <row r="28" spans="1:15" ht="13.5" thickBot="1">
      <c r="A28" s="92"/>
      <c r="B28" s="92" t="s">
        <v>239</v>
      </c>
      <c r="C28" s="313">
        <f>SUM(C14:C27)</f>
        <v>2252771</v>
      </c>
      <c r="D28" s="313">
        <f aca="true" t="shared" si="2" ref="D28:N28">SUM(D14:D27)</f>
        <v>6306192</v>
      </c>
      <c r="E28" s="313">
        <f t="shared" si="2"/>
        <v>6574408</v>
      </c>
      <c r="F28" s="313">
        <f t="shared" si="2"/>
        <v>6905489</v>
      </c>
      <c r="G28" s="313">
        <f t="shared" si="2"/>
        <v>5852710</v>
      </c>
      <c r="H28" s="313">
        <f t="shared" si="2"/>
        <v>39312750</v>
      </c>
      <c r="I28" s="313">
        <f t="shared" si="2"/>
        <v>16194261</v>
      </c>
      <c r="J28" s="313">
        <f t="shared" si="2"/>
        <v>3185224</v>
      </c>
      <c r="K28" s="313">
        <f t="shared" si="2"/>
        <v>3107738</v>
      </c>
      <c r="L28" s="313">
        <f t="shared" si="2"/>
        <v>3145052</v>
      </c>
      <c r="M28" s="313">
        <f t="shared" si="2"/>
        <v>2804366</v>
      </c>
      <c r="N28" s="313">
        <f t="shared" si="2"/>
        <v>2511399</v>
      </c>
      <c r="O28" s="314">
        <f>SUM(O14:O27)</f>
        <v>71310005</v>
      </c>
    </row>
    <row r="29" spans="1:15" ht="12.75">
      <c r="A29" s="93"/>
      <c r="B29" s="94" t="s">
        <v>240</v>
      </c>
      <c r="C29" s="306"/>
      <c r="D29" s="306"/>
      <c r="E29" s="306"/>
      <c r="F29" s="306"/>
      <c r="G29" s="306"/>
      <c r="H29" s="306"/>
      <c r="I29" s="306"/>
      <c r="J29" s="306"/>
      <c r="K29" s="306"/>
      <c r="L29" s="306"/>
      <c r="M29" s="306"/>
      <c r="N29" s="306"/>
      <c r="O29" s="315"/>
    </row>
    <row r="30" spans="1:15" ht="12.75">
      <c r="A30" s="86" t="s">
        <v>16</v>
      </c>
      <c r="B30" s="89" t="s">
        <v>17</v>
      </c>
      <c r="C30" s="306">
        <v>730259</v>
      </c>
      <c r="D30" s="306">
        <v>730259</v>
      </c>
      <c r="E30" s="306">
        <v>730259</v>
      </c>
      <c r="F30" s="306">
        <v>1028033</v>
      </c>
      <c r="G30" s="306">
        <v>730259</v>
      </c>
      <c r="H30" s="306">
        <v>730259</v>
      </c>
      <c r="I30" s="306">
        <v>677433</v>
      </c>
      <c r="J30" s="306">
        <v>677433</v>
      </c>
      <c r="K30" s="306">
        <v>677433</v>
      </c>
      <c r="L30" s="306">
        <v>677433</v>
      </c>
      <c r="M30" s="306">
        <v>677433</v>
      </c>
      <c r="N30" s="306">
        <v>677443</v>
      </c>
      <c r="O30" s="307">
        <f aca="true" t="shared" si="3" ref="O30:O46">SUM(C30:N30)</f>
        <v>8743936</v>
      </c>
    </row>
    <row r="31" spans="1:15" ht="25.5">
      <c r="A31" s="86" t="s">
        <v>18</v>
      </c>
      <c r="B31" s="88" t="s">
        <v>241</v>
      </c>
      <c r="C31" s="306">
        <v>133664</v>
      </c>
      <c r="D31" s="306">
        <v>141135</v>
      </c>
      <c r="E31" s="306">
        <v>141135</v>
      </c>
      <c r="F31" s="306">
        <v>177416</v>
      </c>
      <c r="G31" s="306">
        <v>141135</v>
      </c>
      <c r="H31" s="306">
        <v>141135</v>
      </c>
      <c r="I31" s="306">
        <v>135458</v>
      </c>
      <c r="J31" s="306">
        <v>135458</v>
      </c>
      <c r="K31" s="306">
        <v>135458</v>
      </c>
      <c r="L31" s="306">
        <v>135458</v>
      </c>
      <c r="M31" s="306">
        <v>135458</v>
      </c>
      <c r="N31" s="306">
        <v>135467</v>
      </c>
      <c r="O31" s="307">
        <f t="shared" si="3"/>
        <v>1688377</v>
      </c>
    </row>
    <row r="32" spans="1:15" ht="12.75">
      <c r="A32" s="86" t="s">
        <v>19</v>
      </c>
      <c r="B32" s="89" t="s">
        <v>20</v>
      </c>
      <c r="C32" s="306">
        <v>291560</v>
      </c>
      <c r="D32" s="306">
        <v>814620</v>
      </c>
      <c r="E32" s="306">
        <v>814620</v>
      </c>
      <c r="F32" s="306">
        <v>956560</v>
      </c>
      <c r="G32" s="306">
        <v>981560</v>
      </c>
      <c r="H32" s="306">
        <v>1181561</v>
      </c>
      <c r="I32" s="306">
        <f>447000+561000</f>
        <v>1008000</v>
      </c>
      <c r="J32" s="306">
        <f>839000</f>
        <v>839000</v>
      </c>
      <c r="K32" s="306">
        <f>547000+250000</f>
        <v>797000</v>
      </c>
      <c r="L32" s="306">
        <v>1100000</v>
      </c>
      <c r="M32" s="306">
        <f>519000+414094</f>
        <v>933094</v>
      </c>
      <c r="N32" s="306">
        <v>1290489</v>
      </c>
      <c r="O32" s="307">
        <f t="shared" si="3"/>
        <v>11008064</v>
      </c>
    </row>
    <row r="33" spans="1:15" ht="12.75">
      <c r="A33" s="86" t="s">
        <v>21</v>
      </c>
      <c r="B33" s="89" t="s">
        <v>22</v>
      </c>
      <c r="C33" s="306">
        <v>50000</v>
      </c>
      <c r="D33" s="306">
        <v>50000</v>
      </c>
      <c r="E33" s="306">
        <v>50000</v>
      </c>
      <c r="F33" s="306">
        <v>50000</v>
      </c>
      <c r="G33" s="306">
        <v>50000</v>
      </c>
      <c r="H33" s="306">
        <v>50000</v>
      </c>
      <c r="I33" s="306">
        <v>50000</v>
      </c>
      <c r="J33" s="306">
        <f>220000-50000+12800</f>
        <v>182800</v>
      </c>
      <c r="K33" s="306">
        <v>50000</v>
      </c>
      <c r="L33" s="306">
        <v>200000</v>
      </c>
      <c r="M33" s="306">
        <f>300000-70800</f>
        <v>229200</v>
      </c>
      <c r="N33" s="306">
        <v>408000</v>
      </c>
      <c r="O33" s="307">
        <f t="shared" si="3"/>
        <v>1420000</v>
      </c>
    </row>
    <row r="34" spans="1:15" ht="12.75">
      <c r="A34" s="86" t="s">
        <v>23</v>
      </c>
      <c r="B34" s="89" t="s">
        <v>242</v>
      </c>
      <c r="C34" s="306"/>
      <c r="D34" s="306"/>
      <c r="E34" s="306"/>
      <c r="F34" s="306"/>
      <c r="G34" s="306"/>
      <c r="H34" s="306"/>
      <c r="I34" s="306"/>
      <c r="J34" s="306"/>
      <c r="K34" s="306"/>
      <c r="L34" s="306"/>
      <c r="M34" s="306"/>
      <c r="N34" s="316"/>
      <c r="O34" s="307"/>
    </row>
    <row r="35" spans="1:15" ht="12.75">
      <c r="A35" s="86"/>
      <c r="B35" s="89" t="s">
        <v>243</v>
      </c>
      <c r="C35" s="306"/>
      <c r="D35" s="306"/>
      <c r="E35" s="306">
        <v>36607</v>
      </c>
      <c r="F35" s="306"/>
      <c r="G35" s="306"/>
      <c r="H35" s="306"/>
      <c r="I35" s="306">
        <v>0</v>
      </c>
      <c r="J35" s="306">
        <v>0</v>
      </c>
      <c r="K35" s="306"/>
      <c r="L35" s="306">
        <v>0</v>
      </c>
      <c r="M35" s="306">
        <v>0</v>
      </c>
      <c r="N35" s="306">
        <v>0</v>
      </c>
      <c r="O35" s="307">
        <f t="shared" si="3"/>
        <v>36607</v>
      </c>
    </row>
    <row r="36" spans="1:15" ht="12.75">
      <c r="A36" s="86"/>
      <c r="B36" s="89" t="s">
        <v>244</v>
      </c>
      <c r="C36" s="306">
        <f>12500+8500</f>
        <v>21000</v>
      </c>
      <c r="D36" s="306"/>
      <c r="E36" s="306">
        <f>43000-400</f>
        <v>42600</v>
      </c>
      <c r="F36" s="306"/>
      <c r="G36" s="306"/>
      <c r="H36" s="306">
        <v>13125</v>
      </c>
      <c r="I36" s="306">
        <v>42000</v>
      </c>
      <c r="J36" s="306">
        <f>15000+12500</f>
        <v>27500</v>
      </c>
      <c r="K36" s="306">
        <v>25000</v>
      </c>
      <c r="L36" s="306"/>
      <c r="M36" s="306"/>
      <c r="N36" s="306"/>
      <c r="O36" s="307">
        <f t="shared" si="3"/>
        <v>171225</v>
      </c>
    </row>
    <row r="37" spans="1:15" ht="12.75">
      <c r="A37" s="86" t="s">
        <v>24</v>
      </c>
      <c r="B37" s="89" t="s">
        <v>25</v>
      </c>
      <c r="C37" s="306"/>
      <c r="D37" s="306"/>
      <c r="E37" s="306">
        <v>400000</v>
      </c>
      <c r="F37" s="306">
        <v>135000</v>
      </c>
      <c r="G37" s="306"/>
      <c r="H37" s="306">
        <v>3606906</v>
      </c>
      <c r="I37" s="306"/>
      <c r="J37" s="306">
        <v>317500</v>
      </c>
      <c r="K37" s="306"/>
      <c r="L37" s="306"/>
      <c r="M37" s="306"/>
      <c r="N37" s="306"/>
      <c r="O37" s="307">
        <f t="shared" si="3"/>
        <v>4459406</v>
      </c>
    </row>
    <row r="38" spans="1:15" ht="12.75">
      <c r="A38" s="86" t="s">
        <v>26</v>
      </c>
      <c r="B38" s="89" t="s">
        <v>27</v>
      </c>
      <c r="C38" s="306"/>
      <c r="D38" s="306"/>
      <c r="E38" s="306"/>
      <c r="F38" s="306">
        <v>500000</v>
      </c>
      <c r="G38" s="306"/>
      <c r="H38" s="306">
        <v>29801684</v>
      </c>
      <c r="I38" s="306">
        <v>2449500</v>
      </c>
      <c r="J38" s="306"/>
      <c r="K38" s="306"/>
      <c r="L38" s="306"/>
      <c r="M38" s="306"/>
      <c r="N38" s="306"/>
      <c r="O38" s="307">
        <f t="shared" si="3"/>
        <v>32751184</v>
      </c>
    </row>
    <row r="39" spans="1:15" ht="12.75">
      <c r="A39" s="86" t="s">
        <v>28</v>
      </c>
      <c r="B39" s="89" t="s">
        <v>29</v>
      </c>
      <c r="C39" s="306"/>
      <c r="D39" s="306"/>
      <c r="E39" s="306"/>
      <c r="F39" s="306"/>
      <c r="G39" s="306"/>
      <c r="H39" s="306"/>
      <c r="I39" s="306"/>
      <c r="J39" s="306"/>
      <c r="K39" s="306"/>
      <c r="L39" s="306"/>
      <c r="M39" s="306"/>
      <c r="N39" s="306"/>
      <c r="O39" s="307">
        <f t="shared" si="3"/>
        <v>0</v>
      </c>
    </row>
    <row r="40" spans="1:15" ht="12.75">
      <c r="A40" s="86"/>
      <c r="B40" s="89" t="s">
        <v>243</v>
      </c>
      <c r="C40" s="306"/>
      <c r="D40" s="306"/>
      <c r="E40" s="306"/>
      <c r="F40" s="306"/>
      <c r="G40" s="306"/>
      <c r="H40" s="306"/>
      <c r="I40" s="306"/>
      <c r="J40" s="306"/>
      <c r="K40" s="306"/>
      <c r="L40" s="306"/>
      <c r="M40" s="306"/>
      <c r="N40" s="306"/>
      <c r="O40" s="307"/>
    </row>
    <row r="41" spans="1:15" ht="12.75">
      <c r="A41" s="86"/>
      <c r="B41" s="89" t="s">
        <v>244</v>
      </c>
      <c r="C41" s="306"/>
      <c r="D41" s="306"/>
      <c r="E41" s="306"/>
      <c r="F41" s="306"/>
      <c r="G41" s="306"/>
      <c r="H41" s="306"/>
      <c r="I41" s="306"/>
      <c r="J41" s="306"/>
      <c r="K41" s="306"/>
      <c r="L41" s="306"/>
      <c r="M41" s="306"/>
      <c r="N41" s="306"/>
      <c r="O41" s="307"/>
    </row>
    <row r="42" spans="1:15" ht="12.75">
      <c r="A42" s="86" t="s">
        <v>30</v>
      </c>
      <c r="B42" s="89" t="s">
        <v>31</v>
      </c>
      <c r="C42" s="306"/>
      <c r="D42" s="306"/>
      <c r="E42" s="306"/>
      <c r="F42" s="306"/>
      <c r="G42" s="306"/>
      <c r="H42" s="306"/>
      <c r="I42" s="306"/>
      <c r="J42" s="306"/>
      <c r="K42" s="306"/>
      <c r="L42" s="306"/>
      <c r="M42" s="306"/>
      <c r="N42" s="306"/>
      <c r="O42" s="307">
        <f t="shared" si="3"/>
        <v>0</v>
      </c>
    </row>
    <row r="43" spans="1:15" ht="12.75">
      <c r="A43" s="86"/>
      <c r="B43" s="89" t="s">
        <v>282</v>
      </c>
      <c r="C43" s="306">
        <v>672355</v>
      </c>
      <c r="D43" s="306"/>
      <c r="E43" s="306"/>
      <c r="F43" s="306"/>
      <c r="G43" s="306"/>
      <c r="H43" s="306"/>
      <c r="I43" s="306"/>
      <c r="J43" s="306"/>
      <c r="K43" s="306"/>
      <c r="L43" s="306"/>
      <c r="M43" s="306"/>
      <c r="N43" s="306"/>
      <c r="O43" s="307">
        <f t="shared" si="3"/>
        <v>672355</v>
      </c>
    </row>
    <row r="44" spans="1:15" ht="12.75">
      <c r="A44" s="86"/>
      <c r="B44" s="89" t="s">
        <v>245</v>
      </c>
      <c r="C44" s="306"/>
      <c r="D44" s="306"/>
      <c r="E44" s="306"/>
      <c r="F44" s="306"/>
      <c r="G44" s="306"/>
      <c r="H44" s="306"/>
      <c r="I44" s="306"/>
      <c r="J44" s="306"/>
      <c r="K44" s="306"/>
      <c r="L44" s="306"/>
      <c r="M44" s="306"/>
      <c r="N44" s="306"/>
      <c r="O44" s="307">
        <f t="shared" si="3"/>
        <v>0</v>
      </c>
    </row>
    <row r="45" spans="1:15" ht="12.75">
      <c r="A45" s="86" t="s">
        <v>246</v>
      </c>
      <c r="B45" s="89" t="s">
        <v>247</v>
      </c>
      <c r="C45" s="306"/>
      <c r="D45" s="306"/>
      <c r="E45" s="306"/>
      <c r="F45" s="306"/>
      <c r="G45" s="306"/>
      <c r="H45" s="306"/>
      <c r="I45" s="306">
        <v>10358851</v>
      </c>
      <c r="J45" s="306"/>
      <c r="K45" s="306"/>
      <c r="L45" s="306"/>
      <c r="M45" s="306"/>
      <c r="N45" s="306"/>
      <c r="O45" s="307">
        <f t="shared" si="3"/>
        <v>10358851</v>
      </c>
    </row>
    <row r="46" spans="1:15" ht="13.5" thickBot="1">
      <c r="A46" s="90" t="s">
        <v>248</v>
      </c>
      <c r="B46" s="91" t="s">
        <v>249</v>
      </c>
      <c r="C46" s="306"/>
      <c r="D46" s="306"/>
      <c r="E46" s="306"/>
      <c r="F46" s="306"/>
      <c r="G46" s="306"/>
      <c r="H46" s="306"/>
      <c r="I46" s="306"/>
      <c r="J46" s="306"/>
      <c r="K46" s="306"/>
      <c r="L46" s="306"/>
      <c r="M46" s="306"/>
      <c r="N46" s="306"/>
      <c r="O46" s="307">
        <f t="shared" si="3"/>
        <v>0</v>
      </c>
    </row>
    <row r="47" spans="1:15" ht="13.5" thickBot="1">
      <c r="A47" s="92"/>
      <c r="B47" s="92" t="s">
        <v>250</v>
      </c>
      <c r="C47" s="313">
        <f>SUM(C30:C46)</f>
        <v>1898838</v>
      </c>
      <c r="D47" s="313">
        <f aca="true" t="shared" si="4" ref="D47:O47">SUM(D30:D46)</f>
        <v>1736014</v>
      </c>
      <c r="E47" s="313">
        <f t="shared" si="4"/>
        <v>2215221</v>
      </c>
      <c r="F47" s="313">
        <f t="shared" si="4"/>
        <v>2847009</v>
      </c>
      <c r="G47" s="313">
        <f t="shared" si="4"/>
        <v>1902954</v>
      </c>
      <c r="H47" s="313">
        <f t="shared" si="4"/>
        <v>35524670</v>
      </c>
      <c r="I47" s="313">
        <f t="shared" si="4"/>
        <v>14721242</v>
      </c>
      <c r="J47" s="313">
        <f t="shared" si="4"/>
        <v>2179691</v>
      </c>
      <c r="K47" s="313">
        <f t="shared" si="4"/>
        <v>1684891</v>
      </c>
      <c r="L47" s="313">
        <f t="shared" si="4"/>
        <v>2112891</v>
      </c>
      <c r="M47" s="313">
        <f t="shared" si="4"/>
        <v>1975185</v>
      </c>
      <c r="N47" s="313">
        <f t="shared" si="4"/>
        <v>2511399</v>
      </c>
      <c r="O47" s="314">
        <f t="shared" si="4"/>
        <v>71310005</v>
      </c>
    </row>
    <row r="48" spans="1:15" ht="13.5" thickBot="1">
      <c r="A48" s="95"/>
      <c r="B48" s="96" t="s">
        <v>251</v>
      </c>
      <c r="C48" s="317">
        <f>C28-C47</f>
        <v>353933</v>
      </c>
      <c r="D48" s="317">
        <f aca="true" t="shared" si="5" ref="D48:N48">D28-D47</f>
        <v>4570178</v>
      </c>
      <c r="E48" s="317">
        <f t="shared" si="5"/>
        <v>4359187</v>
      </c>
      <c r="F48" s="317">
        <f t="shared" si="5"/>
        <v>4058480</v>
      </c>
      <c r="G48" s="317">
        <f t="shared" si="5"/>
        <v>3949756</v>
      </c>
      <c r="H48" s="317">
        <f t="shared" si="5"/>
        <v>3788080</v>
      </c>
      <c r="I48" s="317">
        <f t="shared" si="5"/>
        <v>1473019</v>
      </c>
      <c r="J48" s="317">
        <f t="shared" si="5"/>
        <v>1005533</v>
      </c>
      <c r="K48" s="317">
        <f t="shared" si="5"/>
        <v>1422847</v>
      </c>
      <c r="L48" s="317">
        <f t="shared" si="5"/>
        <v>1032161</v>
      </c>
      <c r="M48" s="317">
        <f t="shared" si="5"/>
        <v>829181</v>
      </c>
      <c r="N48" s="317">
        <f t="shared" si="5"/>
        <v>0</v>
      </c>
      <c r="O48" s="318"/>
    </row>
    <row r="49" spans="1:15" ht="12.75">
      <c r="A49" s="1"/>
      <c r="B49" s="1"/>
      <c r="C49" s="284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</row>
    <row r="50" spans="1:15" ht="12.75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</row>
    <row r="51" spans="1:15" ht="12.75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</row>
    <row r="52" spans="1:15" ht="12.75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</row>
    <row r="53" spans="1:15" ht="12.75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</row>
    <row r="54" spans="1:15" ht="12.75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</row>
    <row r="55" spans="1:15" ht="12.75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</row>
    <row r="56" spans="1:15" ht="12.75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</row>
    <row r="57" spans="1:15" ht="12.75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</row>
    <row r="58" spans="1:15" ht="12.75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</row>
  </sheetData>
  <sheetProtection/>
  <mergeCells count="5">
    <mergeCell ref="B7:O7"/>
    <mergeCell ref="A1:O3"/>
    <mergeCell ref="B5:O5"/>
    <mergeCell ref="B6:O6"/>
    <mergeCell ref="A4:C4"/>
  </mergeCells>
  <printOptions/>
  <pageMargins left="0.2362204724409449" right="0.2362204724409449" top="0.35433070866141736" bottom="0.5511811023622047" header="0.2362204724409449" footer="0.35433070866141736"/>
  <pageSetup fitToHeight="1" fitToWidth="1" horizontalDpi="200" verticalDpi="200" orientation="landscape" paperSize="8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16" sqref="D16"/>
    </sheetView>
  </sheetViews>
  <sheetFormatPr defaultColWidth="9.00390625" defaultRowHeight="12.75"/>
  <cols>
    <col min="2" max="2" width="12.75390625" style="0" customWidth="1"/>
    <col min="3" max="3" width="13.875" style="0" customWidth="1"/>
    <col min="4" max="4" width="15.625" style="0" customWidth="1"/>
  </cols>
  <sheetData>
    <row r="1" ht="12.75">
      <c r="D1" s="103">
        <v>96911258</v>
      </c>
    </row>
    <row r="2" spans="1:4" ht="12.75">
      <c r="A2" s="105" t="s">
        <v>293</v>
      </c>
      <c r="B2" s="103">
        <v>63994</v>
      </c>
      <c r="C2" s="103">
        <v>63994</v>
      </c>
      <c r="D2" s="103">
        <f>D1+C2</f>
        <v>96975252</v>
      </c>
    </row>
    <row r="3" spans="1:4" ht="12.75">
      <c r="A3" s="105" t="s">
        <v>334</v>
      </c>
      <c r="B3" s="103">
        <v>78740</v>
      </c>
      <c r="C3" s="103">
        <v>78740</v>
      </c>
      <c r="D3" s="103">
        <f aca="true" t="shared" si="0" ref="D3:D12">D2+C3</f>
        <v>97053992</v>
      </c>
    </row>
    <row r="4" spans="1:4" ht="12.75">
      <c r="A4" s="105" t="s">
        <v>336</v>
      </c>
      <c r="B4" s="103">
        <v>40000</v>
      </c>
      <c r="C4" s="103">
        <v>40000</v>
      </c>
      <c r="D4" s="103">
        <f t="shared" si="0"/>
        <v>97093992</v>
      </c>
    </row>
    <row r="5" spans="1:4" ht="12.75">
      <c r="A5" s="105" t="s">
        <v>335</v>
      </c>
      <c r="B5" s="103">
        <v>183400</v>
      </c>
      <c r="C5" s="103">
        <v>183400</v>
      </c>
      <c r="D5" s="103">
        <f t="shared" si="0"/>
        <v>97277392</v>
      </c>
    </row>
    <row r="6" spans="1:4" ht="12.75">
      <c r="A6" s="105" t="s">
        <v>337</v>
      </c>
      <c r="B6" s="103">
        <v>34478</v>
      </c>
      <c r="C6" s="103">
        <v>34478</v>
      </c>
      <c r="D6" s="103">
        <f t="shared" si="0"/>
        <v>97311870</v>
      </c>
    </row>
    <row r="7" spans="1:4" ht="12.75">
      <c r="A7" s="35" t="s">
        <v>9</v>
      </c>
      <c r="B7" s="103">
        <v>12308598</v>
      </c>
      <c r="C7" s="103">
        <v>12308598</v>
      </c>
      <c r="D7" s="103">
        <f t="shared" si="0"/>
        <v>109620468</v>
      </c>
    </row>
    <row r="8" spans="1:4" ht="12.75">
      <c r="A8" s="105" t="s">
        <v>347</v>
      </c>
      <c r="B8" s="103">
        <v>505557</v>
      </c>
      <c r="C8" s="103">
        <v>505557</v>
      </c>
      <c r="D8" s="103">
        <f t="shared" si="0"/>
        <v>110126025</v>
      </c>
    </row>
    <row r="9" spans="2:4" ht="12.75">
      <c r="B9" s="103"/>
      <c r="C9" s="103"/>
      <c r="D9" s="103"/>
    </row>
    <row r="10" spans="2:4" ht="12.75">
      <c r="B10" s="103"/>
      <c r="C10" s="103"/>
      <c r="D10" s="103">
        <f t="shared" si="0"/>
        <v>0</v>
      </c>
    </row>
    <row r="11" spans="2:4" ht="12.75">
      <c r="B11" s="103"/>
      <c r="C11" s="103"/>
      <c r="D11" s="103">
        <f t="shared" si="0"/>
        <v>0</v>
      </c>
    </row>
    <row r="12" spans="2:4" ht="12.75">
      <c r="B12" s="103"/>
      <c r="C12" s="103"/>
      <c r="D12" s="103">
        <f t="shared" si="0"/>
        <v>0</v>
      </c>
    </row>
    <row r="13" spans="2:4" ht="12.75">
      <c r="B13" s="103"/>
      <c r="C13" s="103"/>
      <c r="D13" s="103"/>
    </row>
    <row r="14" spans="2:4" ht="12.75">
      <c r="B14" s="103"/>
      <c r="C14" s="103"/>
      <c r="D14" s="103"/>
    </row>
    <row r="15" ht="12.75">
      <c r="D15" s="103"/>
    </row>
    <row r="16" ht="12.75">
      <c r="D16" s="103"/>
    </row>
    <row r="17" ht="12.75">
      <c r="D17" s="103"/>
    </row>
    <row r="18" ht="12.75">
      <c r="D18" s="103"/>
    </row>
    <row r="19" ht="12.75">
      <c r="D19" s="103"/>
    </row>
    <row r="20" ht="12.75">
      <c r="D20" s="10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47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9.125" style="106" customWidth="1"/>
    <col min="2" max="2" width="58.625" style="0" customWidth="1"/>
    <col min="3" max="3" width="16.375" style="0" customWidth="1"/>
    <col min="4" max="4" width="4.375" style="0" customWidth="1"/>
    <col min="5" max="5" width="16.875" style="0" customWidth="1"/>
    <col min="6" max="6" width="6.75390625" style="0" customWidth="1"/>
  </cols>
  <sheetData>
    <row r="1" spans="1:7" ht="15.75">
      <c r="A1" s="338" t="s">
        <v>403</v>
      </c>
      <c r="B1" s="339"/>
      <c r="C1" s="339"/>
      <c r="D1" s="339"/>
      <c r="E1" s="339"/>
      <c r="F1" s="339"/>
      <c r="G1" s="110"/>
    </row>
    <row r="2" spans="1:6" ht="12.75">
      <c r="A2" s="112"/>
      <c r="B2" s="113"/>
      <c r="C2" s="113"/>
      <c r="D2" s="113"/>
      <c r="E2" s="113"/>
      <c r="F2" s="113"/>
    </row>
    <row r="3" spans="1:7" ht="15.75">
      <c r="A3" s="342" t="s">
        <v>350</v>
      </c>
      <c r="B3" s="343"/>
      <c r="C3" s="343"/>
      <c r="D3" s="343"/>
      <c r="E3" s="343"/>
      <c r="F3" s="343"/>
      <c r="G3" s="102"/>
    </row>
    <row r="4" spans="1:6" ht="14.25">
      <c r="A4" s="112"/>
      <c r="B4" s="341"/>
      <c r="C4" s="341"/>
      <c r="D4" s="341"/>
      <c r="E4" s="341"/>
      <c r="F4" s="341"/>
    </row>
    <row r="5" spans="1:6" ht="15.75">
      <c r="A5" s="112"/>
      <c r="B5" s="340" t="s">
        <v>3</v>
      </c>
      <c r="C5" s="340"/>
      <c r="D5" s="340"/>
      <c r="E5" s="340"/>
      <c r="F5" s="340"/>
    </row>
    <row r="6" spans="1:6" ht="15.75">
      <c r="A6" s="112"/>
      <c r="B6" s="340" t="s">
        <v>73</v>
      </c>
      <c r="C6" s="340"/>
      <c r="D6" s="340"/>
      <c r="E6" s="340"/>
      <c r="F6" s="340"/>
    </row>
    <row r="7" spans="1:6" ht="15.75">
      <c r="A7" s="112"/>
      <c r="B7" s="340" t="s">
        <v>351</v>
      </c>
      <c r="C7" s="340"/>
      <c r="D7" s="340"/>
      <c r="E7" s="340"/>
      <c r="F7" s="340"/>
    </row>
    <row r="8" spans="1:6" ht="7.5" customHeight="1">
      <c r="A8" s="112"/>
      <c r="B8" s="114"/>
      <c r="C8" s="115"/>
      <c r="D8" s="114"/>
      <c r="E8" s="116"/>
      <c r="F8" s="114"/>
    </row>
    <row r="9" spans="1:6" ht="15.75">
      <c r="A9" s="112" t="s">
        <v>6</v>
      </c>
      <c r="B9" s="117" t="s">
        <v>74</v>
      </c>
      <c r="C9" s="115"/>
      <c r="D9" s="114"/>
      <c r="E9" s="116"/>
      <c r="F9" s="114"/>
    </row>
    <row r="10" spans="1:6" ht="15.75">
      <c r="A10" s="112" t="s">
        <v>294</v>
      </c>
      <c r="B10" s="118" t="s">
        <v>75</v>
      </c>
      <c r="C10" s="115"/>
      <c r="D10" s="114"/>
      <c r="E10" s="116">
        <f>C11+C12</f>
        <v>18111787</v>
      </c>
      <c r="F10" s="114" t="s">
        <v>210</v>
      </c>
    </row>
    <row r="11" spans="1:6" ht="31.5">
      <c r="A11" s="112"/>
      <c r="B11" s="119" t="s">
        <v>76</v>
      </c>
      <c r="C11" s="120">
        <v>17544826</v>
      </c>
      <c r="D11" s="119" t="s">
        <v>210</v>
      </c>
      <c r="E11" s="116"/>
      <c r="F11" s="114"/>
    </row>
    <row r="12" spans="1:6" ht="31.5">
      <c r="A12" s="112"/>
      <c r="B12" s="119" t="s">
        <v>77</v>
      </c>
      <c r="C12" s="120">
        <v>566961</v>
      </c>
      <c r="D12" s="119" t="s">
        <v>210</v>
      </c>
      <c r="E12" s="116"/>
      <c r="F12" s="114"/>
    </row>
    <row r="13" spans="1:6" ht="15.75">
      <c r="A13" s="112" t="s">
        <v>298</v>
      </c>
      <c r="B13" s="118" t="s">
        <v>78</v>
      </c>
      <c r="C13" s="115"/>
      <c r="D13" s="114"/>
      <c r="E13" s="116">
        <v>33529388</v>
      </c>
      <c r="F13" s="114" t="s">
        <v>210</v>
      </c>
    </row>
    <row r="14" spans="1:6" ht="15.75">
      <c r="A14" s="112" t="s">
        <v>299</v>
      </c>
      <c r="B14" s="118" t="s">
        <v>79</v>
      </c>
      <c r="C14" s="115"/>
      <c r="D14" s="114"/>
      <c r="E14" s="116">
        <v>1220000</v>
      </c>
      <c r="F14" s="114" t="s">
        <v>210</v>
      </c>
    </row>
    <row r="15" spans="1:6" ht="15.75">
      <c r="A15" s="112" t="s">
        <v>300</v>
      </c>
      <c r="B15" s="118" t="s">
        <v>80</v>
      </c>
      <c r="C15" s="115"/>
      <c r="D15" s="114"/>
      <c r="E15" s="116">
        <v>2826952</v>
      </c>
      <c r="F15" s="114" t="s">
        <v>210</v>
      </c>
    </row>
    <row r="16" spans="1:6" ht="3" customHeight="1">
      <c r="A16" s="112"/>
      <c r="B16" s="118"/>
      <c r="C16" s="116"/>
      <c r="D16" s="118"/>
      <c r="E16" s="116">
        <v>0</v>
      </c>
      <c r="F16" s="114" t="s">
        <v>210</v>
      </c>
    </row>
    <row r="17" spans="1:6" ht="15.75">
      <c r="A17" s="112" t="s">
        <v>328</v>
      </c>
      <c r="B17" s="118" t="s">
        <v>81</v>
      </c>
      <c r="C17" s="115"/>
      <c r="D17" s="114"/>
      <c r="E17" s="116">
        <v>0</v>
      </c>
      <c r="F17" s="114" t="s">
        <v>210</v>
      </c>
    </row>
    <row r="18" spans="1:6" ht="31.5">
      <c r="A18" s="112"/>
      <c r="B18" s="119" t="s">
        <v>82</v>
      </c>
      <c r="C18" s="120">
        <v>0</v>
      </c>
      <c r="D18" s="119" t="s">
        <v>210</v>
      </c>
      <c r="E18" s="119"/>
      <c r="F18" s="114"/>
    </row>
    <row r="19" spans="1:6" ht="15.75">
      <c r="A19" s="112"/>
      <c r="B19" s="121" t="s">
        <v>83</v>
      </c>
      <c r="C19" s="120">
        <v>0</v>
      </c>
      <c r="D19" s="114" t="s">
        <v>210</v>
      </c>
      <c r="E19" s="116"/>
      <c r="F19" s="114"/>
    </row>
    <row r="20" spans="1:6" ht="15.75">
      <c r="A20" s="112" t="s">
        <v>327</v>
      </c>
      <c r="B20" s="118" t="s">
        <v>84</v>
      </c>
      <c r="C20" s="115"/>
      <c r="D20" s="114"/>
      <c r="E20" s="116">
        <f>C21+C22</f>
        <v>0</v>
      </c>
      <c r="F20" s="114" t="s">
        <v>210</v>
      </c>
    </row>
    <row r="21" spans="1:6" ht="31.5">
      <c r="A21" s="112"/>
      <c r="B21" s="119" t="s">
        <v>85</v>
      </c>
      <c r="C21" s="115">
        <f>Bevételek!H88</f>
        <v>0</v>
      </c>
      <c r="D21" s="114" t="s">
        <v>210</v>
      </c>
      <c r="E21" s="116"/>
      <c r="F21" s="114"/>
    </row>
    <row r="22" spans="1:6" ht="15.75">
      <c r="A22" s="112"/>
      <c r="B22" s="114" t="s">
        <v>86</v>
      </c>
      <c r="C22" s="122"/>
      <c r="D22" s="114" t="s">
        <v>210</v>
      </c>
      <c r="E22" s="116"/>
      <c r="F22" s="114"/>
    </row>
    <row r="23" spans="1:6" ht="15.75">
      <c r="A23" s="112" t="s">
        <v>326</v>
      </c>
      <c r="B23" s="118" t="s">
        <v>87</v>
      </c>
      <c r="C23" s="116"/>
      <c r="D23" s="118"/>
      <c r="E23" s="116">
        <f>E10+E14+E15+E13+E20</f>
        <v>55688127</v>
      </c>
      <c r="F23" s="118" t="s">
        <v>284</v>
      </c>
    </row>
    <row r="24" spans="1:6" ht="15.75">
      <c r="A24" s="112"/>
      <c r="B24" s="118"/>
      <c r="C24" s="116"/>
      <c r="D24" s="118"/>
      <c r="E24" s="116"/>
      <c r="F24" s="118"/>
    </row>
    <row r="25" spans="1:6" ht="15.75">
      <c r="A25" s="112" t="s">
        <v>7</v>
      </c>
      <c r="B25" s="117" t="s">
        <v>88</v>
      </c>
      <c r="C25" s="115"/>
      <c r="D25" s="114"/>
      <c r="E25" s="116"/>
      <c r="F25" s="114"/>
    </row>
    <row r="26" spans="1:6" ht="15.75">
      <c r="A26" s="112" t="s">
        <v>301</v>
      </c>
      <c r="B26" s="123" t="s">
        <v>89</v>
      </c>
      <c r="C26" s="115"/>
      <c r="D26" s="114"/>
      <c r="E26" s="116">
        <f>C28+C29+C30+C31+C32+C33</f>
        <v>33427060</v>
      </c>
      <c r="F26" s="114" t="s">
        <v>210</v>
      </c>
    </row>
    <row r="27" spans="1:6" ht="15.75">
      <c r="A27" s="112"/>
      <c r="B27" s="124" t="s">
        <v>90</v>
      </c>
      <c r="C27" s="115"/>
      <c r="D27" s="114"/>
      <c r="E27" s="116"/>
      <c r="F27" s="114"/>
    </row>
    <row r="28" spans="1:6" ht="15.75">
      <c r="A28" s="112" t="s">
        <v>302</v>
      </c>
      <c r="B28" s="114" t="s">
        <v>307</v>
      </c>
      <c r="C28" s="115">
        <v>8743936</v>
      </c>
      <c r="D28" s="114" t="s">
        <v>210</v>
      </c>
      <c r="E28" s="116"/>
      <c r="F28" s="114"/>
    </row>
    <row r="29" spans="1:6" ht="15.75">
      <c r="A29" s="112" t="s">
        <v>303</v>
      </c>
      <c r="B29" s="114" t="s">
        <v>308</v>
      </c>
      <c r="C29" s="115">
        <v>1688377</v>
      </c>
      <c r="D29" s="114" t="s">
        <v>210</v>
      </c>
      <c r="E29" s="116"/>
      <c r="F29" s="114"/>
    </row>
    <row r="30" spans="1:6" ht="15.75">
      <c r="A30" s="112" t="s">
        <v>304</v>
      </c>
      <c r="B30" s="114" t="s">
        <v>309</v>
      </c>
      <c r="C30" s="115">
        <v>11008064</v>
      </c>
      <c r="D30" s="114" t="s">
        <v>210</v>
      </c>
      <c r="E30" s="116"/>
      <c r="F30" s="114"/>
    </row>
    <row r="31" spans="1:6" ht="15.75">
      <c r="A31" s="112" t="s">
        <v>305</v>
      </c>
      <c r="B31" s="125" t="s">
        <v>310</v>
      </c>
      <c r="C31" s="115">
        <v>1420000</v>
      </c>
      <c r="D31" s="114" t="s">
        <v>210</v>
      </c>
      <c r="E31" s="116"/>
      <c r="F31" s="114"/>
    </row>
    <row r="32" spans="1:6" ht="15.75">
      <c r="A32" s="112" t="s">
        <v>306</v>
      </c>
      <c r="B32" s="114" t="s">
        <v>311</v>
      </c>
      <c r="C32" s="115">
        <v>207832</v>
      </c>
      <c r="D32" s="114" t="s">
        <v>210</v>
      </c>
      <c r="E32" s="116"/>
      <c r="F32" s="114"/>
    </row>
    <row r="33" spans="1:6" ht="15.75">
      <c r="A33" s="112" t="s">
        <v>338</v>
      </c>
      <c r="B33" s="114" t="s">
        <v>319</v>
      </c>
      <c r="C33" s="115">
        <v>10358851</v>
      </c>
      <c r="D33" s="114" t="s">
        <v>339</v>
      </c>
      <c r="E33" s="116"/>
      <c r="F33" s="114"/>
    </row>
    <row r="34" spans="1:6" ht="15.75">
      <c r="A34" s="112" t="s">
        <v>295</v>
      </c>
      <c r="B34" s="123" t="s">
        <v>91</v>
      </c>
      <c r="C34" s="116"/>
      <c r="D34" s="118"/>
      <c r="E34" s="126">
        <f>C36+C37</f>
        <v>37210590</v>
      </c>
      <c r="F34" s="118" t="s">
        <v>210</v>
      </c>
    </row>
    <row r="35" spans="1:6" ht="15.75">
      <c r="A35" s="112"/>
      <c r="B35" s="124" t="s">
        <v>90</v>
      </c>
      <c r="C35" s="115"/>
      <c r="D35" s="114"/>
      <c r="E35" s="116"/>
      <c r="F35" s="114"/>
    </row>
    <row r="36" spans="1:6" ht="15.75">
      <c r="A36" s="112" t="s">
        <v>312</v>
      </c>
      <c r="B36" s="114" t="s">
        <v>316</v>
      </c>
      <c r="C36" s="122">
        <v>4459406</v>
      </c>
      <c r="D36" s="114" t="s">
        <v>210</v>
      </c>
      <c r="E36" s="116"/>
      <c r="F36" s="114"/>
    </row>
    <row r="37" spans="1:6" ht="15.75">
      <c r="A37" s="112" t="s">
        <v>313</v>
      </c>
      <c r="B37" s="114" t="s">
        <v>317</v>
      </c>
      <c r="C37" s="122">
        <v>32751184</v>
      </c>
      <c r="D37" s="114" t="s">
        <v>210</v>
      </c>
      <c r="E37" s="116"/>
      <c r="F37" s="114"/>
    </row>
    <row r="38" spans="1:6" ht="15.75">
      <c r="A38" s="112" t="s">
        <v>314</v>
      </c>
      <c r="B38" s="114" t="s">
        <v>318</v>
      </c>
      <c r="C38" s="122"/>
      <c r="D38" s="114" t="s">
        <v>210</v>
      </c>
      <c r="E38" s="116"/>
      <c r="F38" s="114"/>
    </row>
    <row r="39" spans="1:6" ht="15.75">
      <c r="A39" s="112" t="s">
        <v>315</v>
      </c>
      <c r="B39" s="114" t="s">
        <v>319</v>
      </c>
      <c r="C39" s="122"/>
      <c r="D39" s="114" t="s">
        <v>210</v>
      </c>
      <c r="E39" s="116"/>
      <c r="F39" s="114"/>
    </row>
    <row r="40" spans="1:6" ht="15.75">
      <c r="A40" s="112" t="s">
        <v>320</v>
      </c>
      <c r="B40" s="118" t="s">
        <v>92</v>
      </c>
      <c r="C40" s="122"/>
      <c r="D40" s="114"/>
      <c r="E40" s="116">
        <f>C41+C42</f>
        <v>672355</v>
      </c>
      <c r="F40" s="114" t="s">
        <v>210</v>
      </c>
    </row>
    <row r="41" spans="1:6" ht="15.75">
      <c r="A41" s="112"/>
      <c r="B41" s="114" t="s">
        <v>283</v>
      </c>
      <c r="C41" s="115">
        <v>672355</v>
      </c>
      <c r="D41" s="114" t="s">
        <v>210</v>
      </c>
      <c r="E41" s="116"/>
      <c r="F41" s="114"/>
    </row>
    <row r="42" spans="1:6" ht="15.75">
      <c r="A42" s="112"/>
      <c r="B42" s="114" t="s">
        <v>93</v>
      </c>
      <c r="C42" s="115"/>
      <c r="D42" s="114" t="s">
        <v>210</v>
      </c>
      <c r="E42" s="116"/>
      <c r="F42" s="114"/>
    </row>
    <row r="43" spans="1:6" ht="23.25" customHeight="1">
      <c r="A43" s="112" t="s">
        <v>321</v>
      </c>
      <c r="B43" s="118" t="s">
        <v>94</v>
      </c>
      <c r="C43" s="116"/>
      <c r="D43" s="118"/>
      <c r="E43" s="116">
        <f>E26+E34+E40</f>
        <v>71310005</v>
      </c>
      <c r="F43" s="118" t="s">
        <v>284</v>
      </c>
    </row>
    <row r="44" spans="1:6" ht="23.25" customHeight="1">
      <c r="A44" s="112" t="s">
        <v>8</v>
      </c>
      <c r="B44" s="118" t="s">
        <v>95</v>
      </c>
      <c r="C44" s="116"/>
      <c r="D44" s="118"/>
      <c r="E44" s="116">
        <f>E23-E43</f>
        <v>-15621878</v>
      </c>
      <c r="F44" s="118" t="s">
        <v>210</v>
      </c>
    </row>
    <row r="45" spans="1:6" ht="23.25" customHeight="1">
      <c r="A45" s="112"/>
      <c r="B45" s="118"/>
      <c r="C45" s="116"/>
      <c r="D45" s="118"/>
      <c r="E45" s="116"/>
      <c r="F45" s="118"/>
    </row>
    <row r="46" spans="1:6" ht="31.5">
      <c r="A46" s="112" t="s">
        <v>9</v>
      </c>
      <c r="B46" s="127" t="s">
        <v>96</v>
      </c>
      <c r="C46" s="116"/>
      <c r="D46" s="118"/>
      <c r="E46" s="116">
        <v>15621878</v>
      </c>
      <c r="F46" s="128" t="s">
        <v>210</v>
      </c>
    </row>
    <row r="47" spans="1:6" ht="25.5" customHeight="1">
      <c r="A47" s="112" t="s">
        <v>10</v>
      </c>
      <c r="B47" s="118" t="s">
        <v>97</v>
      </c>
      <c r="C47" s="116"/>
      <c r="D47" s="118"/>
      <c r="E47" s="116">
        <f>E44+E46</f>
        <v>0</v>
      </c>
      <c r="F47" s="118" t="s">
        <v>210</v>
      </c>
    </row>
  </sheetData>
  <sheetProtection/>
  <mergeCells count="6">
    <mergeCell ref="A1:F1"/>
    <mergeCell ref="B5:F5"/>
    <mergeCell ref="B6:F6"/>
    <mergeCell ref="B7:F7"/>
    <mergeCell ref="B4:F4"/>
    <mergeCell ref="A3:F3"/>
  </mergeCells>
  <printOptions/>
  <pageMargins left="0.5511811023622047" right="0.35433070866141736" top="0.7086614173228347" bottom="0.4724409448818898" header="0.5118110236220472" footer="0.5118110236220472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194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3.875" style="0" customWidth="1"/>
    <col min="2" max="2" width="3.125" style="0" customWidth="1"/>
    <col min="3" max="3" width="3.25390625" style="0" customWidth="1"/>
    <col min="4" max="4" width="3.125" style="0" customWidth="1"/>
    <col min="5" max="5" width="4.375" style="0" customWidth="1"/>
    <col min="6" max="6" width="40.625" style="0" customWidth="1"/>
    <col min="7" max="7" width="16.25390625" style="0" customWidth="1"/>
    <col min="8" max="8" width="16.75390625" style="0" customWidth="1"/>
    <col min="9" max="9" width="10.625" style="0" customWidth="1"/>
    <col min="10" max="10" width="0.74609375" style="0" customWidth="1"/>
    <col min="11" max="18" width="9.125" style="0" hidden="1" customWidth="1"/>
    <col min="19" max="19" width="5.375" style="0" hidden="1" customWidth="1"/>
  </cols>
  <sheetData>
    <row r="1" spans="1:9" ht="15">
      <c r="A1" s="376" t="s">
        <v>405</v>
      </c>
      <c r="B1" s="377"/>
      <c r="C1" s="377"/>
      <c r="D1" s="377"/>
      <c r="E1" s="377"/>
      <c r="F1" s="377"/>
      <c r="G1" s="377"/>
      <c r="H1" s="377"/>
      <c r="I1" s="377"/>
    </row>
    <row r="3" spans="1:9" ht="15">
      <c r="A3" s="374" t="s">
        <v>352</v>
      </c>
      <c r="B3" s="375"/>
      <c r="C3" s="375"/>
      <c r="D3" s="375"/>
      <c r="E3" s="375"/>
      <c r="F3" s="375"/>
      <c r="G3" s="375"/>
      <c r="H3" s="375"/>
      <c r="I3" s="375"/>
    </row>
    <row r="4" spans="1:9" ht="14.25">
      <c r="A4" s="371"/>
      <c r="B4" s="371"/>
      <c r="C4" s="371"/>
      <c r="D4" s="371"/>
      <c r="E4" s="371"/>
      <c r="F4" s="371"/>
      <c r="G4" s="371"/>
      <c r="H4" s="371"/>
      <c r="I4" s="371"/>
    </row>
    <row r="5" spans="1:9" ht="14.25">
      <c r="A5" s="371" t="s">
        <v>183</v>
      </c>
      <c r="B5" s="371"/>
      <c r="C5" s="371"/>
      <c r="D5" s="371"/>
      <c r="E5" s="371"/>
      <c r="F5" s="371"/>
      <c r="G5" s="371"/>
      <c r="H5" s="371"/>
      <c r="I5" s="371"/>
    </row>
    <row r="6" spans="1:9" ht="14.25">
      <c r="A6" s="371" t="s">
        <v>98</v>
      </c>
      <c r="B6" s="371"/>
      <c r="C6" s="371"/>
      <c r="D6" s="371"/>
      <c r="E6" s="371"/>
      <c r="F6" s="371"/>
      <c r="G6" s="371"/>
      <c r="H6" s="371"/>
      <c r="I6" s="371"/>
    </row>
    <row r="7" spans="1:9" ht="12.75" customHeight="1">
      <c r="A7" s="371" t="s">
        <v>353</v>
      </c>
      <c r="B7" s="371"/>
      <c r="C7" s="371"/>
      <c r="D7" s="371"/>
      <c r="E7" s="371"/>
      <c r="F7" s="371"/>
      <c r="G7" s="371"/>
      <c r="H7" s="371"/>
      <c r="I7" s="371"/>
    </row>
    <row r="8" spans="1:9" ht="15.75" thickBot="1">
      <c r="A8" s="50"/>
      <c r="B8" s="50"/>
      <c r="C8" s="49"/>
      <c r="D8" s="49"/>
      <c r="E8" s="49"/>
      <c r="F8" s="44"/>
      <c r="G8" s="26"/>
      <c r="H8" s="372" t="s">
        <v>286</v>
      </c>
      <c r="I8" s="372"/>
    </row>
    <row r="9" spans="1:9" ht="15">
      <c r="A9" s="353" t="s">
        <v>99</v>
      </c>
      <c r="B9" s="354"/>
      <c r="C9" s="354"/>
      <c r="D9" s="354"/>
      <c r="E9" s="354"/>
      <c r="F9" s="355"/>
      <c r="G9" s="51" t="s">
        <v>0</v>
      </c>
      <c r="H9" s="51" t="s">
        <v>0</v>
      </c>
      <c r="I9" s="41" t="s">
        <v>184</v>
      </c>
    </row>
    <row r="10" spans="1:9" ht="15">
      <c r="A10" s="356"/>
      <c r="B10" s="357"/>
      <c r="C10" s="357"/>
      <c r="D10" s="357"/>
      <c r="E10" s="357"/>
      <c r="F10" s="358"/>
      <c r="G10" s="52" t="s">
        <v>34</v>
      </c>
      <c r="H10" s="52" t="s">
        <v>34</v>
      </c>
      <c r="I10" s="53"/>
    </row>
    <row r="11" spans="1:9" ht="15.75" thickBot="1">
      <c r="A11" s="359"/>
      <c r="B11" s="360"/>
      <c r="C11" s="360"/>
      <c r="D11" s="360"/>
      <c r="E11" s="360"/>
      <c r="F11" s="361"/>
      <c r="G11" s="54" t="s">
        <v>345</v>
      </c>
      <c r="H11" s="54" t="s">
        <v>353</v>
      </c>
      <c r="I11" s="55" t="s">
        <v>1</v>
      </c>
    </row>
    <row r="12" spans="1:9" ht="33" customHeight="1">
      <c r="A12" s="56" t="s">
        <v>100</v>
      </c>
      <c r="B12" s="348" t="s">
        <v>101</v>
      </c>
      <c r="C12" s="348"/>
      <c r="D12" s="348"/>
      <c r="E12" s="348"/>
      <c r="F12" s="348"/>
      <c r="G12" s="23"/>
      <c r="H12" s="22"/>
      <c r="I12" s="23"/>
    </row>
    <row r="13" spans="1:9" ht="15.75" customHeight="1">
      <c r="A13" s="9"/>
      <c r="B13" s="9" t="s">
        <v>100</v>
      </c>
      <c r="C13" s="9" t="s">
        <v>102</v>
      </c>
      <c r="D13" s="9"/>
      <c r="E13" s="9"/>
      <c r="F13" s="9"/>
      <c r="G13" s="31"/>
      <c r="H13" s="31"/>
      <c r="I13" s="9"/>
    </row>
    <row r="14" spans="1:9" ht="29.25" customHeight="1">
      <c r="A14" s="9"/>
      <c r="B14" s="9"/>
      <c r="C14" s="56" t="s">
        <v>6</v>
      </c>
      <c r="D14" s="348" t="s">
        <v>103</v>
      </c>
      <c r="E14" s="348"/>
      <c r="F14" s="348"/>
      <c r="G14" s="22"/>
      <c r="H14" s="22"/>
      <c r="I14" s="23"/>
    </row>
    <row r="15" spans="1:9" ht="28.5" customHeight="1">
      <c r="A15" s="9"/>
      <c r="B15" s="9"/>
      <c r="C15" s="9"/>
      <c r="D15" s="56" t="s">
        <v>6</v>
      </c>
      <c r="E15" s="348" t="s">
        <v>104</v>
      </c>
      <c r="F15" s="348"/>
      <c r="G15" s="22"/>
      <c r="H15" s="22"/>
      <c r="I15" s="23"/>
    </row>
    <row r="16" spans="1:9" ht="30.75" customHeight="1">
      <c r="A16" s="8"/>
      <c r="B16" s="8"/>
      <c r="C16" s="8"/>
      <c r="D16" s="57" t="s">
        <v>105</v>
      </c>
      <c r="E16" s="362" t="s">
        <v>106</v>
      </c>
      <c r="F16" s="364"/>
      <c r="G16" s="24"/>
      <c r="H16" s="24"/>
      <c r="I16" s="25"/>
    </row>
    <row r="17" spans="1:9" ht="29.25" customHeight="1">
      <c r="A17" s="8"/>
      <c r="B17" s="8"/>
      <c r="C17" s="8"/>
      <c r="D17" s="8"/>
      <c r="E17" s="57" t="s">
        <v>107</v>
      </c>
      <c r="F17" s="33" t="s">
        <v>108</v>
      </c>
      <c r="G17" s="238">
        <v>863010</v>
      </c>
      <c r="H17" s="238">
        <v>975240</v>
      </c>
      <c r="I17" s="25">
        <f aca="true" t="shared" si="0" ref="I17:I24">(H17/G17)*100</f>
        <v>113.00448430493273</v>
      </c>
    </row>
    <row r="18" spans="1:9" ht="19.5" customHeight="1">
      <c r="A18" s="8"/>
      <c r="B18" s="8"/>
      <c r="C18" s="8"/>
      <c r="D18" s="8"/>
      <c r="E18" s="8" t="s">
        <v>109</v>
      </c>
      <c r="F18" s="33" t="s">
        <v>110</v>
      </c>
      <c r="G18" s="238">
        <v>576000</v>
      </c>
      <c r="H18" s="238">
        <v>576000</v>
      </c>
      <c r="I18" s="25">
        <f t="shared" si="0"/>
        <v>100</v>
      </c>
    </row>
    <row r="19" spans="1:9" ht="27.75" customHeight="1">
      <c r="A19" s="8"/>
      <c r="B19" s="8"/>
      <c r="C19" s="8"/>
      <c r="D19" s="8"/>
      <c r="E19" s="57" t="s">
        <v>111</v>
      </c>
      <c r="F19" s="33" t="s">
        <v>112</v>
      </c>
      <c r="G19" s="238">
        <v>107041</v>
      </c>
      <c r="H19" s="238">
        <v>154727</v>
      </c>
      <c r="I19" s="25"/>
    </row>
    <row r="20" spans="1:9" ht="17.25" customHeight="1">
      <c r="A20" s="8"/>
      <c r="B20" s="8"/>
      <c r="C20" s="8"/>
      <c r="D20" s="8"/>
      <c r="E20" s="8" t="s">
        <v>113</v>
      </c>
      <c r="F20" s="33" t="s">
        <v>114</v>
      </c>
      <c r="G20" s="238">
        <v>808120</v>
      </c>
      <c r="H20" s="238">
        <v>808120</v>
      </c>
      <c r="I20" s="25">
        <f t="shared" si="0"/>
        <v>100</v>
      </c>
    </row>
    <row r="21" spans="1:9" ht="18" customHeight="1">
      <c r="A21" s="8"/>
      <c r="B21" s="8"/>
      <c r="C21" s="8"/>
      <c r="D21" s="8" t="s">
        <v>115</v>
      </c>
      <c r="E21" s="8" t="s">
        <v>185</v>
      </c>
      <c r="F21" s="8"/>
      <c r="G21" s="238">
        <v>5000000</v>
      </c>
      <c r="H21" s="238">
        <v>5000000</v>
      </c>
      <c r="I21" s="25">
        <f t="shared" si="0"/>
        <v>100</v>
      </c>
    </row>
    <row r="22" spans="1:9" ht="14.25" customHeight="1">
      <c r="A22" s="8"/>
      <c r="B22" s="8"/>
      <c r="C22" s="8"/>
      <c r="D22" s="8"/>
      <c r="E22" s="8"/>
      <c r="F22" s="58" t="s">
        <v>200</v>
      </c>
      <c r="G22" s="238"/>
      <c r="H22" s="238"/>
      <c r="I22" s="25"/>
    </row>
    <row r="23" spans="1:9" ht="18" customHeight="1">
      <c r="A23" s="8"/>
      <c r="B23" s="8"/>
      <c r="C23" s="8"/>
      <c r="D23" s="8" t="s">
        <v>186</v>
      </c>
      <c r="E23" s="8"/>
      <c r="F23" s="8"/>
      <c r="G23" s="238">
        <v>45900</v>
      </c>
      <c r="H23" s="238">
        <v>33150</v>
      </c>
      <c r="I23" s="25">
        <f t="shared" si="0"/>
        <v>72.22222222222221</v>
      </c>
    </row>
    <row r="24" spans="1:9" ht="18" customHeight="1">
      <c r="A24" s="8"/>
      <c r="B24" s="8"/>
      <c r="C24" s="9" t="s">
        <v>11</v>
      </c>
      <c r="D24" s="9" t="s">
        <v>329</v>
      </c>
      <c r="E24" s="9"/>
      <c r="F24" s="9"/>
      <c r="G24" s="238">
        <v>990400</v>
      </c>
      <c r="H24" s="238">
        <v>954500</v>
      </c>
      <c r="I24" s="25">
        <f t="shared" si="0"/>
        <v>96.37520193861067</v>
      </c>
    </row>
    <row r="25" spans="1:9" ht="8.25" customHeight="1" hidden="1">
      <c r="A25" s="351" t="s">
        <v>116</v>
      </c>
      <c r="B25" s="351"/>
      <c r="C25" s="351"/>
      <c r="D25" s="351"/>
      <c r="E25" s="351"/>
      <c r="F25" s="351"/>
      <c r="G25" s="26"/>
      <c r="H25" s="26"/>
      <c r="I25" s="25"/>
    </row>
    <row r="26" spans="1:9" ht="15.75" customHeight="1">
      <c r="A26" s="351"/>
      <c r="B26" s="351"/>
      <c r="C26" s="351"/>
      <c r="D26" s="351"/>
      <c r="E26" s="351"/>
      <c r="F26" s="351"/>
      <c r="G26" s="36">
        <f>SUM(G16:G25)</f>
        <v>8390471</v>
      </c>
      <c r="H26" s="36">
        <f>SUM(H16:H25)</f>
        <v>8501737</v>
      </c>
      <c r="I26" s="30">
        <f>(H26/G26)*100</f>
        <v>101.32609957176422</v>
      </c>
    </row>
    <row r="27" spans="1:9" ht="32.25" customHeight="1">
      <c r="A27" s="56"/>
      <c r="B27" s="348" t="s">
        <v>198</v>
      </c>
      <c r="C27" s="348"/>
      <c r="D27" s="348"/>
      <c r="E27" s="348"/>
      <c r="F27" s="348"/>
      <c r="G27" s="22"/>
      <c r="H27" s="22"/>
      <c r="I27" s="25"/>
    </row>
    <row r="28" spans="1:9" ht="29.25" customHeight="1">
      <c r="A28" s="8"/>
      <c r="B28" s="8"/>
      <c r="C28" s="8"/>
      <c r="D28" s="57" t="s">
        <v>7</v>
      </c>
      <c r="E28" s="362" t="s">
        <v>187</v>
      </c>
      <c r="F28" s="362"/>
      <c r="G28" s="238">
        <v>1583000</v>
      </c>
      <c r="H28" s="238">
        <v>1884101</v>
      </c>
      <c r="I28" s="25">
        <f>(H28/G28)*100</f>
        <v>119.02090966519268</v>
      </c>
    </row>
    <row r="29" spans="1:9" ht="29.25" customHeight="1">
      <c r="A29" s="8"/>
      <c r="B29" s="8"/>
      <c r="C29" s="8"/>
      <c r="D29" s="57" t="s">
        <v>8</v>
      </c>
      <c r="E29" s="362" t="s">
        <v>272</v>
      </c>
      <c r="F29" s="362"/>
      <c r="G29" s="238">
        <v>332160</v>
      </c>
      <c r="H29" s="238">
        <v>492919</v>
      </c>
      <c r="I29" s="25">
        <f>(H29/G29)*100</f>
        <v>148.39806117533718</v>
      </c>
    </row>
    <row r="30" spans="1:9" ht="15" customHeight="1">
      <c r="A30" s="8"/>
      <c r="B30" s="8"/>
      <c r="C30" s="8"/>
      <c r="D30" s="57"/>
      <c r="E30" s="362" t="s">
        <v>273</v>
      </c>
      <c r="F30" s="362"/>
      <c r="G30" s="238">
        <v>3100000</v>
      </c>
      <c r="H30" s="238">
        <v>4250000</v>
      </c>
      <c r="I30" s="25">
        <f>(H30/G30)*100</f>
        <v>137.09677419354838</v>
      </c>
    </row>
    <row r="31" spans="1:9" ht="15" customHeight="1">
      <c r="A31" s="8"/>
      <c r="B31" s="8"/>
      <c r="C31" s="8"/>
      <c r="D31" s="57" t="s">
        <v>9</v>
      </c>
      <c r="E31" s="362" t="s">
        <v>340</v>
      </c>
      <c r="F31" s="363"/>
      <c r="G31" s="238"/>
      <c r="H31" s="238">
        <v>300929</v>
      </c>
      <c r="I31" s="25"/>
    </row>
    <row r="32" spans="1:9" ht="15" customHeight="1">
      <c r="A32" s="8"/>
      <c r="B32" s="8"/>
      <c r="C32" s="8"/>
      <c r="D32" s="57" t="s">
        <v>10</v>
      </c>
      <c r="E32" s="362" t="s">
        <v>274</v>
      </c>
      <c r="F32" s="362"/>
      <c r="G32" s="238"/>
      <c r="H32" s="238"/>
      <c r="I32" s="25"/>
    </row>
    <row r="33" spans="1:9" ht="30" customHeight="1">
      <c r="A33" s="8"/>
      <c r="B33" s="8"/>
      <c r="C33" s="8"/>
      <c r="D33" s="57"/>
      <c r="E33" s="362" t="s">
        <v>275</v>
      </c>
      <c r="F33" s="362"/>
      <c r="G33" s="26">
        <v>99180</v>
      </c>
      <c r="H33" s="26">
        <v>115140</v>
      </c>
      <c r="I33" s="25">
        <f>(H33/G33)*100</f>
        <v>116.0919540229885</v>
      </c>
    </row>
    <row r="34" spans="1:9" ht="28.5" customHeight="1">
      <c r="A34" s="59"/>
      <c r="B34" s="59"/>
      <c r="C34" s="373" t="s">
        <v>117</v>
      </c>
      <c r="D34" s="373"/>
      <c r="E34" s="373"/>
      <c r="F34" s="373"/>
      <c r="G34" s="37">
        <f>SUM(G28:G33)</f>
        <v>5114340</v>
      </c>
      <c r="H34" s="37">
        <f>SUM(H28:H33)</f>
        <v>7043089</v>
      </c>
      <c r="I34" s="38">
        <f>(H34/G34)*100</f>
        <v>137.71256897273156</v>
      </c>
    </row>
    <row r="35" spans="1:9" ht="6" customHeight="1" hidden="1">
      <c r="A35" s="8"/>
      <c r="B35" s="8"/>
      <c r="C35" s="8"/>
      <c r="D35" s="8"/>
      <c r="E35" s="8"/>
      <c r="F35" s="8"/>
      <c r="G35" s="26"/>
      <c r="H35" s="26"/>
      <c r="I35" s="25"/>
    </row>
    <row r="36" spans="1:9" ht="26.25" customHeight="1">
      <c r="A36" s="56"/>
      <c r="B36" s="348" t="s">
        <v>199</v>
      </c>
      <c r="C36" s="348"/>
      <c r="D36" s="348"/>
      <c r="E36" s="348"/>
      <c r="F36" s="348"/>
      <c r="G36" s="22"/>
      <c r="H36" s="22"/>
      <c r="I36" s="25"/>
    </row>
    <row r="37" spans="1:9" ht="27" customHeight="1">
      <c r="A37" s="8"/>
      <c r="B37" s="8"/>
      <c r="C37" s="8"/>
      <c r="D37" s="8" t="s">
        <v>6</v>
      </c>
      <c r="E37" s="344" t="s">
        <v>118</v>
      </c>
      <c r="F37" s="344"/>
      <c r="G37" s="24"/>
      <c r="H37" s="24"/>
      <c r="I37" s="25"/>
    </row>
    <row r="38" spans="1:9" ht="33.75" customHeight="1">
      <c r="A38" s="8"/>
      <c r="B38" s="8"/>
      <c r="C38" s="8"/>
      <c r="D38" s="8"/>
      <c r="E38" s="57" t="s">
        <v>119</v>
      </c>
      <c r="F38" s="61" t="s">
        <v>197</v>
      </c>
      <c r="G38" s="24">
        <v>1800000</v>
      </c>
      <c r="H38" s="24">
        <v>2000000</v>
      </c>
      <c r="I38" s="25">
        <f>(H38/G38)*100</f>
        <v>111.11111111111111</v>
      </c>
    </row>
    <row r="39" spans="1:9" ht="27.75" customHeight="1">
      <c r="A39" s="8"/>
      <c r="B39" s="351" t="s">
        <v>201</v>
      </c>
      <c r="C39" s="351"/>
      <c r="D39" s="351"/>
      <c r="E39" s="351"/>
      <c r="F39" s="351"/>
      <c r="G39" s="31">
        <f>SUM(G38:G38)</f>
        <v>1800000</v>
      </c>
      <c r="H39" s="31">
        <f>SUM(H38:H38)</f>
        <v>2000000</v>
      </c>
      <c r="I39" s="30">
        <f>(H39/G39)*100</f>
        <v>111.11111111111111</v>
      </c>
    </row>
    <row r="40" spans="1:9" ht="13.5" customHeight="1">
      <c r="A40" s="8"/>
      <c r="B40" s="111" t="s">
        <v>143</v>
      </c>
      <c r="C40" s="351" t="s">
        <v>341</v>
      </c>
      <c r="D40" s="352"/>
      <c r="E40" s="352"/>
      <c r="F40" s="352"/>
      <c r="G40" s="28"/>
      <c r="H40" s="28"/>
      <c r="I40" s="25"/>
    </row>
    <row r="41" spans="1:9" ht="15" customHeight="1">
      <c r="A41" s="8"/>
      <c r="B41" s="9"/>
      <c r="C41" s="9"/>
      <c r="D41" s="33" t="s">
        <v>7</v>
      </c>
      <c r="E41" s="362" t="s">
        <v>342</v>
      </c>
      <c r="F41" s="365"/>
      <c r="G41" s="24"/>
      <c r="H41" s="24"/>
      <c r="I41" s="25"/>
    </row>
    <row r="42" spans="1:9" ht="15" customHeight="1">
      <c r="A42" s="8"/>
      <c r="B42" s="9" t="s">
        <v>343</v>
      </c>
      <c r="C42" s="23"/>
      <c r="D42" s="23"/>
      <c r="E42" s="24"/>
      <c r="G42" s="22">
        <f>G41</f>
        <v>0</v>
      </c>
      <c r="H42" s="22">
        <f>H41</f>
        <v>0</v>
      </c>
      <c r="I42" s="25"/>
    </row>
    <row r="43" spans="1:9" ht="4.5" customHeight="1">
      <c r="A43" s="8"/>
      <c r="B43" s="8"/>
      <c r="C43" s="8"/>
      <c r="D43" s="8"/>
      <c r="E43" s="8"/>
      <c r="F43" s="33"/>
      <c r="G43" s="24"/>
      <c r="H43" s="24"/>
      <c r="I43" s="25"/>
    </row>
    <row r="44" spans="1:9" ht="28.5" customHeight="1">
      <c r="A44" s="369" t="s">
        <v>188</v>
      </c>
      <c r="B44" s="370"/>
      <c r="C44" s="370"/>
      <c r="D44" s="370"/>
      <c r="E44" s="370"/>
      <c r="F44" s="370"/>
      <c r="G44" s="29">
        <f>G26+G34+G39+G43+G40+G42</f>
        <v>15304811</v>
      </c>
      <c r="H44" s="29">
        <f>H26+H34+H39+H40+H42</f>
        <v>17544826</v>
      </c>
      <c r="I44" s="30">
        <f>(H44/G44)*100</f>
        <v>114.63601870026359</v>
      </c>
    </row>
    <row r="45" spans="1:9" ht="28.5" customHeight="1">
      <c r="A45" s="107"/>
      <c r="B45" s="108"/>
      <c r="C45" s="108"/>
      <c r="D45" s="108"/>
      <c r="E45" s="108"/>
      <c r="F45" s="108"/>
      <c r="G45" s="29"/>
      <c r="H45" s="29"/>
      <c r="I45" s="30"/>
    </row>
    <row r="46" spans="1:9" ht="24.75" customHeight="1" thickBot="1">
      <c r="A46" s="350" t="s">
        <v>196</v>
      </c>
      <c r="B46" s="350"/>
      <c r="C46" s="350"/>
      <c r="D46" s="350"/>
      <c r="E46" s="350"/>
      <c r="F46" s="350"/>
      <c r="G46" s="350"/>
      <c r="H46" s="350"/>
      <c r="I46" s="350"/>
    </row>
    <row r="47" spans="1:9" ht="17.25" customHeight="1">
      <c r="A47" s="353" t="s">
        <v>99</v>
      </c>
      <c r="B47" s="354"/>
      <c r="C47" s="354"/>
      <c r="D47" s="354"/>
      <c r="E47" s="354"/>
      <c r="F47" s="355"/>
      <c r="G47" s="51" t="s">
        <v>0</v>
      </c>
      <c r="H47" s="51" t="s">
        <v>0</v>
      </c>
      <c r="I47" s="41" t="s">
        <v>184</v>
      </c>
    </row>
    <row r="48" spans="1:9" ht="14.25" customHeight="1">
      <c r="A48" s="356"/>
      <c r="B48" s="357"/>
      <c r="C48" s="357"/>
      <c r="D48" s="357"/>
      <c r="E48" s="357"/>
      <c r="F48" s="358"/>
      <c r="G48" s="52" t="s">
        <v>34</v>
      </c>
      <c r="H48" s="52" t="s">
        <v>34</v>
      </c>
      <c r="I48" s="53"/>
    </row>
    <row r="49" spans="1:9" ht="16.5" customHeight="1" thickBot="1">
      <c r="A49" s="359"/>
      <c r="B49" s="360"/>
      <c r="C49" s="360"/>
      <c r="D49" s="360"/>
      <c r="E49" s="360"/>
      <c r="F49" s="361"/>
      <c r="G49" s="54" t="s">
        <v>345</v>
      </c>
      <c r="H49" s="54" t="s">
        <v>353</v>
      </c>
      <c r="I49" s="55" t="s">
        <v>1</v>
      </c>
    </row>
    <row r="50" spans="1:9" ht="33" customHeight="1">
      <c r="A50" s="46"/>
      <c r="B50" s="345" t="s">
        <v>202</v>
      </c>
      <c r="C50" s="364"/>
      <c r="D50" s="364"/>
      <c r="E50" s="364"/>
      <c r="F50" s="364"/>
      <c r="G50" s="27"/>
      <c r="H50" s="27"/>
      <c r="I50" s="30"/>
    </row>
    <row r="51" spans="1:9" ht="15">
      <c r="A51" s="43"/>
      <c r="B51" s="43"/>
      <c r="C51" s="101" t="s">
        <v>6</v>
      </c>
      <c r="D51" s="45" t="s">
        <v>121</v>
      </c>
      <c r="E51" s="43"/>
      <c r="F51" s="43"/>
      <c r="G51" s="27">
        <v>65000</v>
      </c>
      <c r="H51" s="27"/>
      <c r="I51" s="25">
        <f>(H51/G51)*100</f>
        <v>0</v>
      </c>
    </row>
    <row r="52" spans="1:9" ht="15">
      <c r="A52" s="43"/>
      <c r="B52" s="43"/>
      <c r="C52" s="43" t="s">
        <v>7</v>
      </c>
      <c r="D52" s="368" t="s">
        <v>122</v>
      </c>
      <c r="E52" s="368"/>
      <c r="F52" s="368"/>
      <c r="G52" s="29"/>
      <c r="H52" s="27">
        <v>566961</v>
      </c>
      <c r="I52" s="30"/>
    </row>
    <row r="53" spans="1:9" ht="2.25" customHeight="1">
      <c r="A53" s="43"/>
      <c r="B53" s="43"/>
      <c r="C53" s="43"/>
      <c r="D53" s="100"/>
      <c r="E53" s="100"/>
      <c r="F53" s="100"/>
      <c r="G53" s="29"/>
      <c r="H53" s="29"/>
      <c r="I53" s="30"/>
    </row>
    <row r="54" spans="1:9" ht="29.25" customHeight="1">
      <c r="A54" s="43"/>
      <c r="B54" s="345" t="s">
        <v>123</v>
      </c>
      <c r="C54" s="345"/>
      <c r="D54" s="345"/>
      <c r="E54" s="345"/>
      <c r="F54" s="345"/>
      <c r="G54" s="29">
        <f>G51</f>
        <v>65000</v>
      </c>
      <c r="H54" s="29">
        <f>H51+H52</f>
        <v>566961</v>
      </c>
      <c r="I54" s="25">
        <f>(H54/G54)*100</f>
        <v>872.2476923076923</v>
      </c>
    </row>
    <row r="55" spans="1:9" ht="33.75" customHeight="1">
      <c r="A55" s="345" t="s">
        <v>124</v>
      </c>
      <c r="B55" s="345"/>
      <c r="C55" s="345"/>
      <c r="D55" s="345"/>
      <c r="E55" s="345"/>
      <c r="F55" s="345"/>
      <c r="G55" s="34">
        <f>G44+G54</f>
        <v>15369811</v>
      </c>
      <c r="H55" s="34">
        <f>H44+H54</f>
        <v>18111787</v>
      </c>
      <c r="I55" s="30">
        <f>(H55/G55)*100</f>
        <v>117.84001117515368</v>
      </c>
    </row>
    <row r="56" spans="1:9" ht="30.75" customHeight="1">
      <c r="A56" s="46" t="s">
        <v>120</v>
      </c>
      <c r="B56" s="345" t="s">
        <v>125</v>
      </c>
      <c r="C56" s="345"/>
      <c r="D56" s="345"/>
      <c r="E56" s="345"/>
      <c r="F56" s="345"/>
      <c r="G56" s="34"/>
      <c r="H56" s="29"/>
      <c r="I56" s="30"/>
    </row>
    <row r="57" spans="1:9" ht="15">
      <c r="A57" s="46"/>
      <c r="B57" s="42" t="s">
        <v>6</v>
      </c>
      <c r="C57" s="345" t="s">
        <v>189</v>
      </c>
      <c r="D57" s="345"/>
      <c r="E57" s="345"/>
      <c r="F57" s="345"/>
      <c r="G57" s="27"/>
      <c r="H57" s="27"/>
      <c r="I57" s="25"/>
    </row>
    <row r="58" spans="1:9" ht="30.75" customHeight="1">
      <c r="A58" s="46"/>
      <c r="B58" s="42"/>
      <c r="C58" s="42" t="s">
        <v>6</v>
      </c>
      <c r="D58" s="347" t="s">
        <v>373</v>
      </c>
      <c r="E58" s="346"/>
      <c r="F58" s="346"/>
      <c r="G58" s="27"/>
      <c r="H58" s="27">
        <v>29975072</v>
      </c>
      <c r="I58" s="25"/>
    </row>
    <row r="59" spans="1:9" ht="30.75" customHeight="1">
      <c r="A59" s="46"/>
      <c r="B59" s="42"/>
      <c r="C59" s="345" t="s">
        <v>190</v>
      </c>
      <c r="D59" s="345"/>
      <c r="E59" s="345"/>
      <c r="F59" s="345"/>
      <c r="G59" s="34">
        <f>G58</f>
        <v>0</v>
      </c>
      <c r="H59" s="34">
        <f>H58</f>
        <v>29975072</v>
      </c>
      <c r="I59" s="8"/>
    </row>
    <row r="60" spans="1:9" ht="15" customHeight="1">
      <c r="A60" s="46"/>
      <c r="B60" s="42" t="s">
        <v>7</v>
      </c>
      <c r="C60" s="345" t="s">
        <v>331</v>
      </c>
      <c r="D60" s="346"/>
      <c r="E60" s="346"/>
      <c r="F60" s="346"/>
      <c r="G60" s="34"/>
      <c r="H60" s="34"/>
      <c r="I60" s="8"/>
    </row>
    <row r="61" spans="1:9" ht="18.75" customHeight="1">
      <c r="A61" s="46"/>
      <c r="B61" s="42"/>
      <c r="C61" s="42" t="s">
        <v>6</v>
      </c>
      <c r="D61" s="47" t="s">
        <v>296</v>
      </c>
      <c r="E61" s="42"/>
      <c r="F61" s="42"/>
      <c r="G61" s="239">
        <v>57502275</v>
      </c>
      <c r="H61" s="239">
        <v>3374361</v>
      </c>
      <c r="I61" s="8"/>
    </row>
    <row r="62" spans="1:9" ht="18.75" customHeight="1">
      <c r="A62" s="46"/>
      <c r="B62" s="42"/>
      <c r="C62" s="42" t="s">
        <v>7</v>
      </c>
      <c r="D62" s="47" t="s">
        <v>297</v>
      </c>
      <c r="E62" s="42"/>
      <c r="F62" s="42"/>
      <c r="G62" s="239">
        <v>3069605</v>
      </c>
      <c r="H62" s="239">
        <v>179955</v>
      </c>
      <c r="I62" s="8"/>
    </row>
    <row r="63" spans="1:9" ht="28.5" customHeight="1">
      <c r="A63" s="46"/>
      <c r="B63" s="42"/>
      <c r="C63" s="345" t="s">
        <v>330</v>
      </c>
      <c r="D63" s="345"/>
      <c r="E63" s="345"/>
      <c r="F63" s="345"/>
      <c r="G63" s="34">
        <f>G61+G62</f>
        <v>60571880</v>
      </c>
      <c r="H63" s="34">
        <f>H61+H62</f>
        <v>3554316</v>
      </c>
      <c r="I63" s="8"/>
    </row>
    <row r="64" spans="1:9" ht="30" customHeight="1">
      <c r="A64" s="345" t="s">
        <v>125</v>
      </c>
      <c r="B64" s="345"/>
      <c r="C64" s="345"/>
      <c r="D64" s="345"/>
      <c r="E64" s="345"/>
      <c r="F64" s="346"/>
      <c r="G64" s="34">
        <f>G59+G63</f>
        <v>60571880</v>
      </c>
      <c r="H64" s="34">
        <f>H59+H63</f>
        <v>33529388</v>
      </c>
      <c r="I64" s="8"/>
    </row>
    <row r="65" spans="1:19" ht="15">
      <c r="A65" s="9" t="s">
        <v>126</v>
      </c>
      <c r="B65" s="9" t="s">
        <v>79</v>
      </c>
      <c r="C65" s="9"/>
      <c r="D65" s="9"/>
      <c r="E65" s="9"/>
      <c r="F65" s="9"/>
      <c r="G65" s="9"/>
      <c r="H65" s="31"/>
      <c r="I65" s="25"/>
      <c r="L65" s="366"/>
      <c r="M65" s="367"/>
      <c r="N65" s="367"/>
      <c r="O65" s="367"/>
      <c r="P65" s="367"/>
      <c r="Q65" s="367"/>
      <c r="R65" s="367"/>
      <c r="S65" s="367"/>
    </row>
    <row r="66" spans="1:9" ht="15">
      <c r="A66" s="8"/>
      <c r="B66" s="8" t="s">
        <v>134</v>
      </c>
      <c r="C66" s="8" t="s">
        <v>127</v>
      </c>
      <c r="D66" s="8"/>
      <c r="E66" s="8"/>
      <c r="F66" s="8"/>
      <c r="G66" s="8"/>
      <c r="H66" s="26"/>
      <c r="I66" s="25"/>
    </row>
    <row r="67" spans="1:9" ht="15">
      <c r="A67" s="8"/>
      <c r="B67" s="8"/>
      <c r="C67" s="8" t="s">
        <v>6</v>
      </c>
      <c r="D67" s="8" t="s">
        <v>128</v>
      </c>
      <c r="E67" s="8"/>
      <c r="F67" s="8"/>
      <c r="G67" s="26">
        <v>110000</v>
      </c>
      <c r="H67" s="26">
        <v>210000</v>
      </c>
      <c r="I67" s="25">
        <f>H67/G67*100</f>
        <v>190.9090909090909</v>
      </c>
    </row>
    <row r="68" spans="1:9" ht="15">
      <c r="A68" s="9"/>
      <c r="B68" s="9" t="s">
        <v>6</v>
      </c>
      <c r="C68" s="9" t="s">
        <v>129</v>
      </c>
      <c r="D68" s="9"/>
      <c r="E68" s="9"/>
      <c r="F68" s="9"/>
      <c r="G68" s="9"/>
      <c r="H68" s="31"/>
      <c r="I68" s="25"/>
    </row>
    <row r="69" spans="1:9" ht="15">
      <c r="A69" s="8"/>
      <c r="B69" s="8"/>
      <c r="C69" s="8" t="s">
        <v>6</v>
      </c>
      <c r="D69" s="8" t="s">
        <v>130</v>
      </c>
      <c r="E69" s="8"/>
      <c r="F69" s="8"/>
      <c r="G69" s="26">
        <v>1000000</v>
      </c>
      <c r="H69" s="26">
        <v>1000000</v>
      </c>
      <c r="I69" s="25">
        <f>H69/G69*100</f>
        <v>100</v>
      </c>
    </row>
    <row r="70" spans="1:9" ht="15">
      <c r="A70" s="9"/>
      <c r="B70" s="9" t="s">
        <v>7</v>
      </c>
      <c r="C70" s="9" t="s">
        <v>131</v>
      </c>
      <c r="D70" s="9"/>
      <c r="E70" s="9"/>
      <c r="F70" s="9"/>
      <c r="G70" s="31"/>
      <c r="H70" s="31"/>
      <c r="I70" s="25"/>
    </row>
    <row r="71" spans="1:9" ht="15">
      <c r="A71" s="8"/>
      <c r="B71" s="8"/>
      <c r="C71" s="8" t="s">
        <v>6</v>
      </c>
      <c r="D71" s="8" t="s">
        <v>132</v>
      </c>
      <c r="E71" s="8"/>
      <c r="F71" s="8"/>
      <c r="G71" s="26">
        <v>200000</v>
      </c>
      <c r="H71" s="26"/>
      <c r="I71" s="25">
        <f>H71/G71*100</f>
        <v>0</v>
      </c>
    </row>
    <row r="72" spans="1:9" ht="15">
      <c r="A72" s="9"/>
      <c r="B72" s="9" t="s">
        <v>9</v>
      </c>
      <c r="C72" s="9" t="s">
        <v>133</v>
      </c>
      <c r="D72" s="9"/>
      <c r="E72" s="9"/>
      <c r="F72" s="9"/>
      <c r="G72" s="31"/>
      <c r="H72" s="31"/>
      <c r="I72" s="25"/>
    </row>
    <row r="73" spans="1:9" ht="15">
      <c r="A73" s="8"/>
      <c r="B73" s="8"/>
      <c r="C73" s="9" t="s">
        <v>6</v>
      </c>
      <c r="D73" s="8" t="s">
        <v>135</v>
      </c>
      <c r="E73" s="8"/>
      <c r="F73" s="8"/>
      <c r="G73" s="26">
        <v>5000</v>
      </c>
      <c r="H73" s="26">
        <v>5000</v>
      </c>
      <c r="I73" s="25">
        <f>H73/G73*100</f>
        <v>100</v>
      </c>
    </row>
    <row r="74" spans="1:9" ht="15">
      <c r="A74" s="8"/>
      <c r="B74" s="8"/>
      <c r="C74" s="9" t="s">
        <v>8</v>
      </c>
      <c r="D74" s="8" t="s">
        <v>136</v>
      </c>
      <c r="E74" s="8"/>
      <c r="F74" s="8"/>
      <c r="G74" s="26">
        <v>5000</v>
      </c>
      <c r="H74" s="26">
        <v>5000</v>
      </c>
      <c r="I74" s="25">
        <f>H74/G74*100</f>
        <v>100</v>
      </c>
    </row>
    <row r="75" spans="1:9" ht="15">
      <c r="A75" s="9" t="s">
        <v>137</v>
      </c>
      <c r="B75" s="43"/>
      <c r="C75" s="43"/>
      <c r="D75" s="43"/>
      <c r="E75" s="43"/>
      <c r="F75" s="43"/>
      <c r="G75" s="29">
        <f>SUM(G67:G74)</f>
        <v>1320000</v>
      </c>
      <c r="H75" s="29">
        <f>SUM(H67:H74)</f>
        <v>1220000</v>
      </c>
      <c r="I75" s="30">
        <f>H75/G75*100</f>
        <v>92.42424242424242</v>
      </c>
    </row>
    <row r="76" spans="1:9" ht="15">
      <c r="A76" s="9" t="s">
        <v>138</v>
      </c>
      <c r="B76" s="9" t="s">
        <v>80</v>
      </c>
      <c r="C76" s="9"/>
      <c r="D76" s="9"/>
      <c r="E76" s="9"/>
      <c r="F76" s="9"/>
      <c r="G76" s="9"/>
      <c r="H76" s="31"/>
      <c r="I76" s="25"/>
    </row>
    <row r="77" spans="1:9" ht="6" customHeight="1">
      <c r="A77" s="43"/>
      <c r="B77" s="43"/>
      <c r="C77" s="43"/>
      <c r="D77" s="43"/>
      <c r="E77" s="43"/>
      <c r="F77" s="43"/>
      <c r="G77" s="27"/>
      <c r="H77" s="27"/>
      <c r="I77" s="25"/>
    </row>
    <row r="78" spans="1:9" ht="15">
      <c r="A78" s="43"/>
      <c r="B78" s="43" t="s">
        <v>6</v>
      </c>
      <c r="C78" s="349" t="s">
        <v>139</v>
      </c>
      <c r="D78" s="349"/>
      <c r="E78" s="349"/>
      <c r="F78" s="349"/>
      <c r="G78" s="27"/>
      <c r="H78" s="27"/>
      <c r="I78" s="25"/>
    </row>
    <row r="79" spans="1:9" ht="15">
      <c r="A79" s="43"/>
      <c r="B79" s="43"/>
      <c r="C79" s="48" t="s">
        <v>6</v>
      </c>
      <c r="D79" s="48" t="s">
        <v>140</v>
      </c>
      <c r="E79" s="48"/>
      <c r="F79" s="48"/>
      <c r="G79" s="27">
        <f>562424+23622+10000</f>
        <v>596046</v>
      </c>
      <c r="H79" s="239">
        <v>744073</v>
      </c>
      <c r="I79" s="25">
        <f>H79/G79*100</f>
        <v>124.83482818440189</v>
      </c>
    </row>
    <row r="80" spans="1:9" ht="15">
      <c r="A80" s="43"/>
      <c r="B80" s="43"/>
      <c r="C80" s="48" t="s">
        <v>7</v>
      </c>
      <c r="D80" s="48" t="s">
        <v>141</v>
      </c>
      <c r="E80" s="48"/>
      <c r="F80" s="48"/>
      <c r="G80" s="27">
        <v>448788</v>
      </c>
      <c r="H80" s="239">
        <v>494514</v>
      </c>
      <c r="I80" s="25">
        <f>H80/G80*100</f>
        <v>110.18877510093851</v>
      </c>
    </row>
    <row r="81" spans="1:9" ht="15">
      <c r="A81" s="43"/>
      <c r="B81" s="43"/>
      <c r="C81" s="48" t="s">
        <v>8</v>
      </c>
      <c r="D81" s="48" t="s">
        <v>374</v>
      </c>
      <c r="E81" s="43"/>
      <c r="F81" s="43"/>
      <c r="G81" s="27"/>
      <c r="H81" s="239">
        <v>33030</v>
      </c>
      <c r="I81" s="25"/>
    </row>
    <row r="82" spans="1:9" ht="15">
      <c r="A82" s="43"/>
      <c r="B82" s="43"/>
      <c r="C82" s="48" t="s">
        <v>9</v>
      </c>
      <c r="D82" s="48" t="s">
        <v>288</v>
      </c>
      <c r="E82" s="43"/>
      <c r="F82" s="43"/>
      <c r="G82" s="27">
        <v>365592</v>
      </c>
      <c r="H82" s="239">
        <v>334419</v>
      </c>
      <c r="I82" s="25"/>
    </row>
    <row r="83" spans="1:9" ht="15">
      <c r="A83" s="43"/>
      <c r="B83" s="43"/>
      <c r="C83" s="48" t="s">
        <v>10</v>
      </c>
      <c r="D83" s="48" t="s">
        <v>291</v>
      </c>
      <c r="E83" s="43"/>
      <c r="F83" s="43"/>
      <c r="G83" s="27">
        <v>16582383</v>
      </c>
      <c r="H83" s="239">
        <v>1220916</v>
      </c>
      <c r="I83" s="25"/>
    </row>
    <row r="84" spans="1:9" ht="15.75" customHeight="1">
      <c r="A84" s="9" t="s">
        <v>142</v>
      </c>
      <c r="B84" s="43"/>
      <c r="C84" s="43"/>
      <c r="D84" s="43"/>
      <c r="E84" s="43"/>
      <c r="F84" s="43"/>
      <c r="G84" s="29">
        <f>G79+G80+G81+G82+G83</f>
        <v>17992809</v>
      </c>
      <c r="H84" s="29">
        <f>H79+H80+H81+H82+H83</f>
        <v>2826952</v>
      </c>
      <c r="I84" s="30">
        <f>H84/G84*100</f>
        <v>15.711565659369809</v>
      </c>
    </row>
    <row r="85" spans="1:9" ht="6" customHeight="1" hidden="1">
      <c r="A85" s="9"/>
      <c r="B85" s="43"/>
      <c r="C85" s="43"/>
      <c r="D85" s="43"/>
      <c r="E85" s="43"/>
      <c r="F85" s="43"/>
      <c r="G85" s="29"/>
      <c r="H85" s="29"/>
      <c r="I85" s="30"/>
    </row>
    <row r="86" spans="1:9" ht="15">
      <c r="A86" s="9" t="s">
        <v>143</v>
      </c>
      <c r="B86" s="9" t="s">
        <v>84</v>
      </c>
      <c r="C86" s="9"/>
      <c r="D86" s="9"/>
      <c r="E86" s="9"/>
      <c r="F86" s="9"/>
      <c r="G86" s="9"/>
      <c r="H86" s="31"/>
      <c r="I86" s="25"/>
    </row>
    <row r="87" spans="1:9" ht="27.75" customHeight="1">
      <c r="A87" s="8"/>
      <c r="B87" s="57" t="s">
        <v>6</v>
      </c>
      <c r="C87" s="344" t="s">
        <v>195</v>
      </c>
      <c r="D87" s="344"/>
      <c r="E87" s="344"/>
      <c r="F87" s="344"/>
      <c r="G87" s="33"/>
      <c r="H87" s="24"/>
      <c r="I87" s="25"/>
    </row>
    <row r="88" spans="1:9" ht="30" customHeight="1">
      <c r="A88" s="8"/>
      <c r="B88" s="8"/>
      <c r="C88" s="57" t="s">
        <v>6</v>
      </c>
      <c r="D88" s="344" t="s">
        <v>191</v>
      </c>
      <c r="E88" s="344"/>
      <c r="F88" s="344"/>
      <c r="G88" s="27"/>
      <c r="H88" s="39"/>
      <c r="I88" s="25"/>
    </row>
    <row r="89" spans="1:9" ht="0.75" customHeight="1">
      <c r="A89" s="8"/>
      <c r="B89" s="8"/>
      <c r="C89" s="8"/>
      <c r="D89" s="8"/>
      <c r="E89" s="8"/>
      <c r="F89" s="8"/>
      <c r="G89" s="8"/>
      <c r="H89" s="26"/>
      <c r="I89" s="25"/>
    </row>
    <row r="90" spans="1:9" ht="27.75" customHeight="1">
      <c r="A90" s="348" t="s">
        <v>192</v>
      </c>
      <c r="B90" s="348"/>
      <c r="C90" s="348"/>
      <c r="D90" s="348"/>
      <c r="E90" s="348"/>
      <c r="F90" s="348"/>
      <c r="G90" s="34">
        <f>SUM(G88:G89)</f>
        <v>0</v>
      </c>
      <c r="H90" s="34">
        <f>SUM(H88:H89)</f>
        <v>0</v>
      </c>
      <c r="I90" s="30"/>
    </row>
    <row r="91" spans="1:9" ht="17.25" customHeight="1">
      <c r="A91" s="9" t="s">
        <v>144</v>
      </c>
      <c r="B91" s="9"/>
      <c r="C91" s="9"/>
      <c r="D91" s="9"/>
      <c r="E91" s="9"/>
      <c r="F91" s="9"/>
      <c r="G91" s="34">
        <f>G55+G75+G84+G90+G64</f>
        <v>95254500</v>
      </c>
      <c r="H91" s="34">
        <f>H55+H75+H84+H90+H64</f>
        <v>55688127</v>
      </c>
      <c r="I91" s="30">
        <f>H91/G91*100</f>
        <v>58.4624631907154</v>
      </c>
    </row>
    <row r="92" spans="1:9" ht="26.25" customHeight="1" thickBot="1">
      <c r="A92" s="350" t="s">
        <v>344</v>
      </c>
      <c r="B92" s="350"/>
      <c r="C92" s="350"/>
      <c r="D92" s="350"/>
      <c r="E92" s="350"/>
      <c r="F92" s="350"/>
      <c r="G92" s="350"/>
      <c r="H92" s="350"/>
      <c r="I92" s="350"/>
    </row>
    <row r="93" spans="1:9" ht="17.25" customHeight="1">
      <c r="A93" s="353" t="s">
        <v>99</v>
      </c>
      <c r="B93" s="354"/>
      <c r="C93" s="354"/>
      <c r="D93" s="354"/>
      <c r="E93" s="354"/>
      <c r="F93" s="355"/>
      <c r="G93" s="51" t="s">
        <v>0</v>
      </c>
      <c r="H93" s="51" t="s">
        <v>0</v>
      </c>
      <c r="I93" s="41" t="s">
        <v>184</v>
      </c>
    </row>
    <row r="94" spans="1:9" ht="17.25" customHeight="1">
      <c r="A94" s="356"/>
      <c r="B94" s="357"/>
      <c r="C94" s="357"/>
      <c r="D94" s="357"/>
      <c r="E94" s="357"/>
      <c r="F94" s="358"/>
      <c r="G94" s="52" t="s">
        <v>34</v>
      </c>
      <c r="H94" s="52" t="s">
        <v>34</v>
      </c>
      <c r="I94" s="53"/>
    </row>
    <row r="95" spans="1:9" ht="17.25" customHeight="1" thickBot="1">
      <c r="A95" s="359"/>
      <c r="B95" s="360"/>
      <c r="C95" s="360"/>
      <c r="D95" s="360"/>
      <c r="E95" s="360"/>
      <c r="F95" s="361"/>
      <c r="G95" s="54" t="s">
        <v>345</v>
      </c>
      <c r="H95" s="54" t="s">
        <v>353</v>
      </c>
      <c r="I95" s="55" t="s">
        <v>1</v>
      </c>
    </row>
    <row r="96" spans="1:9" ht="17.25" customHeight="1">
      <c r="A96" s="9"/>
      <c r="B96" s="9"/>
      <c r="C96" s="9"/>
      <c r="D96" s="9"/>
      <c r="E96" s="9"/>
      <c r="F96" s="9"/>
      <c r="G96" s="34"/>
      <c r="H96" s="34"/>
      <c r="I96" s="30"/>
    </row>
    <row r="97" spans="1:9" ht="15">
      <c r="A97" s="9" t="s">
        <v>145</v>
      </c>
      <c r="B97" s="348" t="s">
        <v>146</v>
      </c>
      <c r="C97" s="348"/>
      <c r="D97" s="348"/>
      <c r="E97" s="348"/>
      <c r="F97" s="348"/>
      <c r="G97" s="9"/>
      <c r="H97" s="24"/>
      <c r="I97" s="25"/>
    </row>
    <row r="98" spans="1:9" ht="15">
      <c r="A98" s="9"/>
      <c r="B98" s="40" t="s">
        <v>6</v>
      </c>
      <c r="C98" s="348" t="s">
        <v>193</v>
      </c>
      <c r="D98" s="348"/>
      <c r="E98" s="348"/>
      <c r="F98" s="348"/>
      <c r="G98" s="27"/>
      <c r="H98" s="24"/>
      <c r="I98" s="25"/>
    </row>
    <row r="99" spans="1:9" ht="15">
      <c r="A99" s="9"/>
      <c r="B99" s="40"/>
      <c r="C99" s="60" t="s">
        <v>6</v>
      </c>
      <c r="D99" s="344" t="s">
        <v>203</v>
      </c>
      <c r="E99" s="344"/>
      <c r="F99" s="344"/>
      <c r="G99" s="240">
        <v>1656758</v>
      </c>
      <c r="H99" s="24">
        <v>15621878</v>
      </c>
      <c r="I99" s="25"/>
    </row>
    <row r="100" spans="1:9" ht="15" customHeight="1">
      <c r="A100" s="9"/>
      <c r="B100" s="40"/>
      <c r="C100" s="60" t="s">
        <v>7</v>
      </c>
      <c r="D100" s="344" t="s">
        <v>194</v>
      </c>
      <c r="E100" s="344"/>
      <c r="F100" s="344"/>
      <c r="G100" s="24"/>
      <c r="H100" s="8"/>
      <c r="I100" s="25"/>
    </row>
    <row r="101" spans="1:9" ht="14.25">
      <c r="A101" s="9" t="s">
        <v>146</v>
      </c>
      <c r="B101" s="9"/>
      <c r="C101" s="9"/>
      <c r="D101" s="9"/>
      <c r="E101" s="9"/>
      <c r="F101" s="9"/>
      <c r="G101" s="34">
        <f>G99+G100</f>
        <v>1656758</v>
      </c>
      <c r="H101" s="34">
        <f>H99+H100</f>
        <v>15621878</v>
      </c>
      <c r="I101" s="30"/>
    </row>
    <row r="102" spans="1:9" ht="6" customHeight="1">
      <c r="A102" s="9"/>
      <c r="B102" s="9"/>
      <c r="C102" s="9"/>
      <c r="D102" s="9"/>
      <c r="E102" s="9"/>
      <c r="F102" s="9"/>
      <c r="G102" s="34"/>
      <c r="H102" s="34"/>
      <c r="I102" s="30"/>
    </row>
    <row r="103" spans="1:9" ht="15.75">
      <c r="A103" s="10" t="s">
        <v>147</v>
      </c>
      <c r="B103" s="10"/>
      <c r="C103" s="10"/>
      <c r="D103" s="10"/>
      <c r="E103" s="10"/>
      <c r="F103" s="10"/>
      <c r="G103" s="62">
        <f>G91+G101</f>
        <v>96911258</v>
      </c>
      <c r="H103" s="62">
        <f>H91+H101</f>
        <v>71310005</v>
      </c>
      <c r="I103" s="32">
        <f>H103/G103*100</f>
        <v>73.58278746108114</v>
      </c>
    </row>
    <row r="104" spans="1:9" ht="15">
      <c r="A104" s="8"/>
      <c r="B104" s="8"/>
      <c r="C104" s="8"/>
      <c r="D104" s="8"/>
      <c r="E104" s="8"/>
      <c r="F104" s="8"/>
      <c r="G104" s="8"/>
      <c r="H104" s="8"/>
      <c r="I104" s="8"/>
    </row>
    <row r="105" spans="1:9" ht="15">
      <c r="A105" s="8"/>
      <c r="B105" s="8"/>
      <c r="C105" s="8"/>
      <c r="D105" s="8"/>
      <c r="E105" s="8"/>
      <c r="F105" s="8"/>
      <c r="G105" s="8"/>
      <c r="H105" s="8"/>
      <c r="I105" s="8"/>
    </row>
    <row r="106" spans="1:9" ht="15">
      <c r="A106" s="8"/>
      <c r="B106" s="8"/>
      <c r="C106" s="8"/>
      <c r="D106" s="8"/>
      <c r="E106" s="8"/>
      <c r="F106" s="8"/>
      <c r="G106" s="8"/>
      <c r="H106" s="8"/>
      <c r="I106" s="8"/>
    </row>
    <row r="107" spans="1:9" ht="15">
      <c r="A107" s="8"/>
      <c r="B107" s="8"/>
      <c r="C107" s="8"/>
      <c r="D107" s="8"/>
      <c r="E107" s="8"/>
      <c r="F107" s="8"/>
      <c r="G107" s="8"/>
      <c r="H107" s="8"/>
      <c r="I107" s="8"/>
    </row>
    <row r="108" spans="1:9" ht="15">
      <c r="A108" s="8"/>
      <c r="B108" s="8"/>
      <c r="C108" s="8"/>
      <c r="D108" s="8"/>
      <c r="E108" s="8"/>
      <c r="F108" s="8"/>
      <c r="G108" s="8"/>
      <c r="H108" s="8"/>
      <c r="I108" s="8"/>
    </row>
    <row r="109" spans="1:9" ht="15">
      <c r="A109" s="8"/>
      <c r="B109" s="8"/>
      <c r="C109" s="8"/>
      <c r="D109" s="8"/>
      <c r="E109" s="8"/>
      <c r="F109" s="8"/>
      <c r="G109" s="8"/>
      <c r="H109" s="8"/>
      <c r="I109" s="8"/>
    </row>
    <row r="110" spans="1:9" ht="15">
      <c r="A110" s="8"/>
      <c r="B110" s="8"/>
      <c r="C110" s="8"/>
      <c r="D110" s="8"/>
      <c r="E110" s="8"/>
      <c r="F110" s="8"/>
      <c r="G110" s="8"/>
      <c r="H110" s="8"/>
      <c r="I110" s="8"/>
    </row>
    <row r="111" spans="1:9" ht="15">
      <c r="A111" s="8"/>
      <c r="B111" s="8"/>
      <c r="C111" s="8"/>
      <c r="D111" s="8"/>
      <c r="E111" s="8"/>
      <c r="F111" s="8"/>
      <c r="G111" s="8"/>
      <c r="H111" s="8"/>
      <c r="I111" s="8"/>
    </row>
    <row r="112" spans="1:9" ht="15">
      <c r="A112" s="8"/>
      <c r="B112" s="8"/>
      <c r="C112" s="8"/>
      <c r="D112" s="8"/>
      <c r="E112" s="8"/>
      <c r="F112" s="8"/>
      <c r="G112" s="8"/>
      <c r="H112" s="8"/>
      <c r="I112" s="8"/>
    </row>
    <row r="113" spans="1:9" ht="15">
      <c r="A113" s="8"/>
      <c r="B113" s="8"/>
      <c r="C113" s="8"/>
      <c r="D113" s="8"/>
      <c r="E113" s="8"/>
      <c r="F113" s="8"/>
      <c r="G113" s="8"/>
      <c r="H113" s="8"/>
      <c r="I113" s="8"/>
    </row>
    <row r="114" spans="1:9" ht="15">
      <c r="A114" s="8"/>
      <c r="B114" s="8"/>
      <c r="C114" s="8"/>
      <c r="D114" s="8"/>
      <c r="E114" s="8"/>
      <c r="F114" s="8"/>
      <c r="G114" s="8"/>
      <c r="H114" s="8"/>
      <c r="I114" s="8"/>
    </row>
    <row r="115" spans="1:9" ht="15">
      <c r="A115" s="8"/>
      <c r="B115" s="8"/>
      <c r="C115" s="8"/>
      <c r="D115" s="8"/>
      <c r="E115" s="8"/>
      <c r="F115" s="8"/>
      <c r="G115" s="8"/>
      <c r="H115" s="8"/>
      <c r="I115" s="8"/>
    </row>
    <row r="116" spans="1:9" ht="15">
      <c r="A116" s="8"/>
      <c r="B116" s="8"/>
      <c r="C116" s="8"/>
      <c r="D116" s="8"/>
      <c r="E116" s="8"/>
      <c r="F116" s="8"/>
      <c r="G116" s="8"/>
      <c r="H116" s="8"/>
      <c r="I116" s="8"/>
    </row>
    <row r="117" spans="1:9" ht="15">
      <c r="A117" s="8"/>
      <c r="B117" s="8"/>
      <c r="C117" s="8"/>
      <c r="D117" s="8"/>
      <c r="E117" s="8"/>
      <c r="F117" s="8"/>
      <c r="G117" s="8"/>
      <c r="H117" s="8"/>
      <c r="I117" s="8"/>
    </row>
    <row r="118" spans="1:9" ht="15">
      <c r="A118" s="8"/>
      <c r="B118" s="8"/>
      <c r="C118" s="8"/>
      <c r="D118" s="8"/>
      <c r="E118" s="8"/>
      <c r="F118" s="8"/>
      <c r="G118" s="8"/>
      <c r="H118" s="8"/>
      <c r="I118" s="8"/>
    </row>
    <row r="119" spans="1:9" ht="15">
      <c r="A119" s="8"/>
      <c r="B119" s="8"/>
      <c r="C119" s="8"/>
      <c r="D119" s="8"/>
      <c r="E119" s="8"/>
      <c r="F119" s="8"/>
      <c r="G119" s="8"/>
      <c r="H119" s="8"/>
      <c r="I119" s="8"/>
    </row>
    <row r="120" spans="1:9" ht="15">
      <c r="A120" s="8"/>
      <c r="B120" s="8"/>
      <c r="C120" s="8"/>
      <c r="D120" s="8"/>
      <c r="E120" s="8"/>
      <c r="F120" s="8"/>
      <c r="G120" s="8"/>
      <c r="H120" s="8"/>
      <c r="I120" s="8"/>
    </row>
    <row r="121" spans="1:9" ht="15">
      <c r="A121" s="8"/>
      <c r="B121" s="8"/>
      <c r="C121" s="8"/>
      <c r="D121" s="8"/>
      <c r="E121" s="8"/>
      <c r="F121" s="8"/>
      <c r="G121" s="8"/>
      <c r="H121" s="8"/>
      <c r="I121" s="8"/>
    </row>
    <row r="122" spans="1:9" ht="15">
      <c r="A122" s="8"/>
      <c r="B122" s="8"/>
      <c r="C122" s="8"/>
      <c r="D122" s="8"/>
      <c r="E122" s="8"/>
      <c r="F122" s="8"/>
      <c r="G122" s="8"/>
      <c r="H122" s="8"/>
      <c r="I122" s="8"/>
    </row>
    <row r="123" spans="1:9" ht="15">
      <c r="A123" s="8"/>
      <c r="B123" s="8"/>
      <c r="C123" s="8"/>
      <c r="D123" s="8"/>
      <c r="E123" s="8"/>
      <c r="F123" s="8"/>
      <c r="G123" s="8"/>
      <c r="H123" s="8"/>
      <c r="I123" s="8"/>
    </row>
    <row r="124" spans="1:9" ht="15">
      <c r="A124" s="8"/>
      <c r="B124" s="8"/>
      <c r="C124" s="8"/>
      <c r="D124" s="8"/>
      <c r="E124" s="8"/>
      <c r="F124" s="8"/>
      <c r="G124" s="8"/>
      <c r="H124" s="8"/>
      <c r="I124" s="8"/>
    </row>
    <row r="125" spans="1:9" ht="15">
      <c r="A125" s="8"/>
      <c r="B125" s="8"/>
      <c r="C125" s="8"/>
      <c r="D125" s="8"/>
      <c r="E125" s="8"/>
      <c r="F125" s="8"/>
      <c r="G125" s="8"/>
      <c r="H125" s="8"/>
      <c r="I125" s="8"/>
    </row>
    <row r="126" spans="1:9" ht="15">
      <c r="A126" s="8"/>
      <c r="B126" s="8"/>
      <c r="C126" s="8"/>
      <c r="D126" s="8"/>
      <c r="E126" s="8"/>
      <c r="F126" s="8"/>
      <c r="G126" s="8"/>
      <c r="H126" s="8"/>
      <c r="I126" s="8"/>
    </row>
    <row r="127" spans="1:9" ht="15">
      <c r="A127" s="8"/>
      <c r="B127" s="8"/>
      <c r="C127" s="8"/>
      <c r="D127" s="8"/>
      <c r="E127" s="8"/>
      <c r="F127" s="8"/>
      <c r="G127" s="8"/>
      <c r="H127" s="8"/>
      <c r="I127" s="8"/>
    </row>
    <row r="128" spans="1:9" ht="15">
      <c r="A128" s="8"/>
      <c r="B128" s="8"/>
      <c r="C128" s="8"/>
      <c r="D128" s="8"/>
      <c r="E128" s="8"/>
      <c r="F128" s="8"/>
      <c r="G128" s="8"/>
      <c r="H128" s="8"/>
      <c r="I128" s="8"/>
    </row>
    <row r="129" spans="1:9" ht="15">
      <c r="A129" s="8"/>
      <c r="B129" s="8"/>
      <c r="C129" s="8"/>
      <c r="D129" s="8"/>
      <c r="E129" s="8"/>
      <c r="F129" s="8"/>
      <c r="G129" s="8"/>
      <c r="H129" s="8"/>
      <c r="I129" s="8"/>
    </row>
    <row r="130" spans="1:9" ht="15">
      <c r="A130" s="8"/>
      <c r="B130" s="8"/>
      <c r="C130" s="8"/>
      <c r="D130" s="8"/>
      <c r="E130" s="8"/>
      <c r="F130" s="8"/>
      <c r="G130" s="8"/>
      <c r="H130" s="8"/>
      <c r="I130" s="8"/>
    </row>
    <row r="131" spans="1:9" ht="15">
      <c r="A131" s="8"/>
      <c r="B131" s="8"/>
      <c r="C131" s="8"/>
      <c r="D131" s="8"/>
      <c r="E131" s="8"/>
      <c r="F131" s="8"/>
      <c r="G131" s="8"/>
      <c r="H131" s="8"/>
      <c r="I131" s="8"/>
    </row>
    <row r="132" spans="1:9" ht="15">
      <c r="A132" s="8"/>
      <c r="B132" s="8"/>
      <c r="C132" s="8"/>
      <c r="D132" s="8"/>
      <c r="E132" s="8"/>
      <c r="F132" s="8"/>
      <c r="G132" s="8"/>
      <c r="H132" s="8"/>
      <c r="I132" s="8"/>
    </row>
    <row r="133" spans="1:9" ht="15">
      <c r="A133" s="8"/>
      <c r="B133" s="8"/>
      <c r="C133" s="8"/>
      <c r="D133" s="8"/>
      <c r="E133" s="8"/>
      <c r="F133" s="8"/>
      <c r="G133" s="8"/>
      <c r="H133" s="8"/>
      <c r="I133" s="8"/>
    </row>
    <row r="134" spans="1:9" ht="15">
      <c r="A134" s="8"/>
      <c r="B134" s="8"/>
      <c r="C134" s="8"/>
      <c r="D134" s="8"/>
      <c r="E134" s="8"/>
      <c r="F134" s="8"/>
      <c r="G134" s="8"/>
      <c r="H134" s="8"/>
      <c r="I134" s="8"/>
    </row>
    <row r="135" spans="1:9" ht="15">
      <c r="A135" s="8"/>
      <c r="B135" s="8"/>
      <c r="C135" s="8"/>
      <c r="D135" s="8"/>
      <c r="E135" s="8"/>
      <c r="F135" s="8"/>
      <c r="G135" s="8"/>
      <c r="H135" s="8"/>
      <c r="I135" s="8"/>
    </row>
    <row r="136" spans="1:9" ht="15">
      <c r="A136" s="8"/>
      <c r="B136" s="8"/>
      <c r="C136" s="8"/>
      <c r="D136" s="8"/>
      <c r="E136" s="8"/>
      <c r="F136" s="8"/>
      <c r="G136" s="8"/>
      <c r="H136" s="8"/>
      <c r="I136" s="8"/>
    </row>
    <row r="137" spans="1:9" ht="15">
      <c r="A137" s="8"/>
      <c r="B137" s="8"/>
      <c r="C137" s="8"/>
      <c r="D137" s="8"/>
      <c r="E137" s="8"/>
      <c r="F137" s="8"/>
      <c r="G137" s="8"/>
      <c r="H137" s="8"/>
      <c r="I137" s="8"/>
    </row>
    <row r="138" spans="1:9" ht="15">
      <c r="A138" s="8"/>
      <c r="B138" s="8"/>
      <c r="C138" s="8"/>
      <c r="D138" s="8"/>
      <c r="E138" s="8"/>
      <c r="F138" s="8"/>
      <c r="G138" s="8"/>
      <c r="H138" s="8"/>
      <c r="I138" s="8"/>
    </row>
    <row r="139" spans="1:9" ht="15">
      <c r="A139" s="8"/>
      <c r="B139" s="8"/>
      <c r="C139" s="8"/>
      <c r="D139" s="8"/>
      <c r="E139" s="8"/>
      <c r="F139" s="8"/>
      <c r="G139" s="8"/>
      <c r="H139" s="8"/>
      <c r="I139" s="8"/>
    </row>
    <row r="140" spans="1:9" ht="15">
      <c r="A140" s="8"/>
      <c r="B140" s="8"/>
      <c r="C140" s="8"/>
      <c r="D140" s="8"/>
      <c r="E140" s="8"/>
      <c r="F140" s="8"/>
      <c r="G140" s="8"/>
      <c r="H140" s="8"/>
      <c r="I140" s="8"/>
    </row>
    <row r="141" spans="1:9" ht="15">
      <c r="A141" s="8"/>
      <c r="B141" s="8"/>
      <c r="C141" s="8"/>
      <c r="D141" s="8"/>
      <c r="E141" s="8"/>
      <c r="F141" s="8"/>
      <c r="G141" s="8"/>
      <c r="H141" s="8"/>
      <c r="I141" s="8"/>
    </row>
    <row r="142" spans="1:9" ht="15">
      <c r="A142" s="8"/>
      <c r="B142" s="8"/>
      <c r="C142" s="8"/>
      <c r="D142" s="8"/>
      <c r="E142" s="8"/>
      <c r="F142" s="8"/>
      <c r="G142" s="8"/>
      <c r="H142" s="8"/>
      <c r="I142" s="8"/>
    </row>
    <row r="143" spans="1:9" ht="15">
      <c r="A143" s="8"/>
      <c r="B143" s="8"/>
      <c r="C143" s="8"/>
      <c r="D143" s="8"/>
      <c r="E143" s="8"/>
      <c r="F143" s="8"/>
      <c r="G143" s="8"/>
      <c r="H143" s="8"/>
      <c r="I143" s="8"/>
    </row>
    <row r="144" spans="1:9" ht="15">
      <c r="A144" s="8"/>
      <c r="B144" s="8"/>
      <c r="C144" s="8"/>
      <c r="D144" s="8"/>
      <c r="E144" s="8"/>
      <c r="F144" s="8"/>
      <c r="G144" s="8"/>
      <c r="H144" s="8"/>
      <c r="I144" s="8"/>
    </row>
    <row r="145" spans="1:9" ht="15">
      <c r="A145" s="8"/>
      <c r="B145" s="8"/>
      <c r="C145" s="8"/>
      <c r="D145" s="8"/>
      <c r="E145" s="8"/>
      <c r="F145" s="8"/>
      <c r="G145" s="8"/>
      <c r="H145" s="8"/>
      <c r="I145" s="8"/>
    </row>
    <row r="146" spans="1:9" ht="15">
      <c r="A146" s="8"/>
      <c r="B146" s="8"/>
      <c r="C146" s="8"/>
      <c r="D146" s="8"/>
      <c r="E146" s="8"/>
      <c r="F146" s="8"/>
      <c r="G146" s="8"/>
      <c r="H146" s="8"/>
      <c r="I146" s="8"/>
    </row>
    <row r="147" spans="1:9" ht="15">
      <c r="A147" s="8"/>
      <c r="B147" s="8"/>
      <c r="C147" s="8"/>
      <c r="D147" s="8"/>
      <c r="E147" s="8"/>
      <c r="F147" s="8"/>
      <c r="G147" s="8"/>
      <c r="H147" s="8"/>
      <c r="I147" s="8"/>
    </row>
    <row r="148" spans="1:9" ht="15">
      <c r="A148" s="8"/>
      <c r="B148" s="8"/>
      <c r="C148" s="8"/>
      <c r="D148" s="8"/>
      <c r="E148" s="8"/>
      <c r="F148" s="8"/>
      <c r="G148" s="8"/>
      <c r="H148" s="8"/>
      <c r="I148" s="8"/>
    </row>
    <row r="149" spans="1:9" ht="15">
      <c r="A149" s="8"/>
      <c r="B149" s="8"/>
      <c r="C149" s="8"/>
      <c r="D149" s="8"/>
      <c r="E149" s="8"/>
      <c r="F149" s="8"/>
      <c r="G149" s="8"/>
      <c r="H149" s="8"/>
      <c r="I149" s="8"/>
    </row>
    <row r="150" spans="1:9" ht="15">
      <c r="A150" s="8"/>
      <c r="B150" s="8"/>
      <c r="C150" s="8"/>
      <c r="D150" s="8"/>
      <c r="E150" s="8"/>
      <c r="F150" s="8"/>
      <c r="G150" s="8"/>
      <c r="H150" s="8"/>
      <c r="I150" s="8"/>
    </row>
    <row r="151" spans="1:9" ht="15">
      <c r="A151" s="8"/>
      <c r="B151" s="8"/>
      <c r="C151" s="8"/>
      <c r="D151" s="8"/>
      <c r="E151" s="8"/>
      <c r="F151" s="8"/>
      <c r="G151" s="8"/>
      <c r="H151" s="8"/>
      <c r="I151" s="8"/>
    </row>
    <row r="152" spans="1:9" ht="15">
      <c r="A152" s="8"/>
      <c r="B152" s="8"/>
      <c r="C152" s="8"/>
      <c r="D152" s="8"/>
      <c r="E152" s="8"/>
      <c r="F152" s="8"/>
      <c r="G152" s="8"/>
      <c r="H152" s="8"/>
      <c r="I152" s="8"/>
    </row>
    <row r="153" spans="1:9" ht="15">
      <c r="A153" s="8"/>
      <c r="B153" s="8"/>
      <c r="C153" s="8"/>
      <c r="D153" s="8"/>
      <c r="E153" s="8"/>
      <c r="F153" s="8"/>
      <c r="G153" s="8"/>
      <c r="H153" s="8"/>
      <c r="I153" s="8"/>
    </row>
    <row r="154" spans="1:9" ht="15">
      <c r="A154" s="8"/>
      <c r="B154" s="8"/>
      <c r="C154" s="8"/>
      <c r="D154" s="8"/>
      <c r="E154" s="8"/>
      <c r="F154" s="8"/>
      <c r="G154" s="8"/>
      <c r="H154" s="8"/>
      <c r="I154" s="8"/>
    </row>
    <row r="155" spans="1:9" ht="15">
      <c r="A155" s="8"/>
      <c r="B155" s="8"/>
      <c r="C155" s="8"/>
      <c r="D155" s="8"/>
      <c r="E155" s="8"/>
      <c r="F155" s="8"/>
      <c r="G155" s="8"/>
      <c r="H155" s="8"/>
      <c r="I155" s="8"/>
    </row>
    <row r="156" spans="1:9" ht="15">
      <c r="A156" s="8"/>
      <c r="B156" s="8"/>
      <c r="C156" s="8"/>
      <c r="D156" s="8"/>
      <c r="E156" s="8"/>
      <c r="F156" s="8"/>
      <c r="G156" s="8"/>
      <c r="H156" s="8"/>
      <c r="I156" s="8"/>
    </row>
    <row r="157" spans="1:9" ht="15">
      <c r="A157" s="8"/>
      <c r="B157" s="8"/>
      <c r="C157" s="8"/>
      <c r="D157" s="8"/>
      <c r="E157" s="8"/>
      <c r="F157" s="8"/>
      <c r="G157" s="8"/>
      <c r="H157" s="8"/>
      <c r="I157" s="8"/>
    </row>
    <row r="158" spans="1:9" ht="15">
      <c r="A158" s="8"/>
      <c r="B158" s="8"/>
      <c r="C158" s="8"/>
      <c r="D158" s="8"/>
      <c r="E158" s="8"/>
      <c r="F158" s="8"/>
      <c r="G158" s="8"/>
      <c r="H158" s="8"/>
      <c r="I158" s="8"/>
    </row>
    <row r="159" spans="1:9" ht="15">
      <c r="A159" s="8"/>
      <c r="B159" s="8"/>
      <c r="C159" s="8"/>
      <c r="D159" s="8"/>
      <c r="E159" s="8"/>
      <c r="F159" s="8"/>
      <c r="G159" s="8"/>
      <c r="H159" s="8"/>
      <c r="I159" s="8"/>
    </row>
    <row r="160" spans="1:9" ht="15">
      <c r="A160" s="8"/>
      <c r="B160" s="8"/>
      <c r="C160" s="8"/>
      <c r="D160" s="8"/>
      <c r="E160" s="8"/>
      <c r="F160" s="8"/>
      <c r="G160" s="8"/>
      <c r="H160" s="8"/>
      <c r="I160" s="8"/>
    </row>
    <row r="161" spans="1:9" ht="15">
      <c r="A161" s="8"/>
      <c r="B161" s="8"/>
      <c r="C161" s="8"/>
      <c r="D161" s="8"/>
      <c r="E161" s="8"/>
      <c r="F161" s="8"/>
      <c r="G161" s="8"/>
      <c r="H161" s="8"/>
      <c r="I161" s="8"/>
    </row>
    <row r="162" spans="1:9" ht="15">
      <c r="A162" s="8"/>
      <c r="B162" s="8"/>
      <c r="C162" s="8"/>
      <c r="D162" s="8"/>
      <c r="E162" s="8"/>
      <c r="F162" s="8"/>
      <c r="G162" s="8"/>
      <c r="H162" s="8"/>
      <c r="I162" s="8"/>
    </row>
    <row r="163" spans="1:9" ht="15">
      <c r="A163" s="8"/>
      <c r="B163" s="8"/>
      <c r="C163" s="8"/>
      <c r="D163" s="8"/>
      <c r="E163" s="8"/>
      <c r="F163" s="8"/>
      <c r="G163" s="8"/>
      <c r="H163" s="8"/>
      <c r="I163" s="8"/>
    </row>
    <row r="164" spans="1:9" ht="15">
      <c r="A164" s="8"/>
      <c r="B164" s="8"/>
      <c r="C164" s="8"/>
      <c r="D164" s="8"/>
      <c r="E164" s="8"/>
      <c r="F164" s="8"/>
      <c r="G164" s="8"/>
      <c r="H164" s="8"/>
      <c r="I164" s="8"/>
    </row>
    <row r="165" spans="1:9" ht="15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">
      <c r="A170" s="8"/>
      <c r="B170" s="8"/>
      <c r="C170" s="8"/>
      <c r="D170" s="8"/>
      <c r="E170" s="8"/>
      <c r="F170" s="8"/>
      <c r="G170" s="8"/>
      <c r="H170" s="8"/>
      <c r="I170" s="8"/>
    </row>
    <row r="171" spans="1:9" ht="15">
      <c r="A171" s="8"/>
      <c r="B171" s="8"/>
      <c r="C171" s="8"/>
      <c r="D171" s="8"/>
      <c r="E171" s="8"/>
      <c r="F171" s="8"/>
      <c r="G171" s="8"/>
      <c r="H171" s="8"/>
      <c r="I171" s="8"/>
    </row>
    <row r="172" spans="1:9" ht="15">
      <c r="A172" s="8"/>
      <c r="B172" s="8"/>
      <c r="C172" s="8"/>
      <c r="D172" s="8"/>
      <c r="E172" s="8"/>
      <c r="F172" s="8"/>
      <c r="G172" s="8"/>
      <c r="H172" s="8"/>
      <c r="I172" s="8"/>
    </row>
    <row r="173" spans="1:9" ht="15">
      <c r="A173" s="8"/>
      <c r="B173" s="8"/>
      <c r="C173" s="8"/>
      <c r="D173" s="8"/>
      <c r="E173" s="8"/>
      <c r="F173" s="8"/>
      <c r="G173" s="8"/>
      <c r="H173" s="8"/>
      <c r="I173" s="8"/>
    </row>
    <row r="174" spans="1:9" ht="15">
      <c r="A174" s="8"/>
      <c r="B174" s="8"/>
      <c r="C174" s="8"/>
      <c r="D174" s="8"/>
      <c r="E174" s="8"/>
      <c r="F174" s="8"/>
      <c r="G174" s="8"/>
      <c r="H174" s="8"/>
      <c r="I174" s="8"/>
    </row>
    <row r="175" spans="1:9" ht="15">
      <c r="A175" s="8"/>
      <c r="B175" s="8"/>
      <c r="C175" s="8"/>
      <c r="D175" s="8"/>
      <c r="E175" s="8"/>
      <c r="F175" s="8"/>
      <c r="G175" s="8"/>
      <c r="H175" s="8"/>
      <c r="I175" s="8"/>
    </row>
    <row r="176" spans="1:9" ht="15">
      <c r="A176" s="8"/>
      <c r="B176" s="8"/>
      <c r="C176" s="8"/>
      <c r="D176" s="8"/>
      <c r="E176" s="8"/>
      <c r="F176" s="8"/>
      <c r="G176" s="8"/>
      <c r="H176" s="8"/>
      <c r="I176" s="8"/>
    </row>
    <row r="177" spans="1:9" ht="15">
      <c r="A177" s="8"/>
      <c r="B177" s="8"/>
      <c r="C177" s="8"/>
      <c r="D177" s="8"/>
      <c r="E177" s="8"/>
      <c r="F177" s="8"/>
      <c r="G177" s="8"/>
      <c r="H177" s="8"/>
      <c r="I177" s="8"/>
    </row>
    <row r="178" spans="1:9" ht="15">
      <c r="A178" s="8"/>
      <c r="B178" s="8"/>
      <c r="C178" s="8"/>
      <c r="D178" s="8"/>
      <c r="E178" s="8"/>
      <c r="F178" s="8"/>
      <c r="G178" s="8"/>
      <c r="H178" s="8"/>
      <c r="I178" s="8"/>
    </row>
    <row r="179" spans="1:9" ht="15">
      <c r="A179" s="8"/>
      <c r="B179" s="8"/>
      <c r="C179" s="8"/>
      <c r="D179" s="8"/>
      <c r="E179" s="8"/>
      <c r="F179" s="8"/>
      <c r="G179" s="8"/>
      <c r="H179" s="8"/>
      <c r="I179" s="8"/>
    </row>
    <row r="180" spans="1:9" ht="15">
      <c r="A180" s="8"/>
      <c r="B180" s="8"/>
      <c r="C180" s="8"/>
      <c r="D180" s="8"/>
      <c r="E180" s="8"/>
      <c r="F180" s="8"/>
      <c r="G180" s="8"/>
      <c r="H180" s="8"/>
      <c r="I180" s="8"/>
    </row>
    <row r="181" spans="1:9" ht="15">
      <c r="A181" s="8"/>
      <c r="B181" s="8"/>
      <c r="C181" s="8"/>
      <c r="D181" s="8"/>
      <c r="E181" s="8"/>
      <c r="F181" s="8"/>
      <c r="G181" s="8"/>
      <c r="H181" s="8"/>
      <c r="I181" s="8"/>
    </row>
    <row r="182" spans="1:9" ht="15">
      <c r="A182" s="8"/>
      <c r="B182" s="8"/>
      <c r="C182" s="8"/>
      <c r="D182" s="8"/>
      <c r="E182" s="8"/>
      <c r="F182" s="8"/>
      <c r="G182" s="8"/>
      <c r="H182" s="8"/>
      <c r="I182" s="8"/>
    </row>
    <row r="183" spans="1:9" ht="15">
      <c r="A183" s="8"/>
      <c r="B183" s="8"/>
      <c r="C183" s="8"/>
      <c r="D183" s="8"/>
      <c r="E183" s="8"/>
      <c r="F183" s="8"/>
      <c r="G183" s="8"/>
      <c r="H183" s="8"/>
      <c r="I183" s="8"/>
    </row>
    <row r="184" spans="1:9" ht="15">
      <c r="A184" s="8"/>
      <c r="B184" s="8"/>
      <c r="C184" s="8"/>
      <c r="D184" s="8"/>
      <c r="E184" s="8"/>
      <c r="F184" s="8"/>
      <c r="G184" s="8"/>
      <c r="H184" s="8"/>
      <c r="I184" s="8"/>
    </row>
    <row r="185" spans="1:9" ht="15">
      <c r="A185" s="8"/>
      <c r="B185" s="8"/>
      <c r="C185" s="8"/>
      <c r="D185" s="8"/>
      <c r="E185" s="8"/>
      <c r="F185" s="8"/>
      <c r="G185" s="8"/>
      <c r="H185" s="8"/>
      <c r="I185" s="8"/>
    </row>
    <row r="186" spans="1:9" ht="15">
      <c r="A186" s="8"/>
      <c r="B186" s="8"/>
      <c r="C186" s="8"/>
      <c r="D186" s="8"/>
      <c r="E186" s="8"/>
      <c r="F186" s="8"/>
      <c r="G186" s="8"/>
      <c r="H186" s="8"/>
      <c r="I186" s="8"/>
    </row>
    <row r="187" spans="1:9" ht="15">
      <c r="A187" s="8"/>
      <c r="B187" s="8"/>
      <c r="C187" s="8"/>
      <c r="D187" s="8"/>
      <c r="E187" s="8"/>
      <c r="F187" s="8"/>
      <c r="G187" s="8"/>
      <c r="H187" s="8"/>
      <c r="I187" s="8"/>
    </row>
    <row r="188" spans="1:9" ht="15">
      <c r="A188" s="8"/>
      <c r="B188" s="8"/>
      <c r="C188" s="8"/>
      <c r="D188" s="8"/>
      <c r="E188" s="8"/>
      <c r="F188" s="8"/>
      <c r="G188" s="8"/>
      <c r="H188" s="8"/>
      <c r="I188" s="8"/>
    </row>
    <row r="189" spans="1:9" ht="15">
      <c r="A189" s="8"/>
      <c r="B189" s="8"/>
      <c r="C189" s="8"/>
      <c r="D189" s="8"/>
      <c r="E189" s="8"/>
      <c r="F189" s="8"/>
      <c r="G189" s="8"/>
      <c r="H189" s="8"/>
      <c r="I189" s="8"/>
    </row>
    <row r="190" spans="1:9" ht="15">
      <c r="A190" s="8"/>
      <c r="B190" s="8"/>
      <c r="C190" s="8"/>
      <c r="D190" s="8"/>
      <c r="E190" s="8"/>
      <c r="F190" s="8"/>
      <c r="G190" s="8"/>
      <c r="H190" s="8"/>
      <c r="I190" s="8"/>
    </row>
    <row r="191" spans="1:9" ht="15">
      <c r="A191" s="8"/>
      <c r="B191" s="8"/>
      <c r="C191" s="8"/>
      <c r="D191" s="8"/>
      <c r="E191" s="8"/>
      <c r="F191" s="8"/>
      <c r="G191" s="8"/>
      <c r="H191" s="8"/>
      <c r="I191" s="8"/>
    </row>
    <row r="192" spans="1:9" ht="15">
      <c r="A192" s="8"/>
      <c r="B192" s="8"/>
      <c r="C192" s="8"/>
      <c r="D192" s="8"/>
      <c r="E192" s="8"/>
      <c r="F192" s="8"/>
      <c r="G192" s="8"/>
      <c r="H192" s="8"/>
      <c r="I192" s="8"/>
    </row>
    <row r="193" spans="1:9" ht="15">
      <c r="A193" s="8"/>
      <c r="B193" s="8"/>
      <c r="C193" s="8"/>
      <c r="D193" s="8"/>
      <c r="E193" s="8"/>
      <c r="F193" s="8"/>
      <c r="G193" s="8"/>
      <c r="H193" s="8"/>
      <c r="I193" s="8"/>
    </row>
    <row r="194" spans="1:9" ht="15">
      <c r="A194" s="8"/>
      <c r="B194" s="8"/>
      <c r="C194" s="8"/>
      <c r="D194" s="8"/>
      <c r="E194" s="8"/>
      <c r="F194" s="8"/>
      <c r="G194" s="8"/>
      <c r="H194" s="8"/>
      <c r="I194" s="8"/>
    </row>
  </sheetData>
  <sheetProtection/>
  <mergeCells count="51">
    <mergeCell ref="A3:I3"/>
    <mergeCell ref="A1:I1"/>
    <mergeCell ref="E15:F15"/>
    <mergeCell ref="E16:F16"/>
    <mergeCell ref="A25:F26"/>
    <mergeCell ref="B27:F27"/>
    <mergeCell ref="A4:I4"/>
    <mergeCell ref="A5:I5"/>
    <mergeCell ref="A6:I6"/>
    <mergeCell ref="D14:F14"/>
    <mergeCell ref="A7:I7"/>
    <mergeCell ref="H8:I8"/>
    <mergeCell ref="A9:F11"/>
    <mergeCell ref="B12:F12"/>
    <mergeCell ref="A47:F49"/>
    <mergeCell ref="E28:F28"/>
    <mergeCell ref="C34:F34"/>
    <mergeCell ref="E29:F29"/>
    <mergeCell ref="E30:F30"/>
    <mergeCell ref="E32:F32"/>
    <mergeCell ref="L65:S65"/>
    <mergeCell ref="D52:F52"/>
    <mergeCell ref="B54:F54"/>
    <mergeCell ref="A55:F55"/>
    <mergeCell ref="C63:F63"/>
    <mergeCell ref="A44:F44"/>
    <mergeCell ref="A46:I46"/>
    <mergeCell ref="C57:F57"/>
    <mergeCell ref="C59:F59"/>
    <mergeCell ref="E33:F33"/>
    <mergeCell ref="E31:F31"/>
    <mergeCell ref="B56:F56"/>
    <mergeCell ref="B50:F50"/>
    <mergeCell ref="B39:F39"/>
    <mergeCell ref="E41:F41"/>
    <mergeCell ref="C78:F78"/>
    <mergeCell ref="A92:I92"/>
    <mergeCell ref="C40:F40"/>
    <mergeCell ref="A93:F95"/>
    <mergeCell ref="B36:F36"/>
    <mergeCell ref="E37:F37"/>
    <mergeCell ref="D99:F99"/>
    <mergeCell ref="C60:F60"/>
    <mergeCell ref="D58:F58"/>
    <mergeCell ref="A64:F64"/>
    <mergeCell ref="D100:F100"/>
    <mergeCell ref="D88:F88"/>
    <mergeCell ref="A90:F90"/>
    <mergeCell ref="B97:F97"/>
    <mergeCell ref="C98:F98"/>
    <mergeCell ref="C87:F87"/>
  </mergeCells>
  <printOptions/>
  <pageMargins left="0.3937007874015748" right="0.5118110236220472" top="0.2755905511811024" bottom="0.3937007874015748" header="0.31496062992125984" footer="0.3937007874015748"/>
  <pageSetup fitToHeight="0" fitToWidth="1" horizontalDpi="200" verticalDpi="2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P31"/>
  <sheetViews>
    <sheetView zoomScalePageLayoutView="0" workbookViewId="0" topLeftCell="A1">
      <selection activeCell="A2" sqref="A2:G2"/>
    </sheetView>
  </sheetViews>
  <sheetFormatPr defaultColWidth="9.00390625" defaultRowHeight="12.75"/>
  <cols>
    <col min="3" max="3" width="53.625" style="0" customWidth="1"/>
    <col min="4" max="4" width="16.125" style="0" customWidth="1"/>
    <col min="5" max="5" width="17.375" style="0" customWidth="1"/>
    <col min="6" max="6" width="19.00390625" style="0" customWidth="1"/>
    <col min="7" max="7" width="25.375" style="0" customWidth="1"/>
  </cols>
  <sheetData>
    <row r="2" spans="1:16" ht="15.75">
      <c r="A2" s="389" t="s">
        <v>404</v>
      </c>
      <c r="B2" s="390"/>
      <c r="C2" s="390"/>
      <c r="D2" s="390"/>
      <c r="E2" s="390"/>
      <c r="F2" s="390"/>
      <c r="G2" s="390"/>
      <c r="H2" s="64"/>
      <c r="I2" s="65"/>
      <c r="J2" s="65"/>
      <c r="K2" s="65"/>
      <c r="L2" s="65"/>
      <c r="M2" s="65"/>
      <c r="N2" s="65"/>
      <c r="O2" s="65"/>
      <c r="P2" s="65"/>
    </row>
    <row r="3" spans="1:16" ht="15.75">
      <c r="A3" s="113"/>
      <c r="B3" s="129"/>
      <c r="C3" s="129"/>
      <c r="D3" s="129"/>
      <c r="E3" s="129"/>
      <c r="F3" s="129"/>
      <c r="G3" s="129"/>
      <c r="H3" s="66"/>
      <c r="I3" s="66"/>
      <c r="J3" s="66"/>
      <c r="K3" s="66"/>
      <c r="L3" s="66"/>
      <c r="M3" s="66"/>
      <c r="N3" s="66"/>
      <c r="O3" s="66"/>
      <c r="P3" s="66"/>
    </row>
    <row r="4" spans="1:16" ht="15.75">
      <c r="A4" s="391" t="s">
        <v>354</v>
      </c>
      <c r="B4" s="343"/>
      <c r="C4" s="343"/>
      <c r="D4" s="343"/>
      <c r="E4" s="343"/>
      <c r="F4" s="343"/>
      <c r="G4" s="343"/>
      <c r="H4" s="99"/>
      <c r="I4" s="99"/>
      <c r="J4" s="99"/>
      <c r="K4" s="99"/>
      <c r="L4" s="99"/>
      <c r="M4" s="99"/>
      <c r="N4" s="99"/>
      <c r="O4" s="99"/>
      <c r="P4" s="99"/>
    </row>
    <row r="5" spans="1:16" ht="15.75">
      <c r="A5" s="113"/>
      <c r="B5" s="396"/>
      <c r="C5" s="397"/>
      <c r="D5" s="397"/>
      <c r="E5" s="397"/>
      <c r="F5" s="397"/>
      <c r="G5" s="397"/>
      <c r="H5" s="99"/>
      <c r="I5" s="99"/>
      <c r="J5" s="99"/>
      <c r="K5" s="99"/>
      <c r="L5" s="99"/>
      <c r="M5" s="99"/>
      <c r="N5" s="99"/>
      <c r="O5" s="99"/>
      <c r="P5" s="99"/>
    </row>
    <row r="6" spans="1:16" ht="15.75">
      <c r="A6" s="113"/>
      <c r="B6" s="395" t="s">
        <v>252</v>
      </c>
      <c r="C6" s="395"/>
      <c r="D6" s="395"/>
      <c r="E6" s="395"/>
      <c r="F6" s="395"/>
      <c r="G6" s="395"/>
      <c r="H6" s="67"/>
      <c r="I6" s="67"/>
      <c r="J6" s="67"/>
      <c r="K6" s="67"/>
      <c r="L6" s="67"/>
      <c r="M6" s="67"/>
      <c r="N6" s="67"/>
      <c r="O6" s="67"/>
      <c r="P6" s="67"/>
    </row>
    <row r="7" spans="1:16" ht="15.75">
      <c r="A7" s="113"/>
      <c r="B7" s="395" t="s">
        <v>253</v>
      </c>
      <c r="C7" s="395"/>
      <c r="D7" s="395"/>
      <c r="E7" s="395"/>
      <c r="F7" s="395"/>
      <c r="G7" s="395"/>
      <c r="H7" s="67"/>
      <c r="I7" s="67"/>
      <c r="J7" s="67"/>
      <c r="K7" s="67"/>
      <c r="L7" s="67"/>
      <c r="M7" s="67"/>
      <c r="N7" s="67"/>
      <c r="O7" s="67"/>
      <c r="P7" s="67"/>
    </row>
    <row r="8" spans="1:16" ht="15.75">
      <c r="A8" s="113"/>
      <c r="B8" s="395" t="s">
        <v>353</v>
      </c>
      <c r="C8" s="395"/>
      <c r="D8" s="395"/>
      <c r="E8" s="395"/>
      <c r="F8" s="395"/>
      <c r="G8" s="395"/>
      <c r="H8" s="67"/>
      <c r="I8" s="67"/>
      <c r="J8" s="67"/>
      <c r="K8" s="67"/>
      <c r="L8" s="67"/>
      <c r="M8" s="67"/>
      <c r="N8" s="67"/>
      <c r="O8" s="67"/>
      <c r="P8" s="67"/>
    </row>
    <row r="9" spans="1:16" ht="16.5" thickBot="1">
      <c r="A9" s="113"/>
      <c r="B9" s="129"/>
      <c r="C9" s="129"/>
      <c r="D9" s="129"/>
      <c r="E9" s="129"/>
      <c r="F9" s="129"/>
      <c r="G9" s="130" t="s">
        <v>285</v>
      </c>
      <c r="H9" s="66"/>
      <c r="I9" s="66"/>
      <c r="J9" s="68"/>
      <c r="K9" s="66"/>
      <c r="L9" s="66"/>
      <c r="M9" s="66"/>
      <c r="N9" s="68"/>
      <c r="O9" s="68"/>
      <c r="P9" s="66"/>
    </row>
    <row r="10" spans="1:16" ht="16.5" thickBot="1">
      <c r="A10" s="392" t="s">
        <v>292</v>
      </c>
      <c r="B10" s="398" t="s">
        <v>254</v>
      </c>
      <c r="C10" s="401" t="s">
        <v>150</v>
      </c>
      <c r="D10" s="404" t="s">
        <v>255</v>
      </c>
      <c r="E10" s="378" t="s">
        <v>256</v>
      </c>
      <c r="F10" s="379"/>
      <c r="G10" s="380"/>
      <c r="H10" s="63"/>
      <c r="I10" s="63"/>
      <c r="J10" s="63"/>
      <c r="K10" s="63"/>
      <c r="L10" s="63"/>
      <c r="M10" s="63"/>
      <c r="N10" s="63"/>
      <c r="O10" s="63"/>
      <c r="P10" s="63"/>
    </row>
    <row r="11" spans="1:16" ht="15.75">
      <c r="A11" s="393"/>
      <c r="B11" s="399"/>
      <c r="C11" s="402"/>
      <c r="D11" s="405"/>
      <c r="E11" s="381" t="s">
        <v>257</v>
      </c>
      <c r="F11" s="381" t="s">
        <v>258</v>
      </c>
      <c r="G11" s="382" t="s">
        <v>259</v>
      </c>
      <c r="H11" s="69"/>
      <c r="I11" s="69"/>
      <c r="J11" s="69"/>
      <c r="K11" s="69"/>
      <c r="L11" s="69"/>
      <c r="M11" s="69"/>
      <c r="N11" s="69"/>
      <c r="O11" s="69"/>
      <c r="P11" s="69"/>
    </row>
    <row r="12" spans="1:16" ht="16.5" thickBot="1">
      <c r="A12" s="393"/>
      <c r="B12" s="399"/>
      <c r="C12" s="402"/>
      <c r="D12" s="405"/>
      <c r="E12" s="381"/>
      <c r="F12" s="381"/>
      <c r="G12" s="382"/>
      <c r="H12" s="69"/>
      <c r="I12" s="69"/>
      <c r="J12" s="69"/>
      <c r="K12" s="69"/>
      <c r="L12" s="69"/>
      <c r="M12" s="69"/>
      <c r="N12" s="69"/>
      <c r="O12" s="69"/>
      <c r="P12" s="69"/>
    </row>
    <row r="13" spans="1:16" ht="15.75">
      <c r="A13" s="393"/>
      <c r="B13" s="399"/>
      <c r="C13" s="402"/>
      <c r="D13" s="405"/>
      <c r="E13" s="383" t="s">
        <v>260</v>
      </c>
      <c r="F13" s="384"/>
      <c r="G13" s="385"/>
      <c r="H13" s="69"/>
      <c r="I13" s="69"/>
      <c r="J13" s="69"/>
      <c r="K13" s="69"/>
      <c r="L13" s="69"/>
      <c r="M13" s="69"/>
      <c r="N13" s="69"/>
      <c r="O13" s="69"/>
      <c r="P13" s="69"/>
    </row>
    <row r="14" spans="1:16" ht="19.5" customHeight="1" thickBot="1">
      <c r="A14" s="394"/>
      <c r="B14" s="400"/>
      <c r="C14" s="403"/>
      <c r="D14" s="406"/>
      <c r="E14" s="386"/>
      <c r="F14" s="387"/>
      <c r="G14" s="388"/>
      <c r="H14" s="69"/>
      <c r="I14" s="69"/>
      <c r="J14" s="69"/>
      <c r="K14" s="69"/>
      <c r="L14" s="69"/>
      <c r="M14" s="69"/>
      <c r="N14" s="69"/>
      <c r="O14" s="69"/>
      <c r="P14" s="69"/>
    </row>
    <row r="15" spans="1:16" ht="15.75">
      <c r="A15" s="237" t="s">
        <v>6</v>
      </c>
      <c r="B15" s="134" t="s">
        <v>332</v>
      </c>
      <c r="C15" s="135" t="s">
        <v>333</v>
      </c>
      <c r="D15" s="132">
        <f aca="true" t="shared" si="0" ref="D15:D24">E15+F15+G15</f>
        <v>566961</v>
      </c>
      <c r="E15" s="136">
        <v>566961</v>
      </c>
      <c r="F15" s="136"/>
      <c r="G15" s="137"/>
      <c r="H15" s="70"/>
      <c r="I15" s="70"/>
      <c r="J15" s="71"/>
      <c r="K15" s="72"/>
      <c r="L15" s="13"/>
      <c r="M15" s="13"/>
      <c r="N15" s="71"/>
      <c r="O15" s="71"/>
      <c r="P15" s="13"/>
    </row>
    <row r="16" spans="1:16" ht="15.75">
      <c r="A16" s="133" t="s">
        <v>7</v>
      </c>
      <c r="B16" s="138" t="s">
        <v>261</v>
      </c>
      <c r="C16" s="139" t="s">
        <v>262</v>
      </c>
      <c r="D16" s="140">
        <f t="shared" si="0"/>
        <v>17544826</v>
      </c>
      <c r="E16" s="320">
        <v>17544826</v>
      </c>
      <c r="F16" s="141"/>
      <c r="G16" s="142"/>
      <c r="H16" s="70"/>
      <c r="I16" s="70"/>
      <c r="J16" s="71"/>
      <c r="K16" s="13"/>
      <c r="L16" s="13"/>
      <c r="M16" s="13"/>
      <c r="N16" s="71"/>
      <c r="O16" s="71"/>
      <c r="P16" s="13"/>
    </row>
    <row r="17" spans="1:16" ht="15.75">
      <c r="A17" s="237" t="s">
        <v>8</v>
      </c>
      <c r="B17" s="138" t="s">
        <v>289</v>
      </c>
      <c r="C17" s="139" t="s">
        <v>290</v>
      </c>
      <c r="D17" s="140">
        <f t="shared" si="0"/>
        <v>15621878</v>
      </c>
      <c r="E17" s="141">
        <v>15621878</v>
      </c>
      <c r="F17" s="141"/>
      <c r="G17" s="142"/>
      <c r="H17" s="70"/>
      <c r="I17" s="70"/>
      <c r="J17" s="71"/>
      <c r="K17" s="13"/>
      <c r="L17" s="13"/>
      <c r="M17" s="13"/>
      <c r="N17" s="71"/>
      <c r="O17" s="71"/>
      <c r="P17" s="13"/>
    </row>
    <row r="18" spans="1:16" ht="15.75">
      <c r="A18" s="133" t="s">
        <v>9</v>
      </c>
      <c r="B18" s="319" t="s">
        <v>164</v>
      </c>
      <c r="C18" s="139" t="s">
        <v>165</v>
      </c>
      <c r="D18" s="140">
        <f t="shared" si="0"/>
        <v>29975072</v>
      </c>
      <c r="E18" s="141">
        <v>29975072</v>
      </c>
      <c r="F18" s="141"/>
      <c r="G18" s="142"/>
      <c r="H18" s="70"/>
      <c r="I18" s="70"/>
      <c r="J18" s="71"/>
      <c r="K18" s="13"/>
      <c r="L18" s="13"/>
      <c r="M18" s="13"/>
      <c r="N18" s="71"/>
      <c r="O18" s="71"/>
      <c r="P18" s="13"/>
    </row>
    <row r="19" spans="1:16" ht="15.75">
      <c r="A19" s="237" t="s">
        <v>10</v>
      </c>
      <c r="B19" s="143" t="s">
        <v>168</v>
      </c>
      <c r="C19" s="144" t="s">
        <v>169</v>
      </c>
      <c r="D19" s="140">
        <f t="shared" si="0"/>
        <v>4644327</v>
      </c>
      <c r="E19" s="320">
        <v>4644327</v>
      </c>
      <c r="F19" s="141"/>
      <c r="G19" s="142"/>
      <c r="H19" s="70"/>
      <c r="I19" s="70"/>
      <c r="J19" s="71"/>
      <c r="K19" s="13"/>
      <c r="L19" s="13"/>
      <c r="M19" s="13"/>
      <c r="N19" s="71"/>
      <c r="O19" s="71"/>
      <c r="P19" s="13"/>
    </row>
    <row r="20" spans="1:16" ht="15.75">
      <c r="A20" s="133" t="s">
        <v>11</v>
      </c>
      <c r="B20" s="138" t="s">
        <v>172</v>
      </c>
      <c r="C20" s="139" t="s">
        <v>173</v>
      </c>
      <c r="D20" s="140">
        <f t="shared" si="0"/>
        <v>870500</v>
      </c>
      <c r="E20" s="141"/>
      <c r="F20" s="320">
        <v>870500</v>
      </c>
      <c r="G20" s="142"/>
      <c r="H20" s="70"/>
      <c r="I20" s="70"/>
      <c r="J20" s="71"/>
      <c r="K20" s="13"/>
      <c r="L20" s="13"/>
      <c r="M20" s="13"/>
      <c r="N20" s="71"/>
      <c r="O20" s="71"/>
      <c r="P20" s="13"/>
    </row>
    <row r="21" spans="1:16" ht="31.5">
      <c r="A21" s="237" t="s">
        <v>13</v>
      </c>
      <c r="B21" s="319" t="s">
        <v>206</v>
      </c>
      <c r="C21" s="139" t="s">
        <v>375</v>
      </c>
      <c r="D21" s="140">
        <f t="shared" si="0"/>
        <v>10</v>
      </c>
      <c r="E21" s="141">
        <v>10</v>
      </c>
      <c r="F21" s="241"/>
      <c r="G21" s="142"/>
      <c r="H21" s="70"/>
      <c r="I21" s="70"/>
      <c r="J21" s="71"/>
      <c r="K21" s="13"/>
      <c r="L21" s="13"/>
      <c r="M21" s="13"/>
      <c r="N21" s="71"/>
      <c r="O21" s="71"/>
      <c r="P21" s="13"/>
    </row>
    <row r="22" spans="1:16" ht="15.75">
      <c r="A22" s="133" t="s">
        <v>14</v>
      </c>
      <c r="B22" s="138">
        <v>104051</v>
      </c>
      <c r="C22" s="139" t="s">
        <v>268</v>
      </c>
      <c r="D22" s="140">
        <f t="shared" si="0"/>
        <v>0</v>
      </c>
      <c r="E22" s="141"/>
      <c r="F22" s="141"/>
      <c r="G22" s="142"/>
      <c r="H22" s="70"/>
      <c r="I22" s="70"/>
      <c r="J22" s="71"/>
      <c r="K22" s="13"/>
      <c r="L22" s="13"/>
      <c r="M22" s="13"/>
      <c r="N22" s="71"/>
      <c r="O22" s="71"/>
      <c r="P22" s="13"/>
    </row>
    <row r="23" spans="1:16" ht="15.75">
      <c r="A23" s="237" t="s">
        <v>15</v>
      </c>
      <c r="B23" s="145">
        <v>107051</v>
      </c>
      <c r="C23" s="139" t="s">
        <v>179</v>
      </c>
      <c r="D23" s="140">
        <f t="shared" si="0"/>
        <v>866431</v>
      </c>
      <c r="E23" s="321">
        <v>866431</v>
      </c>
      <c r="F23" s="141"/>
      <c r="G23" s="142"/>
      <c r="H23" s="70"/>
      <c r="I23" s="70"/>
      <c r="J23" s="71"/>
      <c r="K23" s="13"/>
      <c r="L23" s="13"/>
      <c r="M23" s="13"/>
      <c r="N23" s="71"/>
      <c r="O23" s="71"/>
      <c r="P23" s="13"/>
    </row>
    <row r="24" spans="1:16" ht="32.25" thickBot="1">
      <c r="A24" s="133" t="s">
        <v>16</v>
      </c>
      <c r="B24" s="138">
        <v>900020</v>
      </c>
      <c r="C24" s="139" t="s">
        <v>269</v>
      </c>
      <c r="D24" s="140">
        <f t="shared" si="0"/>
        <v>1220000</v>
      </c>
      <c r="E24" s="146">
        <v>1220000</v>
      </c>
      <c r="F24" s="141"/>
      <c r="G24" s="142"/>
      <c r="H24" s="70"/>
      <c r="I24" s="70"/>
      <c r="J24" s="71"/>
      <c r="K24" s="13"/>
      <c r="L24" s="13"/>
      <c r="M24" s="13"/>
      <c r="N24" s="71"/>
      <c r="O24" s="71"/>
      <c r="P24" s="13"/>
    </row>
    <row r="25" spans="1:16" ht="16.5" thickBot="1">
      <c r="A25" s="237" t="s">
        <v>18</v>
      </c>
      <c r="B25" s="147"/>
      <c r="C25" s="148" t="s">
        <v>223</v>
      </c>
      <c r="D25" s="149">
        <f>SUM(E25:F25)</f>
        <v>71310005</v>
      </c>
      <c r="E25" s="150">
        <f>SUM(E15:E24)</f>
        <v>70439505</v>
      </c>
      <c r="F25" s="151">
        <f>SUM(F15:F24)</f>
        <v>870500</v>
      </c>
      <c r="G25" s="149">
        <f>SUM(G15:G24)</f>
        <v>0</v>
      </c>
      <c r="H25" s="70"/>
      <c r="I25" s="70"/>
      <c r="J25" s="73"/>
      <c r="K25" s="70"/>
      <c r="L25" s="70"/>
      <c r="M25" s="70"/>
      <c r="N25" s="73"/>
      <c r="O25" s="70"/>
      <c r="P25" s="70"/>
    </row>
    <row r="26" spans="1:16" ht="15.75">
      <c r="A26" s="236"/>
      <c r="B26" s="65"/>
      <c r="C26" s="65"/>
      <c r="D26" s="65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</row>
    <row r="27" spans="2:16" ht="15.75">
      <c r="B27" s="65"/>
      <c r="C27" s="65"/>
      <c r="D27" s="65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</row>
    <row r="28" spans="2:16" ht="15.75">
      <c r="B28" s="12"/>
      <c r="C28" s="75"/>
      <c r="D28" s="12"/>
      <c r="E28" s="13"/>
      <c r="F28" s="13"/>
      <c r="G28" s="13"/>
      <c r="H28" s="13"/>
      <c r="I28" s="13"/>
      <c r="J28" s="71"/>
      <c r="K28" s="13"/>
      <c r="L28" s="13"/>
      <c r="M28" s="13"/>
      <c r="N28" s="71"/>
      <c r="O28" s="71"/>
      <c r="P28" s="13"/>
    </row>
    <row r="29" spans="2:16" ht="15.75">
      <c r="B29" s="65"/>
      <c r="C29" s="65"/>
      <c r="D29" s="65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</row>
    <row r="30" spans="2:16" ht="15.75">
      <c r="B30" s="65"/>
      <c r="C30" s="65"/>
      <c r="D30" s="65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</row>
    <row r="31" spans="2:16" ht="12.75">
      <c r="B31" s="76"/>
      <c r="C31" s="76"/>
      <c r="D31" s="76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</row>
  </sheetData>
  <sheetProtection/>
  <mergeCells count="15">
    <mergeCell ref="B8:G8"/>
    <mergeCell ref="B5:G5"/>
    <mergeCell ref="B10:B14"/>
    <mergeCell ref="C10:C14"/>
    <mergeCell ref="D10:D14"/>
    <mergeCell ref="E10:G10"/>
    <mergeCell ref="E11:E12"/>
    <mergeCell ref="F11:F12"/>
    <mergeCell ref="G11:G12"/>
    <mergeCell ref="E13:G14"/>
    <mergeCell ref="A2:G2"/>
    <mergeCell ref="A4:G4"/>
    <mergeCell ref="A10:A14"/>
    <mergeCell ref="B6:G6"/>
    <mergeCell ref="B7:G7"/>
  </mergeCells>
  <printOptions/>
  <pageMargins left="0.2362204724409449" right="0.15748031496062992" top="0.984251968503937" bottom="0.984251968503937" header="0.5118110236220472" footer="0.5118110236220472"/>
  <pageSetup fitToHeight="0" fitToWidth="1" horizontalDpi="200" verticalDpi="2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41"/>
  <sheetViews>
    <sheetView zoomScale="90" zoomScaleNormal="90" zoomScalePageLayoutView="0" workbookViewId="0" topLeftCell="A1">
      <selection activeCell="A1" sqref="A1:S1"/>
    </sheetView>
  </sheetViews>
  <sheetFormatPr defaultColWidth="9.00390625" defaultRowHeight="12.75"/>
  <cols>
    <col min="1" max="1" width="5.375" style="0" customWidth="1"/>
    <col min="2" max="2" width="9.00390625" style="0" customWidth="1"/>
    <col min="3" max="3" width="41.00390625" style="0" customWidth="1"/>
    <col min="4" max="4" width="13.00390625" style="0" customWidth="1"/>
    <col min="5" max="6" width="10.125" style="0" bestFit="1" customWidth="1"/>
    <col min="7" max="7" width="11.75390625" style="0" customWidth="1"/>
    <col min="8" max="8" width="10.125" style="0" bestFit="1" customWidth="1"/>
    <col min="9" max="9" width="11.25390625" style="0" bestFit="1" customWidth="1"/>
    <col min="10" max="10" width="13.125" style="0" customWidth="1"/>
    <col min="11" max="11" width="12.25390625" style="0" customWidth="1"/>
    <col min="12" max="12" width="11.25390625" style="0" bestFit="1" customWidth="1"/>
    <col min="13" max="13" width="9.375" style="0" bestFit="1" customWidth="1"/>
    <col min="14" max="14" width="13.125" style="0" customWidth="1"/>
    <col min="15" max="15" width="9.00390625" style="0" customWidth="1"/>
    <col min="16" max="16" width="7.125" style="0" customWidth="1"/>
    <col min="17" max="17" width="6.75390625" style="0" customWidth="1"/>
    <col min="18" max="18" width="9.375" style="0" bestFit="1" customWidth="1"/>
    <col min="19" max="19" width="5.25390625" style="0" customWidth="1"/>
  </cols>
  <sheetData>
    <row r="1" spans="1:19" ht="15" customHeight="1">
      <c r="A1" s="436" t="s">
        <v>406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</row>
    <row r="2" spans="1:19" ht="1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</row>
    <row r="3" spans="1:19" ht="15">
      <c r="A3" s="435" t="s">
        <v>355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</row>
    <row r="4" spans="1:19" ht="16.5" customHeight="1">
      <c r="A4" s="113"/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</row>
    <row r="5" spans="1:19" ht="18.75">
      <c r="A5" s="113"/>
      <c r="B5" s="407" t="s">
        <v>148</v>
      </c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</row>
    <row r="6" spans="1:19" ht="18.75">
      <c r="A6" s="113"/>
      <c r="B6" s="407" t="s">
        <v>182</v>
      </c>
      <c r="C6" s="407"/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407"/>
      <c r="O6" s="407"/>
      <c r="P6" s="407"/>
      <c r="Q6" s="407"/>
      <c r="R6" s="407"/>
      <c r="S6" s="407"/>
    </row>
    <row r="7" spans="1:19" ht="18.75">
      <c r="A7" s="113"/>
      <c r="B7" s="407" t="s">
        <v>353</v>
      </c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407"/>
      <c r="P7" s="407"/>
      <c r="Q7" s="407"/>
      <c r="R7" s="407"/>
      <c r="S7" s="407"/>
    </row>
    <row r="8" spans="1:19" ht="15.75" thickBot="1">
      <c r="A8" s="113"/>
      <c r="B8" s="152"/>
      <c r="C8" s="152"/>
      <c r="D8" s="152"/>
      <c r="E8" s="152"/>
      <c r="F8" s="152"/>
      <c r="G8" s="152"/>
      <c r="H8" s="152"/>
      <c r="I8" s="152"/>
      <c r="J8" s="153"/>
      <c r="K8" s="152"/>
      <c r="L8" s="152"/>
      <c r="M8" s="152"/>
      <c r="N8" s="153"/>
      <c r="O8" s="153"/>
      <c r="P8" s="152"/>
      <c r="Q8" s="154"/>
      <c r="R8" s="154" t="s">
        <v>285</v>
      </c>
      <c r="S8" s="113"/>
    </row>
    <row r="9" spans="1:19" ht="15.75" thickBot="1">
      <c r="A9" s="437" t="s">
        <v>292</v>
      </c>
      <c r="B9" s="408" t="s">
        <v>149</v>
      </c>
      <c r="C9" s="410" t="s">
        <v>150</v>
      </c>
      <c r="D9" s="412" t="s">
        <v>151</v>
      </c>
      <c r="E9" s="416" t="s">
        <v>152</v>
      </c>
      <c r="F9" s="417"/>
      <c r="G9" s="417"/>
      <c r="H9" s="417"/>
      <c r="I9" s="417"/>
      <c r="J9" s="417"/>
      <c r="K9" s="417"/>
      <c r="L9" s="417"/>
      <c r="M9" s="417"/>
      <c r="N9" s="417"/>
      <c r="O9" s="417"/>
      <c r="P9" s="417"/>
      <c r="Q9" s="417"/>
      <c r="R9" s="417"/>
      <c r="S9" s="443" t="s">
        <v>325</v>
      </c>
    </row>
    <row r="10" spans="1:19" ht="15.75" thickBot="1">
      <c r="A10" s="438"/>
      <c r="B10" s="409"/>
      <c r="C10" s="411"/>
      <c r="D10" s="413"/>
      <c r="E10" s="445" t="s">
        <v>153</v>
      </c>
      <c r="F10" s="446"/>
      <c r="G10" s="446"/>
      <c r="H10" s="446"/>
      <c r="I10" s="446"/>
      <c r="J10" s="447"/>
      <c r="K10" s="416" t="s">
        <v>154</v>
      </c>
      <c r="L10" s="417"/>
      <c r="M10" s="417"/>
      <c r="N10" s="424"/>
      <c r="O10" s="425" t="s">
        <v>31</v>
      </c>
      <c r="P10" s="425"/>
      <c r="Q10" s="425"/>
      <c r="R10" s="425"/>
      <c r="S10" s="444"/>
    </row>
    <row r="11" spans="1:19" ht="12.75">
      <c r="A11" s="438"/>
      <c r="B11" s="409"/>
      <c r="C11" s="411"/>
      <c r="D11" s="414"/>
      <c r="E11" s="412" t="s">
        <v>17</v>
      </c>
      <c r="F11" s="412" t="s">
        <v>155</v>
      </c>
      <c r="G11" s="412" t="s">
        <v>20</v>
      </c>
      <c r="H11" s="412" t="s">
        <v>22</v>
      </c>
      <c r="I11" s="412" t="s">
        <v>156</v>
      </c>
      <c r="J11" s="432" t="s">
        <v>157</v>
      </c>
      <c r="K11" s="418" t="s">
        <v>25</v>
      </c>
      <c r="L11" s="418" t="s">
        <v>27</v>
      </c>
      <c r="M11" s="412" t="s">
        <v>158</v>
      </c>
      <c r="N11" s="426" t="s">
        <v>159</v>
      </c>
      <c r="O11" s="429" t="s">
        <v>280</v>
      </c>
      <c r="P11" s="412" t="s">
        <v>322</v>
      </c>
      <c r="Q11" s="412" t="s">
        <v>323</v>
      </c>
      <c r="R11" s="440" t="s">
        <v>324</v>
      </c>
      <c r="S11" s="444"/>
    </row>
    <row r="12" spans="1:19" ht="12.75">
      <c r="A12" s="438"/>
      <c r="B12" s="409"/>
      <c r="C12" s="411"/>
      <c r="D12" s="414"/>
      <c r="E12" s="413"/>
      <c r="F12" s="413"/>
      <c r="G12" s="413"/>
      <c r="H12" s="413"/>
      <c r="I12" s="413"/>
      <c r="J12" s="433"/>
      <c r="K12" s="419"/>
      <c r="L12" s="421"/>
      <c r="M12" s="413"/>
      <c r="N12" s="427"/>
      <c r="O12" s="430"/>
      <c r="P12" s="413"/>
      <c r="Q12" s="413"/>
      <c r="R12" s="441"/>
      <c r="S12" s="444"/>
    </row>
    <row r="13" spans="1:19" ht="41.25" customHeight="1" thickBot="1">
      <c r="A13" s="439"/>
      <c r="B13" s="409"/>
      <c r="C13" s="411"/>
      <c r="D13" s="415"/>
      <c r="E13" s="423"/>
      <c r="F13" s="423"/>
      <c r="G13" s="423"/>
      <c r="H13" s="423"/>
      <c r="I13" s="423"/>
      <c r="J13" s="434"/>
      <c r="K13" s="420"/>
      <c r="L13" s="422"/>
      <c r="M13" s="423"/>
      <c r="N13" s="428"/>
      <c r="O13" s="431"/>
      <c r="P13" s="423"/>
      <c r="Q13" s="423"/>
      <c r="R13" s="442"/>
      <c r="S13" s="444"/>
    </row>
    <row r="14" spans="1:19" ht="34.5" customHeight="1">
      <c r="A14" s="131" t="s">
        <v>6</v>
      </c>
      <c r="B14" s="155" t="s">
        <v>160</v>
      </c>
      <c r="C14" s="156" t="s">
        <v>161</v>
      </c>
      <c r="D14" s="157">
        <f>J14+N14</f>
        <v>17823346</v>
      </c>
      <c r="E14" s="242">
        <v>4429580</v>
      </c>
      <c r="F14" s="243">
        <v>792133</v>
      </c>
      <c r="G14" s="243">
        <v>1629734</v>
      </c>
      <c r="H14" s="243"/>
      <c r="I14" s="243">
        <v>10880909</v>
      </c>
      <c r="J14" s="158">
        <f>E14+F14+G14+H14+I14</f>
        <v>17732356</v>
      </c>
      <c r="K14" s="252">
        <v>90990</v>
      </c>
      <c r="L14" s="244"/>
      <c r="M14" s="244"/>
      <c r="N14" s="158">
        <f>M14+SUM(K14:M14)</f>
        <v>90990</v>
      </c>
      <c r="O14" s="258"/>
      <c r="P14" s="259"/>
      <c r="Q14" s="259"/>
      <c r="R14" s="159"/>
      <c r="S14" s="160"/>
    </row>
    <row r="15" spans="1:19" ht="19.5" customHeight="1">
      <c r="A15" s="133" t="s">
        <v>7</v>
      </c>
      <c r="B15" s="143" t="s">
        <v>162</v>
      </c>
      <c r="C15" s="161" t="s">
        <v>163</v>
      </c>
      <c r="D15" s="162">
        <f aca="true" t="shared" si="0" ref="D15:D33">J15+N15</f>
        <v>172720</v>
      </c>
      <c r="E15" s="242"/>
      <c r="F15" s="243"/>
      <c r="G15" s="243">
        <v>172720</v>
      </c>
      <c r="H15" s="243"/>
      <c r="I15" s="243"/>
      <c r="J15" s="158">
        <f>E15+F15+G15+H15+I15</f>
        <v>172720</v>
      </c>
      <c r="K15" s="252"/>
      <c r="L15" s="244"/>
      <c r="M15" s="244"/>
      <c r="N15" s="158"/>
      <c r="O15" s="258"/>
      <c r="P15" s="259"/>
      <c r="Q15" s="259"/>
      <c r="R15" s="163"/>
      <c r="S15" s="160"/>
    </row>
    <row r="16" spans="1:19" ht="27.75" customHeight="1">
      <c r="A16" s="133" t="s">
        <v>8</v>
      </c>
      <c r="B16" s="134" t="s">
        <v>261</v>
      </c>
      <c r="C16" s="135" t="s">
        <v>271</v>
      </c>
      <c r="D16" s="162">
        <f>J16+N16+R16</f>
        <v>672355</v>
      </c>
      <c r="E16" s="242"/>
      <c r="F16" s="243"/>
      <c r="G16" s="243"/>
      <c r="H16" s="243"/>
      <c r="I16" s="243"/>
      <c r="J16" s="158">
        <f>E16+F16+G16+H16+I16</f>
        <v>0</v>
      </c>
      <c r="K16" s="252"/>
      <c r="L16" s="244"/>
      <c r="M16" s="244"/>
      <c r="N16" s="158"/>
      <c r="O16" s="258">
        <v>672355</v>
      </c>
      <c r="P16" s="259"/>
      <c r="Q16" s="259"/>
      <c r="R16" s="163">
        <f>O16+P16+Q16</f>
        <v>672355</v>
      </c>
      <c r="S16" s="160"/>
    </row>
    <row r="17" spans="1:19" ht="31.5" customHeight="1">
      <c r="A17" s="133" t="s">
        <v>9</v>
      </c>
      <c r="B17" s="134" t="s">
        <v>164</v>
      </c>
      <c r="C17" s="135" t="s">
        <v>165</v>
      </c>
      <c r="D17" s="162">
        <f t="shared" si="0"/>
        <v>30107472</v>
      </c>
      <c r="E17" s="242"/>
      <c r="F17" s="243"/>
      <c r="G17" s="243">
        <v>132400</v>
      </c>
      <c r="H17" s="243"/>
      <c r="I17" s="243"/>
      <c r="J17" s="158">
        <f>E17+F17+G17+H17+I17</f>
        <v>132400</v>
      </c>
      <c r="K17" s="252"/>
      <c r="L17" s="244">
        <v>29975072</v>
      </c>
      <c r="M17" s="244"/>
      <c r="N17" s="158">
        <f>K17+L17+M17</f>
        <v>29975072</v>
      </c>
      <c r="O17" s="258"/>
      <c r="P17" s="259"/>
      <c r="Q17" s="259"/>
      <c r="R17" s="163"/>
      <c r="S17" s="160"/>
    </row>
    <row r="18" spans="1:19" ht="24" customHeight="1">
      <c r="A18" s="133" t="s">
        <v>10</v>
      </c>
      <c r="B18" s="134" t="s">
        <v>332</v>
      </c>
      <c r="C18" s="135" t="s">
        <v>333</v>
      </c>
      <c r="D18" s="162">
        <f t="shared" si="0"/>
        <v>745916</v>
      </c>
      <c r="E18" s="242">
        <v>652237</v>
      </c>
      <c r="F18" s="243">
        <v>57072</v>
      </c>
      <c r="G18" s="243"/>
      <c r="H18" s="243"/>
      <c r="I18" s="243">
        <v>36607</v>
      </c>
      <c r="J18" s="158">
        <f>E18+F18+G18+H18+I18</f>
        <v>745916</v>
      </c>
      <c r="K18" s="252"/>
      <c r="L18" s="244"/>
      <c r="M18" s="244"/>
      <c r="N18" s="158"/>
      <c r="O18" s="258"/>
      <c r="P18" s="259"/>
      <c r="Q18" s="259"/>
      <c r="R18" s="163"/>
      <c r="S18" s="160"/>
    </row>
    <row r="19" spans="1:19" s="104" customFormat="1" ht="33.75" customHeight="1">
      <c r="A19" s="164" t="s">
        <v>11</v>
      </c>
      <c r="B19" s="143" t="s">
        <v>166</v>
      </c>
      <c r="C19" s="165" t="s">
        <v>167</v>
      </c>
      <c r="D19" s="166">
        <f t="shared" si="0"/>
        <v>15240</v>
      </c>
      <c r="E19" s="249"/>
      <c r="F19" s="250"/>
      <c r="G19" s="250">
        <v>15240</v>
      </c>
      <c r="H19" s="250"/>
      <c r="I19" s="250"/>
      <c r="J19" s="167">
        <f aca="true" t="shared" si="1" ref="J19:J34">E19+F19+G19+H19+I19</f>
        <v>15240</v>
      </c>
      <c r="K19" s="257"/>
      <c r="L19" s="251"/>
      <c r="M19" s="251"/>
      <c r="N19" s="167"/>
      <c r="O19" s="261"/>
      <c r="P19" s="262"/>
      <c r="Q19" s="262"/>
      <c r="R19" s="168"/>
      <c r="S19" s="169"/>
    </row>
    <row r="20" spans="1:19" s="104" customFormat="1" ht="30.75" customHeight="1">
      <c r="A20" s="133" t="s">
        <v>13</v>
      </c>
      <c r="B20" s="143" t="s">
        <v>204</v>
      </c>
      <c r="C20" s="165" t="s">
        <v>205</v>
      </c>
      <c r="D20" s="166">
        <f t="shared" si="0"/>
        <v>156972</v>
      </c>
      <c r="E20" s="249"/>
      <c r="F20" s="250"/>
      <c r="G20" s="250">
        <v>156972</v>
      </c>
      <c r="H20" s="250"/>
      <c r="I20" s="250"/>
      <c r="J20" s="167">
        <f t="shared" si="1"/>
        <v>156972</v>
      </c>
      <c r="K20" s="257"/>
      <c r="L20" s="251"/>
      <c r="M20" s="251"/>
      <c r="N20" s="167"/>
      <c r="O20" s="261"/>
      <c r="P20" s="262"/>
      <c r="Q20" s="262"/>
      <c r="R20" s="168"/>
      <c r="S20" s="169"/>
    </row>
    <row r="21" spans="1:19" ht="18.75" customHeight="1">
      <c r="A21" s="133" t="s">
        <v>14</v>
      </c>
      <c r="B21" s="143" t="s">
        <v>168</v>
      </c>
      <c r="C21" s="144" t="s">
        <v>169</v>
      </c>
      <c r="D21" s="162">
        <f t="shared" si="0"/>
        <v>4644328</v>
      </c>
      <c r="E21" s="242"/>
      <c r="F21" s="243"/>
      <c r="G21" s="243">
        <v>1037422</v>
      </c>
      <c r="H21" s="244"/>
      <c r="I21" s="243"/>
      <c r="J21" s="158">
        <f t="shared" si="1"/>
        <v>1037422</v>
      </c>
      <c r="K21" s="252">
        <v>3606906</v>
      </c>
      <c r="L21" s="244"/>
      <c r="M21" s="244"/>
      <c r="N21" s="158">
        <f>K21+L21+M21</f>
        <v>3606906</v>
      </c>
      <c r="O21" s="258"/>
      <c r="P21" s="259"/>
      <c r="Q21" s="259"/>
      <c r="R21" s="170"/>
      <c r="S21" s="160"/>
    </row>
    <row r="22" spans="1:19" ht="18" customHeight="1">
      <c r="A22" s="133" t="s">
        <v>15</v>
      </c>
      <c r="B22" s="143" t="s">
        <v>170</v>
      </c>
      <c r="C22" s="161" t="s">
        <v>171</v>
      </c>
      <c r="D22" s="162">
        <f t="shared" si="0"/>
        <v>749300</v>
      </c>
      <c r="E22" s="242"/>
      <c r="F22" s="243"/>
      <c r="G22" s="243">
        <v>749300</v>
      </c>
      <c r="H22" s="244"/>
      <c r="I22" s="243"/>
      <c r="J22" s="158">
        <f t="shared" si="1"/>
        <v>749300</v>
      </c>
      <c r="K22" s="252"/>
      <c r="L22" s="244"/>
      <c r="M22" s="244"/>
      <c r="N22" s="158"/>
      <c r="O22" s="258"/>
      <c r="P22" s="259"/>
      <c r="Q22" s="259"/>
      <c r="R22" s="170"/>
      <c r="S22" s="160"/>
    </row>
    <row r="23" spans="1:19" s="104" customFormat="1" ht="30">
      <c r="A23" s="133" t="s">
        <v>15</v>
      </c>
      <c r="B23" s="143" t="s">
        <v>172</v>
      </c>
      <c r="C23" s="165" t="s">
        <v>173</v>
      </c>
      <c r="D23" s="166">
        <f t="shared" si="0"/>
        <v>6073490</v>
      </c>
      <c r="E23" s="249">
        <v>200000</v>
      </c>
      <c r="F23" s="250">
        <v>35100</v>
      </c>
      <c r="G23" s="250">
        <v>2780990</v>
      </c>
      <c r="H23" s="251"/>
      <c r="I23" s="250"/>
      <c r="J23" s="167">
        <f t="shared" si="1"/>
        <v>3016090</v>
      </c>
      <c r="K23" s="257">
        <v>257900</v>
      </c>
      <c r="L23" s="251">
        <v>2799500</v>
      </c>
      <c r="M23" s="251"/>
      <c r="N23" s="167">
        <f>K23+L23+M23</f>
        <v>3057400</v>
      </c>
      <c r="O23" s="261"/>
      <c r="P23" s="262"/>
      <c r="Q23" s="262"/>
      <c r="R23" s="168"/>
      <c r="S23" s="169"/>
    </row>
    <row r="24" spans="1:19" ht="21" customHeight="1">
      <c r="A24" s="133" t="s">
        <v>16</v>
      </c>
      <c r="B24" s="143" t="s">
        <v>174</v>
      </c>
      <c r="C24" s="161" t="s">
        <v>175</v>
      </c>
      <c r="D24" s="162">
        <f t="shared" si="0"/>
        <v>124460</v>
      </c>
      <c r="E24" s="242"/>
      <c r="F24" s="243"/>
      <c r="G24" s="243">
        <v>124460</v>
      </c>
      <c r="H24" s="244"/>
      <c r="I24" s="243"/>
      <c r="J24" s="158">
        <f t="shared" si="1"/>
        <v>124460</v>
      </c>
      <c r="K24" s="252"/>
      <c r="L24" s="244"/>
      <c r="M24" s="244"/>
      <c r="N24" s="158"/>
      <c r="O24" s="258"/>
      <c r="P24" s="259"/>
      <c r="Q24" s="259"/>
      <c r="R24" s="170"/>
      <c r="S24" s="160"/>
    </row>
    <row r="25" spans="1:19" ht="30.75">
      <c r="A25" s="133" t="s">
        <v>18</v>
      </c>
      <c r="B25" s="322" t="s">
        <v>376</v>
      </c>
      <c r="C25" s="161" t="s">
        <v>377</v>
      </c>
      <c r="D25" s="162">
        <f t="shared" si="0"/>
        <v>374221</v>
      </c>
      <c r="E25" s="242"/>
      <c r="F25" s="243"/>
      <c r="G25" s="243">
        <v>374221</v>
      </c>
      <c r="H25" s="244"/>
      <c r="I25" s="243"/>
      <c r="J25" s="158">
        <f t="shared" si="1"/>
        <v>374221</v>
      </c>
      <c r="K25" s="252"/>
      <c r="L25" s="244"/>
      <c r="M25" s="244"/>
      <c r="N25" s="158"/>
      <c r="O25" s="258"/>
      <c r="P25" s="259"/>
      <c r="Q25" s="259"/>
      <c r="R25" s="170"/>
      <c r="S25" s="160"/>
    </row>
    <row r="26" spans="1:19" ht="19.5" customHeight="1">
      <c r="A26" s="133" t="s">
        <v>19</v>
      </c>
      <c r="B26" s="143" t="s">
        <v>176</v>
      </c>
      <c r="C26" s="161" t="s">
        <v>177</v>
      </c>
      <c r="D26" s="162">
        <f t="shared" si="0"/>
        <v>680012</v>
      </c>
      <c r="E26" s="242">
        <v>230000</v>
      </c>
      <c r="F26" s="243">
        <v>36225</v>
      </c>
      <c r="G26" s="243">
        <v>334777</v>
      </c>
      <c r="H26" s="243"/>
      <c r="I26" s="243"/>
      <c r="J26" s="158">
        <f t="shared" si="1"/>
        <v>601002</v>
      </c>
      <c r="K26" s="252">
        <v>79010</v>
      </c>
      <c r="L26" s="244"/>
      <c r="M26" s="244"/>
      <c r="N26" s="158">
        <f>K26+L26+M26</f>
        <v>79010</v>
      </c>
      <c r="O26" s="258"/>
      <c r="P26" s="259"/>
      <c r="Q26" s="259"/>
      <c r="R26" s="170"/>
      <c r="S26" s="160"/>
    </row>
    <row r="27" spans="1:19" ht="31.5" customHeight="1">
      <c r="A27" s="133" t="s">
        <v>21</v>
      </c>
      <c r="B27" s="143" t="s">
        <v>206</v>
      </c>
      <c r="C27" s="161" t="s">
        <v>207</v>
      </c>
      <c r="D27" s="162">
        <f t="shared" si="0"/>
        <v>1378613</v>
      </c>
      <c r="E27" s="242">
        <v>600000</v>
      </c>
      <c r="F27" s="243">
        <v>292227</v>
      </c>
      <c r="G27" s="243">
        <v>461786</v>
      </c>
      <c r="H27" s="243"/>
      <c r="I27" s="243"/>
      <c r="J27" s="158">
        <f t="shared" si="1"/>
        <v>1354013</v>
      </c>
      <c r="K27" s="252">
        <v>24600</v>
      </c>
      <c r="L27" s="244"/>
      <c r="M27" s="244"/>
      <c r="N27" s="158">
        <f>K27+L27+M27</f>
        <v>24600</v>
      </c>
      <c r="O27" s="258"/>
      <c r="P27" s="259"/>
      <c r="Q27" s="259"/>
      <c r="R27" s="170"/>
      <c r="S27" s="160"/>
    </row>
    <row r="28" spans="1:19" ht="31.5" customHeight="1">
      <c r="A28" s="133" t="s">
        <v>23</v>
      </c>
      <c r="B28" s="143" t="s">
        <v>208</v>
      </c>
      <c r="C28" s="161" t="s">
        <v>209</v>
      </c>
      <c r="D28" s="162">
        <f t="shared" si="0"/>
        <v>0</v>
      </c>
      <c r="E28" s="242"/>
      <c r="F28" s="243"/>
      <c r="G28" s="243"/>
      <c r="H28" s="243"/>
      <c r="I28" s="243"/>
      <c r="J28" s="158">
        <f t="shared" si="1"/>
        <v>0</v>
      </c>
      <c r="K28" s="252"/>
      <c r="L28" s="244"/>
      <c r="M28" s="244"/>
      <c r="N28" s="158"/>
      <c r="O28" s="258"/>
      <c r="P28" s="259"/>
      <c r="Q28" s="259"/>
      <c r="R28" s="170"/>
      <c r="S28" s="160"/>
    </row>
    <row r="29" spans="1:19" ht="31.5" customHeight="1">
      <c r="A29" s="133" t="s">
        <v>24</v>
      </c>
      <c r="B29" s="143">
        <v>104037</v>
      </c>
      <c r="C29" s="165" t="s">
        <v>346</v>
      </c>
      <c r="D29" s="162">
        <f t="shared" si="0"/>
        <v>115140</v>
      </c>
      <c r="E29" s="242"/>
      <c r="F29" s="243"/>
      <c r="G29" s="243">
        <v>115140</v>
      </c>
      <c r="H29" s="243"/>
      <c r="I29" s="243"/>
      <c r="J29" s="158">
        <f t="shared" si="1"/>
        <v>115140</v>
      </c>
      <c r="K29" s="252"/>
      <c r="L29" s="244"/>
      <c r="M29" s="244"/>
      <c r="N29" s="158"/>
      <c r="O29" s="258"/>
      <c r="P29" s="259"/>
      <c r="Q29" s="259"/>
      <c r="R29" s="170"/>
      <c r="S29" s="160"/>
    </row>
    <row r="30" spans="1:19" ht="34.5" customHeight="1">
      <c r="A30" s="133" t="s">
        <v>26</v>
      </c>
      <c r="B30" s="143">
        <v>104051</v>
      </c>
      <c r="C30" s="161" t="s">
        <v>178</v>
      </c>
      <c r="D30" s="162">
        <f>J30+N30</f>
        <v>0</v>
      </c>
      <c r="E30" s="242"/>
      <c r="F30" s="243"/>
      <c r="G30" s="243"/>
      <c r="H30" s="243"/>
      <c r="I30" s="243"/>
      <c r="J30" s="158">
        <f>E30+F30+G30+H30+I30</f>
        <v>0</v>
      </c>
      <c r="K30" s="252"/>
      <c r="L30" s="244"/>
      <c r="M30" s="244"/>
      <c r="N30" s="158"/>
      <c r="O30" s="258"/>
      <c r="P30" s="259"/>
      <c r="Q30" s="259"/>
      <c r="R30" s="170"/>
      <c r="S30" s="160"/>
    </row>
    <row r="31" spans="1:19" ht="21" customHeight="1">
      <c r="A31" s="133" t="s">
        <v>28</v>
      </c>
      <c r="B31" s="143">
        <v>107051</v>
      </c>
      <c r="C31" s="171" t="s">
        <v>179</v>
      </c>
      <c r="D31" s="162">
        <f t="shared" si="0"/>
        <v>1254871</v>
      </c>
      <c r="E31" s="242"/>
      <c r="F31" s="243"/>
      <c r="G31" s="243">
        <v>1254871</v>
      </c>
      <c r="H31" s="243"/>
      <c r="I31" s="243"/>
      <c r="J31" s="158">
        <f t="shared" si="1"/>
        <v>1254871</v>
      </c>
      <c r="K31" s="252"/>
      <c r="L31" s="244"/>
      <c r="M31" s="244"/>
      <c r="N31" s="158"/>
      <c r="O31" s="260"/>
      <c r="P31" s="244"/>
      <c r="Q31" s="259"/>
      <c r="R31" s="170"/>
      <c r="S31" s="160"/>
    </row>
    <row r="32" spans="1:19" ht="21" customHeight="1">
      <c r="A32" s="133" t="s">
        <v>30</v>
      </c>
      <c r="B32" s="143">
        <v>107055</v>
      </c>
      <c r="C32" s="171" t="s">
        <v>270</v>
      </c>
      <c r="D32" s="162">
        <f t="shared" si="0"/>
        <v>4435789</v>
      </c>
      <c r="E32" s="245">
        <v>2632119</v>
      </c>
      <c r="F32" s="246">
        <v>475620</v>
      </c>
      <c r="G32" s="246">
        <v>928050</v>
      </c>
      <c r="H32" s="246"/>
      <c r="I32" s="246"/>
      <c r="J32" s="158">
        <f t="shared" si="1"/>
        <v>4035789</v>
      </c>
      <c r="K32" s="253">
        <v>400000</v>
      </c>
      <c r="L32" s="254"/>
      <c r="M32" s="254"/>
      <c r="N32" s="158">
        <f>K32+L32+M32</f>
        <v>400000</v>
      </c>
      <c r="O32" s="260"/>
      <c r="P32" s="244"/>
      <c r="Q32" s="259"/>
      <c r="R32" s="170"/>
      <c r="S32" s="172">
        <v>1</v>
      </c>
    </row>
    <row r="33" spans="1:19" ht="21.75" customHeight="1" thickBot="1">
      <c r="A33" s="133" t="s">
        <v>246</v>
      </c>
      <c r="B33" s="173">
        <v>107060</v>
      </c>
      <c r="C33" s="174" t="s">
        <v>180</v>
      </c>
      <c r="D33" s="175">
        <f t="shared" si="0"/>
        <v>1785760</v>
      </c>
      <c r="E33" s="247"/>
      <c r="F33" s="248"/>
      <c r="G33" s="248">
        <v>365760</v>
      </c>
      <c r="H33" s="248">
        <v>1420000</v>
      </c>
      <c r="I33" s="248"/>
      <c r="J33" s="176">
        <f t="shared" si="1"/>
        <v>1785760</v>
      </c>
      <c r="K33" s="255"/>
      <c r="L33" s="256"/>
      <c r="M33" s="256"/>
      <c r="N33" s="176"/>
      <c r="O33" s="260"/>
      <c r="P33" s="244"/>
      <c r="Q33" s="259"/>
      <c r="R33" s="170"/>
      <c r="S33" s="172"/>
    </row>
    <row r="34" spans="1:19" ht="16.5" thickBot="1">
      <c r="A34" s="133" t="s">
        <v>248</v>
      </c>
      <c r="B34" s="177"/>
      <c r="C34" s="178" t="s">
        <v>181</v>
      </c>
      <c r="D34" s="179">
        <f>J34+N34+R34</f>
        <v>71310005</v>
      </c>
      <c r="E34" s="180">
        <f>SUM(E14:E33)</f>
        <v>8743936</v>
      </c>
      <c r="F34" s="180">
        <f>SUM(F14:F33)</f>
        <v>1688377</v>
      </c>
      <c r="G34" s="180">
        <f>SUM(G14:G33)</f>
        <v>10633843</v>
      </c>
      <c r="H34" s="180">
        <f>SUM(H14:H33)</f>
        <v>1420000</v>
      </c>
      <c r="I34" s="180">
        <f>SUM(I14:I33)</f>
        <v>10917516</v>
      </c>
      <c r="J34" s="181">
        <f t="shared" si="1"/>
        <v>33403672</v>
      </c>
      <c r="K34" s="180">
        <f>SUM(K14:K33)</f>
        <v>4459406</v>
      </c>
      <c r="L34" s="180">
        <f>SUM(L14:L33)</f>
        <v>32774572</v>
      </c>
      <c r="M34" s="180">
        <f>SUM(M14:M33)</f>
        <v>0</v>
      </c>
      <c r="N34" s="180">
        <f>SUM(N14:N33)</f>
        <v>37233978</v>
      </c>
      <c r="O34" s="180">
        <f>SUM(O14:O33)</f>
        <v>672355</v>
      </c>
      <c r="P34" s="180"/>
      <c r="Q34" s="180"/>
      <c r="R34" s="180">
        <f>SUM(R14:R33)</f>
        <v>672355</v>
      </c>
      <c r="S34" s="182">
        <f>SUM(S14:S33)</f>
        <v>1</v>
      </c>
    </row>
    <row r="36" ht="16.5">
      <c r="J36" s="98"/>
    </row>
    <row r="41" ht="12.75">
      <c r="D41" s="35"/>
    </row>
  </sheetData>
  <sheetProtection/>
  <mergeCells count="29">
    <mergeCell ref="A3:S3"/>
    <mergeCell ref="A1:S1"/>
    <mergeCell ref="A9:A13"/>
    <mergeCell ref="B4:S4"/>
    <mergeCell ref="Q11:Q13"/>
    <mergeCell ref="R11:R13"/>
    <mergeCell ref="B6:S6"/>
    <mergeCell ref="B7:S7"/>
    <mergeCell ref="S9:S13"/>
    <mergeCell ref="E10:J10"/>
    <mergeCell ref="O10:R10"/>
    <mergeCell ref="E11:E13"/>
    <mergeCell ref="N11:N13"/>
    <mergeCell ref="O11:O13"/>
    <mergeCell ref="P11:P13"/>
    <mergeCell ref="G11:G13"/>
    <mergeCell ref="H11:H13"/>
    <mergeCell ref="I11:I13"/>
    <mergeCell ref="J11:J13"/>
    <mergeCell ref="B5:S5"/>
    <mergeCell ref="B9:B13"/>
    <mergeCell ref="C9:C13"/>
    <mergeCell ref="D9:D13"/>
    <mergeCell ref="E9:R9"/>
    <mergeCell ref="K11:K13"/>
    <mergeCell ref="L11:L13"/>
    <mergeCell ref="M11:M13"/>
    <mergeCell ref="F11:F13"/>
    <mergeCell ref="K10:N10"/>
  </mergeCells>
  <printOptions/>
  <pageMargins left="0.4724409448818898" right="0.35433070866141736" top="0.7874015748031497" bottom="0.5118110236220472" header="0.5118110236220472" footer="0.5118110236220472"/>
  <pageSetup fitToHeight="1" fitToWidth="1" horizontalDpi="600" verticalDpi="600" orientation="landscape" paperSize="8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S44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7.75390625" style="0" customWidth="1"/>
    <col min="2" max="2" width="70.625" style="0" customWidth="1"/>
    <col min="3" max="3" width="13.25390625" style="0" customWidth="1"/>
  </cols>
  <sheetData>
    <row r="1" spans="1:3" ht="12.75">
      <c r="A1" s="377" t="s">
        <v>411</v>
      </c>
      <c r="B1" s="377"/>
      <c r="C1" s="377"/>
    </row>
    <row r="2" spans="1:3" ht="12.75">
      <c r="A2" s="325"/>
      <c r="B2" s="325"/>
      <c r="C2" s="325"/>
    </row>
    <row r="3" spans="1:19" ht="15">
      <c r="A3" s="435" t="s">
        <v>390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</row>
    <row r="4" spans="1:19" ht="15">
      <c r="A4" s="326"/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</row>
    <row r="5" spans="1:3" ht="12.75">
      <c r="A5" s="327"/>
      <c r="B5" s="327"/>
      <c r="C5" s="327"/>
    </row>
    <row r="7" spans="1:3" ht="12.75">
      <c r="A7" s="327"/>
      <c r="B7" s="327" t="s">
        <v>3</v>
      </c>
      <c r="C7" s="327"/>
    </row>
    <row r="8" spans="1:3" ht="12.75">
      <c r="A8" s="327"/>
      <c r="B8" s="327" t="s">
        <v>379</v>
      </c>
      <c r="C8" s="327"/>
    </row>
    <row r="9" ht="12.75">
      <c r="B9" s="327" t="s">
        <v>353</v>
      </c>
    </row>
    <row r="10" ht="8.25" customHeight="1" thickBot="1"/>
    <row r="11" ht="13.5" hidden="1" thickBot="1"/>
    <row r="12" spans="1:3" ht="33.75" customHeight="1" thickBot="1">
      <c r="A12" s="328" t="s">
        <v>292</v>
      </c>
      <c r="B12" s="329" t="s">
        <v>2</v>
      </c>
      <c r="C12" s="330" t="s">
        <v>380</v>
      </c>
    </row>
    <row r="14" spans="1:2" ht="12.75">
      <c r="A14" t="s">
        <v>6</v>
      </c>
      <c r="B14" s="272" t="s">
        <v>381</v>
      </c>
    </row>
    <row r="15" spans="1:3" ht="12.75">
      <c r="A15" s="273" t="s">
        <v>294</v>
      </c>
      <c r="B15" t="s">
        <v>382</v>
      </c>
      <c r="C15" s="332">
        <v>3606906</v>
      </c>
    </row>
    <row r="16" spans="2:3" ht="12.75">
      <c r="B16" s="272" t="s">
        <v>367</v>
      </c>
      <c r="C16" s="275">
        <f>C15</f>
        <v>3606906</v>
      </c>
    </row>
    <row r="18" spans="1:2" ht="12.75">
      <c r="A18" t="s">
        <v>7</v>
      </c>
      <c r="B18" s="272" t="s">
        <v>383</v>
      </c>
    </row>
    <row r="19" spans="1:3" ht="12.75">
      <c r="A19" s="273" t="s">
        <v>301</v>
      </c>
      <c r="B19" t="s">
        <v>384</v>
      </c>
      <c r="C19" s="103">
        <v>206982</v>
      </c>
    </row>
    <row r="20" spans="1:3" ht="12.75">
      <c r="A20" s="105" t="s">
        <v>302</v>
      </c>
      <c r="B20" t="s">
        <v>361</v>
      </c>
      <c r="C20" s="274">
        <v>62528</v>
      </c>
    </row>
    <row r="21" spans="2:3" ht="12.75">
      <c r="B21" s="272" t="s">
        <v>362</v>
      </c>
      <c r="C21" s="275">
        <f>C19+C20</f>
        <v>269510</v>
      </c>
    </row>
    <row r="22" spans="2:3" ht="12.75">
      <c r="B22" s="272"/>
      <c r="C22" s="275"/>
    </row>
    <row r="23" spans="1:3" ht="12.75">
      <c r="A23" s="106" t="s">
        <v>8</v>
      </c>
      <c r="B23" s="272" t="s">
        <v>395</v>
      </c>
      <c r="C23" s="275"/>
    </row>
    <row r="24" spans="1:3" ht="12.75">
      <c r="A24" s="106" t="s">
        <v>388</v>
      </c>
      <c r="B24" s="281" t="s">
        <v>398</v>
      </c>
      <c r="C24" s="278">
        <v>96772</v>
      </c>
    </row>
    <row r="25" spans="1:3" ht="12.75">
      <c r="A25" s="106" t="s">
        <v>389</v>
      </c>
      <c r="B25" t="s">
        <v>361</v>
      </c>
      <c r="C25" s="278">
        <v>26128</v>
      </c>
    </row>
    <row r="26" spans="1:3" ht="12.75">
      <c r="A26" s="106" t="s">
        <v>399</v>
      </c>
      <c r="B26" s="281" t="s">
        <v>400</v>
      </c>
      <c r="C26" s="274">
        <v>135000</v>
      </c>
    </row>
    <row r="27" spans="1:3" ht="12.75">
      <c r="A27" s="106"/>
      <c r="B27" s="272" t="s">
        <v>367</v>
      </c>
      <c r="C27" s="275">
        <f>SUM(C24:C26)</f>
        <v>257900</v>
      </c>
    </row>
    <row r="29" spans="1:3" ht="12.75">
      <c r="A29" t="s">
        <v>9</v>
      </c>
      <c r="B29" s="272" t="s">
        <v>385</v>
      </c>
      <c r="C29" s="275"/>
    </row>
    <row r="30" spans="1:3" ht="12.75">
      <c r="A30" s="280" t="s">
        <v>392</v>
      </c>
      <c r="B30" s="281" t="s">
        <v>386</v>
      </c>
      <c r="C30" s="278">
        <v>164961</v>
      </c>
    </row>
    <row r="31" spans="1:3" ht="13.5" thickBot="1">
      <c r="A31" s="280" t="s">
        <v>394</v>
      </c>
      <c r="B31" t="s">
        <v>361</v>
      </c>
      <c r="C31" s="331">
        <v>44539</v>
      </c>
    </row>
    <row r="32" spans="2:3" ht="12.75">
      <c r="B32" s="272" t="s">
        <v>367</v>
      </c>
      <c r="C32" s="275">
        <f>SUM(C30:C31)</f>
        <v>209500</v>
      </c>
    </row>
    <row r="33" spans="2:3" ht="12.75">
      <c r="B33" s="272"/>
      <c r="C33" s="275"/>
    </row>
    <row r="34" spans="1:3" ht="12.75">
      <c r="A34" t="s">
        <v>10</v>
      </c>
      <c r="B34" s="272" t="s">
        <v>391</v>
      </c>
      <c r="C34" s="275"/>
    </row>
    <row r="35" spans="1:3" ht="12.75">
      <c r="A35" s="106" t="s">
        <v>396</v>
      </c>
      <c r="B35" s="281" t="s">
        <v>393</v>
      </c>
      <c r="C35" s="278">
        <v>71646</v>
      </c>
    </row>
    <row r="36" spans="1:3" ht="12.75">
      <c r="A36" s="106" t="s">
        <v>397</v>
      </c>
      <c r="B36" t="s">
        <v>361</v>
      </c>
      <c r="C36" s="274">
        <v>19344</v>
      </c>
    </row>
    <row r="37" spans="1:3" ht="12.75">
      <c r="A37" s="106"/>
      <c r="B37" s="272" t="s">
        <v>367</v>
      </c>
      <c r="C37" s="275">
        <f>SUM(C35:C36)</f>
        <v>90990</v>
      </c>
    </row>
    <row r="38" spans="1:3" ht="12.75">
      <c r="A38" s="106"/>
      <c r="B38" s="272"/>
      <c r="C38" s="275"/>
    </row>
    <row r="39" spans="1:3" ht="25.5">
      <c r="A39" s="106" t="s">
        <v>11</v>
      </c>
      <c r="B39" s="333" t="s">
        <v>401</v>
      </c>
      <c r="C39" s="275"/>
    </row>
    <row r="40" spans="1:3" ht="12.75">
      <c r="A40" s="106" t="s">
        <v>402</v>
      </c>
      <c r="B40" s="281" t="s">
        <v>398</v>
      </c>
      <c r="C40" s="274">
        <v>24600</v>
      </c>
    </row>
    <row r="41" spans="1:3" ht="12.75">
      <c r="A41" s="106"/>
      <c r="B41" s="272" t="s">
        <v>367</v>
      </c>
      <c r="C41" s="275">
        <f>SUM(C40)</f>
        <v>24600</v>
      </c>
    </row>
    <row r="42" spans="1:3" ht="12.75">
      <c r="A42" s="106"/>
      <c r="B42" s="272"/>
      <c r="C42" s="275"/>
    </row>
    <row r="43" spans="1:3" ht="12.75">
      <c r="A43" s="106"/>
      <c r="B43" s="272"/>
      <c r="C43" s="275"/>
    </row>
    <row r="44" spans="1:3" ht="12.75">
      <c r="A44" s="106"/>
      <c r="B44" s="272" t="s">
        <v>387</v>
      </c>
      <c r="C44" s="275">
        <f>C16+C21+C27+C32+C37+C41</f>
        <v>4459406</v>
      </c>
    </row>
  </sheetData>
  <sheetProtection/>
  <mergeCells count="2">
    <mergeCell ref="A1:C1"/>
    <mergeCell ref="A3:S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35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5.375" style="0" customWidth="1"/>
    <col min="3" max="3" width="57.125" style="0" customWidth="1"/>
    <col min="4" max="4" width="16.25390625" style="0" customWidth="1"/>
    <col min="5" max="5" width="16.875" style="0" customWidth="1"/>
    <col min="6" max="6" width="15.375" style="0" customWidth="1"/>
    <col min="7" max="7" width="17.00390625" style="0" customWidth="1"/>
    <col min="8" max="8" width="8.75390625" style="0" customWidth="1"/>
  </cols>
  <sheetData>
    <row r="1" spans="1:7" ht="15" customHeight="1">
      <c r="A1" s="389" t="s">
        <v>407</v>
      </c>
      <c r="B1" s="339"/>
      <c r="C1" s="339"/>
      <c r="D1" s="339"/>
      <c r="E1" s="339"/>
      <c r="F1" s="339"/>
      <c r="G1" s="339"/>
    </row>
    <row r="2" spans="1:15" ht="15.75">
      <c r="A2" s="391" t="s">
        <v>356</v>
      </c>
      <c r="B2" s="343"/>
      <c r="C2" s="343"/>
      <c r="D2" s="343"/>
      <c r="E2" s="343"/>
      <c r="F2" s="343"/>
      <c r="G2" s="343"/>
      <c r="H2" s="65"/>
      <c r="I2" s="65"/>
      <c r="J2" s="65"/>
      <c r="K2" s="65"/>
      <c r="L2" s="65"/>
      <c r="M2" s="65"/>
      <c r="N2" s="65"/>
      <c r="O2" s="65"/>
    </row>
    <row r="3" spans="1:15" ht="15.75">
      <c r="A3" s="113"/>
      <c r="B3" s="395" t="s">
        <v>3</v>
      </c>
      <c r="C3" s="395"/>
      <c r="D3" s="395"/>
      <c r="E3" s="395"/>
      <c r="F3" s="395"/>
      <c r="G3" s="395"/>
      <c r="H3" s="67"/>
      <c r="I3" s="67"/>
      <c r="J3" s="67"/>
      <c r="K3" s="67"/>
      <c r="L3" s="67"/>
      <c r="M3" s="67"/>
      <c r="N3" s="67"/>
      <c r="O3" s="67"/>
    </row>
    <row r="4" spans="1:15" ht="15.75">
      <c r="A4" s="113"/>
      <c r="B4" s="395" t="s">
        <v>263</v>
      </c>
      <c r="C4" s="395"/>
      <c r="D4" s="395"/>
      <c r="E4" s="395"/>
      <c r="F4" s="395"/>
      <c r="G4" s="395"/>
      <c r="H4" s="67"/>
      <c r="I4" s="67"/>
      <c r="J4" s="67"/>
      <c r="K4" s="67"/>
      <c r="L4" s="67"/>
      <c r="M4" s="67"/>
      <c r="N4" s="67"/>
      <c r="O4" s="67"/>
    </row>
    <row r="5" spans="1:15" ht="16.5" thickBot="1">
      <c r="A5" s="113"/>
      <c r="B5" s="395" t="s">
        <v>345</v>
      </c>
      <c r="C5" s="395"/>
      <c r="D5" s="395"/>
      <c r="E5" s="395"/>
      <c r="F5" s="395"/>
      <c r="G5" s="395"/>
      <c r="H5" s="67"/>
      <c r="I5" s="67"/>
      <c r="J5" s="67"/>
      <c r="K5" s="67"/>
      <c r="L5" s="67"/>
      <c r="M5" s="67"/>
      <c r="N5" s="67"/>
      <c r="O5" s="67"/>
    </row>
    <row r="6" spans="1:15" ht="16.5" thickBot="1">
      <c r="A6" s="448" t="s">
        <v>292</v>
      </c>
      <c r="B6" s="398" t="s">
        <v>254</v>
      </c>
      <c r="C6" s="401" t="s">
        <v>150</v>
      </c>
      <c r="D6" s="404" t="s">
        <v>151</v>
      </c>
      <c r="E6" s="378" t="s">
        <v>256</v>
      </c>
      <c r="F6" s="379"/>
      <c r="G6" s="380"/>
      <c r="H6" s="63"/>
      <c r="I6" s="63"/>
      <c r="J6" s="63"/>
      <c r="K6" s="63"/>
      <c r="L6" s="63"/>
      <c r="M6" s="63"/>
      <c r="N6" s="63"/>
      <c r="O6" s="63"/>
    </row>
    <row r="7" spans="1:15" ht="15.75">
      <c r="A7" s="449"/>
      <c r="B7" s="399"/>
      <c r="C7" s="402"/>
      <c r="D7" s="405"/>
      <c r="E7" s="381" t="s">
        <v>257</v>
      </c>
      <c r="F7" s="381" t="s">
        <v>258</v>
      </c>
      <c r="G7" s="451" t="s">
        <v>265</v>
      </c>
      <c r="H7" s="69"/>
      <c r="I7" s="69"/>
      <c r="J7" s="69"/>
      <c r="K7" s="69"/>
      <c r="L7" s="69"/>
      <c r="M7" s="69"/>
      <c r="N7" s="69"/>
      <c r="O7" s="69"/>
    </row>
    <row r="8" spans="1:15" ht="16.5" thickBot="1">
      <c r="A8" s="449"/>
      <c r="B8" s="399"/>
      <c r="C8" s="402"/>
      <c r="D8" s="405"/>
      <c r="E8" s="381"/>
      <c r="F8" s="381"/>
      <c r="G8" s="452"/>
      <c r="H8" s="69"/>
      <c r="I8" s="69"/>
      <c r="J8" s="69"/>
      <c r="K8" s="69"/>
      <c r="L8" s="69"/>
      <c r="M8" s="69"/>
      <c r="N8" s="69"/>
      <c r="O8" s="69"/>
    </row>
    <row r="9" spans="1:15" ht="15.75">
      <c r="A9" s="449"/>
      <c r="B9" s="399"/>
      <c r="C9" s="402"/>
      <c r="D9" s="405"/>
      <c r="E9" s="383" t="s">
        <v>260</v>
      </c>
      <c r="F9" s="384"/>
      <c r="G9" s="385"/>
      <c r="H9" s="69"/>
      <c r="I9" s="69"/>
      <c r="J9" s="69"/>
      <c r="K9" s="69"/>
      <c r="L9" s="69"/>
      <c r="M9" s="69"/>
      <c r="N9" s="69"/>
      <c r="O9" s="69"/>
    </row>
    <row r="10" spans="1:15" ht="24.75" customHeight="1" thickBot="1">
      <c r="A10" s="450"/>
      <c r="B10" s="400"/>
      <c r="C10" s="403"/>
      <c r="D10" s="406"/>
      <c r="E10" s="386"/>
      <c r="F10" s="387"/>
      <c r="G10" s="388"/>
      <c r="H10" s="69"/>
      <c r="I10" s="69"/>
      <c r="J10" s="69"/>
      <c r="K10" s="69"/>
      <c r="L10" s="69"/>
      <c r="M10" s="69"/>
      <c r="N10" s="69"/>
      <c r="O10" s="69"/>
    </row>
    <row r="11" spans="1:15" ht="31.5">
      <c r="A11" s="131" t="s">
        <v>6</v>
      </c>
      <c r="B11" s="183" t="s">
        <v>160</v>
      </c>
      <c r="C11" s="184" t="s">
        <v>161</v>
      </c>
      <c r="D11" s="185">
        <f>E11+F11+G11</f>
        <v>17472513</v>
      </c>
      <c r="E11" s="263">
        <v>17281288</v>
      </c>
      <c r="F11" s="264">
        <v>191225</v>
      </c>
      <c r="G11" s="186"/>
      <c r="H11" s="70"/>
      <c r="I11" s="71"/>
      <c r="J11" s="13"/>
      <c r="K11" s="13"/>
      <c r="L11" s="13"/>
      <c r="M11" s="71"/>
      <c r="N11" s="71"/>
      <c r="O11" s="13"/>
    </row>
    <row r="12" spans="1:15" ht="15.75">
      <c r="A12" s="133" t="s">
        <v>7</v>
      </c>
      <c r="B12" s="187" t="s">
        <v>162</v>
      </c>
      <c r="C12" s="184" t="s">
        <v>163</v>
      </c>
      <c r="D12" s="188">
        <f aca="true" t="shared" si="0" ref="D12:D30">E12+F12+G12</f>
        <v>172720</v>
      </c>
      <c r="E12" s="265">
        <v>172720</v>
      </c>
      <c r="F12" s="266"/>
      <c r="G12" s="189"/>
      <c r="H12" s="70"/>
      <c r="I12" s="71"/>
      <c r="J12" s="13"/>
      <c r="K12" s="13"/>
      <c r="L12" s="13"/>
      <c r="M12" s="71"/>
      <c r="N12" s="71"/>
      <c r="O12" s="13"/>
    </row>
    <row r="13" spans="1:15" ht="15.75">
      <c r="A13" s="133" t="s">
        <v>8</v>
      </c>
      <c r="B13" s="187" t="s">
        <v>261</v>
      </c>
      <c r="C13" s="184" t="s">
        <v>276</v>
      </c>
      <c r="D13" s="188">
        <f t="shared" si="0"/>
        <v>672355</v>
      </c>
      <c r="E13" s="265">
        <v>672355</v>
      </c>
      <c r="F13" s="266"/>
      <c r="G13" s="189"/>
      <c r="H13" s="70"/>
      <c r="I13" s="71"/>
      <c r="J13" s="13"/>
      <c r="K13" s="13"/>
      <c r="L13" s="13"/>
      <c r="M13" s="71"/>
      <c r="N13" s="71"/>
      <c r="O13" s="13"/>
    </row>
    <row r="14" spans="1:15" ht="15.75">
      <c r="A14" s="133" t="s">
        <v>9</v>
      </c>
      <c r="B14" s="187" t="s">
        <v>164</v>
      </c>
      <c r="C14" s="190" t="s">
        <v>165</v>
      </c>
      <c r="D14" s="188">
        <f t="shared" si="0"/>
        <v>30084084</v>
      </c>
      <c r="E14" s="265">
        <v>30084084</v>
      </c>
      <c r="F14" s="266"/>
      <c r="G14" s="189"/>
      <c r="H14" s="70"/>
      <c r="I14" s="71"/>
      <c r="J14" s="13"/>
      <c r="K14" s="13"/>
      <c r="L14" s="13"/>
      <c r="M14" s="71"/>
      <c r="N14" s="71"/>
      <c r="O14" s="13"/>
    </row>
    <row r="15" spans="1:15" ht="15.75">
      <c r="A15" s="133"/>
      <c r="B15" s="134" t="s">
        <v>332</v>
      </c>
      <c r="C15" s="135" t="s">
        <v>333</v>
      </c>
      <c r="D15" s="188">
        <f t="shared" si="0"/>
        <v>745916</v>
      </c>
      <c r="E15" s="265">
        <v>745916</v>
      </c>
      <c r="F15" s="266"/>
      <c r="G15" s="189"/>
      <c r="H15" s="70"/>
      <c r="I15" s="71"/>
      <c r="J15" s="13"/>
      <c r="K15" s="13"/>
      <c r="L15" s="13"/>
      <c r="M15" s="71"/>
      <c r="N15" s="71"/>
      <c r="O15" s="13"/>
    </row>
    <row r="16" spans="1:15" ht="31.5">
      <c r="A16" s="133" t="s">
        <v>10</v>
      </c>
      <c r="B16" s="187" t="s">
        <v>166</v>
      </c>
      <c r="C16" s="184" t="s">
        <v>167</v>
      </c>
      <c r="D16" s="188">
        <f t="shared" si="0"/>
        <v>15240</v>
      </c>
      <c r="E16" s="265">
        <v>15240</v>
      </c>
      <c r="F16" s="266"/>
      <c r="G16" s="189"/>
      <c r="H16" s="70"/>
      <c r="I16" s="71"/>
      <c r="J16" s="13"/>
      <c r="K16" s="13"/>
      <c r="L16" s="13"/>
      <c r="M16" s="71"/>
      <c r="N16" s="71"/>
      <c r="O16" s="13"/>
    </row>
    <row r="17" spans="1:15" ht="15.75">
      <c r="A17" s="133" t="s">
        <v>11</v>
      </c>
      <c r="B17" s="187" t="s">
        <v>204</v>
      </c>
      <c r="C17" s="184" t="s">
        <v>277</v>
      </c>
      <c r="D17" s="188">
        <f t="shared" si="0"/>
        <v>156972</v>
      </c>
      <c r="E17" s="265">
        <v>156972</v>
      </c>
      <c r="F17" s="266"/>
      <c r="G17" s="189"/>
      <c r="H17" s="70"/>
      <c r="I17" s="71"/>
      <c r="J17" s="13"/>
      <c r="K17" s="13"/>
      <c r="L17" s="13"/>
      <c r="M17" s="71"/>
      <c r="N17" s="71"/>
      <c r="O17" s="13"/>
    </row>
    <row r="18" spans="1:15" ht="15.75">
      <c r="A18" s="133" t="s">
        <v>13</v>
      </c>
      <c r="B18" s="143" t="s">
        <v>168</v>
      </c>
      <c r="C18" s="144" t="s">
        <v>169</v>
      </c>
      <c r="D18" s="188">
        <f t="shared" si="0"/>
        <v>4644328</v>
      </c>
      <c r="E18" s="265">
        <v>4644328</v>
      </c>
      <c r="F18" s="266"/>
      <c r="G18" s="189"/>
      <c r="H18" s="70"/>
      <c r="I18" s="71"/>
      <c r="J18" s="13"/>
      <c r="K18" s="13"/>
      <c r="L18" s="13"/>
      <c r="M18" s="71"/>
      <c r="N18" s="71"/>
      <c r="O18" s="13"/>
    </row>
    <row r="19" spans="1:15" ht="15.75">
      <c r="A19" s="133" t="s">
        <v>14</v>
      </c>
      <c r="B19" s="187" t="s">
        <v>170</v>
      </c>
      <c r="C19" s="184" t="s">
        <v>171</v>
      </c>
      <c r="D19" s="188">
        <f t="shared" si="0"/>
        <v>749300</v>
      </c>
      <c r="E19" s="265">
        <v>749300</v>
      </c>
      <c r="F19" s="266"/>
      <c r="G19" s="189"/>
      <c r="H19" s="70"/>
      <c r="I19" s="71"/>
      <c r="J19" s="13"/>
      <c r="K19" s="13"/>
      <c r="L19" s="13"/>
      <c r="M19" s="71"/>
      <c r="N19" s="71"/>
      <c r="O19" s="13"/>
    </row>
    <row r="20" spans="1:15" ht="15.75">
      <c r="A20" s="133" t="s">
        <v>15</v>
      </c>
      <c r="B20" s="187" t="s">
        <v>172</v>
      </c>
      <c r="C20" s="184" t="s">
        <v>173</v>
      </c>
      <c r="D20" s="188">
        <f t="shared" si="0"/>
        <v>6073490</v>
      </c>
      <c r="E20" s="265">
        <v>6073490</v>
      </c>
      <c r="F20" s="266"/>
      <c r="G20" s="189"/>
      <c r="H20" s="70"/>
      <c r="I20" s="71"/>
      <c r="J20" s="13"/>
      <c r="K20" s="13"/>
      <c r="L20" s="13"/>
      <c r="M20" s="71"/>
      <c r="N20" s="71"/>
      <c r="O20" s="13"/>
    </row>
    <row r="21" spans="1:15" ht="15.75">
      <c r="A21" s="133" t="s">
        <v>16</v>
      </c>
      <c r="B21" s="187" t="s">
        <v>174</v>
      </c>
      <c r="C21" s="184" t="s">
        <v>175</v>
      </c>
      <c r="D21" s="188">
        <f t="shared" si="0"/>
        <v>124460</v>
      </c>
      <c r="E21" s="265">
        <v>124460</v>
      </c>
      <c r="F21" s="266"/>
      <c r="G21" s="189"/>
      <c r="H21" s="70"/>
      <c r="I21" s="71"/>
      <c r="J21" s="13"/>
      <c r="K21" s="13"/>
      <c r="L21" s="13"/>
      <c r="M21" s="71"/>
      <c r="N21" s="71"/>
      <c r="O21" s="13"/>
    </row>
    <row r="22" spans="1:15" ht="15.75">
      <c r="A22" s="133" t="s">
        <v>18</v>
      </c>
      <c r="B22" s="323" t="s">
        <v>376</v>
      </c>
      <c r="C22" s="161" t="s">
        <v>377</v>
      </c>
      <c r="D22" s="188">
        <f t="shared" si="0"/>
        <v>374221</v>
      </c>
      <c r="E22" s="265">
        <v>374221</v>
      </c>
      <c r="F22" s="266"/>
      <c r="G22" s="189"/>
      <c r="H22" s="70"/>
      <c r="I22" s="71"/>
      <c r="J22" s="13"/>
      <c r="K22" s="13"/>
      <c r="L22" s="13"/>
      <c r="M22" s="71"/>
      <c r="N22" s="71"/>
      <c r="O22" s="13"/>
    </row>
    <row r="23" spans="1:15" ht="15.75">
      <c r="A23" s="133" t="s">
        <v>19</v>
      </c>
      <c r="B23" s="187" t="s">
        <v>176</v>
      </c>
      <c r="C23" s="184" t="s">
        <v>177</v>
      </c>
      <c r="D23" s="188">
        <f t="shared" si="0"/>
        <v>870512</v>
      </c>
      <c r="E23" s="265">
        <v>870512</v>
      </c>
      <c r="F23" s="266"/>
      <c r="G23" s="189"/>
      <c r="H23" s="70"/>
      <c r="I23" s="71"/>
      <c r="J23" s="13"/>
      <c r="K23" s="13"/>
      <c r="L23" s="13"/>
      <c r="M23" s="71"/>
      <c r="N23" s="71"/>
      <c r="O23" s="13"/>
    </row>
    <row r="24" spans="1:15" ht="28.5" customHeight="1">
      <c r="A24" s="133" t="s">
        <v>21</v>
      </c>
      <c r="B24" s="187" t="s">
        <v>206</v>
      </c>
      <c r="C24" s="184" t="s">
        <v>278</v>
      </c>
      <c r="D24" s="188">
        <f t="shared" si="0"/>
        <v>1752834</v>
      </c>
      <c r="E24" s="265">
        <v>860607</v>
      </c>
      <c r="F24" s="266">
        <v>892227</v>
      </c>
      <c r="G24" s="189"/>
      <c r="H24" s="70"/>
      <c r="I24" s="71"/>
      <c r="J24" s="13"/>
      <c r="K24" s="13"/>
      <c r="L24" s="13"/>
      <c r="M24" s="71"/>
      <c r="N24" s="71"/>
      <c r="O24" s="13"/>
    </row>
    <row r="25" spans="1:15" ht="15.75">
      <c r="A25" s="133" t="s">
        <v>23</v>
      </c>
      <c r="B25" s="187" t="s">
        <v>208</v>
      </c>
      <c r="C25" s="184" t="s">
        <v>209</v>
      </c>
      <c r="D25" s="188">
        <f t="shared" si="0"/>
        <v>0</v>
      </c>
      <c r="E25" s="265"/>
      <c r="F25" s="266"/>
      <c r="G25" s="189"/>
      <c r="H25" s="70"/>
      <c r="I25" s="71"/>
      <c r="J25" s="13"/>
      <c r="K25" s="13"/>
      <c r="L25" s="13"/>
      <c r="M25" s="71"/>
      <c r="N25" s="71"/>
      <c r="O25" s="13"/>
    </row>
    <row r="26" spans="1:15" ht="15.75">
      <c r="A26" s="133" t="s">
        <v>24</v>
      </c>
      <c r="B26" s="143">
        <v>104037</v>
      </c>
      <c r="C26" s="165" t="s">
        <v>346</v>
      </c>
      <c r="D26" s="188">
        <f t="shared" si="0"/>
        <v>115140</v>
      </c>
      <c r="E26" s="265">
        <v>115140</v>
      </c>
      <c r="F26" s="266"/>
      <c r="G26" s="189"/>
      <c r="H26" s="70"/>
      <c r="I26" s="71"/>
      <c r="J26" s="13"/>
      <c r="K26" s="13"/>
      <c r="L26" s="13"/>
      <c r="M26" s="71"/>
      <c r="N26" s="71"/>
      <c r="O26" s="13"/>
    </row>
    <row r="27" spans="1:15" ht="15.75">
      <c r="A27" s="133" t="s">
        <v>26</v>
      </c>
      <c r="B27" s="187">
        <v>104051</v>
      </c>
      <c r="C27" s="184" t="s">
        <v>178</v>
      </c>
      <c r="D27" s="188">
        <f>E27+F27+G27</f>
        <v>0</v>
      </c>
      <c r="E27" s="265"/>
      <c r="F27" s="266"/>
      <c r="G27" s="189"/>
      <c r="H27" s="70"/>
      <c r="I27" s="71"/>
      <c r="J27" s="13"/>
      <c r="K27" s="13"/>
      <c r="L27" s="13"/>
      <c r="M27" s="71"/>
      <c r="N27" s="71"/>
      <c r="O27" s="13"/>
    </row>
    <row r="28" spans="1:15" ht="15.75">
      <c r="A28" s="133" t="s">
        <v>28</v>
      </c>
      <c r="B28" s="187">
        <v>107051</v>
      </c>
      <c r="C28" s="184" t="s">
        <v>179</v>
      </c>
      <c r="D28" s="188">
        <f t="shared" si="0"/>
        <v>1254871</v>
      </c>
      <c r="E28" s="265">
        <v>1254871</v>
      </c>
      <c r="F28" s="266"/>
      <c r="G28" s="189"/>
      <c r="H28" s="70"/>
      <c r="I28" s="71"/>
      <c r="J28" s="13"/>
      <c r="K28" s="13"/>
      <c r="L28" s="13"/>
      <c r="M28" s="71"/>
      <c r="N28" s="71"/>
      <c r="O28" s="13"/>
    </row>
    <row r="29" spans="1:15" ht="15.75">
      <c r="A29" s="133" t="s">
        <v>30</v>
      </c>
      <c r="B29" s="187">
        <v>107055</v>
      </c>
      <c r="C29" s="184" t="s">
        <v>279</v>
      </c>
      <c r="D29" s="188">
        <f t="shared" si="0"/>
        <v>4245289</v>
      </c>
      <c r="E29" s="267">
        <v>4112789</v>
      </c>
      <c r="F29" s="268">
        <v>132500</v>
      </c>
      <c r="G29" s="191"/>
      <c r="H29" s="70"/>
      <c r="I29" s="71"/>
      <c r="J29" s="13"/>
      <c r="K29" s="13"/>
      <c r="L29" s="13"/>
      <c r="M29" s="71"/>
      <c r="N29" s="71"/>
      <c r="O29" s="13"/>
    </row>
    <row r="30" spans="1:15" ht="16.5" thickBot="1">
      <c r="A30" s="133" t="s">
        <v>246</v>
      </c>
      <c r="B30" s="187">
        <v>107060</v>
      </c>
      <c r="C30" s="184" t="s">
        <v>264</v>
      </c>
      <c r="D30" s="192">
        <f t="shared" si="0"/>
        <v>1785760</v>
      </c>
      <c r="E30" s="267">
        <v>1785760</v>
      </c>
      <c r="F30" s="268"/>
      <c r="G30" s="191"/>
      <c r="H30" s="70"/>
      <c r="I30" s="71"/>
      <c r="J30" s="13"/>
      <c r="K30" s="13"/>
      <c r="L30" s="13"/>
      <c r="M30" s="71"/>
      <c r="N30" s="71"/>
      <c r="O30" s="13"/>
    </row>
    <row r="31" spans="1:15" ht="16.5" thickBot="1">
      <c r="A31" s="133" t="s">
        <v>248</v>
      </c>
      <c r="B31" s="147"/>
      <c r="C31" s="193" t="s">
        <v>223</v>
      </c>
      <c r="D31" s="151">
        <f>SUM(D11:D30)</f>
        <v>71310005</v>
      </c>
      <c r="E31" s="150">
        <f>SUM(E11:E30)</f>
        <v>70094053</v>
      </c>
      <c r="F31" s="194">
        <f>SUM(F11:F30)</f>
        <v>1215952</v>
      </c>
      <c r="G31" s="151">
        <f>SUM(G11:G30)</f>
        <v>0</v>
      </c>
      <c r="H31" s="70"/>
      <c r="I31" s="73"/>
      <c r="J31" s="70"/>
      <c r="K31" s="70"/>
      <c r="L31" s="70"/>
      <c r="M31" s="73"/>
      <c r="N31" s="70"/>
      <c r="O31" s="70"/>
    </row>
    <row r="32" spans="2:15" ht="15.75">
      <c r="B32" s="65"/>
      <c r="C32" s="65"/>
      <c r="D32" s="65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</row>
    <row r="33" spans="2:15" ht="15.75">
      <c r="B33" s="65"/>
      <c r="C33" s="65"/>
      <c r="D33" s="65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</row>
    <row r="34" spans="2:15" ht="15.75">
      <c r="B34" s="12"/>
      <c r="C34" s="75"/>
      <c r="D34" s="12"/>
      <c r="E34" s="13"/>
      <c r="F34" s="13"/>
      <c r="G34" s="13"/>
      <c r="H34" s="13"/>
      <c r="I34" s="71"/>
      <c r="J34" s="13"/>
      <c r="K34" s="13"/>
      <c r="L34" s="13"/>
      <c r="M34" s="71"/>
      <c r="N34" s="71"/>
      <c r="O34" s="13"/>
    </row>
    <row r="35" spans="2:15" ht="15.75">
      <c r="B35" s="65"/>
      <c r="C35" s="65"/>
      <c r="D35" s="65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</row>
  </sheetData>
  <sheetProtection/>
  <mergeCells count="14">
    <mergeCell ref="A2:G2"/>
    <mergeCell ref="A1:G1"/>
    <mergeCell ref="A6:A10"/>
    <mergeCell ref="F7:F8"/>
    <mergeCell ref="G7:G8"/>
    <mergeCell ref="E9:G10"/>
    <mergeCell ref="B3:G3"/>
    <mergeCell ref="B4:G4"/>
    <mergeCell ref="B5:G5"/>
    <mergeCell ref="B6:B10"/>
    <mergeCell ref="C6:C10"/>
    <mergeCell ref="D6:D10"/>
    <mergeCell ref="E6:G6"/>
    <mergeCell ref="E7:E8"/>
  </mergeCells>
  <printOptions/>
  <pageMargins left="0.2362204724409449" right="0.7874015748031497" top="0.984251968503937" bottom="0.984251968503937" header="0.5118110236220472" footer="0.5118110236220472"/>
  <pageSetup fitToHeight="1" fitToWidth="1" horizontalDpi="200" verticalDpi="2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2:I36"/>
  <sheetViews>
    <sheetView zoomScalePageLayoutView="0" workbookViewId="0" topLeftCell="A1">
      <selection activeCell="A5" sqref="A5:C5"/>
    </sheetView>
  </sheetViews>
  <sheetFormatPr defaultColWidth="9.00390625" defaultRowHeight="12.75"/>
  <cols>
    <col min="1" max="1" width="10.25390625" style="0" customWidth="1"/>
    <col min="2" max="2" width="74.75390625" style="0" customWidth="1"/>
    <col min="3" max="3" width="18.75390625" style="0" customWidth="1"/>
  </cols>
  <sheetData>
    <row r="2" spans="1:3" ht="12.75">
      <c r="A2" s="377" t="s">
        <v>408</v>
      </c>
      <c r="B2" s="377"/>
      <c r="C2" s="377"/>
    </row>
    <row r="3" spans="1:9" ht="15">
      <c r="A3" s="374" t="s">
        <v>368</v>
      </c>
      <c r="B3" s="375"/>
      <c r="C3" s="375"/>
      <c r="D3" s="375"/>
      <c r="E3" s="375"/>
      <c r="F3" s="375"/>
      <c r="G3" s="375"/>
      <c r="H3" s="375"/>
      <c r="I3" s="375"/>
    </row>
    <row r="5" spans="1:3" ht="12.75">
      <c r="A5" s="453"/>
      <c r="B5" s="453"/>
      <c r="C5" s="453"/>
    </row>
    <row r="7" spans="1:3" ht="12.75">
      <c r="A7" s="453" t="s">
        <v>3</v>
      </c>
      <c r="B7" s="453"/>
      <c r="C7" s="453"/>
    </row>
    <row r="8" spans="1:3" ht="15" customHeight="1">
      <c r="A8" s="453" t="s">
        <v>357</v>
      </c>
      <c r="B8" s="453"/>
      <c r="C8" s="453"/>
    </row>
    <row r="9" spans="1:3" ht="12.75">
      <c r="A9" s="453" t="s">
        <v>353</v>
      </c>
      <c r="B9" s="453"/>
      <c r="C9" s="453"/>
    </row>
    <row r="11" ht="13.5" thickBot="1"/>
    <row r="12" spans="1:3" ht="47.25" customHeight="1" thickBot="1">
      <c r="A12" s="269" t="s">
        <v>292</v>
      </c>
      <c r="B12" s="270" t="s">
        <v>2</v>
      </c>
      <c r="C12" s="271" t="s">
        <v>358</v>
      </c>
    </row>
    <row r="15" spans="1:2" ht="12.75">
      <c r="A15" t="s">
        <v>6</v>
      </c>
      <c r="B15" s="272" t="s">
        <v>359</v>
      </c>
    </row>
    <row r="16" ht="12.75">
      <c r="B16" s="272"/>
    </row>
    <row r="17" spans="1:3" ht="12.75">
      <c r="A17" s="273" t="s">
        <v>293</v>
      </c>
      <c r="B17" t="s">
        <v>360</v>
      </c>
      <c r="C17" s="103">
        <v>1928740</v>
      </c>
    </row>
    <row r="18" spans="1:3" ht="12.75">
      <c r="A18" s="280" t="s">
        <v>298</v>
      </c>
      <c r="B18" t="s">
        <v>364</v>
      </c>
      <c r="C18" s="103">
        <v>350000</v>
      </c>
    </row>
    <row r="19" spans="1:3" ht="16.5" customHeight="1">
      <c r="A19" s="280" t="s">
        <v>299</v>
      </c>
      <c r="B19" t="s">
        <v>361</v>
      </c>
      <c r="C19" s="274">
        <v>520760</v>
      </c>
    </row>
    <row r="20" spans="2:3" ht="20.25" customHeight="1">
      <c r="B20" s="272" t="s">
        <v>362</v>
      </c>
      <c r="C20" s="275">
        <f>SUM(C17:C19)</f>
        <v>2799500</v>
      </c>
    </row>
    <row r="21" spans="2:3" ht="20.25" customHeight="1">
      <c r="B21" s="272"/>
      <c r="C21" s="275"/>
    </row>
    <row r="22" spans="1:3" ht="20.25" customHeight="1">
      <c r="A22" t="s">
        <v>7</v>
      </c>
      <c r="B22" s="272" t="s">
        <v>365</v>
      </c>
      <c r="C22" s="275"/>
    </row>
    <row r="23" spans="1:3" ht="20.25" customHeight="1">
      <c r="A23" s="106" t="s">
        <v>301</v>
      </c>
      <c r="B23" s="281" t="s">
        <v>366</v>
      </c>
      <c r="C23" s="278">
        <v>449720</v>
      </c>
    </row>
    <row r="24" spans="1:3" ht="20.25" customHeight="1">
      <c r="A24" s="106" t="s">
        <v>295</v>
      </c>
      <c r="B24" s="281" t="s">
        <v>378</v>
      </c>
      <c r="C24" s="274">
        <v>29501964</v>
      </c>
    </row>
    <row r="25" spans="2:3" ht="17.25" customHeight="1">
      <c r="B25" s="272" t="s">
        <v>367</v>
      </c>
      <c r="C25" s="275">
        <f>SUM(C23:C24)</f>
        <v>29951684</v>
      </c>
    </row>
    <row r="26" spans="2:3" ht="17.25" customHeight="1">
      <c r="B26" s="272"/>
      <c r="C26" s="276"/>
    </row>
    <row r="27" spans="2:3" ht="17.25" customHeight="1">
      <c r="B27" s="272" t="s">
        <v>363</v>
      </c>
      <c r="C27" s="275">
        <f>C20+C25</f>
        <v>32751184</v>
      </c>
    </row>
    <row r="29" ht="12.75">
      <c r="B29" s="272"/>
    </row>
    <row r="30" spans="2:3" ht="15" customHeight="1">
      <c r="B30" s="272"/>
      <c r="C30" s="275"/>
    </row>
    <row r="31" spans="1:2" ht="12.75">
      <c r="A31" s="273"/>
      <c r="B31" s="277"/>
    </row>
    <row r="34" ht="12.75">
      <c r="C34" s="278"/>
    </row>
    <row r="35" ht="12.75">
      <c r="C35" s="279"/>
    </row>
    <row r="36" ht="12.75">
      <c r="C36" s="279"/>
    </row>
  </sheetData>
  <sheetProtection/>
  <mergeCells count="6">
    <mergeCell ref="A2:C2"/>
    <mergeCell ref="A5:C5"/>
    <mergeCell ref="A7:C7"/>
    <mergeCell ref="A8:C8"/>
    <mergeCell ref="A9:C9"/>
    <mergeCell ref="A3:I3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2:C88"/>
  <sheetViews>
    <sheetView zoomScalePageLayoutView="0" workbookViewId="0" topLeftCell="A1">
      <selection activeCell="A3" sqref="A3:C3"/>
    </sheetView>
  </sheetViews>
  <sheetFormatPr defaultColWidth="9.00390625" defaultRowHeight="12.75"/>
  <cols>
    <col min="1" max="1" width="7.00390625" style="0" customWidth="1"/>
    <col min="2" max="2" width="63.125" style="0" customWidth="1"/>
    <col min="3" max="3" width="19.375" style="0" customWidth="1"/>
  </cols>
  <sheetData>
    <row r="2" spans="1:3" ht="15.75">
      <c r="A2" s="18"/>
      <c r="B2" s="18"/>
      <c r="C2" s="19"/>
    </row>
    <row r="3" spans="1:3" ht="15.75">
      <c r="A3" s="457" t="s">
        <v>409</v>
      </c>
      <c r="B3" s="458"/>
      <c r="C3" s="458"/>
    </row>
    <row r="4" spans="1:3" ht="15.75">
      <c r="A4" s="124"/>
      <c r="B4" s="195"/>
      <c r="C4" s="196"/>
    </row>
    <row r="5" spans="1:3" ht="7.5" customHeight="1">
      <c r="A5" s="459"/>
      <c r="B5" s="459"/>
      <c r="C5" s="459"/>
    </row>
    <row r="6" spans="1:3" ht="15.75">
      <c r="A6" s="460" t="s">
        <v>369</v>
      </c>
      <c r="B6" s="461"/>
      <c r="C6" s="461"/>
    </row>
    <row r="7" spans="1:3" ht="15.75">
      <c r="A7" s="456"/>
      <c r="B7" s="456"/>
      <c r="C7" s="456"/>
    </row>
    <row r="8" spans="1:3" ht="3" customHeight="1">
      <c r="A8" s="198"/>
      <c r="B8" s="199"/>
      <c r="C8" s="199"/>
    </row>
    <row r="9" spans="1:3" ht="6.75" customHeight="1">
      <c r="A9" s="198"/>
      <c r="B9" s="199"/>
      <c r="C9" s="199"/>
    </row>
    <row r="10" spans="1:3" ht="15.75">
      <c r="A10" s="456" t="s">
        <v>3</v>
      </c>
      <c r="B10" s="456"/>
      <c r="C10" s="456"/>
    </row>
    <row r="11" spans="1:3" ht="15.75">
      <c r="A11" s="456" t="s">
        <v>32</v>
      </c>
      <c r="B11" s="456"/>
      <c r="C11" s="456"/>
    </row>
    <row r="12" spans="1:3" ht="15.75">
      <c r="A12" s="456" t="s">
        <v>33</v>
      </c>
      <c r="B12" s="456"/>
      <c r="C12" s="456"/>
    </row>
    <row r="13" spans="1:3" ht="15.75">
      <c r="A13" s="456" t="s">
        <v>353</v>
      </c>
      <c r="B13" s="456"/>
      <c r="C13" s="456"/>
    </row>
    <row r="14" spans="1:3" ht="16.5" thickBot="1">
      <c r="A14" s="195"/>
      <c r="B14" s="195"/>
      <c r="C14" s="196"/>
    </row>
    <row r="15" spans="1:3" ht="15.75">
      <c r="A15" s="200" t="s">
        <v>4</v>
      </c>
      <c r="B15" s="201"/>
      <c r="C15" s="202" t="s">
        <v>0</v>
      </c>
    </row>
    <row r="16" spans="1:3" ht="15.75">
      <c r="A16" s="203"/>
      <c r="B16" s="204" t="s">
        <v>2</v>
      </c>
      <c r="C16" s="205"/>
    </row>
    <row r="17" spans="1:3" ht="16.5" thickBot="1">
      <c r="A17" s="206" t="s">
        <v>5</v>
      </c>
      <c r="B17" s="207"/>
      <c r="C17" s="208" t="s">
        <v>34</v>
      </c>
    </row>
    <row r="18" spans="1:3" ht="20.25" customHeight="1">
      <c r="A18" s="462" t="s">
        <v>35</v>
      </c>
      <c r="B18" s="462"/>
      <c r="C18" s="462"/>
    </row>
    <row r="19" spans="1:3" ht="22.5" customHeight="1">
      <c r="A19" s="209" t="s">
        <v>6</v>
      </c>
      <c r="B19" s="210" t="s">
        <v>36</v>
      </c>
      <c r="C19" s="211"/>
    </row>
    <row r="20" spans="1:3" ht="22.5" customHeight="1">
      <c r="A20" s="209"/>
      <c r="B20" s="212" t="s">
        <v>37</v>
      </c>
      <c r="C20" s="211">
        <f>Bevételek!H44</f>
        <v>17544826</v>
      </c>
    </row>
    <row r="21" spans="1:3" ht="29.25" customHeight="1">
      <c r="A21" s="209"/>
      <c r="B21" s="213" t="s">
        <v>38</v>
      </c>
      <c r="C21" s="211">
        <f>Bevételek!H54</f>
        <v>566961</v>
      </c>
    </row>
    <row r="22" spans="1:3" ht="22.5" customHeight="1">
      <c r="A22" s="209" t="s">
        <v>7</v>
      </c>
      <c r="B22" s="210" t="s">
        <v>39</v>
      </c>
      <c r="C22" s="211">
        <f>Bevételek!H75</f>
        <v>1220000</v>
      </c>
    </row>
    <row r="23" spans="1:3" ht="22.5" customHeight="1">
      <c r="A23" s="209" t="s">
        <v>8</v>
      </c>
      <c r="B23" s="210" t="s">
        <v>40</v>
      </c>
      <c r="C23" s="211">
        <f>Bevételek!H84</f>
        <v>2826952</v>
      </c>
    </row>
    <row r="24" spans="1:3" ht="22.5" customHeight="1">
      <c r="A24" s="209" t="s">
        <v>9</v>
      </c>
      <c r="B24" s="214" t="s">
        <v>12</v>
      </c>
      <c r="C24" s="211"/>
    </row>
    <row r="25" spans="1:3" ht="32.25" customHeight="1">
      <c r="A25" s="209"/>
      <c r="B25" s="213" t="s">
        <v>41</v>
      </c>
      <c r="C25" s="211"/>
    </row>
    <row r="26" spans="1:3" ht="22.5" customHeight="1">
      <c r="A26" s="209"/>
      <c r="B26" s="212" t="s">
        <v>42</v>
      </c>
      <c r="C26" s="211"/>
    </row>
    <row r="27" spans="1:3" ht="28.5" customHeight="1">
      <c r="A27" s="215"/>
      <c r="B27" s="216" t="s">
        <v>43</v>
      </c>
      <c r="C27" s="217">
        <f>SUM(C20:C26)</f>
        <v>22158739</v>
      </c>
    </row>
    <row r="28" spans="1:3" ht="22.5" customHeight="1">
      <c r="A28" s="197" t="s">
        <v>10</v>
      </c>
      <c r="B28" s="210" t="s">
        <v>44</v>
      </c>
      <c r="C28" s="218">
        <f>'Korm.funkciók'!E34</f>
        <v>8743936</v>
      </c>
    </row>
    <row r="29" spans="1:3" ht="22.5" customHeight="1">
      <c r="A29" s="197" t="s">
        <v>11</v>
      </c>
      <c r="B29" s="210" t="s">
        <v>45</v>
      </c>
      <c r="C29" s="218">
        <f>'Korm.funkciók'!F34</f>
        <v>1688377</v>
      </c>
    </row>
    <row r="30" spans="1:3" ht="22.5" customHeight="1">
      <c r="A30" s="197" t="s">
        <v>13</v>
      </c>
      <c r="B30" s="219" t="s">
        <v>46</v>
      </c>
      <c r="C30" s="218">
        <f>'Korm.funkciók'!G34</f>
        <v>10633843</v>
      </c>
    </row>
    <row r="31" spans="1:3" ht="22.5" customHeight="1">
      <c r="A31" s="197" t="s">
        <v>14</v>
      </c>
      <c r="B31" s="219" t="s">
        <v>47</v>
      </c>
      <c r="C31" s="218">
        <f>'Korm.funkciók'!H34</f>
        <v>1420000</v>
      </c>
    </row>
    <row r="32" spans="1:3" ht="22.5" customHeight="1">
      <c r="A32" s="197" t="s">
        <v>15</v>
      </c>
      <c r="B32" s="219" t="s">
        <v>48</v>
      </c>
      <c r="C32" s="218"/>
    </row>
    <row r="33" spans="1:3" ht="22.5" customHeight="1">
      <c r="A33" s="197"/>
      <c r="B33" s="219" t="s">
        <v>348</v>
      </c>
      <c r="C33" s="218">
        <v>34478</v>
      </c>
    </row>
    <row r="34" spans="1:3" ht="29.25" customHeight="1">
      <c r="A34" s="197"/>
      <c r="B34" s="213" t="s">
        <v>49</v>
      </c>
      <c r="C34" s="220"/>
    </row>
    <row r="35" spans="1:3" ht="22.5" customHeight="1">
      <c r="A35" s="197"/>
      <c r="B35" s="219" t="s">
        <v>50</v>
      </c>
      <c r="C35" s="218">
        <f>'Korm.funkciók'!I34-C36-C33</f>
        <v>524187</v>
      </c>
    </row>
    <row r="36" spans="1:3" ht="22.5" customHeight="1">
      <c r="A36" s="197"/>
      <c r="B36" s="219" t="s">
        <v>51</v>
      </c>
      <c r="C36" s="196">
        <f>Mérleg!C33</f>
        <v>10358851</v>
      </c>
    </row>
    <row r="37" spans="1:3" ht="32.25" customHeight="1">
      <c r="A37" s="215"/>
      <c r="B37" s="216" t="s">
        <v>52</v>
      </c>
      <c r="C37" s="217">
        <f>SUM(C28:C36)</f>
        <v>33403672</v>
      </c>
    </row>
    <row r="38" spans="1:3" ht="15.75">
      <c r="A38" s="209"/>
      <c r="B38" s="210"/>
      <c r="C38" s="211"/>
    </row>
    <row r="39" spans="1:3" ht="15.75">
      <c r="A39" s="209"/>
      <c r="B39" s="210"/>
      <c r="C39" s="211"/>
    </row>
    <row r="40" spans="1:3" ht="15.75">
      <c r="A40" s="209"/>
      <c r="B40" s="210"/>
      <c r="C40" s="211"/>
    </row>
    <row r="41" spans="1:3" ht="15.75">
      <c r="A41" s="463">
        <v>2</v>
      </c>
      <c r="B41" s="463"/>
      <c r="C41" s="463"/>
    </row>
    <row r="42" spans="1:3" ht="16.5" thickBot="1">
      <c r="A42" s="209"/>
      <c r="B42" s="210"/>
      <c r="C42" s="211"/>
    </row>
    <row r="43" spans="1:3" ht="15.75">
      <c r="A43" s="200" t="s">
        <v>4</v>
      </c>
      <c r="B43" s="201"/>
      <c r="C43" s="202" t="s">
        <v>0</v>
      </c>
    </row>
    <row r="44" spans="1:3" ht="15.75">
      <c r="A44" s="203"/>
      <c r="B44" s="204" t="s">
        <v>2</v>
      </c>
      <c r="C44" s="205"/>
    </row>
    <row r="45" spans="1:3" ht="16.5" thickBot="1">
      <c r="A45" s="206" t="s">
        <v>5</v>
      </c>
      <c r="B45" s="207"/>
      <c r="C45" s="208" t="s">
        <v>34</v>
      </c>
    </row>
    <row r="46" spans="1:3" ht="15.75">
      <c r="A46" s="454" t="s">
        <v>53</v>
      </c>
      <c r="B46" s="454"/>
      <c r="C46" s="454"/>
    </row>
    <row r="47" spans="1:3" ht="22.5" customHeight="1">
      <c r="A47" s="197" t="s">
        <v>16</v>
      </c>
      <c r="B47" s="221" t="s">
        <v>54</v>
      </c>
      <c r="C47" s="196">
        <f>Bevételek!H64</f>
        <v>33529388</v>
      </c>
    </row>
    <row r="48" spans="1:3" ht="22.5" customHeight="1">
      <c r="A48" s="197" t="s">
        <v>18</v>
      </c>
      <c r="B48" s="221" t="s">
        <v>55</v>
      </c>
      <c r="C48" s="196"/>
    </row>
    <row r="49" spans="1:3" ht="22.5" customHeight="1">
      <c r="A49" s="197" t="s">
        <v>19</v>
      </c>
      <c r="B49" s="214" t="s">
        <v>56</v>
      </c>
      <c r="C49" s="196"/>
    </row>
    <row r="50" spans="1:3" ht="31.5" customHeight="1">
      <c r="A50" s="197"/>
      <c r="B50" s="213" t="s">
        <v>57</v>
      </c>
      <c r="C50" s="196">
        <f>Bevételek!H90</f>
        <v>0</v>
      </c>
    </row>
    <row r="51" spans="1:3" ht="22.5" customHeight="1">
      <c r="A51" s="197"/>
      <c r="B51" s="212" t="s">
        <v>58</v>
      </c>
      <c r="C51" s="196"/>
    </row>
    <row r="52" spans="1:3" ht="24.75" customHeight="1">
      <c r="A52" s="215"/>
      <c r="B52" s="216" t="s">
        <v>59</v>
      </c>
      <c r="C52" s="217">
        <f>SUM(C47:C51)</f>
        <v>33529388</v>
      </c>
    </row>
    <row r="53" spans="1:3" ht="22.5" customHeight="1">
      <c r="A53" s="197" t="s">
        <v>21</v>
      </c>
      <c r="B53" s="221" t="s">
        <v>60</v>
      </c>
      <c r="C53" s="196">
        <f>'Korm.funkciók'!K34</f>
        <v>4459406</v>
      </c>
    </row>
    <row r="54" spans="1:3" ht="22.5" customHeight="1">
      <c r="A54" s="197" t="s">
        <v>23</v>
      </c>
      <c r="B54" s="221" t="s">
        <v>61</v>
      </c>
      <c r="C54" s="196">
        <f>'Korm.funkciók'!L34</f>
        <v>32774572</v>
      </c>
    </row>
    <row r="55" spans="1:3" ht="22.5" customHeight="1">
      <c r="A55" s="197" t="s">
        <v>24</v>
      </c>
      <c r="B55" s="214" t="s">
        <v>29</v>
      </c>
      <c r="C55" s="196"/>
    </row>
    <row r="56" spans="1:3" ht="33.75" customHeight="1">
      <c r="A56" s="197"/>
      <c r="B56" s="213" t="s">
        <v>62</v>
      </c>
      <c r="C56" s="196"/>
    </row>
    <row r="57" spans="1:3" ht="22.5" customHeight="1">
      <c r="A57" s="197"/>
      <c r="B57" s="222" t="s">
        <v>266</v>
      </c>
      <c r="C57" s="196"/>
    </row>
    <row r="58" spans="1:3" ht="16.5" thickBot="1">
      <c r="A58" s="223"/>
      <c r="B58" s="216" t="s">
        <v>63</v>
      </c>
      <c r="C58" s="217">
        <f>SUM(C53:C57)</f>
        <v>37233978</v>
      </c>
    </row>
    <row r="59" spans="1:3" ht="28.5" customHeight="1" thickBot="1">
      <c r="A59" s="224"/>
      <c r="B59" s="225" t="s">
        <v>64</v>
      </c>
      <c r="C59" s="226">
        <f>C27+C52</f>
        <v>55688127</v>
      </c>
    </row>
    <row r="60" spans="1:3" ht="27" customHeight="1" thickBot="1">
      <c r="A60" s="224"/>
      <c r="B60" s="225" t="s">
        <v>65</v>
      </c>
      <c r="C60" s="226">
        <f>C37+C58</f>
        <v>70637650</v>
      </c>
    </row>
    <row r="61" spans="1:3" ht="15.75">
      <c r="A61" s="227"/>
      <c r="B61" s="228"/>
      <c r="C61" s="229"/>
    </row>
    <row r="62" spans="1:3" ht="15.75">
      <c r="A62" s="195"/>
      <c r="B62" s="195"/>
      <c r="C62" s="196"/>
    </row>
    <row r="63" spans="1:3" ht="15.75">
      <c r="A63" s="455" t="s">
        <v>66</v>
      </c>
      <c r="B63" s="455"/>
      <c r="C63" s="455"/>
    </row>
    <row r="64" spans="1:3" ht="15.75">
      <c r="A64" s="230"/>
      <c r="B64" s="230"/>
      <c r="C64" s="230"/>
    </row>
    <row r="65" spans="1:3" ht="22.5" customHeight="1">
      <c r="A65" s="223" t="s">
        <v>26</v>
      </c>
      <c r="B65" s="231" t="s">
        <v>67</v>
      </c>
      <c r="C65" s="232">
        <f>Bevételek!H99</f>
        <v>15621878</v>
      </c>
    </row>
    <row r="66" spans="1:3" ht="22.5" customHeight="1">
      <c r="A66" s="223"/>
      <c r="B66" s="216" t="s">
        <v>68</v>
      </c>
      <c r="C66" s="217">
        <f>C65</f>
        <v>15621878</v>
      </c>
    </row>
    <row r="67" spans="1:3" ht="22.5" customHeight="1">
      <c r="A67" s="223" t="s">
        <v>28</v>
      </c>
      <c r="B67" s="231" t="s">
        <v>281</v>
      </c>
      <c r="C67" s="232">
        <f>'Korm.funkciók'!O34</f>
        <v>672355</v>
      </c>
    </row>
    <row r="68" spans="1:3" ht="22.5" customHeight="1">
      <c r="A68" s="223" t="s">
        <v>30</v>
      </c>
      <c r="B68" s="231" t="s">
        <v>69</v>
      </c>
      <c r="C68" s="232">
        <v>0</v>
      </c>
    </row>
    <row r="69" spans="1:3" ht="22.5" customHeight="1" thickBot="1">
      <c r="A69" s="223"/>
      <c r="B69" s="216" t="s">
        <v>70</v>
      </c>
      <c r="C69" s="217">
        <f>SUM(C67:C68)</f>
        <v>672355</v>
      </c>
    </row>
    <row r="70" spans="1:3" ht="24.75" customHeight="1" thickBot="1">
      <c r="A70" s="233"/>
      <c r="B70" s="234" t="s">
        <v>71</v>
      </c>
      <c r="C70" s="235">
        <f>C59+C66</f>
        <v>71310005</v>
      </c>
    </row>
    <row r="71" spans="1:3" ht="27" customHeight="1" thickBot="1">
      <c r="A71" s="233"/>
      <c r="B71" s="234" t="s">
        <v>72</v>
      </c>
      <c r="C71" s="235">
        <f>C60+C69</f>
        <v>71310005</v>
      </c>
    </row>
    <row r="72" spans="1:3" ht="15.75">
      <c r="A72" s="20"/>
      <c r="B72" s="20"/>
      <c r="C72" s="21"/>
    </row>
    <row r="73" spans="1:3" ht="15.75">
      <c r="A73" s="11"/>
      <c r="B73" s="11"/>
      <c r="C73" s="11"/>
    </row>
    <row r="74" spans="1:3" ht="15.75">
      <c r="A74" s="11"/>
      <c r="B74" s="11"/>
      <c r="C74" s="11"/>
    </row>
    <row r="75" spans="1:3" ht="15.75">
      <c r="A75" s="11"/>
      <c r="B75" s="11"/>
      <c r="C75" s="11"/>
    </row>
    <row r="76" spans="1:3" ht="15.75">
      <c r="A76" s="11"/>
      <c r="B76" s="11"/>
      <c r="C76" s="11"/>
    </row>
    <row r="77" spans="1:3" ht="15.75">
      <c r="A77" s="11"/>
      <c r="B77" s="11"/>
      <c r="C77" s="11"/>
    </row>
    <row r="78" spans="1:3" ht="15.75">
      <c r="A78" s="11"/>
      <c r="B78" s="11"/>
      <c r="C78" s="11"/>
    </row>
    <row r="79" spans="1:3" ht="15.75">
      <c r="A79" s="11"/>
      <c r="B79" s="11"/>
      <c r="C79" s="11"/>
    </row>
    <row r="80" spans="1:3" ht="15.75">
      <c r="A80" s="11"/>
      <c r="B80" s="11"/>
      <c r="C80" s="11"/>
    </row>
    <row r="81" spans="1:3" ht="15.75">
      <c r="A81" s="11"/>
      <c r="B81" s="11"/>
      <c r="C81" s="11"/>
    </row>
    <row r="82" spans="1:3" ht="15.75">
      <c r="A82" s="11"/>
      <c r="B82" s="11"/>
      <c r="C82" s="11"/>
    </row>
    <row r="83" spans="1:3" ht="15.75">
      <c r="A83" s="11"/>
      <c r="B83" s="11"/>
      <c r="C83" s="11"/>
    </row>
    <row r="84" spans="1:3" ht="15.75">
      <c r="A84" s="11"/>
      <c r="B84" s="11"/>
      <c r="C84" s="11"/>
    </row>
    <row r="85" spans="1:3" ht="15.75">
      <c r="A85" s="11"/>
      <c r="B85" s="11"/>
      <c r="C85" s="11"/>
    </row>
    <row r="86" spans="1:3" ht="15.75">
      <c r="A86" s="11"/>
      <c r="B86" s="11"/>
      <c r="C86" s="11"/>
    </row>
    <row r="87" spans="1:3" ht="15.75">
      <c r="A87" s="11"/>
      <c r="B87" s="11"/>
      <c r="C87" s="11"/>
    </row>
    <row r="88" spans="1:3" ht="15.75">
      <c r="A88" s="11"/>
      <c r="B88" s="11"/>
      <c r="C88" s="11"/>
    </row>
  </sheetData>
  <sheetProtection/>
  <mergeCells count="12">
    <mergeCell ref="A3:C3"/>
    <mergeCell ref="A5:C5"/>
    <mergeCell ref="A6:C6"/>
    <mergeCell ref="A7:C7"/>
    <mergeCell ref="A18:C18"/>
    <mergeCell ref="A41:C41"/>
    <mergeCell ref="A46:C46"/>
    <mergeCell ref="A63:C63"/>
    <mergeCell ref="A10:C10"/>
    <mergeCell ref="A11:C11"/>
    <mergeCell ref="A12:C12"/>
    <mergeCell ref="A13:C13"/>
  </mergeCells>
  <printOptions/>
  <pageMargins left="0.49" right="0.49" top="0.46" bottom="1" header="0.3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PMH_SÁRVÁR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Kovács Anita</cp:lastModifiedBy>
  <cp:lastPrinted>2020-09-23T08:11:15Z</cp:lastPrinted>
  <dcterms:created xsi:type="dcterms:W3CDTF">2002-11-26T17:22:50Z</dcterms:created>
  <dcterms:modified xsi:type="dcterms:W3CDTF">2020-09-23T08:11:27Z</dcterms:modified>
  <cp:category/>
  <cp:version/>
  <cp:contentType/>
  <cp:contentStatus/>
</cp:coreProperties>
</file>