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\Documents\Balatonendréd\2019\Rendeletek\"/>
    </mc:Choice>
  </mc:AlternateContent>
  <xr:revisionPtr revIDLastSave="0" documentId="8_{B2C2D741-2C39-43A9-A919-8FAB36409293}" xr6:coauthVersionLast="43" xr6:coauthVersionMax="43" xr10:uidLastSave="{00000000-0000-0000-0000-000000000000}"/>
  <bookViews>
    <workbookView xWindow="-120" yWindow="-120" windowWidth="20730" windowHeight="11160" tabRatio="593" firstSheet="24" activeTab="27" xr2:uid="{00000000-000D-0000-FFFF-FFFF00000000}"/>
  </bookViews>
  <sheets>
    <sheet name="1.önk. bev." sheetId="2" r:id="rId1"/>
    <sheet name="1-1." sheetId="37" r:id="rId2"/>
    <sheet name="1-2" sheetId="38" r:id="rId3"/>
    <sheet name="2.önk. kiad." sheetId="20" r:id="rId4"/>
    <sheet name="2-1" sheetId="44" r:id="rId5"/>
    <sheet name="2-2" sheetId="39" r:id="rId6"/>
    <sheet name="3. cofog be" sheetId="33" r:id="rId7"/>
    <sheet name="3-1. cofog ki " sheetId="32" r:id="rId8"/>
    <sheet name="4.beruházások" sheetId="12" r:id="rId9"/>
    <sheet name="5. felújítások" sheetId="13" r:id="rId10"/>
    <sheet name="6. lak.nyújtott tám." sheetId="19" r:id="rId11"/>
    <sheet name="7.EU projekt" sheetId="10" r:id="rId12"/>
    <sheet name="8. Tartalék" sheetId="41" r:id="rId13"/>
    <sheet name="9. maradvány" sheetId="34" r:id="rId14"/>
    <sheet name="10. adó" sheetId="40" r:id="rId15"/>
    <sheet name="11.sz. létszám" sheetId="30" r:id="rId16"/>
    <sheet name="12.közfogl." sheetId="18" r:id="rId17"/>
    <sheet name="13. adósságot keletkeztető ügyl" sheetId="24" r:id="rId18"/>
    <sheet name="14.stabilitás" sheetId="22" r:id="rId19"/>
    <sheet name="15. sz.ktv mérleg" sheetId="29" r:id="rId20"/>
    <sheet name="16-1.Mérleg" sheetId="31" r:id="rId21"/>
    <sheet name="17. mérleg" sheetId="35" r:id="rId22"/>
    <sheet name="18 eredmény kimutatás" sheetId="36" r:id="rId23"/>
    <sheet name="19.többéves" sheetId="8" r:id="rId24"/>
    <sheet name="20.közvetett támogatások" sheetId="15" r:id="rId25"/>
    <sheet name="21. vagyonkimutatás" sheetId="48" r:id="rId26"/>
    <sheet name="22. normatíva" sheetId="50" r:id="rId27"/>
    <sheet name="23. Körny." sheetId="49" r:id="rId28"/>
    <sheet name="munka" sheetId="25" r:id="rId29"/>
    <sheet name="Munka1" sheetId="26" r:id="rId30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9" i="50" l="1"/>
  <c r="C29" i="50"/>
  <c r="D22" i="50"/>
  <c r="C22" i="50"/>
  <c r="D11" i="50"/>
  <c r="D19" i="50" s="1"/>
  <c r="C11" i="50"/>
  <c r="C19" i="50" s="1"/>
  <c r="D26" i="40" l="1"/>
  <c r="C26" i="40"/>
  <c r="I55" i="31" l="1"/>
  <c r="I53" i="31" s="1"/>
  <c r="I54" i="31"/>
  <c r="I22" i="31"/>
  <c r="E55" i="31"/>
  <c r="E53" i="31"/>
  <c r="E54" i="31"/>
  <c r="E13" i="19" l="1"/>
  <c r="E24" i="19"/>
  <c r="E18" i="19"/>
  <c r="F21" i="13"/>
  <c r="F15" i="13"/>
  <c r="F18" i="12"/>
  <c r="F14" i="12"/>
  <c r="E14" i="12"/>
  <c r="H45" i="20" l="1"/>
  <c r="H37" i="20"/>
  <c r="H25" i="20"/>
  <c r="H10" i="20"/>
  <c r="H5" i="20" s="1"/>
  <c r="G88" i="2"/>
  <c r="G66" i="2"/>
  <c r="G38" i="2"/>
  <c r="G30" i="2"/>
  <c r="G35" i="2"/>
  <c r="G23" i="2"/>
  <c r="G16" i="2"/>
  <c r="G6" i="2"/>
  <c r="D47" i="31" l="1"/>
  <c r="D6" i="2"/>
  <c r="C6" i="2" l="1"/>
  <c r="E10" i="20" l="1"/>
  <c r="D10" i="20" l="1"/>
  <c r="D22" i="12"/>
  <c r="D11" i="12" l="1"/>
  <c r="K10" i="30" l="1"/>
  <c r="H10" i="30"/>
  <c r="D10" i="12"/>
  <c r="E50" i="2"/>
  <c r="B50" i="2"/>
  <c r="I22" i="30" l="1"/>
  <c r="G10" i="20" l="1"/>
  <c r="C22" i="20" l="1"/>
  <c r="H53" i="31"/>
  <c r="D53" i="31"/>
  <c r="D50" i="31"/>
  <c r="C50" i="31"/>
  <c r="C47" i="31"/>
  <c r="H39" i="31"/>
  <c r="G39" i="31"/>
  <c r="H36" i="31"/>
  <c r="G36" i="31"/>
  <c r="H33" i="31"/>
  <c r="G33" i="31"/>
  <c r="G30" i="31"/>
  <c r="H22" i="31"/>
  <c r="G22" i="31"/>
  <c r="D23" i="31"/>
  <c r="D22" i="31" s="1"/>
  <c r="C23" i="31"/>
  <c r="C22" i="31" s="1"/>
  <c r="H10" i="31"/>
  <c r="H9" i="31" s="1"/>
  <c r="G10" i="31"/>
  <c r="G9" i="31" s="1"/>
  <c r="D10" i="31"/>
  <c r="D9" i="31" s="1"/>
  <c r="C10" i="31"/>
  <c r="C9" i="31" s="1"/>
  <c r="G55" i="31" l="1"/>
  <c r="C55" i="31"/>
  <c r="C54" i="31"/>
  <c r="C53" i="31" s="1"/>
  <c r="G54" i="31"/>
  <c r="G53" i="31" s="1"/>
  <c r="F7" i="29"/>
  <c r="E7" i="29"/>
  <c r="D7" i="29"/>
  <c r="F31" i="29"/>
  <c r="F26" i="29"/>
  <c r="E31" i="29"/>
  <c r="E26" i="29"/>
  <c r="D31" i="29"/>
  <c r="D26" i="29"/>
  <c r="F14" i="29"/>
  <c r="E14" i="29"/>
  <c r="D14" i="29"/>
  <c r="B18" i="19"/>
  <c r="F24" i="12"/>
  <c r="E18" i="12"/>
  <c r="E24" i="12" s="1"/>
  <c r="C18" i="12"/>
  <c r="B18" i="12"/>
  <c r="D21" i="12"/>
  <c r="D12" i="13"/>
  <c r="D11" i="13"/>
  <c r="D7" i="13"/>
  <c r="D8" i="13"/>
  <c r="D9" i="13"/>
  <c r="D10" i="13"/>
  <c r="D9" i="12"/>
  <c r="D8" i="12"/>
  <c r="D7" i="12"/>
  <c r="G22" i="20"/>
  <c r="G5" i="20" s="1"/>
  <c r="F22" i="20"/>
  <c r="F5" i="20" s="1"/>
  <c r="E22" i="20"/>
  <c r="D5" i="20"/>
  <c r="C10" i="20"/>
  <c r="C5" i="20" s="1"/>
  <c r="G44" i="20"/>
  <c r="G30" i="20"/>
  <c r="G25" i="20" s="1"/>
  <c r="F44" i="20"/>
  <c r="F30" i="20"/>
  <c r="F25" i="20" s="1"/>
  <c r="E44" i="20"/>
  <c r="E30" i="20"/>
  <c r="E25" i="20" s="1"/>
  <c r="D44" i="20"/>
  <c r="D30" i="20"/>
  <c r="D25" i="20" s="1"/>
  <c r="C44" i="20"/>
  <c r="C30" i="20"/>
  <c r="C25" i="20" s="1"/>
  <c r="F80" i="2"/>
  <c r="F77" i="2"/>
  <c r="F72" i="2"/>
  <c r="F68" i="2"/>
  <c r="F63" i="2"/>
  <c r="F56" i="2"/>
  <c r="F50" i="2"/>
  <c r="F38" i="2"/>
  <c r="F35" i="2"/>
  <c r="F30" i="2"/>
  <c r="F23" i="2"/>
  <c r="F16" i="2"/>
  <c r="F6" i="2"/>
  <c r="E80" i="2"/>
  <c r="E77" i="2"/>
  <c r="E72" i="2"/>
  <c r="E68" i="2"/>
  <c r="E56" i="2"/>
  <c r="E38" i="2"/>
  <c r="E35" i="2"/>
  <c r="E30" i="2"/>
  <c r="E23" i="2"/>
  <c r="E16" i="2"/>
  <c r="E6" i="2"/>
  <c r="D80" i="2"/>
  <c r="D77" i="2"/>
  <c r="D72" i="2"/>
  <c r="D68" i="2"/>
  <c r="D63" i="2"/>
  <c r="D56" i="2"/>
  <c r="D50" i="2"/>
  <c r="D38" i="2"/>
  <c r="D35" i="2"/>
  <c r="D30" i="2"/>
  <c r="D23" i="2"/>
  <c r="D16" i="2"/>
  <c r="C80" i="2"/>
  <c r="C77" i="2"/>
  <c r="C72" i="2"/>
  <c r="C68" i="2"/>
  <c r="C56" i="2"/>
  <c r="C50" i="2"/>
  <c r="C38" i="2"/>
  <c r="C35" i="2"/>
  <c r="C30" i="2"/>
  <c r="C23" i="2"/>
  <c r="C16" i="2"/>
  <c r="B77" i="2"/>
  <c r="B80" i="2"/>
  <c r="B72" i="2"/>
  <c r="B68" i="2"/>
  <c r="B63" i="2"/>
  <c r="B56" i="2"/>
  <c r="B38" i="2"/>
  <c r="B35" i="2"/>
  <c r="B30" i="2"/>
  <c r="B23" i="2"/>
  <c r="B16" i="2"/>
  <c r="B6" i="2"/>
  <c r="F39" i="29" l="1"/>
  <c r="F47" i="29" s="1"/>
  <c r="D87" i="2"/>
  <c r="F87" i="2"/>
  <c r="F21" i="29"/>
  <c r="F46" i="29" s="1"/>
  <c r="E21" i="29"/>
  <c r="E39" i="29"/>
  <c r="B66" i="2"/>
  <c r="D21" i="29"/>
  <c r="D46" i="29" s="1"/>
  <c r="D39" i="29"/>
  <c r="D47" i="29" s="1"/>
  <c r="E5" i="20"/>
  <c r="G37" i="20"/>
  <c r="G45" i="20" s="1"/>
  <c r="F37" i="20"/>
  <c r="D37" i="20"/>
  <c r="D45" i="20" s="1"/>
  <c r="C37" i="20"/>
  <c r="C45" i="20" s="1"/>
  <c r="E87" i="2"/>
  <c r="D66" i="2"/>
  <c r="E66" i="2"/>
  <c r="F66" i="2"/>
  <c r="C87" i="2"/>
  <c r="C66" i="2"/>
  <c r="F88" i="2" l="1"/>
  <c r="E47" i="29"/>
  <c r="E46" i="29"/>
  <c r="F45" i="20"/>
  <c r="E37" i="20"/>
  <c r="E45" i="20" s="1"/>
  <c r="D88" i="2"/>
  <c r="E88" i="2"/>
  <c r="C88" i="2"/>
  <c r="B13" i="19" l="1"/>
  <c r="B24" i="19" s="1"/>
  <c r="E15" i="13" l="1"/>
  <c r="E21" i="13" s="1"/>
  <c r="C15" i="13"/>
  <c r="B15" i="13"/>
  <c r="C21" i="13" l="1"/>
  <c r="B21" i="13"/>
  <c r="D19" i="12" l="1"/>
  <c r="D18" i="12" s="1"/>
  <c r="C14" i="12"/>
  <c r="C24" i="12" s="1"/>
  <c r="B14" i="12"/>
  <c r="B24" i="12" s="1"/>
  <c r="D15" i="13" l="1"/>
  <c r="D21" i="13" s="1"/>
  <c r="D14" i="12"/>
  <c r="D24" i="12" s="1"/>
  <c r="K22" i="30" l="1"/>
  <c r="J22" i="30"/>
  <c r="H22" i="30"/>
  <c r="G22" i="30"/>
  <c r="F22" i="30"/>
  <c r="E22" i="30"/>
  <c r="D22" i="30"/>
  <c r="C22" i="30"/>
  <c r="B22" i="30"/>
  <c r="K14" i="30"/>
  <c r="J14" i="30"/>
  <c r="I14" i="30"/>
  <c r="H14" i="30"/>
  <c r="G14" i="30"/>
  <c r="F14" i="30"/>
  <c r="E14" i="30"/>
  <c r="D14" i="30"/>
  <c r="C14" i="30"/>
  <c r="B14" i="30"/>
  <c r="B87" i="2" l="1"/>
  <c r="B88" i="2" s="1"/>
</calcChain>
</file>

<file path=xl/sharedStrings.xml><?xml version="1.0" encoding="utf-8"?>
<sst xmlns="http://schemas.openxmlformats.org/spreadsheetml/2006/main" count="1675" uniqueCount="1074">
  <si>
    <t>felújítási cél megnevezése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</si>
  <si>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</si>
  <si>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</si>
  <si>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</si>
  <si>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</si>
  <si>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</si>
  <si>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</si>
  <si>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</si>
  <si>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</si>
  <si>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</si>
  <si>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</si>
  <si>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</si>
  <si>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</si>
  <si>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</si>
  <si>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</si>
  <si>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</si>
  <si>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</si>
  <si>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</si>
  <si>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Felhalmozási célú</t>
  </si>
  <si>
    <t>MŰKÖDÉSI KIADÁSOK</t>
  </si>
  <si>
    <t>FELHALMOZÁSI KIADÁSOK</t>
  </si>
  <si>
    <t>BEVÉTELEK</t>
  </si>
  <si>
    <t>KIADÁSOK</t>
  </si>
  <si>
    <t>Ellátottak pénzbeli juttatásai</t>
  </si>
  <si>
    <t>Felújítások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</si>
  <si>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</si>
  <si>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</si>
  <si>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>A helyi önkormányzat nevében végzett beruházások kiadásai beruházásonként</t>
  </si>
  <si>
    <t>A helyi önkormányzat nevében végzett felújítások kiadásai felújításonként</t>
  </si>
  <si>
    <r>
      <t>EU támogatással megvalósuló programok, projektek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</si>
  <si>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A közfoglalkoztatottak létszáma költségvetési szervenként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</si>
  <si>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</si>
  <si>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</si>
  <si>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</si>
  <si>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</si>
  <si>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</si>
  <si>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</si>
  <si>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</si>
  <si>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</si>
  <si>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</si>
  <si>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</si>
  <si>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</si>
  <si>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</si>
  <si>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</si>
  <si>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</si>
  <si>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</si>
  <si>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</si>
  <si>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</si>
  <si>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 xml:space="preserve"> összeg</t>
  </si>
  <si>
    <t xml:space="preserve">A helyi önkormányzat kiadásai </t>
  </si>
  <si>
    <t>Dologi kiadások</t>
  </si>
  <si>
    <t>Egyéb működési célú kiadások</t>
  </si>
  <si>
    <t>Egyéb felhalmozási kiadások</t>
  </si>
  <si>
    <t xml:space="preserve">adásvételi szerződés  megkötése a visszavásárlási kötelezettség kikötésével 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</si>
  <si>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</si>
  <si>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</si>
  <si>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</si>
  <si>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</si>
  <si>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</si>
  <si>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</si>
  <si>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Költségvetési szerv</t>
  </si>
  <si>
    <t>Létszám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</si>
  <si>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</si>
  <si>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</si>
  <si>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</si>
  <si>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1. Felhalmozási bevételek</t>
  </si>
  <si>
    <t>2. Felhalmozási célú támogatásértékű bevétel</t>
  </si>
  <si>
    <t>3. Felhalmozási célú átvett pénzeszköz</t>
  </si>
  <si>
    <t>Intézményi beruházások</t>
  </si>
  <si>
    <t>Működési célú támogatásértékű bevétel</t>
  </si>
  <si>
    <t>Intézményi működési bevétel</t>
  </si>
  <si>
    <t>Közhatalmi bevételek</t>
  </si>
  <si>
    <t>Felhalmozási bevételek</t>
  </si>
  <si>
    <t>BEVÉTELEK MINDÖSSZESEN:</t>
  </si>
  <si>
    <t>KIADÁSOK MINDÖSSZESEN:</t>
  </si>
  <si>
    <t>Gépjárműadó</t>
  </si>
  <si>
    <t>eredeti ei.</t>
  </si>
  <si>
    <t>Községi Önkormányzat</t>
  </si>
  <si>
    <t>temetési segély</t>
  </si>
  <si>
    <t>köztemetés</t>
  </si>
  <si>
    <t xml:space="preserve">Eredeti ei. </t>
  </si>
  <si>
    <t>Arany János tenetséggondozó</t>
  </si>
  <si>
    <t>beiskolázási támogatás</t>
  </si>
  <si>
    <t>időseknapi juttatás</t>
  </si>
  <si>
    <t>óvodások támogatása</t>
  </si>
  <si>
    <t>Kötelező</t>
  </si>
  <si>
    <t>feladat</t>
  </si>
  <si>
    <t>Eredeti ei.</t>
  </si>
  <si>
    <t xml:space="preserve">A helyi önkormányzat összevont bevételei            </t>
  </si>
  <si>
    <t>1.Önkormányzatok működési támogatása</t>
  </si>
  <si>
    <t>2.Működési célú támogatások Áh-n belülről</t>
  </si>
  <si>
    <t xml:space="preserve">3. Felhalmozási célú támogatáok Áh-n belülről   </t>
  </si>
  <si>
    <t>4. Közhatalmi bevételek</t>
  </si>
  <si>
    <t xml:space="preserve">Kötelezö </t>
  </si>
  <si>
    <t>Önként</t>
  </si>
  <si>
    <t>vállalt</t>
  </si>
  <si>
    <t>Állami</t>
  </si>
  <si>
    <t xml:space="preserve">Lakosságnak nyújtott támogatások 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</si>
  <si>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</si>
  <si>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</si>
  <si>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</si>
  <si>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</si>
  <si>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 xml:space="preserve">Működési célú kvi támogatások és kiegészítő támogatások </t>
  </si>
  <si>
    <t>Elszámolásból származó bevételek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</si>
  <si>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</si>
  <si>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</si>
  <si>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</si>
  <si>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</si>
  <si>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</si>
  <si>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</si>
  <si>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</si>
  <si>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</si>
  <si>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</si>
  <si>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- Vagyoni típusú adók</t>
  </si>
  <si>
    <t>- Értékesítési és forgalmi adók (iparűzési adó)</t>
  </si>
  <si>
    <t>Egyéb áruhasználati és szolgáltatási adók</t>
  </si>
  <si>
    <t>Egyéb közhatalmi bevételek</t>
  </si>
  <si>
    <t>Készletértékesítés ellenértéke</t>
  </si>
  <si>
    <t>Szolgáltatások ellenértéke</t>
  </si>
  <si>
    <t>Tulajdonosi bevételek</t>
  </si>
  <si>
    <t>Ellátási díjak</t>
  </si>
  <si>
    <t xml:space="preserve">Kiszámlázott általános forgalmi adó </t>
  </si>
  <si>
    <t>Kamatbevételek</t>
  </si>
  <si>
    <t>Egyéb pénzügyi műveletek bevételei</t>
  </si>
  <si>
    <t>Biztosító által fizetett kártérítés</t>
  </si>
  <si>
    <t>Egyéb működési bevételek</t>
  </si>
  <si>
    <t>Működési célú garancia- és kezességvállalásból megtérülések ÁH-n kívülről</t>
  </si>
  <si>
    <t>Működési célú visszatérítendő támogatások, kölcsönök visszatér. ÁH-n kívülről</t>
  </si>
  <si>
    <t>Egyéb működési célú átvett pénzeszköz</t>
  </si>
  <si>
    <t>KÖLTSÉGVETÉSI BEVÉTELEK ÖSSZESEN</t>
  </si>
  <si>
    <t>Hosszú lejáratú  hitelek, kölcsönök felvétele</t>
  </si>
  <si>
    <t>Likviditási célú  hitelek, kölcsönök felvétele pénzügyi vállalkozástól</t>
  </si>
  <si>
    <t xml:space="preserve">   Rövid lejáratú  hitelek, kölcsönök felvétele</t>
  </si>
  <si>
    <t xml:space="preserve">Hitel-, kölcsönfelvétel államháztartáson kívülről  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</si>
  <si>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</si>
  <si>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</si>
  <si>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</si>
  <si>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</si>
  <si>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>Előző év költségvetési maradványának igénybevétele</t>
  </si>
  <si>
    <t>Előző év vállalkozási maradványának igénybevétele</t>
  </si>
  <si>
    <t>Államháztartáson belüli megelőlegezések</t>
  </si>
  <si>
    <t>Államháztartáson belüli megelőlegezések törlesztése</t>
  </si>
  <si>
    <t>Betétek megszüntetése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</si>
  <si>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</si>
  <si>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</si>
  <si>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</si>
  <si>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</si>
  <si>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>Váltóbevételek</t>
  </si>
  <si>
    <t>Adóssághoz nem kapcsolódó származékos ügyletek bevételei</t>
  </si>
  <si>
    <t xml:space="preserve">FINANSZÍROZÁSI BEVÉTELEK ÖSSZESEN: </t>
  </si>
  <si>
    <t>5.  működési bevételek</t>
  </si>
  <si>
    <t>6. Működési célú átvett pénzeszköz</t>
  </si>
  <si>
    <t>I. MŰKÖDÉSI BEVÉTELEK</t>
  </si>
  <si>
    <t>II. 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</si>
  <si>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</si>
  <si>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</si>
  <si>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</si>
  <si>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</si>
  <si>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</si>
  <si>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Személyi  juttatások</t>
  </si>
  <si>
    <t>Munkaadókat terhelő járulékok és szociális hozzájárulási adó</t>
  </si>
  <si>
    <t>Dologi  kiadások</t>
  </si>
  <si>
    <t xml:space="preserve">  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</si>
  <si>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</si>
  <si>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</si>
  <si>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</si>
  <si>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</si>
  <si>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</si>
  <si>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</si>
  <si>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</si>
  <si>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Egyéb működési célú támogatások államháztartáson kívülre</t>
  </si>
  <si>
    <t>Tartalékok</t>
  </si>
  <si>
    <t xml:space="preserve"> - Előző évi elszámolásból származó befizetések</t>
  </si>
  <si>
    <t xml:space="preserve">  - Törvényi előíráson alapuló befizetések</t>
  </si>
  <si>
    <t xml:space="preserve"> Általános tartalék</t>
  </si>
  <si>
    <t>Beruházások</t>
  </si>
  <si>
    <t xml:space="preserve">   - Visszatérítendő támogatások, kölcsönök nyújtása ÁH-n belülre</t>
  </si>
  <si>
    <t xml:space="preserve">   - Garancia- és kezességvállalásból kifizetés ÁH-n kívülre</t>
  </si>
  <si>
    <t xml:space="preserve">   - Lakástámogatás</t>
  </si>
  <si>
    <t xml:space="preserve">   - Egyéb felhalmozási célú támogatások államháztartáson kívülre</t>
  </si>
  <si>
    <t xml:space="preserve"> EU-s forrásból megvalósuló beruházás</t>
  </si>
  <si>
    <t xml:space="preserve"> EU-s forrásból megvalósuló felújítás</t>
  </si>
  <si>
    <t xml:space="preserve">      - Garancia- és kezességvállalásból kifizetés ÁH-n belülre</t>
  </si>
  <si>
    <t>KÖLTSÉGVETÉSI KIADÁSOK ÖSSZESEN</t>
  </si>
  <si>
    <t xml:space="preserve">Hitel-, kölcsöntörlesztés államháztartáson kívülre </t>
  </si>
  <si>
    <t xml:space="preserve">Belföldi értékpapírok kiadásai </t>
  </si>
  <si>
    <t xml:space="preserve">Külföldi finanszírozás kiadásai </t>
  </si>
  <si>
    <t>Adóssághoz nem kapcsolódó származékos ügyletek</t>
  </si>
  <si>
    <t xml:space="preserve">Belföldi finanszírozás kiadásai </t>
  </si>
  <si>
    <t>FINANSZÍROZÁSI KIADÁSOK ÖSSZESEN:</t>
  </si>
  <si>
    <t>Egyéb felhalmozási célú átvett pénzeszköz</t>
  </si>
  <si>
    <t>10.</t>
  </si>
  <si>
    <t xml:space="preserve">Nettó </t>
  </si>
  <si>
    <t xml:space="preserve">ÁFA </t>
  </si>
  <si>
    <t>Bruttó</t>
  </si>
  <si>
    <t>Kisértékű tárgyi eszköz</t>
  </si>
  <si>
    <t xml:space="preserve">Eredeti ei.  </t>
  </si>
  <si>
    <t>Balatonendréd Község Önkormányzataköltségvetése</t>
  </si>
  <si>
    <t>A) Költségvetési kiadások</t>
  </si>
  <si>
    <t>I. Működési kiadások</t>
  </si>
  <si>
    <t>1. Személyi juttatások</t>
  </si>
  <si>
    <t>2. Munkaadót terhelő járulékok</t>
  </si>
  <si>
    <t>3. Dologi és egyéb folyó kiadások</t>
  </si>
  <si>
    <t>4. Egyéb működési kiadások</t>
  </si>
  <si>
    <t>5. Ellátottak pénzbeli juttatásai</t>
  </si>
  <si>
    <t>II. Felhalmozási kiadások</t>
  </si>
  <si>
    <t>1. Beruházási kiadások ÁFA-val</t>
  </si>
  <si>
    <t>2. Felújítási kiadások ÁFA-val</t>
  </si>
  <si>
    <t>3. Egyéb felhalmozási kiadások</t>
  </si>
  <si>
    <t>III. Támogatási kölcsönök nyújtása, törlesztése</t>
  </si>
  <si>
    <t>IV. Pénzforgalom nélküli kiadások</t>
  </si>
  <si>
    <t>V. Függő, átfutó, kiegyenlítő kiadások</t>
  </si>
  <si>
    <t>Költségvetési kiadások összesen (I.-V.):</t>
  </si>
  <si>
    <t>B) Költségvetési bevételek</t>
  </si>
  <si>
    <t>I. Működési bevételek</t>
  </si>
  <si>
    <t>1.Működési célú támogatások államháztartáson belülről</t>
  </si>
  <si>
    <t>2.Közhatalmi bevételek</t>
  </si>
  <si>
    <t>3.Működési bevételek</t>
  </si>
  <si>
    <t>4.Működési célú átvett pénzeszközök</t>
  </si>
  <si>
    <t>1.Felhalmozási célú támogatások államháztartáson belülről</t>
  </si>
  <si>
    <t>3.Felhalmozási célú átvett pénzeszközök</t>
  </si>
  <si>
    <t>III. Támogatási kölcsönök visszatérülése</t>
  </si>
  <si>
    <t>IV. Pénzforgalom nélküli bevételek</t>
  </si>
  <si>
    <t>V. Irányító szervtől kapott támogatás</t>
  </si>
  <si>
    <t>VI. Függő, átfutó, kiegyenlítő bevételek</t>
  </si>
  <si>
    <t>Költségvetési bevételek összesen (I.-VI.):</t>
  </si>
  <si>
    <t>A. Költségvetési kiadások és B. költségvetési bevételek egyenlege:</t>
  </si>
  <si>
    <t>C) Finanszírozási kiadások</t>
  </si>
  <si>
    <t>D) Finanszírozási bevételek</t>
  </si>
  <si>
    <t>Költségvetési+finanszírozási kiadások (A.+C.)</t>
  </si>
  <si>
    <t>Költségvetési+finanszírozási bevételek (B.+D.)</t>
  </si>
  <si>
    <t>Önkormányzat</t>
  </si>
  <si>
    <t>Közalkalmazottak</t>
  </si>
  <si>
    <t>Munka Törvénykönyve alapján fogl.</t>
  </si>
  <si>
    <t>Létszámelőirányzat összesen</t>
  </si>
  <si>
    <t>Választott 
tisztségviselő</t>
  </si>
  <si>
    <t>Teljes munkaidős</t>
  </si>
  <si>
    <t>Rész-munkaidős</t>
  </si>
  <si>
    <t>Polgármester</t>
  </si>
  <si>
    <t>Szeszfőzde</t>
  </si>
  <si>
    <t>Zöldterület kezelés</t>
  </si>
  <si>
    <t>Közösségi Ház</t>
  </si>
  <si>
    <t>Temető</t>
  </si>
  <si>
    <t xml:space="preserve"> összesen:</t>
  </si>
  <si>
    <t>Kerekerdő
Óvoda</t>
  </si>
  <si>
    <t>óvónő</t>
  </si>
  <si>
    <t>dajka</t>
  </si>
  <si>
    <t>Állományba nem tartozó létszám:</t>
  </si>
  <si>
    <t>Létszám mindösszesen:</t>
  </si>
  <si>
    <t>fő</t>
  </si>
  <si>
    <t>-ebből be nem töltött álláshelyek száma:</t>
  </si>
  <si>
    <t xml:space="preserve">        </t>
  </si>
  <si>
    <t xml:space="preserve">Az önkormányzat költségvetési mérlege </t>
  </si>
  <si>
    <t>(összevont)</t>
  </si>
  <si>
    <t xml:space="preserve"> KÖLTSÉGVETÉSI BEVÉTELEK</t>
  </si>
  <si>
    <t>KÖLTSÉGVETÉSI KIADÁSOK</t>
  </si>
  <si>
    <t>Pénzforgalmi bevételek</t>
  </si>
  <si>
    <t>Pénzforgalmi kiadások</t>
  </si>
  <si>
    <t>Működési célú</t>
  </si>
  <si>
    <t>Önkorm. Működési célú</t>
  </si>
  <si>
    <t>költségvetési támogatása</t>
  </si>
  <si>
    <t>Személyi jellegű kiadások</t>
  </si>
  <si>
    <t>Munkaadót terhelőjárulék</t>
  </si>
  <si>
    <t>Működési célú átvett  pénzeszköz</t>
  </si>
  <si>
    <t>Támogatási kölcsönök visszatérülése</t>
  </si>
  <si>
    <t>Irányító szerv alá tart. Szervnek</t>
  </si>
  <si>
    <t>pénzforgalmi</t>
  </si>
  <si>
    <t xml:space="preserve"> Felhalmozási célú</t>
  </si>
  <si>
    <t>Tárgyi eszközök és immateriális javak értékesítése</t>
  </si>
  <si>
    <t>Pénzügyi befektetések bevételei</t>
  </si>
  <si>
    <t>Felhalmozási célú támogatásértékű bevétel</t>
  </si>
  <si>
    <t>Lakástámogatás</t>
  </si>
  <si>
    <t>Felhalmozási célú átvett pénzeszköz</t>
  </si>
  <si>
    <t>Lakásépítés</t>
  </si>
  <si>
    <t>Felhalmozási célra átvett Áh-n belül</t>
  </si>
  <si>
    <t>Előző évi felhalmozási célú maradvány átvétele</t>
  </si>
  <si>
    <t>Pénzforgalmi nélküli kiadások</t>
  </si>
  <si>
    <t>Működési célú tartalékok</t>
  </si>
  <si>
    <t>Céltartalékok</t>
  </si>
  <si>
    <t>Felhalmozási célú tartalékok</t>
  </si>
  <si>
    <t>Fejlesztési céltartalék</t>
  </si>
  <si>
    <t>Felhalmozási 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</si>
  <si>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</si>
  <si>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</si>
  <si>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</si>
  <si>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</si>
  <si>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</si>
  <si>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</si>
  <si>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</si>
  <si>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</si>
  <si>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</si>
  <si>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</si>
  <si>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</si>
  <si>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</si>
  <si>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</si>
  <si>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 xml:space="preserve"> 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</si>
  <si>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</si>
  <si>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</si>
  <si>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</si>
  <si>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</si>
  <si>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</si>
  <si>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</si>
  <si>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</si>
  <si>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Ifinanszírozási bevétel irányító szervtől</t>
  </si>
  <si>
    <t>közgyógy ellátás helyi megállapítású</t>
  </si>
  <si>
    <t>Állami megelőlegezés visszafizetése</t>
  </si>
  <si>
    <t>mód</t>
  </si>
  <si>
    <t>Általános forgalmi adó befizetése</t>
  </si>
  <si>
    <t xml:space="preserve">Mód.  </t>
  </si>
  <si>
    <t>Képzés</t>
  </si>
  <si>
    <t>ÁHI ELŐLEG</t>
  </si>
  <si>
    <t>Termékek és szolgáltatások adói</t>
  </si>
  <si>
    <t>nettó</t>
  </si>
  <si>
    <t>Áfa</t>
  </si>
  <si>
    <t>lakásfenntartási támogatás</t>
  </si>
  <si>
    <t>Mindösszesen</t>
  </si>
  <si>
    <t xml:space="preserve"> Eredeti ei.</t>
  </si>
  <si>
    <t xml:space="preserve"> mód</t>
  </si>
  <si>
    <t>Állami megelőlegezés</t>
  </si>
  <si>
    <t>ebből: tárgyieszköz bérbeadásból származó bevétel</t>
  </si>
  <si>
    <t>rendezési terv</t>
  </si>
  <si>
    <t>Beruházások összesen:</t>
  </si>
  <si>
    <t>előirányzat
 összege</t>
  </si>
  <si>
    <t>Temető ravatalozó</t>
  </si>
  <si>
    <t>Felújítások összesen:</t>
  </si>
  <si>
    <t>egyéb települési tám. (átmeneti, rendkívüli)</t>
  </si>
  <si>
    <t>Települési támogatás</t>
  </si>
  <si>
    <t>Nem rászorultsági alapon nyújtott támogatás
önkormányzati rendelet szerint</t>
  </si>
  <si>
    <t xml:space="preserve"> </t>
  </si>
  <si>
    <t>konyha</t>
  </si>
  <si>
    <t>Iskola régi épület tetőhéjazat felújítása</t>
  </si>
  <si>
    <t>közfoglalkoztatás gépek</t>
  </si>
  <si>
    <t>Módosított  ei.</t>
  </si>
  <si>
    <t>módosított ei</t>
  </si>
  <si>
    <t>Működési célú  támogatások, bevételei áh-n belülről  központi költségvetési szervek</t>
  </si>
  <si>
    <t>Működési célú támogatások, bevételei áh-n belülről  központi kezelésű előirányzatok</t>
  </si>
  <si>
    <t xml:space="preserve"> EU-s támogatás</t>
  </si>
  <si>
    <t>Korábbi évek megszünt adónemei</t>
  </si>
  <si>
    <t>GYVK erzsébet utalvány</t>
  </si>
  <si>
    <t>TOP-3.2.1-15 Önkormányzati épületek energetikai
 korszerűsítése Óvoda</t>
  </si>
  <si>
    <t>arculati kézikönyv</t>
  </si>
  <si>
    <t>Egyéb felhalmozási célú átvett pe. Háztartásoktól</t>
  </si>
  <si>
    <t>védőnöi szolgálat eszközök</t>
  </si>
  <si>
    <t>Ady Endre utca</t>
  </si>
  <si>
    <t>Szabadság utca</t>
  </si>
  <si>
    <t>Petőfi utca tervezése</t>
  </si>
  <si>
    <t>Csipkert, szabadidő park</t>
  </si>
  <si>
    <t>kisértékű tárgyi eszközök óvoda
(játék, pad, öltözőszekrény,szőnyeg,asztal,</t>
  </si>
  <si>
    <t>2018. évi terv</t>
  </si>
  <si>
    <t>2018. évi mód</t>
  </si>
  <si>
    <t>2018. évi mód.</t>
  </si>
  <si>
    <t>6. Tartalék</t>
  </si>
  <si>
    <t xml:space="preserve">Elvonás befizetés, </t>
  </si>
  <si>
    <t xml:space="preserve"> EU-s támogatás EFOP pályázati </t>
  </si>
  <si>
    <t>EFOP pályázat  3 LAPTOP</t>
  </si>
  <si>
    <t>EFOP Pályázat</t>
  </si>
  <si>
    <t xml:space="preserve">EFOP </t>
  </si>
  <si>
    <t>könyvtár asztali számítógép</t>
  </si>
  <si>
    <t xml:space="preserve">                                </t>
  </si>
  <si>
    <t xml:space="preserve">   - céltartalék EFOP</t>
  </si>
  <si>
    <t>Kiegészítő tám. Ivóvíz</t>
  </si>
  <si>
    <t>TOP pályázati összeg visszafizetésre került</t>
  </si>
  <si>
    <t>Felhalmozási többlet</t>
  </si>
  <si>
    <t>hűtőszekrény</t>
  </si>
  <si>
    <t>takarító</t>
  </si>
  <si>
    <t>2.Felhalmozási bevételek EFOP</t>
  </si>
  <si>
    <t>Mód.IV.</t>
  </si>
  <si>
    <t>Rezsicsökkentés támogatása</t>
  </si>
  <si>
    <t>Teljesítés</t>
  </si>
  <si>
    <t>mobil telefon</t>
  </si>
  <si>
    <t>földterület vásárlások</t>
  </si>
  <si>
    <t>konyha: eszközök szeletelő</t>
  </si>
  <si>
    <t>Óvoda TOP Pályázat Energetikai (kazán)</t>
  </si>
  <si>
    <t xml:space="preserve">Capadékvíz elvezetés Fő u. Rákóczi </t>
  </si>
  <si>
    <t>gyermekszületési támogatás</t>
  </si>
  <si>
    <t>2018. évi teljesítés</t>
  </si>
  <si>
    <t xml:space="preserve">helyi adónál, gépjárműadónál biztosított kedvezmény, mentesség összege adónemenként                       7 </t>
  </si>
  <si>
    <t>BEVÉTELEK ÖSSZESEN
(Pénzforgalom nélküli és finanszírozási célú bevételek nélkül)</t>
  </si>
  <si>
    <t>Teljesített kiadások kormányzati funkciónként</t>
  </si>
  <si>
    <t>#</t>
  </si>
  <si>
    <t>011130 Önkormányzatok és önkormányzati hivatalok jogalkotó és általános igazgatási tevékenysége</t>
  </si>
  <si>
    <t>013320 Köztemető-fenntartás és -működtetés</t>
  </si>
  <si>
    <t>013350 Az önkormányzati vagyonnal való gazdálkodással kapcsolatos feladatok</t>
  </si>
  <si>
    <t>018010 Önkormányzatok elszámolásai a központi költségvetéssel</t>
  </si>
  <si>
    <t>018030 Támogatási célú finanszírozási műveletek</t>
  </si>
  <si>
    <t>041233 Hosszabb időtartamú közfoglalkoztatás</t>
  </si>
  <si>
    <t>045160 Közutak, hidak, alagutak üzemeltetése, fenntartása</t>
  </si>
  <si>
    <t>064010 Közvilágítás</t>
  </si>
  <si>
    <t>066010 Zöldterület-kezelés</t>
  </si>
  <si>
    <t>066020 Város-, községgazdálkodási egyéb szolgáltatások</t>
  </si>
  <si>
    <t>072112 Háziorvosi ügyeleti ellátás</t>
  </si>
  <si>
    <t>074031 Család és nővédelmi egészségügyi gondozás</t>
  </si>
  <si>
    <t>081030 Sportlétesítmények, edzőtáborok működtetése és fejlesztése</t>
  </si>
  <si>
    <t>082092 Közművelődés - hagyományos közösségi kulturális értékek gondozása</t>
  </si>
  <si>
    <t>084031 Civil szervezetek működési támogatása</t>
  </si>
  <si>
    <t>084040 Egyházak közösségi és hitéleti tevékenységének támogatása</t>
  </si>
  <si>
    <t>091110 Óvodai nevelés, ellátás szakmai feladatai</t>
  </si>
  <si>
    <t>091120 Sajátos nevelési igényű gyermekek óvodai nevelésének, ellátásának szakmai feladatai</t>
  </si>
  <si>
    <t>091140 Óvodai nevelés, ellátás működtetési feladatai</t>
  </si>
  <si>
    <t>096015 Gyermekétkeztetés köznevelési intézményben</t>
  </si>
  <si>
    <t>104051 Gyermekvédelmi pénzbeli és természetbeni ellátások</t>
  </si>
  <si>
    <t>107051 Szociális étkeztetés</t>
  </si>
  <si>
    <t>107060 Egyéb szociális pénzbeli és természetbeni ellátások, támogatások</t>
  </si>
  <si>
    <t>900090 Vállalkozási tevékenységek kiadásai és bevételei</t>
  </si>
  <si>
    <t>01</t>
  </si>
  <si>
    <t>Törvény szerinti illetmények, munkabérek (K1101)</t>
  </si>
  <si>
    <t>02</t>
  </si>
  <si>
    <t>Normatív jutalmak (K1102)</t>
  </si>
  <si>
    <t>07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</si>
  <si>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</si>
  <si>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</si>
  <si>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</si>
  <si>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</si>
  <si>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</si>
  <si>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</si>
  <si>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</si>
  <si>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</si>
  <si>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</si>
  <si>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</si>
  <si>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</si>
  <si>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</si>
  <si>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</si>
  <si>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</si>
  <si>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</si>
  <si>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</si>
  <si>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</si>
  <si>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</si>
  <si>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</si>
  <si>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</si>
  <si>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</si>
  <si>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24</t>
  </si>
  <si>
    <t>ebből: egészségügyi hozzájárulás (K2)</t>
  </si>
  <si>
    <t>25</t>
  </si>
  <si>
    <t>ebből: táppénz hozzájárulás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</si>
  <si>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</si>
  <si>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</si>
  <si>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</si>
  <si>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</si>
  <si>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</si>
  <si>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</si>
  <si>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</si>
  <si>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</si>
  <si>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</si>
  <si>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</si>
  <si>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</si>
  <si>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</si>
  <si>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</si>
  <si>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</si>
  <si>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</si>
  <si>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</si>
  <si>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37</t>
  </si>
  <si>
    <t>Bérleti és lízing díjak (&gt;=38) (K333)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</si>
  <si>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</si>
  <si>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</si>
  <si>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</si>
  <si>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</si>
  <si>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</si>
  <si>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(&gt;=44)  (K337)</t>
  </si>
  <si>
    <t>44</t>
  </si>
  <si>
    <t>ebből: biztosítási díjak (K337)</t>
  </si>
  <si>
    <t>45</t>
  </si>
  <si>
    <t>Szolgáltatási kiadások (=35+36+37+39+40+42+43) (K33)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</si>
  <si>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</si>
  <si>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</si>
  <si>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</si>
  <si>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</si>
  <si>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</si>
  <si>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</si>
  <si>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</si>
  <si>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</si>
  <si>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51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</si>
  <si>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</si>
  <si>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</si>
  <si>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</si>
  <si>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</si>
  <si>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</si>
  <si>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</si>
  <si>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</si>
  <si>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</si>
  <si>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</si>
  <si>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</si>
  <si>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</si>
  <si>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</si>
  <si>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</si>
  <si>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117</t>
  </si>
  <si>
    <t>ebből: önkormányzat által saját hatáskörben (nem szociális és gyermekvédelmi előírások alapján) adott más ellátás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</si>
  <si>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</si>
  <si>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</si>
  <si>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</si>
  <si>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</si>
  <si>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</si>
  <si>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</si>
  <si>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</si>
  <si>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</si>
  <si>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152</t>
  </si>
  <si>
    <t>ebből: egyéb fejezeti kezelésű előirányzatok (K506)</t>
  </si>
  <si>
    <t>155</t>
  </si>
  <si>
    <t>ebből: helyi önkormányzatok és költségvetési szerveik (K506)</t>
  </si>
  <si>
    <t>156</t>
  </si>
  <si>
    <t>ebből: társulások és költségvetési szerveik (K506)</t>
  </si>
  <si>
    <t>176</t>
  </si>
  <si>
    <t>Egyéb működési célú támogatások államháztartáson kívülre (=177+…+186) (K512)</t>
  </si>
  <si>
    <t>177</t>
  </si>
  <si>
    <t>ebből: egyházi jogi személyek (K512)</t>
  </si>
  <si>
    <t>179</t>
  </si>
  <si>
    <t>ebből: egyéb civil szervezetek (K512)</t>
  </si>
  <si>
    <t>184</t>
  </si>
  <si>
    <t>ebből: egyéb vállalkozások (K512)</t>
  </si>
  <si>
    <t>188</t>
  </si>
  <si>
    <t>Egyéb működési célú kiadások (=119+124+125+126+137+148+159+161+173+174+175+176+187) (K5)</t>
  </si>
  <si>
    <t>189</t>
  </si>
  <si>
    <t>Immateriális javak beszerzése, létesítése (K61)</t>
  </si>
  <si>
    <t>190</t>
  </si>
  <si>
    <t>Ingatlanok beszerzése, létesítése (&gt;=191) (K62)</t>
  </si>
  <si>
    <t>192</t>
  </si>
  <si>
    <t>Informatikai eszközök beszerzése, létesítése (K63)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</si>
  <si>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</si>
  <si>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</si>
  <si>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</si>
  <si>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</si>
  <si>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</si>
  <si>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</si>
  <si>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</si>
  <si>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</si>
  <si>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</si>
  <si>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</si>
  <si>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</si>
  <si>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</si>
  <si>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265</t>
  </si>
  <si>
    <t>Költségvetési kiadások (=20+21+60+118+188+197+202+264) (K1-K8)</t>
  </si>
  <si>
    <t>286</t>
  </si>
  <si>
    <t>Államháztartáson belüli megelőlegezések visszafizetése (K914)</t>
  </si>
  <si>
    <t>287</t>
  </si>
  <si>
    <t>Központi, irányító szervi támogatások folyósítása (K915)</t>
  </si>
  <si>
    <t>294</t>
  </si>
  <si>
    <t>Belföldi finanszírozás kiadásai (=271+284+…+290+293) (K91)</t>
  </si>
  <si>
    <t>305</t>
  </si>
  <si>
    <t>Finanszírozási kiadások (=294+302+303+304) (K9)</t>
  </si>
  <si>
    <t>306</t>
  </si>
  <si>
    <t>Kiadások összesen (=265+305) (K1-K9)</t>
  </si>
  <si>
    <t>307</t>
  </si>
  <si>
    <t>Átlagos statisztikai állományi létszám</t>
  </si>
  <si>
    <t>900020 Önkormányzatok funkcióra nem sorolható bevételei államháztartáson kívülről</t>
  </si>
  <si>
    <t>Helyi önkormányzatok működésének általános támogatása (B111)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</si>
  <si>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</si>
  <si>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</si>
  <si>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</si>
  <si>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</si>
  <si>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</si>
  <si>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</si>
  <si>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</si>
  <si>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</si>
  <si>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</si>
  <si>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</si>
  <si>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</si>
  <si>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központi költségvetési szervek (B16)</t>
  </si>
  <si>
    <t>ebből: fejezeti kezelésű előirányzatok EU-s programokra és azok hazai társfinanszírozása (B16)</t>
  </si>
  <si>
    <t>38</t>
  </si>
  <si>
    <t>ebből: elkülönített állami pénzalapok (B16)</t>
  </si>
  <si>
    <t>40</t>
  </si>
  <si>
    <t>ebből: társulások és költségvetési szerveik (B16)</t>
  </si>
  <si>
    <t>Működési célú támogatások államháztartáson belülről (=07+...+10+21+32) (B1)</t>
  </si>
  <si>
    <t>Felhalmozási célú önkormányzati támogatások (B21)</t>
  </si>
  <si>
    <t>68</t>
  </si>
  <si>
    <t>Egyéb felhalmozási célú támogatások bevételei államháztartáson belülről (=69+…+78)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</si>
  <si>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</si>
  <si>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</si>
  <si>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</si>
  <si>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</si>
  <si>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</si>
  <si>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(=110+…+115) (B34)</t>
  </si>
  <si>
    <t>110</t>
  </si>
  <si>
    <t>ebből: építményadó  (B34)</t>
  </si>
  <si>
    <t>111</t>
  </si>
  <si>
    <t>ebből: magánszemélyek kommunális adója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</si>
  <si>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</si>
  <si>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</si>
  <si>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</si>
  <si>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</si>
  <si>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</si>
  <si>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</si>
  <si>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</si>
  <si>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</si>
  <si>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149</t>
  </si>
  <si>
    <t>Egyéb áruhasználati és szolgáltatási adók  (=150+…+166) (B355)</t>
  </si>
  <si>
    <t>157</t>
  </si>
  <si>
    <t>ebből: tartózkodás után fizetett idegenforgalmi adó  (B355)</t>
  </si>
  <si>
    <t>167</t>
  </si>
  <si>
    <t>Termékek és szolgáltatások adói (=116+139+143+144+149)  (B35)</t>
  </si>
  <si>
    <t>168</t>
  </si>
  <si>
    <t>Egyéb közhatalmi bevételek (&gt;=169+…+185) (B36)</t>
  </si>
  <si>
    <t>186</t>
  </si>
  <si>
    <t>Közhatalmi bevételek (=93+94+104+109+167+168) (B3)</t>
  </si>
  <si>
    <t>Szolgáltatások ellenértéke (&gt;=189+190) (B402)</t>
  </si>
  <si>
    <t>ebből:tárgyi eszközök bérbeadásából származó bevétel (B402)</t>
  </si>
  <si>
    <t>200</t>
  </si>
  <si>
    <t>Ellátási díjak (B405)</t>
  </si>
  <si>
    <t>Kiszámlázott általános forgalmi adó (B406)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</si>
  <si>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</si>
  <si>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</si>
  <si>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</si>
  <si>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</si>
  <si>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</si>
  <si>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</si>
  <si>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221</t>
  </si>
  <si>
    <t>ebből: kiadások visszatérítései (B411)</t>
  </si>
  <si>
    <t>222</t>
  </si>
  <si>
    <t>Működési bevételek (=187+188+191+193+200+…+202+209+217+218+219) (B4)</t>
  </si>
  <si>
    <t>284</t>
  </si>
  <si>
    <t>Költségvetési bevételek (=43+79+186+222+231+257+283) (B1-B7)</t>
  </si>
  <si>
    <t>296</t>
  </si>
  <si>
    <t>Előző év költségvetési maradványának igénybevétele (B8131)</t>
  </si>
  <si>
    <t>297</t>
  </si>
  <si>
    <t>Előző év vállalkozási maradványának igénybevétele (B8132)</t>
  </si>
  <si>
    <t>298</t>
  </si>
  <si>
    <t>Maradvány igénybevétele (=296+297) (B813)</t>
  </si>
  <si>
    <t>299</t>
  </si>
  <si>
    <t>Államháztartáson belüli megelőlegezések (B814)</t>
  </si>
  <si>
    <t>301</t>
  </si>
  <si>
    <t>Központi, irányító szervi támogatás (B816)</t>
  </si>
  <si>
    <t>Belföldi finanszírozás bevételei (=288+295+298+…+303+306) (B81)</t>
  </si>
  <si>
    <t>316</t>
  </si>
  <si>
    <t>Finanszírozási bevételek (=307+313+314+315) (B8)</t>
  </si>
  <si>
    <t>317</t>
  </si>
  <si>
    <t>Bevételek összesen (284+316) (B1-B8)</t>
  </si>
  <si>
    <t>Balatonendréd Község Önkormányzata 2018. évi összevont  Maradványkimutatás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</si>
  <si>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</si>
  <si>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</si>
  <si>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</si>
  <si>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</si>
  <si>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</si>
  <si>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</si>
  <si>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</si>
  <si>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08</t>
  </si>
  <si>
    <t>05        Vállalkozási tevékenység költségvetési bevételei</t>
  </si>
  <si>
    <t>06        Vállalkozási tevékenység költségvetési kiadásai</t>
  </si>
  <si>
    <t>10</t>
  </si>
  <si>
    <t>III        Vállalkozási tevékenység költségvetési egyenlege (=05-06)</t>
  </si>
  <si>
    <t>14</t>
  </si>
  <si>
    <t>B)        Vállalkozási tevékenység maradványa (=±III±IV)</t>
  </si>
  <si>
    <t>C)        Összes maradvány (=A+B)</t>
  </si>
  <si>
    <t>E)        Alaptevékenység szabad maradványa (=A-D)</t>
  </si>
  <si>
    <t>F)        Vállalkozási tevékenységet terhelő befizetési kötelezettség (=B*0,09)</t>
  </si>
  <si>
    <t>G)        Vállalkozási tevékenység felhasználható maradványa (=B-F)</t>
  </si>
  <si>
    <t>Balatonendréd Község Önkormányzata 2018. évi összevont Mérleg</t>
  </si>
  <si>
    <t>Előző időszak</t>
  </si>
  <si>
    <t>Tárgyi időszak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</si>
  <si>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</si>
  <si>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</si>
  <si>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</si>
  <si>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</si>
  <si>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</si>
  <si>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</si>
  <si>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11</t>
  </si>
  <si>
    <t>A/III/1 Tartós részesedések (=A/III/1a+…+A/III/1e)</t>
  </si>
  <si>
    <t>A/III/1e - ebből: egyéb tartós részesedések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</si>
  <si>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</si>
  <si>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</si>
  <si>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</si>
  <si>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</si>
  <si>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</si>
  <si>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</si>
  <si>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 Készletek (=B/I/1+…+B/I/5)</t>
  </si>
  <si>
    <t>B) NEMZETI VAGYONBA TARTOZÓ FORGÓESZKÖZÖK (= B/I+B/II)</t>
  </si>
  <si>
    <t>C/II/1 Forintpénztár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</si>
  <si>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</si>
  <si>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</si>
  <si>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</si>
  <si>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</si>
  <si>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</si>
  <si>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</si>
  <si>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</si>
  <si>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</si>
  <si>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</si>
  <si>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</si>
  <si>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</si>
  <si>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</si>
  <si>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</si>
  <si>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</si>
  <si>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</si>
  <si>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</si>
  <si>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</si>
  <si>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</si>
  <si>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101</t>
  </si>
  <si>
    <t>D/I Költségvetési évben esedékes követelések (=D/I/1+…+D/I/8)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</si>
  <si>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</si>
  <si>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</si>
  <si>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</si>
  <si>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</si>
  <si>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</si>
  <si>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166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</si>
  <si>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</si>
  <si>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</si>
  <si>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</si>
  <si>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170</t>
  </si>
  <si>
    <t>E/III Egyéb sajátos eszközoldali elszámolások (=E/III/1+E/III/2)</t>
  </si>
  <si>
    <t>171</t>
  </si>
  <si>
    <t>E) EGYÉB SAJÁTOS ELSZÁMOLÁSOK (=E/I+E/II+E/III)</t>
  </si>
  <si>
    <t>172</t>
  </si>
  <si>
    <t>F/1  Eredményszemléletű bevételek aktív időbeli elhatárolása</t>
  </si>
  <si>
    <t>175</t>
  </si>
  <si>
    <t>F) AKTÍV IDŐBELI  ELHATÁROLÁSOK  (=F/1+F/2+F/3)</t>
  </si>
  <si>
    <t>ESZKÖZÖK ÖSSZESEN (=A+B+C+D+E+F)</t>
  </si>
  <si>
    <t>G/I  Nemzeti vagyon induláskori értéke</t>
  </si>
  <si>
    <t>G/III Egyéb eszközök induláskori értéke és változásai</t>
  </si>
  <si>
    <t>180</t>
  </si>
  <si>
    <t>G/IV Felhalmozott eredmény</t>
  </si>
  <si>
    <t>182</t>
  </si>
  <si>
    <t>G/VI Mérleg szerinti eredmény</t>
  </si>
  <si>
    <t>183</t>
  </si>
  <si>
    <t>G/ SAJÁT TŐKE  (= G/I+…+G/VI)</t>
  </si>
  <si>
    <t>H/I/3 Költségvetési évben esedékes kötelezettségek dologi kiadásokra</t>
  </si>
  <si>
    <t>H/I/5 Költségvetési évben esedékes kötelezettségek egyéb működési célú kiadásokra (&gt;=H/I/5a+H/I/5b)</t>
  </si>
  <si>
    <t>H/I Költségvetési évben esedékes kötelezettségek (=H/I/1+…+H/I/9)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</si>
  <si>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</si>
  <si>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</si>
  <si>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</si>
  <si>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</si>
  <si>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</si>
  <si>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</si>
  <si>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H/III/1 Kapott előlegek</t>
  </si>
  <si>
    <t>236</t>
  </si>
  <si>
    <t>H/III/3 Más szervezetet megillető bevételek elszámolása</t>
  </si>
  <si>
    <t>240</t>
  </si>
  <si>
    <t>H/III/8 Letétre, megőrzésre, fedezetkezelésre átvett pénzeszközök, biztosítékok</t>
  </si>
  <si>
    <t>243</t>
  </si>
  <si>
    <t>H/III Kötelezettség jellegű sajátos elszámolások (=H/III/1+…+H/III/10)</t>
  </si>
  <si>
    <t>244</t>
  </si>
  <si>
    <t>H) KÖTELEZETTSÉGEK (=H/I+H/II+H/III)</t>
  </si>
  <si>
    <t>247</t>
  </si>
  <si>
    <t>J/2 Költségek, ráfordítások passzív időbeli elhatárolása</t>
  </si>
  <si>
    <t>248</t>
  </si>
  <si>
    <t>J/3 Halasztott eredményszemléletű bevételek</t>
  </si>
  <si>
    <t>249</t>
  </si>
  <si>
    <t>J) PASSZÍV IDŐBELI ELHATÁROLÁSOK (=J/1+J/2+J/3)</t>
  </si>
  <si>
    <t>250</t>
  </si>
  <si>
    <t>FORRÁSOK ÖSSZESEN (=G+H+I+J)</t>
  </si>
  <si>
    <t>Balatonendréd Község Önkormányzata 2018. évi összevont  Eredménykimutatás</t>
  </si>
  <si>
    <t>01 Közhatalmi eredményszemléletű bevételek</t>
  </si>
  <si>
    <t>02 Eszközök és szolgáltatások értékesítése nettó eredményszemléletű bevételei</t>
  </si>
  <si>
    <t>I Tevékenység nettó eredményszemléletű bevétele (=01+02+03)</t>
  </si>
  <si>
    <t>04 Saját termelésű készletek állományváltozása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</si>
  <si>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</si>
  <si>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</si>
  <si>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</si>
  <si>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</si>
  <si>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</si>
  <si>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12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</si>
  <si>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</si>
  <si>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</si>
  <si>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</si>
  <si>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</si>
  <si>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</si>
  <si>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</si>
  <si>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</si>
  <si>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</si>
  <si>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</si>
  <si>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23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</si>
  <si>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</si>
  <si>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</si>
  <si>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</si>
  <si>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</si>
  <si>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24 Fizetendő kamatok és kamatjellegű ráfordítások</t>
  </si>
  <si>
    <t>IX Pénzügyi műveletek ráfordításai (=22+23+24+25+26)</t>
  </si>
  <si>
    <t>B)  PÉNZÜGYI MŰVELETEK EREDMÉNYE (=VIII-IX)</t>
  </si>
  <si>
    <t>C)  MÉRLEG SZERINTI EREDMÉNY (=±A±B)</t>
  </si>
  <si>
    <t>2-1.melléklet</t>
  </si>
  <si>
    <t>Balatonendréd Község Önkormányzata 2018. évi  bevételek előirányzatának teljesítéséről</t>
  </si>
  <si>
    <t>Eredeti előirányzat</t>
  </si>
  <si>
    <t>Módosított előirányzat</t>
  </si>
  <si>
    <t>Elvonások és befizetések bevételei (B12)</t>
  </si>
  <si>
    <t>Működési bevételek  (B4)</t>
  </si>
  <si>
    <t>245</t>
  </si>
  <si>
    <t>Egyéb működési célú átvett pénzeszközök (B65)</t>
  </si>
  <si>
    <t>257</t>
  </si>
  <si>
    <t>Működési célú átvett pénzeszközök (B6)</t>
  </si>
  <si>
    <t>271</t>
  </si>
  <si>
    <t>Egyéb felhalmozási célú átvett pénzeszközök  (B75)</t>
  </si>
  <si>
    <t>283</t>
  </si>
  <si>
    <t>Felhalmozási célú átvett pénzeszközök (B7)</t>
  </si>
  <si>
    <t>Költségvetési bevételek  (B1-B7)</t>
  </si>
  <si>
    <t>. Finanszírozási bevételek</t>
  </si>
  <si>
    <t>Maradvány igénybevétele (=12+13) (B813)</t>
  </si>
  <si>
    <t>Belföldi finanszírozás bevételei (=04+11+14+…+19+22) (B81)</t>
  </si>
  <si>
    <t>Finanszírozási bevételek (B8)</t>
  </si>
  <si>
    <t>1-2 melléklet</t>
  </si>
  <si>
    <t>Balatonendrédi Kerekerdő óvoda 2018. évi  költségvetési bevételek előirányzatának teljesítéséről</t>
  </si>
  <si>
    <t>2-2.melléklet</t>
  </si>
  <si>
    <t>Balatonendrédi Kerekerdő Óvoda 2018. évi  kiadások</t>
  </si>
  <si>
    <t>Készenléti, ügyeleti, helyettesítési díj, túlóra, túlszolgálat (K1104)</t>
  </si>
  <si>
    <t>Egyéb szolgáltatások (&gt;=44) (K337)</t>
  </si>
  <si>
    <t>Egyéb elvonások, befizetések (K5023)</t>
  </si>
  <si>
    <t>Az önkormányzat helyi adó bevételei és annak felhasználása</t>
  </si>
  <si>
    <t>I. Az adóbevételek</t>
  </si>
  <si>
    <t>A</t>
  </si>
  <si>
    <t>B</t>
  </si>
  <si>
    <t>C</t>
  </si>
  <si>
    <t>D</t>
  </si>
  <si>
    <t>Adóbevétel megnevezése</t>
  </si>
  <si>
    <t>Eredeti</t>
  </si>
  <si>
    <t>Mód.</t>
  </si>
  <si>
    <t>Éves</t>
  </si>
  <si>
    <t>előirányzat</t>
  </si>
  <si>
    <t>teljesítés</t>
  </si>
  <si>
    <t>Építményadó</t>
  </si>
  <si>
    <t>Telekadó</t>
  </si>
  <si>
    <t>Vállalkozók kommunális adója</t>
  </si>
  <si>
    <t>Magánszemélyek kommunális adója</t>
  </si>
  <si>
    <t>7 200 000</t>
  </si>
  <si>
    <t>Idegenforgalmi adó tartózkodás után</t>
  </si>
  <si>
    <t>Idegenforgalmi adó épület után</t>
  </si>
  <si>
    <t>Iparűzési adó állandó jelleggel végzett iparűzési tevékenység után</t>
  </si>
  <si>
    <t>Iparűzési adó ideiglenes jelleggel végzett iparűzési tevékenység után (napi átalány)</t>
  </si>
  <si>
    <t>Települési adó</t>
  </si>
  <si>
    <t>Helyi adók összesen</t>
  </si>
  <si>
    <t>II. Az adóbevételek felhasználása</t>
  </si>
  <si>
    <t>Az adóbevétel felhasználásának</t>
  </si>
  <si>
    <t>Jogcíme, területe</t>
  </si>
  <si>
    <t>Indoka</t>
  </si>
  <si>
    <t>Összege</t>
  </si>
  <si>
    <t>tartalékba helyezve pénzmaradvány része</t>
  </si>
  <si>
    <t>2019 évi fejlesztésekre</t>
  </si>
  <si>
    <t>A)Általáos tatrtalék összege</t>
  </si>
  <si>
    <t>forint</t>
  </si>
  <si>
    <t>Balatonendréd Község Önkormányzata 2018. évi tartalékának alakulása</t>
  </si>
  <si>
    <t>B)Céltartalék EFOP pályázai összeg fel nem használt része</t>
  </si>
  <si>
    <t>Céltartalék összege beépül a 2019. évi költségvetésbe</t>
  </si>
  <si>
    <t>Tartalék összege:</t>
  </si>
  <si>
    <t>31 761 350         forint</t>
  </si>
  <si>
    <t>Finanszírozási kiadások (=29+37+38+39) (K9)</t>
  </si>
  <si>
    <t>Belföldi finanszírozás kiadásai (=06+19+…+25+28) (K91)</t>
  </si>
  <si>
    <t xml:space="preserve"> Finanszírozási kiadások</t>
  </si>
  <si>
    <t>Tartalékok (K513)</t>
  </si>
  <si>
    <t>187</t>
  </si>
  <si>
    <t>Balatonendréd Község Önkormányzata 2018. évi Költségvetési kiadások</t>
  </si>
  <si>
    <t>2-1. melléklet</t>
  </si>
  <si>
    <t>BALATONENDRÉD KÖZSÉG ÖNKORMÁNYZATA</t>
  </si>
  <si>
    <t>BALATONENDRÉDI KEREKERDŐ ÓVODA</t>
  </si>
  <si>
    <t>Törzsszáma: 731586</t>
  </si>
  <si>
    <t>Törzsszáma: 807656</t>
  </si>
  <si>
    <t>Vagyonkimutatás - 2018</t>
  </si>
  <si>
    <t>ÖSSZEVONT VAGYONKIMUTATÁS-2018</t>
  </si>
  <si>
    <t>Sorszám</t>
  </si>
  <si>
    <t>Előző év</t>
  </si>
  <si>
    <t>Tárgyév</t>
  </si>
  <si>
    <t>Index (%)</t>
  </si>
  <si>
    <t>ESZKÖZÖK</t>
  </si>
  <si>
    <t>A/ NEMZETI VAGYONBA TARTOZÓ BEFEKTETETT ESZKÖZÖK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</si>
  <si>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</si>
  <si>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</si>
  <si>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</si>
  <si>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</si>
  <si>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</si>
  <si>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</si>
  <si>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</si>
  <si>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</si>
  <si>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</si>
  <si>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</si>
  <si>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</si>
  <si>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</si>
  <si>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</si>
  <si>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</si>
  <si>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</si>
  <si>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</si>
  <si>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</si>
  <si>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</si>
  <si>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</si>
  <si>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</si>
  <si>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</si>
  <si>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</si>
  <si>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</si>
  <si>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</si>
  <si>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</si>
  <si>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</si>
  <si>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</si>
  <si>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</si>
  <si>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</si>
  <si>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</si>
  <si>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</si>
  <si>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</si>
  <si>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</si>
  <si>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</si>
  <si>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</si>
  <si>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</si>
  <si>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</si>
  <si>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</si>
  <si>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</si>
  <si>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</si>
  <si>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</si>
  <si>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</si>
  <si>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</si>
  <si>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</si>
  <si>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</si>
  <si>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</si>
  <si>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</si>
  <si>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</si>
  <si>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</si>
  <si>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</si>
  <si>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</si>
  <si>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</si>
  <si>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</si>
  <si>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</si>
  <si>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</si>
  <si>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</si>
  <si>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</si>
  <si>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</si>
  <si>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</si>
  <si>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</si>
  <si>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</si>
  <si>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</si>
  <si>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</si>
  <si>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</si>
  <si>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</si>
  <si>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</si>
  <si>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</si>
  <si>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</si>
  <si>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</si>
  <si>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</si>
  <si>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</si>
  <si>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</si>
  <si>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</si>
  <si>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</si>
  <si>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</si>
  <si>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</si>
  <si>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</si>
  <si>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</si>
  <si>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</si>
  <si>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</si>
  <si>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</si>
  <si>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</si>
  <si>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</si>
  <si>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</si>
  <si>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</si>
  <si>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</si>
  <si>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</si>
  <si>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</si>
  <si>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</si>
  <si>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</si>
  <si>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</si>
  <si>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</si>
  <si>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</si>
  <si>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</si>
  <si>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</si>
  <si>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</si>
  <si>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</si>
  <si>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</si>
  <si>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</si>
  <si>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</si>
  <si>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</si>
  <si>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</si>
  <si>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</si>
  <si>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</si>
  <si>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</si>
  <si>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</si>
  <si>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</si>
  <si>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</si>
  <si>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</si>
  <si>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</si>
  <si>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</si>
  <si>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</si>
  <si>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</si>
  <si>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</si>
  <si>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</si>
  <si>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</si>
  <si>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</si>
  <si>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</si>
  <si>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</si>
  <si>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</si>
  <si>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</si>
  <si>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</si>
  <si>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</si>
  <si>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</si>
  <si>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</si>
  <si>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</si>
  <si>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</si>
  <si>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</si>
  <si>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</si>
  <si>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</si>
  <si>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</si>
  <si>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</si>
  <si>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</si>
  <si>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</si>
  <si>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</si>
  <si>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</si>
  <si>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</si>
  <si>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</si>
  <si>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</si>
  <si>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</si>
  <si>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</si>
  <si>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</si>
  <si>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</si>
  <si>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</si>
  <si>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</si>
  <si>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</si>
  <si>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</si>
  <si>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</si>
  <si>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</si>
  <si>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</si>
  <si>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</si>
  <si>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</si>
  <si>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</si>
  <si>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</si>
  <si>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</si>
  <si>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</si>
  <si>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</si>
  <si>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</si>
  <si>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</si>
  <si>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</si>
  <si>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</si>
  <si>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</si>
  <si>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</si>
  <si>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</si>
  <si>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Kiadások összesen</t>
  </si>
  <si>
    <t>jogcímek</t>
  </si>
  <si>
    <t>Jogcím szerinti összeg</t>
  </si>
  <si>
    <t>A környezetvédelmi alap teljesített kiadások</t>
  </si>
  <si>
    <t>A környezetvédelmi alap teljesített kiadásai</t>
  </si>
  <si>
    <t>Bevételek összesen</t>
  </si>
  <si>
    <t xml:space="preserve">A környezetvédelmi alap teljesített bevételi </t>
  </si>
  <si>
    <t>A környezetvédelmi alap teljesített bevételei</t>
  </si>
  <si>
    <t>Balatonendréd Község Önkormányzata Környezetvédelmi alapjának változásai</t>
  </si>
  <si>
    <t>Szöveg</t>
  </si>
  <si>
    <t xml:space="preserve">    1. Települési önkormányzatok működésének támogatása                                                                                     </t>
  </si>
  <si>
    <t xml:space="preserve">         a.) önkormányzati hivatal működésének támogatása </t>
  </si>
  <si>
    <t>Köröshegy kapja</t>
  </si>
  <si>
    <t xml:space="preserve">                - zöldterület kezelés</t>
  </si>
  <si>
    <t xml:space="preserve">                - közvilágítás                                                                                      </t>
  </si>
  <si>
    <t xml:space="preserve">                - köztemető fenntartás                                                                      </t>
  </si>
  <si>
    <t xml:space="preserve">                - Beszámítás összege /elvárt bevétel csökkentő tényező/</t>
  </si>
  <si>
    <t xml:space="preserve">                - közutak fenntartása, üzemeltetése</t>
  </si>
  <si>
    <t>összesen:</t>
  </si>
  <si>
    <t xml:space="preserve">                - kiegészítés önkormányzat működési támogatása</t>
  </si>
  <si>
    <t xml:space="preserve">          b.) Egyéb kötelező önkormányzati feladatok támogatása</t>
  </si>
  <si>
    <t>2016 évről áthúzódó bérkompenzáció</t>
  </si>
  <si>
    <t>Polgármesteri illetmény támogatás</t>
  </si>
  <si>
    <t xml:space="preserve">    1.1d )Lakott külterülettel kapcsolatos feladatok</t>
  </si>
  <si>
    <t xml:space="preserve">   1.I.e) Üdülőhelyi feladatok</t>
  </si>
  <si>
    <t>Működés általános támogatása</t>
  </si>
  <si>
    <t xml:space="preserve">    2. Óvodapedagógusok és a nevelőmunkájukat segítők támogatása </t>
  </si>
  <si>
    <t xml:space="preserve">    3. Óvoda működésének támogatása</t>
  </si>
  <si>
    <t>Óvoda támogatása összesen:</t>
  </si>
  <si>
    <t xml:space="preserve">    4. Hozzájárulás  pénzbeli szociális ellátásokhoz</t>
  </si>
  <si>
    <t xml:space="preserve">    5.- Szociális és gyermekjóléti alapszolgáltatás feladatai</t>
  </si>
  <si>
    <t xml:space="preserve">         - szoc étkeztetés</t>
  </si>
  <si>
    <t xml:space="preserve">       - gyermekétkeztetés elismert dolgozói létszám támogatása</t>
  </si>
  <si>
    <t xml:space="preserve">       - gyermekétkeztetés üzemeltetési támogatása</t>
  </si>
  <si>
    <t xml:space="preserve">      -  rászoruló gyermekek szünidei étkeztetése</t>
  </si>
  <si>
    <t>Gyermekétkeztetés összesen:</t>
  </si>
  <si>
    <t>6. Könyvtári, közművelődési és múzeumi feladatok támogatása</t>
  </si>
  <si>
    <t>2018. évi NORMATÍVÁK ALAKULÁSA ELSZÁMOLÁS UTÁN</t>
  </si>
  <si>
    <t>Záró</t>
  </si>
  <si>
    <t>1. melléklet a(z) 7/2019. (V.29.) önkormányzati rendelethez</t>
  </si>
  <si>
    <t>2 sz. melléklet a 7/2019. (V.29.) önkormányzati rendelethez</t>
  </si>
  <si>
    <t>Balatonendréd Község Önkormányzata bevételi kormányzati funkció szerint      3. számú mellékleta 7/2019. (V.29.) önkormányzati rendelethez</t>
  </si>
  <si>
    <t>4. melléklet a(z) 7/2019. (V.29.) önkormányzati rendelethez</t>
  </si>
  <si>
    <t>5. melléklet a(z) 7/2019. (V.29.) önkormányzati rendelethez</t>
  </si>
  <si>
    <t>6. melléklet a(z) 7/2019. (V.29.) önkormányzati rendelethez</t>
  </si>
  <si>
    <t>7. melléklet a(z)7/2019. (V.29.) önkormányzati rendelethez</t>
  </si>
  <si>
    <t>8. Számú melléklet a 7/2019. (V.29.) önkormányzati rendelethez</t>
  </si>
  <si>
    <t>9. számú melléklet a 7/2019. (V.29.) önkormányzati rendelethez</t>
  </si>
  <si>
    <t>10. számú melléklet a 7/2019. (V.29.) önkormányzati rendelethez</t>
  </si>
  <si>
    <t>Létszámelőirányzat a 2018.évre                          11. sz. melléklet a 7/2019. (V.29.) önkormányzati rendelethez</t>
  </si>
  <si>
    <t>12. melléklet a(z) 7/2019. (V.29.) önkormányzati rendelethez</t>
  </si>
  <si>
    <t>13. melléklet a(z) 7/2019. (V.29.) önkormányzati rendelethez</t>
  </si>
  <si>
    <t>14 melléklet a(z) 7/2019. (V.29.) önkormányzati rendelethez</t>
  </si>
  <si>
    <t>15. melléklet a(z) 7/2019. (V.29.) önkormányzati rendelethez</t>
  </si>
  <si>
    <t>16. melléklet a(z) 7/2019. (V.29.) önkormányzati rendelethez</t>
  </si>
  <si>
    <t>17.sz. melléklet a 7/2019. (V.29.) önkormányzati rendelethez</t>
  </si>
  <si>
    <t>18. melléklet a 7/2019. (V.29.) önkormányzati rendelethez</t>
  </si>
  <si>
    <t>19. melléklet a(z) 7/2019. (V.29.) önkormányzati rendelethez</t>
  </si>
  <si>
    <t>20. mellkéklet a(z) 7/2019. (V.29.) önkormányzati rendelethez</t>
  </si>
  <si>
    <t>21. mellkéklet a(z)7/2019. (V.29.) önkormányzati rendelethez</t>
  </si>
  <si>
    <t>22. melléklet a(z) 7/2019. (V.29.) önkormányzati rendelethez</t>
  </si>
  <si>
    <t>23. melléklet a(z) 7/2019.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</si>
</sst>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14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8"/>
      <name val="Calibri"/>
      <family val="2"/>
      <charset val="238"/>
    </font>
    <font>
      <i/>
      <sz val="14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1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mbria"/>
      <family val="1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i/>
      <sz val="8"/>
      <name val="Arial"/>
      <family val="2"/>
      <charset val="238"/>
    </font>
    <font>
      <b/>
      <sz val="8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9"/>
      <color indexed="8"/>
      <name val="Arial"/>
      <family val="2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6"/>
      <name val="Arial"/>
      <family val="2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8"/>
      <color indexed="8"/>
      <name val="Arial"/>
      <family val="2"/>
    </font>
    <font>
      <u/>
      <sz val="10"/>
      <color theme="10"/>
      <name val="Arial"/>
      <family val="2"/>
      <charset val="238"/>
    </font>
    <font>
      <b/>
      <sz val="18"/>
      <name val="Arial"/>
      <family val="2"/>
      <charset val="238"/>
    </font>
    <font>
      <b/>
      <i/>
      <sz val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7"/>
      <name val="Arial CE"/>
      <charset val="238"/>
    </font>
    <font>
      <sz val="9"/>
      <name val="Arial CE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9"/>
        <bgColor indexed="64"/>
      </patternFill>
    </fill>
  </fills>
  <borders count="1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5">
    <xf numFmtId="0" fontId="0" fillId="0" borderId="0"/>
    <xf numFmtId="0" fontId="10" fillId="0" borderId="0"/>
    <xf numFmtId="0" fontId="11" fillId="0" borderId="0"/>
    <xf numFmtId="0" fontId="6" fillId="0" borderId="0" applyNumberFormat="0" applyFill="0" applyBorder="0" applyAlignment="0" applyProtection="0"/>
    <xf numFmtId="0" fontId="32" fillId="0" borderId="0"/>
    <xf numFmtId="0" fontId="35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41" fillId="7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9" borderId="0" applyNumberFormat="0" applyBorder="0" applyAlignment="0" applyProtection="0"/>
    <xf numFmtId="0" fontId="41" fillId="7" borderId="0" applyNumberFormat="0" applyBorder="0" applyAlignment="0" applyProtection="0"/>
    <xf numFmtId="0" fontId="41" fillId="4" borderId="0" applyNumberFormat="0" applyBorder="0" applyAlignment="0" applyProtection="0"/>
    <xf numFmtId="0" fontId="41" fillId="12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2" fillId="16" borderId="0" applyNumberFormat="0" applyBorder="0" applyAlignment="0" applyProtection="0"/>
    <xf numFmtId="0" fontId="43" fillId="17" borderId="88" applyNumberFormat="0" applyAlignment="0" applyProtection="0"/>
    <xf numFmtId="0" fontId="44" fillId="18" borderId="89" applyNumberFormat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0" borderId="90" applyNumberFormat="0" applyFill="0" applyAlignment="0" applyProtection="0"/>
    <xf numFmtId="0" fontId="48" fillId="0" borderId="91" applyNumberFormat="0" applyFill="0" applyAlignment="0" applyProtection="0"/>
    <xf numFmtId="0" fontId="49" fillId="0" borderId="92" applyNumberFormat="0" applyFill="0" applyAlignment="0" applyProtection="0"/>
    <xf numFmtId="0" fontId="49" fillId="0" borderId="0" applyNumberFormat="0" applyFill="0" applyBorder="0" applyAlignment="0" applyProtection="0"/>
    <xf numFmtId="0" fontId="50" fillId="8" borderId="88" applyNumberFormat="0" applyAlignment="0" applyProtection="0"/>
    <xf numFmtId="0" fontId="51" fillId="0" borderId="93" applyNumberFormat="0" applyFill="0" applyAlignment="0" applyProtection="0"/>
    <xf numFmtId="0" fontId="52" fillId="8" borderId="0" applyNumberFormat="0" applyBorder="0" applyAlignment="0" applyProtection="0"/>
    <xf numFmtId="0" fontId="39" fillId="0" borderId="0"/>
    <xf numFmtId="0" fontId="11" fillId="5" borderId="94" applyNumberFormat="0" applyFont="0" applyAlignment="0" applyProtection="0"/>
    <xf numFmtId="0" fontId="53" fillId="17" borderId="95" applyNumberFormat="0" applyAlignment="0" applyProtection="0"/>
    <xf numFmtId="0" fontId="54" fillId="0" borderId="0" applyNumberFormat="0" applyFill="0" applyBorder="0" applyAlignment="0" applyProtection="0"/>
    <xf numFmtId="0" fontId="55" fillId="0" borderId="96" applyNumberFormat="0" applyFill="0" applyAlignment="0" applyProtection="0"/>
    <xf numFmtId="0" fontId="51" fillId="0" borderId="0" applyNumberFormat="0" applyFill="0" applyBorder="0" applyAlignment="0" applyProtection="0"/>
    <xf numFmtId="0" fontId="3" fillId="0" borderId="0"/>
    <xf numFmtId="0" fontId="74" fillId="0" borderId="0" applyNumberFormat="0" applyFill="0" applyBorder="0" applyAlignment="0" applyProtection="0"/>
    <xf numFmtId="0" fontId="92" fillId="0" borderId="0"/>
    <xf numFmtId="0" fontId="2" fillId="0" borderId="0"/>
  </cellStyleXfs>
  <cellXfs count="744">
    <xf numFmtId="0" fontId="0" fillId="0" borderId="0" xfId="0"/>
    <xf numFmtId="0" fontId="0" fillId="0" borderId="0" xfId="0" applyAlignment="1"/>
    <xf numFmtId="0" fontId="6" fillId="0" borderId="0" xfId="0" applyFont="1"/>
    <xf numFmtId="0" fontId="3" fillId="0" borderId="0" xfId="0" applyFont="1"/>
    <xf numFmtId="0" fontId="4" fillId="0" borderId="0" xfId="3" applyNumberFormat="1" applyFont="1" applyFill="1" applyBorder="1" applyAlignment="1" applyProtection="1">
      <alignment horizontal="left"/>
    </xf>
    <xf numFmtId="0" fontId="6" fillId="0" borderId="0" xfId="0" applyFont="1" applyBorder="1"/>
    <xf numFmtId="0" fontId="4" fillId="0" borderId="0" xfId="0" applyFont="1"/>
    <xf numFmtId="0" fontId="4" fillId="0" borderId="0" xfId="0" applyFont="1" applyAlignment="1"/>
    <xf numFmtId="0" fontId="0" fillId="0" borderId="2" xfId="0" applyBorder="1"/>
    <xf numFmtId="0" fontId="0" fillId="0" borderId="3" xfId="0" applyBorder="1"/>
    <xf numFmtId="0" fontId="4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4" fillId="0" borderId="8" xfId="0" applyFont="1" applyFill="1" applyBorder="1"/>
    <xf numFmtId="0" fontId="4" fillId="0" borderId="5" xfId="0" applyFont="1" applyFill="1" applyBorder="1"/>
    <xf numFmtId="0" fontId="0" fillId="0" borderId="10" xfId="0" applyBorder="1"/>
    <xf numFmtId="0" fontId="4" fillId="0" borderId="5" xfId="0" applyFont="1" applyBorder="1"/>
    <xf numFmtId="0" fontId="4" fillId="0" borderId="0" xfId="0" applyFont="1" applyBorder="1"/>
    <xf numFmtId="0" fontId="0" fillId="0" borderId="0" xfId="0" applyBorder="1"/>
    <xf numFmtId="0" fontId="4" fillId="0" borderId="0" xfId="3" applyNumberFormat="1" applyFont="1" applyFill="1" applyBorder="1" applyAlignment="1" applyProtection="1">
      <alignment horizontal="left" indent="1"/>
    </xf>
    <xf numFmtId="0" fontId="6" fillId="0" borderId="13" xfId="0" applyFont="1" applyBorder="1"/>
    <xf numFmtId="0" fontId="0" fillId="0" borderId="9" xfId="0" applyBorder="1"/>
    <xf numFmtId="0" fontId="6" fillId="0" borderId="14" xfId="0" applyFont="1" applyBorder="1"/>
    <xf numFmtId="0" fontId="0" fillId="0" borderId="15" xfId="0" applyBorder="1"/>
    <xf numFmtId="0" fontId="4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4" fillId="0" borderId="21" xfId="0" applyFont="1" applyBorder="1"/>
    <xf numFmtId="0" fontId="6" fillId="0" borderId="22" xfId="0" applyFont="1" applyBorder="1" applyAlignment="1">
      <alignment horizontal="justify" wrapText="1"/>
    </xf>
    <xf numFmtId="0" fontId="6" fillId="0" borderId="13" xfId="0" applyFont="1" applyBorder="1" applyAlignment="1">
      <alignment horizontal="justify"/>
    </xf>
    <xf numFmtId="0" fontId="6" fillId="0" borderId="14" xfId="0" applyFont="1" applyBorder="1" applyAlignment="1">
      <alignment horizontal="justify"/>
    </xf>
    <xf numFmtId="0" fontId="4" fillId="0" borderId="15" xfId="0" applyFont="1" applyFill="1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4" fillId="0" borderId="21" xfId="0" applyFont="1" applyFill="1" applyBorder="1" applyAlignment="1">
      <alignment horizontal="justify"/>
    </xf>
    <xf numFmtId="0" fontId="0" fillId="0" borderId="22" xfId="0" applyFill="1" applyBorder="1"/>
    <xf numFmtId="0" fontId="6" fillId="0" borderId="13" xfId="0" applyFont="1" applyFill="1" applyBorder="1" applyAlignment="1">
      <alignment horizontal="justify"/>
    </xf>
    <xf numFmtId="0" fontId="6" fillId="0" borderId="14" xfId="0" applyFont="1" applyFill="1" applyBorder="1" applyAlignment="1">
      <alignment horizontal="justify"/>
    </xf>
    <xf numFmtId="0" fontId="0" fillId="0" borderId="6" xfId="0" applyBorder="1"/>
    <xf numFmtId="0" fontId="0" fillId="0" borderId="26" xfId="0" applyBorder="1"/>
    <xf numFmtId="0" fontId="0" fillId="0" borderId="11" xfId="0" applyBorder="1"/>
    <xf numFmtId="0" fontId="0" fillId="0" borderId="27" xfId="0" applyBorder="1"/>
    <xf numFmtId="0" fontId="0" fillId="0" borderId="23" xfId="0" applyBorder="1"/>
    <xf numFmtId="0" fontId="0" fillId="0" borderId="28" xfId="0" applyBorder="1"/>
    <xf numFmtId="0" fontId="0" fillId="0" borderId="29" xfId="0" applyBorder="1"/>
    <xf numFmtId="0" fontId="0" fillId="0" borderId="33" xfId="0" applyBorder="1"/>
    <xf numFmtId="0" fontId="0" fillId="0" borderId="34" xfId="0" applyBorder="1"/>
    <xf numFmtId="0" fontId="0" fillId="0" borderId="7" xfId="0" applyBorder="1"/>
    <xf numFmtId="0" fontId="0" fillId="0" borderId="35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36" xfId="0" applyBorder="1"/>
    <xf numFmtId="0" fontId="0" fillId="0" borderId="31" xfId="0" applyBorder="1"/>
    <xf numFmtId="0" fontId="0" fillId="0" borderId="32" xfId="0" applyBorder="1"/>
    <xf numFmtId="0" fontId="0" fillId="0" borderId="12" xfId="0" applyBorder="1"/>
    <xf numFmtId="0" fontId="4" fillId="0" borderId="8" xfId="0" applyFont="1" applyBorder="1"/>
    <xf numFmtId="0" fontId="4" fillId="0" borderId="28" xfId="0" applyFont="1" applyBorder="1"/>
    <xf numFmtId="0" fontId="4" fillId="0" borderId="21" xfId="0" applyFont="1" applyBorder="1" applyAlignment="1">
      <alignment horizontal="right"/>
    </xf>
    <xf numFmtId="0" fontId="0" fillId="0" borderId="21" xfId="0" applyBorder="1"/>
    <xf numFmtId="0" fontId="0" fillId="0" borderId="21" xfId="0" applyBorder="1" applyAlignment="1">
      <alignment wrapText="1"/>
    </xf>
    <xf numFmtId="0" fontId="0" fillId="0" borderId="0" xfId="0" applyAlignment="1">
      <alignment horizontal="right"/>
    </xf>
    <xf numFmtId="0" fontId="0" fillId="0" borderId="21" xfId="0" applyBorder="1" applyAlignment="1">
      <alignment horizontal="right"/>
    </xf>
    <xf numFmtId="0" fontId="0" fillId="0" borderId="30" xfId="0" applyBorder="1"/>
    <xf numFmtId="0" fontId="0" fillId="0" borderId="38" xfId="0" applyBorder="1"/>
    <xf numFmtId="0" fontId="0" fillId="0" borderId="39" xfId="0" applyBorder="1"/>
    <xf numFmtId="0" fontId="0" fillId="0" borderId="0" xfId="0" applyBorder="1" applyAlignment="1"/>
    <xf numFmtId="0" fontId="4" fillId="0" borderId="42" xfId="0" applyFont="1" applyBorder="1"/>
    <xf numFmtId="0" fontId="4" fillId="0" borderId="13" xfId="0" applyFont="1" applyBorder="1"/>
    <xf numFmtId="0" fontId="4" fillId="0" borderId="43" xfId="0" applyFont="1" applyBorder="1"/>
    <xf numFmtId="0" fontId="4" fillId="0" borderId="0" xfId="0" applyFont="1" applyBorder="1" applyAlignment="1">
      <alignment horizontal="left"/>
    </xf>
    <xf numFmtId="0" fontId="4" fillId="0" borderId="29" xfId="0" applyFont="1" applyBorder="1"/>
    <xf numFmtId="0" fontId="4" fillId="0" borderId="13" xfId="0" applyFont="1" applyBorder="1" applyAlignment="1">
      <alignment wrapText="1"/>
    </xf>
    <xf numFmtId="0" fontId="4" fillId="0" borderId="14" xfId="0" applyFont="1" applyBorder="1"/>
    <xf numFmtId="0" fontId="4" fillId="0" borderId="4" xfId="0" applyFont="1" applyBorder="1" applyAlignment="1">
      <alignment wrapText="1"/>
    </xf>
    <xf numFmtId="0" fontId="4" fillId="0" borderId="8" xfId="0" applyFont="1" applyBorder="1" applyAlignment="1"/>
    <xf numFmtId="0" fontId="4" fillId="0" borderId="5" xfId="0" applyFont="1" applyBorder="1" applyAlignment="1">
      <alignment horizontal="right"/>
    </xf>
    <xf numFmtId="0" fontId="15" fillId="0" borderId="0" xfId="0" applyFont="1"/>
    <xf numFmtId="0" fontId="20" fillId="0" borderId="0" xfId="0" applyFont="1" applyAlignment="1">
      <alignment horizontal="center"/>
    </xf>
    <xf numFmtId="0" fontId="6" fillId="0" borderId="8" xfId="0" applyFont="1" applyBorder="1"/>
    <xf numFmtId="0" fontId="0" fillId="0" borderId="48" xfId="0" applyBorder="1"/>
    <xf numFmtId="0" fontId="0" fillId="0" borderId="49" xfId="0" applyBorder="1"/>
    <xf numFmtId="0" fontId="4" fillId="0" borderId="4" xfId="3" applyNumberFormat="1" applyFont="1" applyFill="1" applyBorder="1" applyAlignment="1" applyProtection="1">
      <alignment horizontal="left"/>
    </xf>
    <xf numFmtId="0" fontId="13" fillId="0" borderId="30" xfId="0" applyFont="1" applyBorder="1"/>
    <xf numFmtId="0" fontId="15" fillId="0" borderId="9" xfId="0" applyFont="1" applyBorder="1"/>
    <xf numFmtId="0" fontId="17" fillId="0" borderId="31" xfId="0" applyFont="1" applyBorder="1"/>
    <xf numFmtId="0" fontId="16" fillId="0" borderId="4" xfId="0" applyFont="1" applyBorder="1" applyAlignment="1">
      <alignment horizontal="left"/>
    </xf>
    <xf numFmtId="0" fontId="0" fillId="0" borderId="8" xfId="0" applyBorder="1" applyAlignment="1"/>
    <xf numFmtId="0" fontId="18" fillId="0" borderId="4" xfId="0" applyFont="1" applyBorder="1"/>
    <xf numFmtId="0" fontId="18" fillId="0" borderId="21" xfId="0" applyFont="1" applyBorder="1"/>
    <xf numFmtId="0" fontId="6" fillId="0" borderId="21" xfId="0" applyFont="1" applyBorder="1"/>
    <xf numFmtId="0" fontId="18" fillId="0" borderId="38" xfId="0" applyFont="1" applyFill="1" applyBorder="1" applyAlignment="1">
      <alignment horizontal="left" wrapText="1"/>
    </xf>
    <xf numFmtId="0" fontId="16" fillId="0" borderId="4" xfId="0" applyFont="1" applyBorder="1"/>
    <xf numFmtId="0" fontId="25" fillId="0" borderId="0" xfId="0" applyFont="1"/>
    <xf numFmtId="0" fontId="21" fillId="0" borderId="21" xfId="0" applyFont="1" applyBorder="1"/>
    <xf numFmtId="0" fontId="16" fillId="0" borderId="28" xfId="0" applyFont="1" applyBorder="1" applyAlignment="1">
      <alignment horizontal="left"/>
    </xf>
    <xf numFmtId="0" fontId="21" fillId="0" borderId="0" xfId="0" applyFont="1"/>
    <xf numFmtId="0" fontId="26" fillId="0" borderId="0" xfId="0" applyFont="1" applyAlignment="1"/>
    <xf numFmtId="0" fontId="27" fillId="0" borderId="21" xfId="0" applyFont="1" applyBorder="1"/>
    <xf numFmtId="0" fontId="24" fillId="0" borderId="32" xfId="0" applyFont="1" applyBorder="1"/>
    <xf numFmtId="0" fontId="21" fillId="0" borderId="0" xfId="0" applyFont="1" applyBorder="1"/>
    <xf numFmtId="0" fontId="6" fillId="0" borderId="42" xfId="0" applyFont="1" applyBorder="1"/>
    <xf numFmtId="0" fontId="0" fillId="0" borderId="42" xfId="0" applyBorder="1"/>
    <xf numFmtId="0" fontId="6" fillId="0" borderId="0" xfId="3" applyNumberFormat="1" applyFont="1" applyFill="1" applyBorder="1" applyAlignment="1" applyProtection="1">
      <alignment horizontal="left" indent="1"/>
    </xf>
    <xf numFmtId="0" fontId="7" fillId="0" borderId="0" xfId="3" applyNumberFormat="1" applyFont="1" applyFill="1" applyBorder="1" applyAlignment="1" applyProtection="1">
      <alignment horizontal="left"/>
    </xf>
    <xf numFmtId="0" fontId="5" fillId="0" borderId="0" xfId="0" applyFont="1" applyBorder="1" applyAlignment="1"/>
    <xf numFmtId="0" fontId="21" fillId="0" borderId="0" xfId="0" applyFont="1" applyFill="1" applyBorder="1"/>
    <xf numFmtId="0" fontId="29" fillId="0" borderId="0" xfId="0" applyFont="1"/>
    <xf numFmtId="0" fontId="29" fillId="0" borderId="0" xfId="0" applyFont="1" applyBorder="1"/>
    <xf numFmtId="0" fontId="15" fillId="0" borderId="0" xfId="0" applyFont="1" applyBorder="1"/>
    <xf numFmtId="0" fontId="6" fillId="0" borderId="8" xfId="0" applyFont="1" applyBorder="1" applyAlignment="1"/>
    <xf numFmtId="0" fontId="0" fillId="0" borderId="51" xfId="0" applyBorder="1"/>
    <xf numFmtId="0" fontId="0" fillId="0" borderId="29" xfId="0" applyBorder="1" applyAlignment="1"/>
    <xf numFmtId="0" fontId="6" fillId="0" borderId="29" xfId="0" applyFont="1" applyBorder="1" applyAlignment="1"/>
    <xf numFmtId="0" fontId="0" fillId="0" borderId="29" xfId="0" applyBorder="1" applyAlignment="1"/>
    <xf numFmtId="0" fontId="30" fillId="0" borderId="9" xfId="0" applyFont="1" applyBorder="1" applyAlignment="1" applyProtection="1">
      <alignment horizontal="left" wrapText="1" indent="1"/>
    </xf>
    <xf numFmtId="0" fontId="30" fillId="0" borderId="6" xfId="0" applyFont="1" applyBorder="1" applyAlignment="1" applyProtection="1">
      <alignment horizontal="left" wrapText="1" indent="1"/>
    </xf>
    <xf numFmtId="0" fontId="30" fillId="0" borderId="6" xfId="0" applyFont="1" applyBorder="1" applyAlignment="1" applyProtection="1">
      <alignment horizontal="left" vertical="center" wrapText="1" indent="1"/>
    </xf>
    <xf numFmtId="0" fontId="30" fillId="0" borderId="39" xfId="0" applyFont="1" applyBorder="1" applyAlignment="1" applyProtection="1">
      <alignment horizontal="left" vertical="center" wrapText="1" indent="1"/>
    </xf>
    <xf numFmtId="0" fontId="30" fillId="0" borderId="39" xfId="0" applyFont="1" applyBorder="1" applyAlignment="1" applyProtection="1">
      <alignment horizontal="left" wrapText="1" indent="1"/>
    </xf>
    <xf numFmtId="0" fontId="30" fillId="0" borderId="6" xfId="0" quotePrefix="1" applyFont="1" applyBorder="1" applyAlignment="1" applyProtection="1">
      <alignment horizontal="left" wrapText="1" indent="1"/>
    </xf>
    <xf numFmtId="0" fontId="18" fillId="0" borderId="48" xfId="0" applyFont="1" applyFill="1" applyBorder="1" applyAlignment="1">
      <alignment horizontal="left"/>
    </xf>
    <xf numFmtId="0" fontId="19" fillId="0" borderId="4" xfId="0" applyFont="1" applyBorder="1"/>
    <xf numFmtId="0" fontId="31" fillId="0" borderId="8" xfId="0" applyFont="1" applyBorder="1" applyAlignment="1" applyProtection="1">
      <alignment horizontal="left" vertical="center" wrapText="1" indent="1"/>
    </xf>
    <xf numFmtId="0" fontId="30" fillId="0" borderId="39" xfId="0" applyFont="1" applyBorder="1" applyAlignment="1" applyProtection="1">
      <alignment vertical="center" wrapText="1"/>
    </xf>
    <xf numFmtId="0" fontId="31" fillId="0" borderId="62" xfId="0" applyFont="1" applyBorder="1" applyAlignment="1" applyProtection="1">
      <alignment horizontal="left" vertical="center" wrapText="1" indent="1"/>
    </xf>
    <xf numFmtId="0" fontId="31" fillId="0" borderId="8" xfId="0" applyFont="1" applyBorder="1" applyAlignment="1" applyProtection="1">
      <alignment wrapText="1"/>
    </xf>
    <xf numFmtId="0" fontId="16" fillId="0" borderId="21" xfId="0" applyFont="1" applyFill="1" applyBorder="1" applyAlignment="1">
      <alignment horizontal="left"/>
    </xf>
    <xf numFmtId="0" fontId="15" fillId="0" borderId="49" xfId="0" applyFont="1" applyBorder="1"/>
    <xf numFmtId="0" fontId="33" fillId="0" borderId="6" xfId="4" applyFont="1" applyFill="1" applyBorder="1" applyAlignment="1" applyProtection="1">
      <alignment horizontal="left" vertical="center" wrapText="1" indent="1"/>
    </xf>
    <xf numFmtId="0" fontId="33" fillId="0" borderId="6" xfId="4" applyFont="1" applyFill="1" applyBorder="1" applyAlignment="1" applyProtection="1">
      <alignment horizontal="left" vertical="center" wrapText="1" indent="6"/>
    </xf>
    <xf numFmtId="0" fontId="33" fillId="0" borderId="7" xfId="4" applyFont="1" applyFill="1" applyBorder="1" applyAlignment="1" applyProtection="1">
      <alignment horizontal="left" vertical="center" wrapText="1" indent="7"/>
    </xf>
    <xf numFmtId="0" fontId="33" fillId="0" borderId="39" xfId="4" applyFont="1" applyFill="1" applyBorder="1" applyAlignment="1" applyProtection="1">
      <alignment vertical="center" wrapText="1"/>
    </xf>
    <xf numFmtId="0" fontId="33" fillId="0" borderId="6" xfId="4" applyFont="1" applyFill="1" applyBorder="1" applyAlignment="1" applyProtection="1"/>
    <xf numFmtId="0" fontId="33" fillId="0" borderId="6" xfId="4" applyFont="1" applyFill="1" applyBorder="1" applyAlignment="1" applyProtection="1">
      <alignment vertical="center" wrapText="1"/>
    </xf>
    <xf numFmtId="0" fontId="33" fillId="0" borderId="39" xfId="4" applyFont="1" applyFill="1" applyBorder="1" applyAlignment="1" applyProtection="1">
      <alignment horizontal="left" vertical="center" wrapText="1" indent="1"/>
    </xf>
    <xf numFmtId="0" fontId="33" fillId="0" borderId="9" xfId="4" applyFont="1" applyFill="1" applyBorder="1" applyAlignment="1" applyProtection="1">
      <alignment horizontal="left" vertical="center" wrapText="1" indent="6"/>
    </xf>
    <xf numFmtId="0" fontId="34" fillId="0" borderId="8" xfId="4" applyFont="1" applyFill="1" applyBorder="1" applyAlignment="1" applyProtection="1">
      <alignment horizontal="left" vertical="center" wrapText="1" indent="1"/>
    </xf>
    <xf numFmtId="0" fontId="31" fillId="0" borderId="58" xfId="0" applyFont="1" applyBorder="1" applyAlignment="1" applyProtection="1">
      <alignment horizontal="left" vertical="center" wrapText="1" indent="1"/>
    </xf>
    <xf numFmtId="0" fontId="16" fillId="0" borderId="50" xfId="0" applyFont="1" applyBorder="1" applyAlignment="1">
      <alignment horizontal="right"/>
    </xf>
    <xf numFmtId="0" fontId="0" fillId="0" borderId="64" xfId="0" applyBorder="1"/>
    <xf numFmtId="0" fontId="15" fillId="0" borderId="31" xfId="0" applyFont="1" applyBorder="1"/>
    <xf numFmtId="0" fontId="15" fillId="0" borderId="38" xfId="0" applyFont="1" applyBorder="1"/>
    <xf numFmtId="0" fontId="15" fillId="0" borderId="6" xfId="0" applyFont="1" applyFill="1" applyBorder="1"/>
    <xf numFmtId="0" fontId="17" fillId="0" borderId="6" xfId="0" applyFont="1" applyBorder="1"/>
    <xf numFmtId="0" fontId="14" fillId="0" borderId="6" xfId="0" applyFont="1" applyFill="1" applyBorder="1"/>
    <xf numFmtId="0" fontId="15" fillId="0" borderId="39" xfId="0" applyFont="1" applyFill="1" applyBorder="1"/>
    <xf numFmtId="0" fontId="15" fillId="0" borderId="64" xfId="0" applyFont="1" applyBorder="1"/>
    <xf numFmtId="0" fontId="15" fillId="0" borderId="49" xfId="0" applyFont="1" applyFill="1" applyBorder="1"/>
    <xf numFmtId="0" fontId="11" fillId="0" borderId="0" xfId="2"/>
    <xf numFmtId="0" fontId="4" fillId="0" borderId="0" xfId="8" applyFont="1" applyFill="1" applyBorder="1" applyAlignment="1">
      <alignment horizontal="center" vertical="center"/>
    </xf>
    <xf numFmtId="0" fontId="6" fillId="0" borderId="0" xfId="8" applyFont="1" applyFill="1" applyBorder="1" applyAlignment="1">
      <alignment vertical="center"/>
    </xf>
    <xf numFmtId="0" fontId="6" fillId="0" borderId="0" xfId="2" applyFont="1" applyFill="1" applyBorder="1"/>
    <xf numFmtId="0" fontId="6" fillId="0" borderId="70" xfId="2" applyFont="1" applyFill="1" applyBorder="1" applyAlignment="1">
      <alignment vertical="center"/>
    </xf>
    <xf numFmtId="0" fontId="6" fillId="0" borderId="71" xfId="2" applyFont="1" applyFill="1" applyBorder="1"/>
    <xf numFmtId="0" fontId="6" fillId="0" borderId="71" xfId="8" applyFont="1" applyFill="1" applyBorder="1" applyAlignment="1">
      <alignment vertical="center"/>
    </xf>
    <xf numFmtId="3" fontId="6" fillId="0" borderId="72" xfId="8" applyNumberFormat="1" applyFont="1" applyFill="1" applyBorder="1" applyAlignment="1">
      <alignment vertical="center"/>
    </xf>
    <xf numFmtId="3" fontId="6" fillId="0" borderId="73" xfId="8" applyNumberFormat="1" applyFont="1" applyFill="1" applyBorder="1" applyAlignment="1">
      <alignment vertical="center"/>
    </xf>
    <xf numFmtId="0" fontId="6" fillId="0" borderId="75" xfId="2" applyFont="1" applyFill="1" applyBorder="1" applyAlignment="1">
      <alignment vertical="center"/>
    </xf>
    <xf numFmtId="0" fontId="6" fillId="0" borderId="76" xfId="8" applyFont="1" applyFill="1" applyBorder="1" applyAlignment="1">
      <alignment vertical="center"/>
    </xf>
    <xf numFmtId="0" fontId="6" fillId="0" borderId="77" xfId="2" applyFont="1" applyFill="1" applyBorder="1" applyAlignment="1">
      <alignment vertical="center"/>
    </xf>
    <xf numFmtId="0" fontId="12" fillId="0" borderId="78" xfId="8" applyFont="1" applyFill="1" applyBorder="1" applyAlignment="1">
      <alignment vertical="center"/>
    </xf>
    <xf numFmtId="0" fontId="40" fillId="0" borderId="79" xfId="8" applyFont="1" applyFill="1" applyBorder="1" applyAlignment="1">
      <alignment vertical="center"/>
    </xf>
    <xf numFmtId="0" fontId="40" fillId="0" borderId="80" xfId="8" applyFont="1" applyFill="1" applyBorder="1" applyAlignment="1">
      <alignment vertical="center"/>
    </xf>
    <xf numFmtId="3" fontId="12" fillId="0" borderId="65" xfId="8" applyNumberFormat="1" applyFont="1" applyFill="1" applyBorder="1" applyAlignment="1">
      <alignment vertical="center"/>
    </xf>
    <xf numFmtId="0" fontId="12" fillId="0" borderId="66" xfId="8" applyFont="1" applyFill="1" applyBorder="1" applyAlignment="1">
      <alignment vertical="center"/>
    </xf>
    <xf numFmtId="0" fontId="40" fillId="0" borderId="67" xfId="8" applyFont="1" applyFill="1" applyBorder="1" applyAlignment="1">
      <alignment vertical="center"/>
    </xf>
    <xf numFmtId="0" fontId="40" fillId="0" borderId="68" xfId="8" applyFont="1" applyFill="1" applyBorder="1" applyAlignment="1">
      <alignment vertical="center"/>
    </xf>
    <xf numFmtId="0" fontId="8" fillId="0" borderId="78" xfId="8" applyFont="1" applyFill="1" applyBorder="1" applyAlignment="1">
      <alignment vertical="center"/>
    </xf>
    <xf numFmtId="0" fontId="8" fillId="0" borderId="79" xfId="8" applyFont="1" applyFill="1" applyBorder="1" applyAlignment="1">
      <alignment vertical="center"/>
    </xf>
    <xf numFmtId="0" fontId="8" fillId="0" borderId="80" xfId="8" applyFont="1" applyFill="1" applyBorder="1" applyAlignment="1">
      <alignment vertical="center"/>
    </xf>
    <xf numFmtId="3" fontId="8" fillId="0" borderId="65" xfId="8" applyNumberFormat="1" applyFont="1" applyFill="1" applyBorder="1" applyAlignment="1">
      <alignment vertical="center"/>
    </xf>
    <xf numFmtId="0" fontId="4" fillId="0" borderId="0" xfId="8" applyFont="1" applyFill="1" applyBorder="1" applyAlignment="1">
      <alignment vertical="center"/>
    </xf>
    <xf numFmtId="0" fontId="12" fillId="0" borderId="81" xfId="8" applyFont="1" applyFill="1" applyBorder="1" applyAlignment="1">
      <alignment vertical="center"/>
    </xf>
    <xf numFmtId="0" fontId="6" fillId="0" borderId="77" xfId="8" applyFont="1" applyFill="1" applyBorder="1" applyAlignment="1">
      <alignment vertical="center"/>
    </xf>
    <xf numFmtId="0" fontId="6" fillId="0" borderId="70" xfId="8" applyFont="1" applyFill="1" applyBorder="1" applyAlignment="1">
      <alignment vertical="center"/>
    </xf>
    <xf numFmtId="0" fontId="6" fillId="0" borderId="77" xfId="2" applyFont="1" applyFill="1" applyBorder="1"/>
    <xf numFmtId="0" fontId="6" fillId="0" borderId="84" xfId="8" applyFont="1" applyFill="1" applyBorder="1" applyAlignment="1">
      <alignment vertical="center"/>
    </xf>
    <xf numFmtId="0" fontId="6" fillId="0" borderId="85" xfId="2" applyFont="1" applyFill="1" applyBorder="1"/>
    <xf numFmtId="0" fontId="6" fillId="0" borderId="86" xfId="8" applyFont="1" applyFill="1" applyBorder="1" applyAlignment="1">
      <alignment vertical="center"/>
    </xf>
    <xf numFmtId="0" fontId="12" fillId="0" borderId="82" xfId="8" applyFont="1" applyFill="1" applyBorder="1" applyAlignment="1">
      <alignment vertical="center"/>
    </xf>
    <xf numFmtId="0" fontId="12" fillId="0" borderId="87" xfId="8" applyFont="1" applyFill="1" applyBorder="1" applyAlignment="1">
      <alignment vertical="center"/>
    </xf>
    <xf numFmtId="3" fontId="12" fillId="0" borderId="83" xfId="8" applyNumberFormat="1" applyFont="1" applyFill="1" applyBorder="1" applyAlignment="1">
      <alignment vertical="center"/>
    </xf>
    <xf numFmtId="0" fontId="12" fillId="0" borderId="79" xfId="8" applyFont="1" applyFill="1" applyBorder="1" applyAlignment="1">
      <alignment vertical="center"/>
    </xf>
    <xf numFmtId="0" fontId="12" fillId="0" borderId="80" xfId="8" applyFont="1" applyFill="1" applyBorder="1" applyAlignment="1">
      <alignment vertical="center"/>
    </xf>
    <xf numFmtId="0" fontId="8" fillId="0" borderId="82" xfId="8" applyFont="1" applyFill="1" applyBorder="1" applyAlignment="1">
      <alignment vertical="center"/>
    </xf>
    <xf numFmtId="0" fontId="9" fillId="0" borderId="0" xfId="8" applyFont="1" applyFill="1" applyBorder="1" applyAlignment="1">
      <alignment vertical="center"/>
    </xf>
    <xf numFmtId="3" fontId="6" fillId="0" borderId="0" xfId="8" applyNumberFormat="1" applyFont="1" applyFill="1" applyBorder="1" applyAlignment="1">
      <alignment vertical="center"/>
    </xf>
    <xf numFmtId="3" fontId="6" fillId="0" borderId="0" xfId="2" applyNumberFormat="1" applyFont="1" applyFill="1" applyBorder="1"/>
    <xf numFmtId="0" fontId="40" fillId="0" borderId="0" xfId="8" applyFont="1" applyFill="1" applyBorder="1" applyAlignment="1">
      <alignment vertical="center"/>
    </xf>
    <xf numFmtId="0" fontId="4" fillId="0" borderId="0" xfId="45" applyFont="1"/>
    <xf numFmtId="0" fontId="39" fillId="0" borderId="0" xfId="45"/>
    <xf numFmtId="0" fontId="4" fillId="0" borderId="98" xfId="45" applyFont="1" applyBorder="1" applyAlignment="1">
      <alignment horizontal="center"/>
    </xf>
    <xf numFmtId="0" fontId="14" fillId="0" borderId="99" xfId="45" applyFont="1" applyBorder="1" applyAlignment="1">
      <alignment horizontal="center" wrapText="1"/>
    </xf>
    <xf numFmtId="0" fontId="4" fillId="0" borderId="99" xfId="45" applyFont="1" applyBorder="1" applyAlignment="1">
      <alignment horizontal="center" wrapText="1"/>
    </xf>
    <xf numFmtId="0" fontId="4" fillId="0" borderId="97" xfId="45" applyFont="1" applyBorder="1" applyAlignment="1">
      <alignment horizontal="center"/>
    </xf>
    <xf numFmtId="0" fontId="4" fillId="0" borderId="99" xfId="45" applyFont="1" applyBorder="1" applyAlignment="1">
      <alignment horizontal="center" vertical="center" wrapText="1"/>
    </xf>
    <xf numFmtId="0" fontId="57" fillId="0" borderId="97" xfId="45" applyFont="1" applyBorder="1" applyAlignment="1">
      <alignment horizontal="center" vertical="center" wrapText="1"/>
    </xf>
    <xf numFmtId="0" fontId="57" fillId="0" borderId="100" xfId="45" applyFont="1" applyBorder="1" applyAlignment="1">
      <alignment horizontal="center" vertical="center"/>
    </xf>
    <xf numFmtId="0" fontId="4" fillId="0" borderId="101" xfId="45" applyFont="1" applyBorder="1" applyAlignment="1">
      <alignment horizontal="left"/>
    </xf>
    <xf numFmtId="0" fontId="4" fillId="0" borderId="102" xfId="45" applyFont="1" applyBorder="1" applyAlignment="1">
      <alignment horizontal="right"/>
    </xf>
    <xf numFmtId="0" fontId="4" fillId="0" borderId="102" xfId="45" applyFont="1" applyBorder="1" applyAlignment="1">
      <alignment horizontal="center" wrapText="1"/>
    </xf>
    <xf numFmtId="0" fontId="4" fillId="0" borderId="102" xfId="45" applyFont="1" applyBorder="1" applyAlignment="1">
      <alignment horizontal="center"/>
    </xf>
    <xf numFmtId="0" fontId="6" fillId="0" borderId="102" xfId="45" applyFont="1" applyBorder="1" applyAlignment="1">
      <alignment horizontal="right" wrapText="1"/>
    </xf>
    <xf numFmtId="0" fontId="6" fillId="0" borderId="102" xfId="45" applyFont="1" applyBorder="1" applyAlignment="1">
      <alignment horizontal="right"/>
    </xf>
    <xf numFmtId="0" fontId="6" fillId="0" borderId="102" xfId="45" applyFont="1" applyBorder="1" applyAlignment="1">
      <alignment horizontal="right" vertical="center" wrapText="1"/>
    </xf>
    <xf numFmtId="0" fontId="58" fillId="0" borderId="101" xfId="45" applyFont="1" applyBorder="1" applyAlignment="1">
      <alignment horizontal="right" vertical="center" wrapText="1"/>
    </xf>
    <xf numFmtId="0" fontId="58" fillId="0" borderId="103" xfId="45" applyFont="1" applyBorder="1" applyAlignment="1">
      <alignment horizontal="right" vertical="center"/>
    </xf>
    <xf numFmtId="0" fontId="39" fillId="0" borderId="97" xfId="45" applyFont="1" applyBorder="1" applyAlignment="1">
      <alignment vertical="center"/>
    </xf>
    <xf numFmtId="0" fontId="39" fillId="0" borderId="99" xfId="45" applyFont="1" applyBorder="1" applyAlignment="1">
      <alignment vertical="center"/>
    </xf>
    <xf numFmtId="0" fontId="39" fillId="0" borderId="99" xfId="45" applyBorder="1" applyAlignment="1">
      <alignment vertical="center"/>
    </xf>
    <xf numFmtId="0" fontId="39" fillId="0" borderId="104" xfId="45" applyBorder="1" applyAlignment="1">
      <alignment vertical="center"/>
    </xf>
    <xf numFmtId="0" fontId="39" fillId="0" borderId="100" xfId="45" applyBorder="1" applyAlignment="1">
      <alignment vertical="center"/>
    </xf>
    <xf numFmtId="0" fontId="39" fillId="0" borderId="105" xfId="45" applyFont="1" applyBorder="1" applyAlignment="1">
      <alignment vertical="center"/>
    </xf>
    <xf numFmtId="0" fontId="39" fillId="0" borderId="106" xfId="45" applyFont="1" applyBorder="1" applyAlignment="1">
      <alignment vertical="center"/>
    </xf>
    <xf numFmtId="0" fontId="39" fillId="0" borderId="106" xfId="45" applyBorder="1" applyAlignment="1">
      <alignment vertical="center"/>
    </xf>
    <xf numFmtId="0" fontId="39" fillId="0" borderId="107" xfId="45" applyBorder="1" applyAlignment="1">
      <alignment vertical="center"/>
    </xf>
    <xf numFmtId="0" fontId="39" fillId="0" borderId="101" xfId="45" applyFont="1" applyBorder="1" applyAlignment="1">
      <alignment vertical="center"/>
    </xf>
    <xf numFmtId="0" fontId="39" fillId="0" borderId="108" xfId="45" applyBorder="1" applyAlignment="1">
      <alignment vertical="center"/>
    </xf>
    <xf numFmtId="0" fontId="6" fillId="0" borderId="109" xfId="45" applyFont="1" applyBorder="1" applyAlignment="1">
      <alignment vertical="center"/>
    </xf>
    <xf numFmtId="0" fontId="6" fillId="0" borderId="110" xfId="45" applyFont="1" applyBorder="1" applyAlignment="1">
      <alignment vertical="center"/>
    </xf>
    <xf numFmtId="0" fontId="4" fillId="0" borderId="97" xfId="45" applyFont="1" applyBorder="1" applyAlignment="1">
      <alignment vertical="center"/>
    </xf>
    <xf numFmtId="0" fontId="4" fillId="0" borderId="99" xfId="45" applyFont="1" applyBorder="1" applyAlignment="1">
      <alignment vertical="center"/>
    </xf>
    <xf numFmtId="0" fontId="4" fillId="0" borderId="0" xfId="45" applyFont="1" applyBorder="1" applyAlignment="1">
      <alignment vertical="center"/>
    </xf>
    <xf numFmtId="0" fontId="4" fillId="0" borderId="0" xfId="45" applyFont="1" applyFill="1" applyBorder="1" applyAlignment="1">
      <alignment vertical="center"/>
    </xf>
    <xf numFmtId="0" fontId="6" fillId="0" borderId="101" xfId="45" applyFont="1" applyBorder="1" applyAlignment="1">
      <alignment horizontal="left"/>
    </xf>
    <xf numFmtId="0" fontId="4" fillId="0" borderId="0" xfId="45" applyFont="1" applyAlignment="1">
      <alignment horizontal="center"/>
    </xf>
    <xf numFmtId="0" fontId="39" fillId="0" borderId="0" xfId="45" applyAlignment="1">
      <alignment horizontal="right"/>
    </xf>
    <xf numFmtId="0" fontId="6" fillId="0" borderId="0" xfId="45" applyFont="1"/>
    <xf numFmtId="0" fontId="4" fillId="0" borderId="0" xfId="45" applyFont="1" applyAlignment="1">
      <alignment horizontal="right"/>
    </xf>
    <xf numFmtId="0" fontId="33" fillId="0" borderId="9" xfId="4" applyFont="1" applyFill="1" applyBorder="1" applyAlignment="1" applyProtection="1">
      <alignment horizontal="left" vertical="center" wrapText="1" indent="1"/>
    </xf>
    <xf numFmtId="0" fontId="33" fillId="0" borderId="4" xfId="4" applyFont="1" applyFill="1" applyBorder="1" applyAlignment="1" applyProtection="1">
      <alignment horizontal="left" vertical="center" wrapText="1" indent="1"/>
    </xf>
    <xf numFmtId="0" fontId="0" fillId="0" borderId="16" xfId="0" applyBorder="1"/>
    <xf numFmtId="0" fontId="33" fillId="0" borderId="28" xfId="4" applyFont="1" applyFill="1" applyBorder="1" applyAlignment="1" applyProtection="1">
      <alignment horizontal="left" vertical="center" wrapText="1" indent="1"/>
    </xf>
    <xf numFmtId="0" fontId="33" fillId="0" borderId="63" xfId="4" applyFont="1" applyFill="1" applyBorder="1" applyAlignment="1" applyProtection="1">
      <alignment horizontal="left" vertical="center" wrapText="1" indent="1"/>
    </xf>
    <xf numFmtId="0" fontId="33" fillId="0" borderId="49" xfId="4" applyFont="1" applyFill="1" applyBorder="1" applyAlignment="1" applyProtection="1">
      <alignment horizontal="left" vertical="center" wrapText="1" indent="1"/>
    </xf>
    <xf numFmtId="0" fontId="3" fillId="0" borderId="0" xfId="51"/>
    <xf numFmtId="0" fontId="8" fillId="0" borderId="0" xfId="51" applyFont="1"/>
    <xf numFmtId="0" fontId="21" fillId="0" borderId="0" xfId="51" applyFont="1"/>
    <xf numFmtId="0" fontId="3" fillId="0" borderId="0" xfId="51" applyFont="1"/>
    <xf numFmtId="0" fontId="60" fillId="0" borderId="31" xfId="1" applyFont="1" applyFill="1" applyBorder="1" applyAlignment="1">
      <alignment horizontal="center" vertical="center"/>
    </xf>
    <xf numFmtId="0" fontId="60" fillId="0" borderId="6" xfId="1" applyFont="1" applyFill="1" applyBorder="1" applyAlignment="1">
      <alignment horizontal="center" vertical="center" wrapText="1"/>
    </xf>
    <xf numFmtId="0" fontId="60" fillId="0" borderId="6" xfId="1" applyFont="1" applyFill="1" applyBorder="1" applyAlignment="1">
      <alignment horizontal="center" vertical="center"/>
    </xf>
    <xf numFmtId="0" fontId="61" fillId="0" borderId="31" xfId="1" applyFont="1" applyBorder="1"/>
    <xf numFmtId="0" fontId="25" fillId="0" borderId="31" xfId="2" applyFont="1" applyFill="1" applyBorder="1" applyAlignment="1"/>
    <xf numFmtId="3" fontId="25" fillId="0" borderId="6" xfId="1" applyNumberFormat="1" applyFont="1" applyFill="1" applyBorder="1"/>
    <xf numFmtId="3" fontId="23" fillId="0" borderId="6" xfId="1" applyNumberFormat="1" applyFont="1" applyFill="1" applyBorder="1"/>
    <xf numFmtId="3" fontId="3" fillId="0" borderId="6" xfId="1" applyNumberFormat="1" applyFont="1" applyFill="1" applyBorder="1"/>
    <xf numFmtId="0" fontId="25" fillId="0" borderId="39" xfId="2" applyFont="1" applyFill="1" applyBorder="1" applyAlignment="1"/>
    <xf numFmtId="0" fontId="25" fillId="0" borderId="0" xfId="51" applyFont="1"/>
    <xf numFmtId="0" fontId="25" fillId="0" borderId="31" xfId="2" applyFont="1" applyFill="1" applyBorder="1" applyAlignment="1">
      <alignment horizontal="left"/>
    </xf>
    <xf numFmtId="3" fontId="62" fillId="0" borderId="6" xfId="1" applyNumberFormat="1" applyFont="1" applyFill="1" applyBorder="1"/>
    <xf numFmtId="0" fontId="25" fillId="0" borderId="53" xfId="2" applyFont="1" applyFill="1" applyBorder="1" applyAlignment="1"/>
    <xf numFmtId="0" fontId="15" fillId="0" borderId="0" xfId="51" applyFont="1"/>
    <xf numFmtId="0" fontId="25" fillId="0" borderId="6" xfId="2" applyFont="1" applyFill="1" applyBorder="1" applyAlignment="1"/>
    <xf numFmtId="0" fontId="25" fillId="0" borderId="1" xfId="2" applyFont="1" applyFill="1" applyBorder="1" applyAlignment="1"/>
    <xf numFmtId="3" fontId="25" fillId="0" borderId="0" xfId="1" applyNumberFormat="1" applyFont="1" applyFill="1" applyBorder="1"/>
    <xf numFmtId="0" fontId="25" fillId="0" borderId="50" xfId="2" applyFont="1" applyFill="1" applyBorder="1" applyAlignment="1">
      <alignment horizontal="left"/>
    </xf>
    <xf numFmtId="3" fontId="62" fillId="0" borderId="33" xfId="1" applyNumberFormat="1" applyFont="1" applyFill="1" applyBorder="1"/>
    <xf numFmtId="3" fontId="3" fillId="0" borderId="7" xfId="1" applyNumberFormat="1" applyFont="1" applyFill="1" applyBorder="1"/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21" fillId="0" borderId="37" xfId="1" applyFont="1" applyFill="1" applyBorder="1"/>
    <xf numFmtId="3" fontId="21" fillId="0" borderId="24" xfId="1" applyNumberFormat="1" applyFont="1" applyFill="1" applyBorder="1"/>
    <xf numFmtId="0" fontId="21" fillId="0" borderId="24" xfId="1" applyFont="1" applyBorder="1"/>
    <xf numFmtId="0" fontId="25" fillId="0" borderId="31" xfId="51" applyFont="1" applyFill="1" applyBorder="1"/>
    <xf numFmtId="0" fontId="25" fillId="0" borderId="6" xfId="51" applyFont="1" applyBorder="1"/>
    <xf numFmtId="0" fontId="62" fillId="0" borderId="31" xfId="51" applyFont="1" applyFill="1" applyBorder="1" applyAlignment="1"/>
    <xf numFmtId="0" fontId="65" fillId="0" borderId="6" xfId="1" applyFont="1" applyBorder="1"/>
    <xf numFmtId="0" fontId="66" fillId="0" borderId="31" xfId="1" applyFont="1" applyBorder="1"/>
    <xf numFmtId="0" fontId="67" fillId="0" borderId="6" xfId="1" applyFont="1" applyBorder="1"/>
    <xf numFmtId="0" fontId="68" fillId="0" borderId="31" xfId="1" applyFont="1" applyBorder="1"/>
    <xf numFmtId="0" fontId="3" fillId="0" borderId="6" xfId="2" applyFont="1" applyFill="1" applyBorder="1" applyAlignment="1"/>
    <xf numFmtId="0" fontId="68" fillId="0" borderId="32" xfId="1" applyFont="1" applyBorder="1"/>
    <xf numFmtId="0" fontId="3" fillId="0" borderId="39" xfId="2" applyFont="1" applyFill="1" applyBorder="1" applyAlignment="1"/>
    <xf numFmtId="0" fontId="68" fillId="0" borderId="0" xfId="1" applyFont="1" applyBorder="1"/>
    <xf numFmtId="0" fontId="69" fillId="0" borderId="0" xfId="1" applyFont="1" applyFill="1" applyBorder="1"/>
    <xf numFmtId="0" fontId="21" fillId="0" borderId="6" xfId="1" applyFont="1" applyFill="1" applyBorder="1"/>
    <xf numFmtId="0" fontId="4" fillId="0" borderId="6" xfId="1" applyFont="1" applyFill="1" applyBorder="1"/>
    <xf numFmtId="3" fontId="69" fillId="0" borderId="24" xfId="1" applyNumberFormat="1" applyFont="1" applyFill="1" applyBorder="1"/>
    <xf numFmtId="0" fontId="8" fillId="0" borderId="31" xfId="1" applyFont="1" applyFill="1" applyBorder="1"/>
    <xf numFmtId="0" fontId="70" fillId="0" borderId="6" xfId="1" applyFont="1" applyFill="1" applyBorder="1"/>
    <xf numFmtId="3" fontId="70" fillId="0" borderId="6" xfId="1" applyNumberFormat="1" applyFont="1" applyFill="1" applyBorder="1"/>
    <xf numFmtId="3" fontId="8" fillId="0" borderId="6" xfId="1" applyNumberFormat="1" applyFont="1" applyFill="1" applyBorder="1"/>
    <xf numFmtId="0" fontId="69" fillId="0" borderId="6" xfId="1" applyFont="1" applyFill="1" applyBorder="1"/>
    <xf numFmtId="3" fontId="71" fillId="0" borderId="6" xfId="1" applyNumberFormat="1" applyFont="1" applyFill="1" applyBorder="1"/>
    <xf numFmtId="0" fontId="72" fillId="0" borderId="6" xfId="1" applyFont="1" applyBorder="1"/>
    <xf numFmtId="0" fontId="73" fillId="0" borderId="31" xfId="1" applyFont="1" applyBorder="1"/>
    <xf numFmtId="0" fontId="24" fillId="0" borderId="31" xfId="1" applyFont="1" applyBorder="1"/>
    <xf numFmtId="0" fontId="23" fillId="0" borderId="0" xfId="51" applyFont="1"/>
    <xf numFmtId="0" fontId="24" fillId="0" borderId="32" xfId="1" applyFont="1" applyBorder="1"/>
    <xf numFmtId="3" fontId="23" fillId="0" borderId="7" xfId="1" applyNumberFormat="1" applyFont="1" applyFill="1" applyBorder="1"/>
    <xf numFmtId="0" fontId="25" fillId="0" borderId="7" xfId="2" applyFont="1" applyFill="1" applyBorder="1" applyAlignment="1"/>
    <xf numFmtId="3" fontId="3" fillId="0" borderId="0" xfId="51" applyNumberFormat="1"/>
    <xf numFmtId="3" fontId="25" fillId="0" borderId="0" xfId="51" applyNumberFormat="1" applyFont="1"/>
    <xf numFmtId="0" fontId="0" fillId="0" borderId="29" xfId="0" applyBorder="1" applyAlignment="1"/>
    <xf numFmtId="0" fontId="3" fillId="0" borderId="43" xfId="0" applyFont="1" applyBorder="1"/>
    <xf numFmtId="0" fontId="3" fillId="0" borderId="44" xfId="0" applyFont="1" applyBorder="1"/>
    <xf numFmtId="0" fontId="3" fillId="0" borderId="39" xfId="0" applyFont="1" applyBorder="1"/>
    <xf numFmtId="3" fontId="12" fillId="0" borderId="78" xfId="8" applyNumberFormat="1" applyFont="1" applyFill="1" applyBorder="1" applyAlignment="1">
      <alignment vertical="center"/>
    </xf>
    <xf numFmtId="3" fontId="8" fillId="0" borderId="78" xfId="8" applyNumberFormat="1" applyFont="1" applyFill="1" applyBorder="1" applyAlignment="1">
      <alignment vertical="center"/>
    </xf>
    <xf numFmtId="0" fontId="4" fillId="0" borderId="81" xfId="8" applyFont="1" applyFill="1" applyBorder="1" applyAlignment="1">
      <alignment vertical="center"/>
    </xf>
    <xf numFmtId="0" fontId="17" fillId="0" borderId="82" xfId="8" applyFont="1" applyFill="1" applyBorder="1" applyAlignment="1">
      <alignment vertical="center"/>
    </xf>
    <xf numFmtId="0" fontId="16" fillId="0" borderId="83" xfId="8" applyFont="1" applyFill="1" applyBorder="1" applyAlignment="1">
      <alignment horizontal="center" vertical="center" wrapText="1"/>
    </xf>
    <xf numFmtId="0" fontId="4" fillId="0" borderId="81" xfId="2" applyFont="1" applyFill="1" applyBorder="1" applyAlignment="1">
      <alignment horizontal="center" wrapText="1"/>
    </xf>
    <xf numFmtId="0" fontId="6" fillId="0" borderId="75" xfId="2" applyFont="1" applyFill="1" applyBorder="1"/>
    <xf numFmtId="0" fontId="6" fillId="0" borderId="76" xfId="2" applyFont="1" applyFill="1" applyBorder="1"/>
    <xf numFmtId="0" fontId="6" fillId="0" borderId="113" xfId="8" applyFont="1" applyFill="1" applyBorder="1" applyAlignment="1">
      <alignment vertical="center"/>
    </xf>
    <xf numFmtId="3" fontId="6" fillId="0" borderId="114" xfId="8" applyNumberFormat="1" applyFont="1" applyFill="1" applyBorder="1" applyAlignment="1">
      <alignment vertical="center"/>
    </xf>
    <xf numFmtId="0" fontId="12" fillId="0" borderId="28" xfId="8" applyFont="1" applyFill="1" applyBorder="1" applyAlignment="1">
      <alignment vertical="center"/>
    </xf>
    <xf numFmtId="0" fontId="40" fillId="0" borderId="29" xfId="8" applyFont="1" applyFill="1" applyBorder="1" applyAlignment="1">
      <alignment vertical="center"/>
    </xf>
    <xf numFmtId="0" fontId="6" fillId="0" borderId="112" xfId="8" applyFont="1" applyFill="1" applyBorder="1" applyAlignment="1">
      <alignment vertical="center"/>
    </xf>
    <xf numFmtId="0" fontId="6" fillId="0" borderId="111" xfId="8" applyFont="1" applyFill="1" applyBorder="1" applyAlignment="1">
      <alignment vertical="center"/>
    </xf>
    <xf numFmtId="0" fontId="6" fillId="0" borderId="74" xfId="2" applyFont="1" applyFill="1" applyBorder="1"/>
    <xf numFmtId="0" fontId="6" fillId="0" borderId="75" xfId="8" applyFont="1" applyFill="1" applyBorder="1" applyAlignment="1">
      <alignment vertical="center"/>
    </xf>
    <xf numFmtId="3" fontId="6" fillId="0" borderId="117" xfId="8" applyNumberFormat="1" applyFont="1" applyFill="1" applyBorder="1" applyAlignment="1">
      <alignment vertical="center"/>
    </xf>
    <xf numFmtId="0" fontId="12" fillId="0" borderId="118" xfId="8" applyFont="1" applyFill="1" applyBorder="1" applyAlignment="1">
      <alignment vertical="center"/>
    </xf>
    <xf numFmtId="0" fontId="12" fillId="0" borderId="119" xfId="8" applyFont="1" applyFill="1" applyBorder="1" applyAlignment="1">
      <alignment vertical="center"/>
    </xf>
    <xf numFmtId="0" fontId="12" fillId="0" borderId="120" xfId="8" applyFont="1" applyFill="1" applyBorder="1" applyAlignment="1">
      <alignment vertical="center"/>
    </xf>
    <xf numFmtId="3" fontId="12" fillId="0" borderId="120" xfId="8" applyNumberFormat="1" applyFont="1" applyFill="1" applyBorder="1" applyAlignment="1">
      <alignment vertical="center"/>
    </xf>
    <xf numFmtId="0" fontId="12" fillId="0" borderId="29" xfId="8" applyFont="1" applyFill="1" applyBorder="1" applyAlignment="1">
      <alignment vertical="center"/>
    </xf>
    <xf numFmtId="0" fontId="12" fillId="0" borderId="121" xfId="8" applyFont="1" applyFill="1" applyBorder="1" applyAlignment="1">
      <alignment vertical="center"/>
    </xf>
    <xf numFmtId="3" fontId="12" fillId="0" borderId="116" xfId="8" applyNumberFormat="1" applyFont="1" applyFill="1" applyBorder="1" applyAlignment="1">
      <alignment vertical="center"/>
    </xf>
    <xf numFmtId="3" fontId="12" fillId="0" borderId="87" xfId="8" applyNumberFormat="1" applyFont="1" applyFill="1" applyBorder="1" applyAlignment="1">
      <alignment vertical="center"/>
    </xf>
    <xf numFmtId="0" fontId="9" fillId="0" borderId="28" xfId="8" applyFont="1" applyFill="1" applyBorder="1" applyAlignment="1">
      <alignment vertical="center"/>
    </xf>
    <xf numFmtId="0" fontId="9" fillId="0" borderId="121" xfId="8" applyFont="1" applyFill="1" applyBorder="1" applyAlignment="1">
      <alignment vertical="center"/>
    </xf>
    <xf numFmtId="0" fontId="12" fillId="0" borderId="28" xfId="2" applyFont="1" applyFill="1" applyBorder="1" applyAlignment="1">
      <alignment vertical="center"/>
    </xf>
    <xf numFmtId="0" fontId="6" fillId="0" borderId="29" xfId="2" applyFont="1" applyFill="1" applyBorder="1" applyAlignment="1">
      <alignment vertical="center"/>
    </xf>
    <xf numFmtId="0" fontId="6" fillId="0" borderId="121" xfId="2" applyFont="1" applyFill="1" applyBorder="1" applyAlignment="1">
      <alignment vertical="center"/>
    </xf>
    <xf numFmtId="0" fontId="6" fillId="0" borderId="115" xfId="2" applyFont="1" applyFill="1" applyBorder="1" applyAlignment="1">
      <alignment vertical="center"/>
    </xf>
    <xf numFmtId="0" fontId="6" fillId="0" borderId="113" xfId="2" applyFont="1" applyFill="1" applyBorder="1" applyAlignment="1">
      <alignment vertical="center"/>
    </xf>
    <xf numFmtId="3" fontId="23" fillId="0" borderId="0" xfId="51" applyNumberFormat="1" applyFont="1"/>
    <xf numFmtId="0" fontId="4" fillId="0" borderId="0" xfId="0" applyFont="1" applyFill="1" applyBorder="1"/>
    <xf numFmtId="0" fontId="3" fillId="0" borderId="6" xfId="0" applyFont="1" applyBorder="1"/>
    <xf numFmtId="0" fontId="3" fillId="0" borderId="8" xfId="0" applyFont="1" applyBorder="1"/>
    <xf numFmtId="0" fontId="0" fillId="0" borderId="4" xfId="0" applyBorder="1"/>
    <xf numFmtId="0" fontId="3" fillId="0" borderId="36" xfId="0" applyFont="1" applyBorder="1"/>
    <xf numFmtId="0" fontId="3" fillId="0" borderId="28" xfId="0" applyFont="1" applyBorder="1"/>
    <xf numFmtId="0" fontId="3" fillId="0" borderId="13" xfId="0" applyFont="1" applyBorder="1"/>
    <xf numFmtId="0" fontId="4" fillId="0" borderId="21" xfId="0" applyFont="1" applyFill="1" applyBorder="1"/>
    <xf numFmtId="3" fontId="4" fillId="0" borderId="21" xfId="0" applyNumberFormat="1" applyFont="1" applyBorder="1"/>
    <xf numFmtId="3" fontId="6" fillId="0" borderId="6" xfId="0" applyNumberFormat="1" applyFont="1" applyBorder="1"/>
    <xf numFmtId="3" fontId="15" fillId="0" borderId="9" xfId="0" applyNumberFormat="1" applyFont="1" applyBorder="1"/>
    <xf numFmtId="3" fontId="15" fillId="0" borderId="6" xfId="0" applyNumberFormat="1" applyFont="1" applyBorder="1"/>
    <xf numFmtId="0" fontId="15" fillId="0" borderId="6" xfId="0" applyFont="1" applyBorder="1"/>
    <xf numFmtId="3" fontId="4" fillId="0" borderId="8" xfId="0" applyNumberFormat="1" applyFont="1" applyBorder="1"/>
    <xf numFmtId="3" fontId="0" fillId="0" borderId="2" xfId="0" applyNumberFormat="1" applyBorder="1"/>
    <xf numFmtId="3" fontId="0" fillId="0" borderId="21" xfId="0" applyNumberFormat="1" applyBorder="1"/>
    <xf numFmtId="3" fontId="38" fillId="0" borderId="6" xfId="0" applyNumberFormat="1" applyFont="1" applyBorder="1"/>
    <xf numFmtId="3" fontId="38" fillId="0" borderId="6" xfId="0" applyNumberFormat="1" applyFont="1" applyFill="1" applyBorder="1"/>
    <xf numFmtId="3" fontId="0" fillId="0" borderId="6" xfId="0" applyNumberFormat="1" applyBorder="1"/>
    <xf numFmtId="3" fontId="0" fillId="0" borderId="6" xfId="0" applyNumberFormat="1" applyFill="1" applyBorder="1"/>
    <xf numFmtId="3" fontId="0" fillId="0" borderId="49" xfId="0" applyNumberFormat="1" applyBorder="1"/>
    <xf numFmtId="0" fontId="0" fillId="0" borderId="124" xfId="0" applyBorder="1"/>
    <xf numFmtId="0" fontId="15" fillId="0" borderId="63" xfId="0" applyFont="1" applyFill="1" applyBorder="1" applyAlignment="1">
      <alignment wrapText="1"/>
    </xf>
    <xf numFmtId="0" fontId="74" fillId="0" borderId="0" xfId="52"/>
    <xf numFmtId="0" fontId="75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3" fillId="0" borderId="31" xfId="0" applyFont="1" applyBorder="1"/>
    <xf numFmtId="3" fontId="0" fillId="0" borderId="122" xfId="0" applyNumberFormat="1" applyBorder="1"/>
    <xf numFmtId="0" fontId="4" fillId="0" borderId="58" xfId="0" applyFont="1" applyBorder="1" applyAlignment="1">
      <alignment horizontal="right" wrapText="1"/>
    </xf>
    <xf numFmtId="3" fontId="0" fillId="0" borderId="9" xfId="0" applyNumberFormat="1" applyBorder="1"/>
    <xf numFmtId="3" fontId="0" fillId="0" borderId="54" xfId="0" applyNumberFormat="1" applyBorder="1"/>
    <xf numFmtId="3" fontId="0" fillId="0" borderId="43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13" xfId="0" applyNumberFormat="1" applyBorder="1"/>
    <xf numFmtId="3" fontId="0" fillId="0" borderId="44" xfId="0" applyNumberFormat="1" applyBorder="1"/>
    <xf numFmtId="3" fontId="0" fillId="0" borderId="22" xfId="0" applyNumberFormat="1" applyBorder="1"/>
    <xf numFmtId="3" fontId="4" fillId="0" borderId="43" xfId="0" applyNumberFormat="1" applyFont="1" applyBorder="1"/>
    <xf numFmtId="3" fontId="0" fillId="0" borderId="14" xfId="0" applyNumberFormat="1" applyBorder="1"/>
    <xf numFmtId="3" fontId="0" fillId="0" borderId="42" xfId="0" applyNumberFormat="1" applyBorder="1"/>
    <xf numFmtId="3" fontId="4" fillId="0" borderId="14" xfId="0" applyNumberFormat="1" applyFont="1" applyBorder="1"/>
    <xf numFmtId="3" fontId="4" fillId="0" borderId="123" xfId="0" applyNumberFormat="1" applyFont="1" applyBorder="1"/>
    <xf numFmtId="0" fontId="4" fillId="0" borderId="14" xfId="0" applyFont="1" applyBorder="1" applyAlignment="1">
      <alignment wrapText="1"/>
    </xf>
    <xf numFmtId="3" fontId="0" fillId="0" borderId="17" xfId="0" applyNumberFormat="1" applyBorder="1"/>
    <xf numFmtId="3" fontId="0" fillId="0" borderId="18" xfId="0" applyNumberFormat="1" applyBorder="1"/>
    <xf numFmtId="3" fontId="3" fillId="0" borderId="73" xfId="8" applyNumberFormat="1" applyFont="1" applyFill="1" applyBorder="1" applyAlignment="1">
      <alignment vertical="center"/>
    </xf>
    <xf numFmtId="3" fontId="8" fillId="0" borderId="24" xfId="1" applyNumberFormat="1" applyFont="1" applyFill="1" applyBorder="1"/>
    <xf numFmtId="3" fontId="6" fillId="0" borderId="41" xfId="0" applyNumberFormat="1" applyFont="1" applyBorder="1"/>
    <xf numFmtId="3" fontId="3" fillId="0" borderId="40" xfId="0" applyNumberFormat="1" applyFont="1" applyBorder="1"/>
    <xf numFmtId="0" fontId="6" fillId="0" borderId="58" xfId="0" applyFont="1" applyBorder="1" applyAlignment="1"/>
    <xf numFmtId="0" fontId="0" fillId="0" borderId="58" xfId="0" applyBorder="1"/>
    <xf numFmtId="3" fontId="4" fillId="0" borderId="58" xfId="0" applyNumberFormat="1" applyFont="1" applyBorder="1"/>
    <xf numFmtId="0" fontId="5" fillId="0" borderId="124" xfId="0" applyFont="1" applyBorder="1" applyAlignment="1"/>
    <xf numFmtId="0" fontId="3" fillId="0" borderId="11" xfId="0" applyFont="1" applyBorder="1"/>
    <xf numFmtId="0" fontId="3" fillId="0" borderId="58" xfId="0" applyFont="1" applyBorder="1"/>
    <xf numFmtId="3" fontId="6" fillId="0" borderId="122" xfId="0" applyNumberFormat="1" applyFont="1" applyBorder="1"/>
    <xf numFmtId="0" fontId="3" fillId="0" borderId="52" xfId="0" applyFont="1" applyBorder="1"/>
    <xf numFmtId="3" fontId="0" fillId="0" borderId="53" xfId="0" applyNumberFormat="1" applyBorder="1"/>
    <xf numFmtId="3" fontId="0" fillId="0" borderId="39" xfId="0" applyNumberFormat="1" applyBorder="1"/>
    <xf numFmtId="0" fontId="3" fillId="0" borderId="9" xfId="0" applyFont="1" applyBorder="1"/>
    <xf numFmtId="0" fontId="3" fillId="0" borderId="4" xfId="0" applyFont="1" applyBorder="1"/>
    <xf numFmtId="3" fontId="14" fillId="0" borderId="21" xfId="0" applyNumberFormat="1" applyFont="1" applyBorder="1"/>
    <xf numFmtId="3" fontId="15" fillId="0" borderId="39" xfId="0" applyNumberFormat="1" applyFont="1" applyBorder="1"/>
    <xf numFmtId="0" fontId="15" fillId="0" borderId="39" xfId="0" applyFont="1" applyBorder="1"/>
    <xf numFmtId="3" fontId="64" fillId="0" borderId="39" xfId="0" applyNumberFormat="1" applyFont="1" applyBorder="1"/>
    <xf numFmtId="0" fontId="15" fillId="0" borderId="7" xfId="0" applyFont="1" applyBorder="1"/>
    <xf numFmtId="3" fontId="14" fillId="0" borderId="64" xfId="0" applyNumberFormat="1" applyFont="1" applyBorder="1"/>
    <xf numFmtId="0" fontId="14" fillId="0" borderId="8" xfId="0" applyFont="1" applyBorder="1"/>
    <xf numFmtId="0" fontId="14" fillId="0" borderId="24" xfId="0" applyFont="1" applyBorder="1"/>
    <xf numFmtId="0" fontId="14" fillId="0" borderId="9" xfId="0" applyFont="1" applyBorder="1"/>
    <xf numFmtId="3" fontId="14" fillId="0" borderId="8" xfId="0" applyNumberFormat="1" applyFont="1" applyBorder="1"/>
    <xf numFmtId="3" fontId="76" fillId="0" borderId="6" xfId="0" applyNumberFormat="1" applyFont="1" applyBorder="1"/>
    <xf numFmtId="3" fontId="64" fillId="0" borderId="6" xfId="0" applyNumberFormat="1" applyFont="1" applyBorder="1"/>
    <xf numFmtId="0" fontId="14" fillId="0" borderId="6" xfId="0" applyFont="1" applyBorder="1"/>
    <xf numFmtId="3" fontId="14" fillId="0" borderId="6" xfId="0" applyNumberFormat="1" applyFont="1" applyBorder="1"/>
    <xf numFmtId="0" fontId="15" fillId="0" borderId="6" xfId="0" applyFont="1" applyBorder="1" applyAlignment="1"/>
    <xf numFmtId="3" fontId="14" fillId="0" borderId="8" xfId="0" applyNumberFormat="1" applyFont="1" applyBorder="1" applyAlignment="1"/>
    <xf numFmtId="0" fontId="14" fillId="0" borderId="39" xfId="0" applyFont="1" applyBorder="1"/>
    <xf numFmtId="0" fontId="14" fillId="0" borderId="62" xfId="0" applyFont="1" applyBorder="1"/>
    <xf numFmtId="3" fontId="14" fillId="0" borderId="42" xfId="0" applyNumberFormat="1" applyFont="1" applyBorder="1"/>
    <xf numFmtId="0" fontId="15" fillId="0" borderId="29" xfId="0" applyFont="1" applyBorder="1"/>
    <xf numFmtId="0" fontId="15" fillId="0" borderId="49" xfId="0" applyFont="1" applyBorder="1" applyAlignment="1"/>
    <xf numFmtId="0" fontId="15" fillId="0" borderId="8" xfId="0" applyFont="1" applyBorder="1"/>
    <xf numFmtId="0" fontId="15" fillId="0" borderId="4" xfId="0" applyFont="1" applyBorder="1"/>
    <xf numFmtId="3" fontId="14" fillId="0" borderId="4" xfId="0" applyNumberFormat="1" applyFont="1" applyBorder="1"/>
    <xf numFmtId="3" fontId="15" fillId="0" borderId="7" xfId="0" applyNumberFormat="1" applyFont="1" applyBorder="1"/>
    <xf numFmtId="0" fontId="18" fillId="0" borderId="42" xfId="0" applyFont="1" applyBorder="1"/>
    <xf numFmtId="0" fontId="15" fillId="0" borderId="21" xfId="0" applyFont="1" applyBorder="1"/>
    <xf numFmtId="0" fontId="14" fillId="0" borderId="125" xfId="0" applyFont="1" applyBorder="1"/>
    <xf numFmtId="3" fontId="14" fillId="0" borderId="49" xfId="0" applyNumberFormat="1" applyFont="1" applyBorder="1"/>
    <xf numFmtId="0" fontId="3" fillId="0" borderId="42" xfId="0" applyFont="1" applyBorder="1"/>
    <xf numFmtId="0" fontId="15" fillId="0" borderId="0" xfId="0" applyFont="1" applyAlignment="1">
      <alignment vertical="center" wrapText="1"/>
    </xf>
    <xf numFmtId="3" fontId="15" fillId="0" borderId="10" xfId="0" applyNumberFormat="1" applyFont="1" applyBorder="1"/>
    <xf numFmtId="3" fontId="4" fillId="0" borderId="65" xfId="8" applyNumberFormat="1" applyFont="1" applyFill="1" applyBorder="1" applyAlignment="1">
      <alignment vertical="center"/>
    </xf>
    <xf numFmtId="3" fontId="4" fillId="0" borderId="116" xfId="8" applyNumberFormat="1" applyFont="1" applyFill="1" applyBorder="1" applyAlignment="1">
      <alignment vertical="center"/>
    </xf>
    <xf numFmtId="3" fontId="4" fillId="0" borderId="121" xfId="8" applyNumberFormat="1" applyFont="1" applyFill="1" applyBorder="1" applyAlignment="1">
      <alignment vertical="center"/>
    </xf>
    <xf numFmtId="3" fontId="4" fillId="0" borderId="69" xfId="8" applyNumberFormat="1" applyFont="1" applyFill="1" applyBorder="1" applyAlignment="1">
      <alignment vertical="center"/>
    </xf>
    <xf numFmtId="3" fontId="4" fillId="0" borderId="116" xfId="8" applyNumberFormat="1" applyFont="1" applyFill="1" applyBorder="1" applyAlignment="1">
      <alignment wrapText="1"/>
    </xf>
    <xf numFmtId="3" fontId="4" fillId="0" borderId="116" xfId="8" applyNumberFormat="1" applyFont="1" applyFill="1" applyBorder="1" applyAlignment="1">
      <alignment vertical="center" wrapText="1"/>
    </xf>
    <xf numFmtId="3" fontId="25" fillId="0" borderId="54" xfId="1" applyNumberFormat="1" applyFont="1" applyFill="1" applyBorder="1"/>
    <xf numFmtId="3" fontId="63" fillId="0" borderId="39" xfId="1" applyNumberFormat="1" applyFont="1" applyFill="1" applyBorder="1"/>
    <xf numFmtId="3" fontId="0" fillId="0" borderId="0" xfId="0" applyNumberFormat="1" applyFill="1" applyBorder="1"/>
    <xf numFmtId="3" fontId="0" fillId="0" borderId="28" xfId="0" applyNumberFormat="1" applyBorder="1"/>
    <xf numFmtId="3" fontId="6" fillId="0" borderId="126" xfId="0" applyNumberFormat="1" applyFont="1" applyBorder="1"/>
    <xf numFmtId="3" fontId="0" fillId="0" borderId="19" xfId="0" applyNumberFormat="1" applyBorder="1"/>
    <xf numFmtId="3" fontId="14" fillId="0" borderId="9" xfId="0" applyNumberFormat="1" applyFont="1" applyBorder="1"/>
    <xf numFmtId="3" fontId="14" fillId="0" borderId="33" xfId="0" applyNumberFormat="1" applyFont="1" applyBorder="1"/>
    <xf numFmtId="0" fontId="3" fillId="0" borderId="115" xfId="2" applyFont="1" applyFill="1" applyBorder="1" applyAlignment="1">
      <alignment vertical="center"/>
    </xf>
    <xf numFmtId="3" fontId="22" fillId="0" borderId="6" xfId="0" applyNumberFormat="1" applyFont="1" applyBorder="1"/>
    <xf numFmtId="0" fontId="39" fillId="0" borderId="110" xfId="45" applyBorder="1" applyAlignment="1">
      <alignment vertical="center"/>
    </xf>
    <xf numFmtId="0" fontId="39" fillId="0" borderId="6" xfId="45" applyFont="1" applyBorder="1" applyAlignment="1">
      <alignment vertical="center"/>
    </xf>
    <xf numFmtId="0" fontId="39" fillId="0" borderId="9" xfId="45" applyFont="1" applyBorder="1" applyAlignment="1">
      <alignment vertical="center"/>
    </xf>
    <xf numFmtId="0" fontId="39" fillId="0" borderId="21" xfId="45" applyFont="1" applyBorder="1" applyAlignment="1">
      <alignment vertical="center"/>
    </xf>
    <xf numFmtId="0" fontId="4" fillId="0" borderId="100" xfId="45" applyFont="1" applyBorder="1" applyAlignment="1">
      <alignment vertical="center"/>
    </xf>
    <xf numFmtId="0" fontId="39" fillId="0" borderId="39" xfId="45" applyBorder="1" applyAlignment="1">
      <alignment vertical="center"/>
    </xf>
    <xf numFmtId="0" fontId="4" fillId="0" borderId="21" xfId="45" applyFont="1" applyBorder="1" applyAlignment="1">
      <alignment vertical="center"/>
    </xf>
    <xf numFmtId="3" fontId="14" fillId="0" borderId="39" xfId="0" applyNumberFormat="1" applyFont="1" applyBorder="1"/>
    <xf numFmtId="0" fontId="17" fillId="0" borderId="8" xfId="0" applyFont="1" applyBorder="1"/>
    <xf numFmtId="0" fontId="17" fillId="0" borderId="49" xfId="0" applyFont="1" applyBorder="1"/>
    <xf numFmtId="3" fontId="17" fillId="0" borderId="8" xfId="0" applyNumberFormat="1" applyFont="1" applyBorder="1"/>
    <xf numFmtId="3" fontId="17" fillId="0" borderId="49" xfId="0" applyNumberFormat="1" applyFont="1" applyBorder="1"/>
    <xf numFmtId="3" fontId="17" fillId="0" borderId="58" xfId="0" applyNumberFormat="1" applyFont="1" applyBorder="1"/>
    <xf numFmtId="0" fontId="17" fillId="0" borderId="9" xfId="0" applyFont="1" applyBorder="1"/>
    <xf numFmtId="0" fontId="17" fillId="0" borderId="39" xfId="0" applyFont="1" applyBorder="1"/>
    <xf numFmtId="3" fontId="17" fillId="0" borderId="39" xfId="0" applyNumberFormat="1" applyFont="1" applyBorder="1"/>
    <xf numFmtId="0" fontId="17" fillId="0" borderId="58" xfId="0" applyFont="1" applyBorder="1"/>
    <xf numFmtId="3" fontId="17" fillId="0" borderId="9" xfId="0" applyNumberFormat="1" applyFont="1" applyBorder="1"/>
    <xf numFmtId="3" fontId="17" fillId="0" borderId="6" xfId="0" applyNumberFormat="1" applyFont="1" applyBorder="1"/>
    <xf numFmtId="0" fontId="17" fillId="0" borderId="64" xfId="0" applyFont="1" applyBorder="1"/>
    <xf numFmtId="0" fontId="17" fillId="0" borderId="53" xfId="0" applyFont="1" applyBorder="1"/>
    <xf numFmtId="3" fontId="17" fillId="0" borderId="53" xfId="0" applyNumberFormat="1" applyFont="1" applyBorder="1"/>
    <xf numFmtId="0" fontId="77" fillId="0" borderId="9" xfId="0" applyFont="1" applyBorder="1"/>
    <xf numFmtId="0" fontId="17" fillId="0" borderId="60" xfId="0" applyFont="1" applyBorder="1"/>
    <xf numFmtId="0" fontId="58" fillId="0" borderId="0" xfId="45" applyFont="1" applyBorder="1" applyAlignment="1">
      <alignment horizontal="right" vertical="center" wrapText="1"/>
    </xf>
    <xf numFmtId="0" fontId="3" fillId="0" borderId="70" xfId="8" applyFont="1" applyFill="1" applyBorder="1" applyAlignment="1">
      <alignment vertical="center"/>
    </xf>
    <xf numFmtId="0" fontId="11" fillId="0" borderId="0" xfId="2" applyBorder="1"/>
    <xf numFmtId="3" fontId="4" fillId="0" borderId="0" xfId="8" applyNumberFormat="1" applyFont="1" applyFill="1" applyBorder="1" applyAlignment="1">
      <alignment vertical="center"/>
    </xf>
    <xf numFmtId="3" fontId="3" fillId="0" borderId="0" xfId="8" applyNumberFormat="1" applyFont="1" applyFill="1" applyBorder="1" applyAlignment="1">
      <alignment vertical="center"/>
    </xf>
    <xf numFmtId="3" fontId="12" fillId="0" borderId="0" xfId="8" applyNumberFormat="1" applyFont="1" applyFill="1" applyBorder="1" applyAlignment="1">
      <alignment vertical="center"/>
    </xf>
    <xf numFmtId="0" fontId="0" fillId="0" borderId="6" xfId="0" applyBorder="1" applyAlignment="1"/>
    <xf numFmtId="3" fontId="14" fillId="0" borderId="28" xfId="0" applyNumberFormat="1" applyFont="1" applyBorder="1"/>
    <xf numFmtId="3" fontId="15" fillId="0" borderId="122" xfId="0" applyNumberFormat="1" applyFont="1" applyBorder="1"/>
    <xf numFmtId="3" fontId="15" fillId="0" borderId="54" xfId="0" applyNumberFormat="1" applyFont="1" applyBorder="1"/>
    <xf numFmtId="3" fontId="15" fillId="0" borderId="53" xfId="0" applyNumberFormat="1" applyFont="1" applyBorder="1"/>
    <xf numFmtId="3" fontId="64" fillId="0" borderId="53" xfId="0" applyNumberFormat="1" applyFont="1" applyBorder="1"/>
    <xf numFmtId="0" fontId="15" fillId="0" borderId="54" xfId="0" applyFont="1" applyBorder="1"/>
    <xf numFmtId="0" fontId="15" fillId="0" borderId="57" xfId="0" applyFont="1" applyBorder="1"/>
    <xf numFmtId="0" fontId="14" fillId="0" borderId="127" xfId="0" applyFont="1" applyBorder="1"/>
    <xf numFmtId="0" fontId="15" fillId="0" borderId="122" xfId="0" applyFont="1" applyBorder="1"/>
    <xf numFmtId="0" fontId="15" fillId="0" borderId="124" xfId="0" applyFont="1" applyBorder="1"/>
    <xf numFmtId="0" fontId="14" fillId="0" borderId="58" xfId="0" applyFont="1" applyBorder="1"/>
    <xf numFmtId="3" fontId="14" fillId="0" borderId="122" xfId="0" applyNumberFormat="1" applyFont="1" applyBorder="1"/>
    <xf numFmtId="0" fontId="15" fillId="0" borderId="53" xfId="0" applyFont="1" applyBorder="1"/>
    <xf numFmtId="3" fontId="15" fillId="0" borderId="57" xfId="0" applyNumberFormat="1" applyFont="1" applyBorder="1"/>
    <xf numFmtId="3" fontId="14" fillId="0" borderId="58" xfId="0" applyNumberFormat="1" applyFont="1" applyBorder="1"/>
    <xf numFmtId="3" fontId="76" fillId="0" borderId="54" xfId="0" applyNumberFormat="1" applyFont="1" applyBorder="1"/>
    <xf numFmtId="3" fontId="64" fillId="0" borderId="54" xfId="0" applyNumberFormat="1" applyFont="1" applyBorder="1"/>
    <xf numFmtId="3" fontId="14" fillId="0" borderId="54" xfId="0" applyNumberFormat="1" applyFont="1" applyBorder="1"/>
    <xf numFmtId="0" fontId="15" fillId="0" borderId="54" xfId="0" applyFont="1" applyBorder="1" applyAlignment="1"/>
    <xf numFmtId="3" fontId="14" fillId="0" borderId="58" xfId="0" applyNumberFormat="1" applyFont="1" applyBorder="1" applyAlignment="1"/>
    <xf numFmtId="0" fontId="14" fillId="0" borderId="122" xfId="0" applyFont="1" applyBorder="1"/>
    <xf numFmtId="0" fontId="14" fillId="0" borderId="54" xfId="0" applyFont="1" applyBorder="1"/>
    <xf numFmtId="0" fontId="14" fillId="0" borderId="53" xfId="0" applyFont="1" applyBorder="1"/>
    <xf numFmtId="3" fontId="14" fillId="0" borderId="50" xfId="0" applyNumberFormat="1" applyFont="1" applyBorder="1"/>
    <xf numFmtId="0" fontId="15" fillId="0" borderId="124" xfId="0" applyFont="1" applyBorder="1" applyAlignment="1"/>
    <xf numFmtId="0" fontId="15" fillId="0" borderId="58" xfId="0" applyFont="1" applyBorder="1"/>
    <xf numFmtId="0" fontId="14" fillId="0" borderId="128" xfId="0" applyFont="1" applyBorder="1"/>
    <xf numFmtId="0" fontId="15" fillId="0" borderId="28" xfId="0" applyFont="1" applyBorder="1"/>
    <xf numFmtId="3" fontId="14" fillId="0" borderId="124" xfId="0" applyNumberFormat="1" applyFont="1" applyBorder="1"/>
    <xf numFmtId="3" fontId="4" fillId="0" borderId="6" xfId="0" applyNumberFormat="1" applyFont="1" applyBorder="1"/>
    <xf numFmtId="0" fontId="22" fillId="0" borderId="6" xfId="0" applyFont="1" applyBorder="1"/>
    <xf numFmtId="0" fontId="4" fillId="0" borderId="6" xfId="0" applyFont="1" applyBorder="1"/>
    <xf numFmtId="0" fontId="21" fillId="0" borderId="6" xfId="0" applyFont="1" applyBorder="1"/>
    <xf numFmtId="3" fontId="21" fillId="0" borderId="6" xfId="0" applyNumberFormat="1" applyFont="1" applyBorder="1"/>
    <xf numFmtId="0" fontId="17" fillId="0" borderId="124" xfId="0" applyFont="1" applyBorder="1"/>
    <xf numFmtId="3" fontId="17" fillId="0" borderId="124" xfId="0" applyNumberFormat="1" applyFont="1" applyBorder="1"/>
    <xf numFmtId="0" fontId="17" fillId="0" borderId="122" xfId="0" applyFont="1" applyBorder="1"/>
    <xf numFmtId="0" fontId="17" fillId="0" borderId="54" xfId="0" applyFont="1" applyBorder="1"/>
    <xf numFmtId="0" fontId="77" fillId="0" borderId="122" xfId="0" applyFont="1" applyBorder="1"/>
    <xf numFmtId="0" fontId="17" fillId="0" borderId="129" xfId="0" applyFont="1" applyBorder="1"/>
    <xf numFmtId="3" fontId="26" fillId="0" borderId="6" xfId="0" applyNumberFormat="1" applyFont="1" applyFill="1" applyBorder="1"/>
    <xf numFmtId="3" fontId="25" fillId="0" borderId="6" xfId="0" applyNumberFormat="1" applyFont="1" applyBorder="1"/>
    <xf numFmtId="0" fontId="25" fillId="0" borderId="6" xfId="0" applyFont="1" applyBorder="1"/>
    <xf numFmtId="0" fontId="26" fillId="0" borderId="6" xfId="0" applyFont="1" applyFill="1" applyBorder="1"/>
    <xf numFmtId="3" fontId="4" fillId="0" borderId="54" xfId="0" applyNumberFormat="1" applyFont="1" applyBorder="1"/>
    <xf numFmtId="0" fontId="0" fillId="0" borderId="54" xfId="0" applyBorder="1"/>
    <xf numFmtId="0" fontId="0" fillId="0" borderId="53" xfId="0" applyBorder="1"/>
    <xf numFmtId="0" fontId="4" fillId="0" borderId="58" xfId="0" applyFont="1" applyBorder="1"/>
    <xf numFmtId="0" fontId="0" fillId="0" borderId="122" xfId="0" applyBorder="1"/>
    <xf numFmtId="3" fontId="4" fillId="0" borderId="42" xfId="0" applyNumberFormat="1" applyFont="1" applyBorder="1"/>
    <xf numFmtId="3" fontId="26" fillId="0" borderId="6" xfId="1" applyNumberFormat="1" applyFont="1" applyFill="1" applyBorder="1"/>
    <xf numFmtId="3" fontId="62" fillId="0" borderId="39" xfId="1" applyNumberFormat="1" applyFont="1" applyFill="1" applyBorder="1"/>
    <xf numFmtId="0" fontId="18" fillId="0" borderId="24" xfId="1" applyFont="1" applyBorder="1" applyAlignment="1">
      <alignment horizontal="center"/>
    </xf>
    <xf numFmtId="0" fontId="18" fillId="0" borderId="6" xfId="1" applyFont="1" applyFill="1" applyBorder="1" applyAlignment="1">
      <alignment horizontal="center" vertical="center" wrapText="1"/>
    </xf>
    <xf numFmtId="0" fontId="65" fillId="0" borderId="6" xfId="1" applyFont="1" applyFill="1" applyBorder="1" applyAlignment="1">
      <alignment horizontal="center" vertical="center" wrapText="1"/>
    </xf>
    <xf numFmtId="3" fontId="26" fillId="0" borderId="24" xfId="1" applyNumberFormat="1" applyFont="1" applyFill="1" applyBorder="1"/>
    <xf numFmtId="3" fontId="62" fillId="0" borderId="53" xfId="1" applyNumberFormat="1" applyFont="1" applyFill="1" applyBorder="1"/>
    <xf numFmtId="3" fontId="26" fillId="0" borderId="9" xfId="1" applyNumberFormat="1" applyFont="1" applyFill="1" applyBorder="1"/>
    <xf numFmtId="0" fontId="65" fillId="0" borderId="24" xfId="1" applyFont="1" applyBorder="1" applyAlignment="1">
      <alignment horizontal="center"/>
    </xf>
    <xf numFmtId="3" fontId="25" fillId="0" borderId="7" xfId="1" applyNumberFormat="1" applyFont="1" applyFill="1" applyBorder="1"/>
    <xf numFmtId="0" fontId="26" fillId="0" borderId="6" xfId="1" applyFont="1" applyFill="1" applyBorder="1"/>
    <xf numFmtId="0" fontId="14" fillId="0" borderId="31" xfId="1" applyFont="1" applyFill="1" applyBorder="1"/>
    <xf numFmtId="3" fontId="14" fillId="0" borderId="6" xfId="1" applyNumberFormat="1" applyFont="1" applyFill="1" applyBorder="1"/>
    <xf numFmtId="0" fontId="14" fillId="0" borderId="37" xfId="1" applyFont="1" applyFill="1" applyBorder="1" applyAlignment="1">
      <alignment wrapText="1"/>
    </xf>
    <xf numFmtId="0" fontId="14" fillId="0" borderId="24" xfId="1" applyFont="1" applyFill="1" applyBorder="1"/>
    <xf numFmtId="3" fontId="14" fillId="0" borderId="24" xfId="1" applyNumberFormat="1" applyFont="1" applyFill="1" applyBorder="1"/>
    <xf numFmtId="0" fontId="26" fillId="0" borderId="31" xfId="1" applyFont="1" applyFill="1" applyBorder="1"/>
    <xf numFmtId="0" fontId="65" fillId="0" borderId="31" xfId="1" applyFont="1" applyBorder="1"/>
    <xf numFmtId="0" fontId="3" fillId="0" borderId="127" xfId="51" applyBorder="1"/>
    <xf numFmtId="0" fontId="25" fillId="0" borderId="54" xfId="51" applyFont="1" applyBorder="1"/>
    <xf numFmtId="3" fontId="26" fillId="0" borderId="54" xfId="1" applyNumberFormat="1" applyFont="1" applyFill="1" applyBorder="1"/>
    <xf numFmtId="3" fontId="62" fillId="0" borderId="54" xfId="1" applyNumberFormat="1" applyFont="1" applyFill="1" applyBorder="1"/>
    <xf numFmtId="3" fontId="26" fillId="0" borderId="127" xfId="1" applyNumberFormat="1" applyFont="1" applyFill="1" applyBorder="1"/>
    <xf numFmtId="3" fontId="26" fillId="0" borderId="54" xfId="51" applyNumberFormat="1" applyFont="1" applyBorder="1"/>
    <xf numFmtId="3" fontId="25" fillId="2" borderId="29" xfId="0" applyNumberFormat="1" applyFont="1" applyFill="1" applyBorder="1" applyAlignment="1"/>
    <xf numFmtId="3" fontId="3" fillId="0" borderId="54" xfId="1" applyNumberFormat="1" applyFont="1" applyFill="1" applyBorder="1"/>
    <xf numFmtId="3" fontId="21" fillId="0" borderId="127" xfId="51" applyNumberFormat="1" applyFont="1" applyBorder="1"/>
    <xf numFmtId="0" fontId="3" fillId="0" borderId="54" xfId="51" applyFont="1" applyBorder="1"/>
    <xf numFmtId="0" fontId="3" fillId="0" borderId="54" xfId="51" applyBorder="1"/>
    <xf numFmtId="3" fontId="25" fillId="0" borderId="6" xfId="51" applyNumberFormat="1" applyFont="1" applyBorder="1"/>
    <xf numFmtId="3" fontId="14" fillId="0" borderId="6" xfId="51" applyNumberFormat="1" applyFont="1" applyBorder="1"/>
    <xf numFmtId="0" fontId="14" fillId="0" borderId="50" xfId="2" applyFont="1" applyFill="1" applyBorder="1" applyAlignment="1">
      <alignment horizontal="left"/>
    </xf>
    <xf numFmtId="3" fontId="76" fillId="0" borderId="33" xfId="1" applyNumberFormat="1" applyFont="1" applyFill="1" applyBorder="1"/>
    <xf numFmtId="3" fontId="76" fillId="0" borderId="21" xfId="1" applyNumberFormat="1" applyFont="1" applyFill="1" applyBorder="1"/>
    <xf numFmtId="3" fontId="76" fillId="0" borderId="56" xfId="1" applyNumberFormat="1" applyFont="1" applyFill="1" applyBorder="1"/>
    <xf numFmtId="0" fontId="14" fillId="0" borderId="4" xfId="2" applyFont="1" applyFill="1" applyBorder="1" applyAlignment="1"/>
    <xf numFmtId="3" fontId="14" fillId="0" borderId="8" xfId="1" applyNumberFormat="1" applyFont="1" applyFill="1" applyBorder="1"/>
    <xf numFmtId="3" fontId="14" fillId="0" borderId="58" xfId="51" applyNumberFormat="1" applyFont="1" applyBorder="1"/>
    <xf numFmtId="3" fontId="25" fillId="0" borderId="39" xfId="51" applyNumberFormat="1" applyFont="1" applyBorder="1"/>
    <xf numFmtId="3" fontId="14" fillId="0" borderId="21" xfId="51" applyNumberFormat="1" applyFont="1" applyBorder="1"/>
    <xf numFmtId="3" fontId="26" fillId="0" borderId="39" xfId="1" applyNumberFormat="1" applyFont="1" applyFill="1" applyBorder="1"/>
    <xf numFmtId="0" fontId="25" fillId="0" borderId="53" xfId="51" applyFont="1" applyBorder="1"/>
    <xf numFmtId="0" fontId="25" fillId="0" borderId="39" xfId="51" applyFont="1" applyBorder="1"/>
    <xf numFmtId="3" fontId="25" fillId="0" borderId="9" xfId="1" applyNumberFormat="1" applyFont="1" applyFill="1" applyBorder="1"/>
    <xf numFmtId="3" fontId="25" fillId="0" borderId="122" xfId="1" applyNumberFormat="1" applyFont="1" applyFill="1" applyBorder="1"/>
    <xf numFmtId="3" fontId="25" fillId="0" borderId="9" xfId="51" applyNumberFormat="1" applyFont="1" applyBorder="1"/>
    <xf numFmtId="0" fontId="65" fillId="0" borderId="26" xfId="1" applyFont="1" applyBorder="1"/>
    <xf numFmtId="3" fontId="25" fillId="0" borderId="49" xfId="1" applyNumberFormat="1" applyFont="1" applyFill="1" applyBorder="1"/>
    <xf numFmtId="3" fontId="26" fillId="0" borderId="61" xfId="1" applyNumberFormat="1" applyFont="1" applyFill="1" applyBorder="1"/>
    <xf numFmtId="3" fontId="26" fillId="0" borderId="62" xfId="1" applyNumberFormat="1" applyFont="1" applyFill="1" applyBorder="1"/>
    <xf numFmtId="3" fontId="26" fillId="0" borderId="59" xfId="1" applyNumberFormat="1" applyFont="1" applyFill="1" applyBorder="1"/>
    <xf numFmtId="3" fontId="26" fillId="0" borderId="4" xfId="1" applyNumberFormat="1" applyFont="1" applyFill="1" applyBorder="1"/>
    <xf numFmtId="3" fontId="26" fillId="0" borderId="8" xfId="1" applyNumberFormat="1" applyFont="1" applyFill="1" applyBorder="1"/>
    <xf numFmtId="3" fontId="26" fillId="0" borderId="5" xfId="1" applyNumberFormat="1" applyFont="1" applyFill="1" applyBorder="1"/>
    <xf numFmtId="3" fontId="26" fillId="0" borderId="128" xfId="1" applyNumberFormat="1" applyFont="1" applyFill="1" applyBorder="1"/>
    <xf numFmtId="3" fontId="14" fillId="0" borderId="59" xfId="51" applyNumberFormat="1" applyFont="1" applyBorder="1"/>
    <xf numFmtId="3" fontId="26" fillId="0" borderId="58" xfId="1" applyNumberFormat="1" applyFont="1" applyFill="1" applyBorder="1"/>
    <xf numFmtId="3" fontId="14" fillId="0" borderId="5" xfId="51" applyNumberFormat="1" applyFont="1" applyBorder="1"/>
    <xf numFmtId="3" fontId="15" fillId="0" borderId="0" xfId="51" applyNumberFormat="1" applyFont="1"/>
    <xf numFmtId="0" fontId="11" fillId="0" borderId="0" xfId="2"/>
    <xf numFmtId="0" fontId="79" fillId="19" borderId="0" xfId="2" applyFont="1" applyFill="1" applyAlignment="1">
      <alignment horizontal="center" vertical="top" wrapText="1"/>
    </xf>
    <xf numFmtId="0" fontId="29" fillId="19" borderId="6" xfId="2" applyFont="1" applyFill="1" applyBorder="1" applyAlignment="1">
      <alignment horizontal="center" vertical="top" wrapText="1"/>
    </xf>
    <xf numFmtId="0" fontId="80" fillId="0" borderId="0" xfId="2" applyFont="1" applyAlignment="1">
      <alignment horizontal="center" vertical="top" wrapText="1"/>
    </xf>
    <xf numFmtId="0" fontId="29" fillId="0" borderId="6" xfId="2" applyFont="1" applyBorder="1" applyAlignment="1">
      <alignment horizontal="left" vertical="top" wrapText="1"/>
    </xf>
    <xf numFmtId="3" fontId="29" fillId="0" borderId="6" xfId="2" applyNumberFormat="1" applyFont="1" applyBorder="1" applyAlignment="1">
      <alignment horizontal="right" vertical="top" wrapText="1"/>
    </xf>
    <xf numFmtId="0" fontId="81" fillId="0" borderId="0" xfId="2" applyFont="1" applyAlignment="1">
      <alignment horizontal="center" vertical="top" wrapText="1"/>
    </xf>
    <xf numFmtId="0" fontId="28" fillId="0" borderId="6" xfId="2" applyFont="1" applyBorder="1" applyAlignment="1">
      <alignment horizontal="left" vertical="top" wrapText="1"/>
    </xf>
    <xf numFmtId="3" fontId="28" fillId="0" borderId="6" xfId="2" applyNumberFormat="1" applyFont="1" applyBorder="1" applyAlignment="1">
      <alignment horizontal="right" vertical="top" wrapText="1"/>
    </xf>
    <xf numFmtId="0" fontId="29" fillId="0" borderId="6" xfId="2" applyFont="1" applyBorder="1" applyAlignment="1">
      <alignment horizontal="center" vertical="top" wrapText="1"/>
    </xf>
    <xf numFmtId="0" fontId="28" fillId="0" borderId="6" xfId="2" applyFont="1" applyBorder="1" applyAlignment="1">
      <alignment horizontal="center" vertical="top" wrapText="1"/>
    </xf>
    <xf numFmtId="0" fontId="83" fillId="0" borderId="0" xfId="2" applyFont="1"/>
    <xf numFmtId="0" fontId="79" fillId="2" borderId="6" xfId="2" applyFont="1" applyFill="1" applyBorder="1" applyAlignment="1">
      <alignment horizontal="center" vertical="top" wrapText="1"/>
    </xf>
    <xf numFmtId="0" fontId="80" fillId="0" borderId="6" xfId="2" applyFont="1" applyBorder="1" applyAlignment="1">
      <alignment horizontal="center" vertical="top" wrapText="1"/>
    </xf>
    <xf numFmtId="0" fontId="80" fillId="0" borderId="6" xfId="2" applyFont="1" applyBorder="1" applyAlignment="1">
      <alignment horizontal="left" vertical="top" wrapText="1"/>
    </xf>
    <xf numFmtId="3" fontId="80" fillId="0" borderId="6" xfId="2" applyNumberFormat="1" applyFont="1" applyBorder="1" applyAlignment="1">
      <alignment horizontal="right" vertical="top" wrapText="1"/>
    </xf>
    <xf numFmtId="0" fontId="81" fillId="0" borderId="6" xfId="2" applyFont="1" applyBorder="1" applyAlignment="1">
      <alignment horizontal="center" vertical="top" wrapText="1"/>
    </xf>
    <xf numFmtId="0" fontId="81" fillId="0" borderId="6" xfId="2" applyFont="1" applyBorder="1" applyAlignment="1">
      <alignment horizontal="left" vertical="top" wrapText="1"/>
    </xf>
    <xf numFmtId="3" fontId="81" fillId="0" borderId="6" xfId="2" applyNumberFormat="1" applyFont="1" applyBorder="1" applyAlignment="1">
      <alignment horizontal="right" vertical="top" wrapText="1"/>
    </xf>
    <xf numFmtId="0" fontId="17" fillId="2" borderId="6" xfId="2" applyFont="1" applyFill="1" applyBorder="1" applyAlignment="1">
      <alignment horizontal="center" vertical="top" wrapText="1"/>
    </xf>
    <xf numFmtId="0" fontId="17" fillId="0" borderId="6" xfId="2" applyFont="1" applyBorder="1" applyAlignment="1">
      <alignment horizontal="center" vertical="top" wrapText="1"/>
    </xf>
    <xf numFmtId="0" fontId="17" fillId="0" borderId="6" xfId="2" applyFont="1" applyBorder="1" applyAlignment="1">
      <alignment horizontal="left" vertical="top" wrapText="1"/>
    </xf>
    <xf numFmtId="3" fontId="17" fillId="0" borderId="6" xfId="2" applyNumberFormat="1" applyFont="1" applyBorder="1" applyAlignment="1">
      <alignment horizontal="right" vertical="top" wrapText="1"/>
    </xf>
    <xf numFmtId="0" fontId="16" fillId="0" borderId="6" xfId="2" applyFont="1" applyBorder="1" applyAlignment="1">
      <alignment horizontal="center" vertical="top" wrapText="1"/>
    </xf>
    <xf numFmtId="0" fontId="16" fillId="0" borderId="6" xfId="2" applyFont="1" applyBorder="1" applyAlignment="1">
      <alignment horizontal="left" vertical="top" wrapText="1"/>
    </xf>
    <xf numFmtId="3" fontId="16" fillId="0" borderId="6" xfId="2" applyNumberFormat="1" applyFont="1" applyBorder="1" applyAlignment="1">
      <alignment horizontal="right" vertical="top" wrapText="1"/>
    </xf>
    <xf numFmtId="0" fontId="85" fillId="0" borderId="0" xfId="2" applyFont="1" applyAlignment="1">
      <alignment horizontal="center" vertical="center"/>
    </xf>
    <xf numFmtId="0" fontId="86" fillId="0" borderId="0" xfId="2" applyFont="1" applyAlignment="1">
      <alignment vertical="center"/>
    </xf>
    <xf numFmtId="0" fontId="87" fillId="0" borderId="0" xfId="2" applyFont="1" applyAlignment="1">
      <alignment horizontal="center" vertical="center"/>
    </xf>
    <xf numFmtId="0" fontId="87" fillId="0" borderId="0" xfId="2" applyFont="1" applyAlignment="1">
      <alignment horizontal="justify" vertical="center"/>
    </xf>
    <xf numFmtId="0" fontId="87" fillId="0" borderId="0" xfId="2" applyFont="1" applyAlignment="1">
      <alignment horizontal="right" vertical="center"/>
    </xf>
    <xf numFmtId="0" fontId="88" fillId="0" borderId="21" xfId="2" applyFont="1" applyBorder="1" applyAlignment="1">
      <alignment vertical="center" wrapText="1"/>
    </xf>
    <xf numFmtId="0" fontId="89" fillId="0" borderId="17" xfId="2" applyFont="1" applyBorder="1" applyAlignment="1">
      <alignment horizontal="center" vertical="center" wrapText="1"/>
    </xf>
    <xf numFmtId="0" fontId="85" fillId="0" borderId="130" xfId="2" applyFont="1" applyBorder="1" applyAlignment="1">
      <alignment horizontal="center" vertical="center" wrapText="1"/>
    </xf>
    <xf numFmtId="0" fontId="85" fillId="0" borderId="34" xfId="2" applyFont="1" applyBorder="1" applyAlignment="1">
      <alignment horizontal="center" vertical="center" wrapText="1"/>
    </xf>
    <xf numFmtId="0" fontId="88" fillId="0" borderId="42" xfId="2" applyFont="1" applyBorder="1" applyAlignment="1">
      <alignment vertical="center" wrapText="1"/>
    </xf>
    <xf numFmtId="0" fontId="87" fillId="0" borderId="34" xfId="2" applyFont="1" applyBorder="1" applyAlignment="1">
      <alignment horizontal="justify" vertical="center" wrapText="1"/>
    </xf>
    <xf numFmtId="3" fontId="90" fillId="0" borderId="34" xfId="2" applyNumberFormat="1" applyFont="1" applyBorder="1" applyAlignment="1">
      <alignment horizontal="justify" vertical="center" wrapText="1"/>
    </xf>
    <xf numFmtId="0" fontId="90" fillId="0" borderId="34" xfId="2" applyFont="1" applyBorder="1" applyAlignment="1">
      <alignment horizontal="justify" vertical="center" wrapText="1"/>
    </xf>
    <xf numFmtId="0" fontId="85" fillId="0" borderId="34" xfId="2" applyFont="1" applyBorder="1" applyAlignment="1">
      <alignment horizontal="justify" vertical="center" wrapText="1"/>
    </xf>
    <xf numFmtId="0" fontId="88" fillId="0" borderId="34" xfId="2" applyFont="1" applyBorder="1" applyAlignment="1">
      <alignment vertical="center" wrapText="1"/>
    </xf>
    <xf numFmtId="3" fontId="88" fillId="0" borderId="34" xfId="2" applyNumberFormat="1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38" fillId="0" borderId="0" xfId="2" applyFont="1" applyBorder="1"/>
    <xf numFmtId="0" fontId="38" fillId="0" borderId="0" xfId="2" applyFont="1"/>
    <xf numFmtId="3" fontId="11" fillId="0" borderId="0" xfId="2" applyNumberFormat="1"/>
    <xf numFmtId="0" fontId="86" fillId="0" borderId="0" xfId="2" applyFont="1" applyBorder="1" applyAlignment="1">
      <alignment vertical="center"/>
    </xf>
    <xf numFmtId="0" fontId="88" fillId="0" borderId="0" xfId="2" applyFont="1" applyAlignment="1">
      <alignment vertical="center"/>
    </xf>
    <xf numFmtId="0" fontId="87" fillId="0" borderId="0" xfId="2" applyFont="1" applyBorder="1" applyAlignment="1">
      <alignment horizontal="right" vertical="center"/>
    </xf>
    <xf numFmtId="0" fontId="87" fillId="0" borderId="0" xfId="2" applyFont="1" applyBorder="1" applyAlignment="1">
      <alignment horizontal="left" vertical="center" wrapText="1"/>
    </xf>
    <xf numFmtId="0" fontId="85" fillId="0" borderId="0" xfId="2" applyFont="1" applyBorder="1" applyAlignment="1">
      <alignment horizontal="center" vertical="center" wrapText="1"/>
    </xf>
    <xf numFmtId="0" fontId="87" fillId="0" borderId="0" xfId="2" applyFont="1" applyBorder="1" applyAlignment="1">
      <alignment horizontal="center" vertical="center" wrapText="1"/>
    </xf>
    <xf numFmtId="0" fontId="85" fillId="0" borderId="0" xfId="2" applyFont="1" applyBorder="1" applyAlignment="1">
      <alignment horizontal="justify" vertical="center" wrapText="1"/>
    </xf>
    <xf numFmtId="0" fontId="88" fillId="0" borderId="0" xfId="2" applyFont="1" applyBorder="1" applyAlignment="1">
      <alignment vertical="center"/>
    </xf>
    <xf numFmtId="0" fontId="11" fillId="0" borderId="0" xfId="2" applyAlignment="1">
      <alignment horizontal="right"/>
    </xf>
    <xf numFmtId="3" fontId="4" fillId="0" borderId="6" xfId="2" applyNumberFormat="1" applyFont="1" applyBorder="1" applyAlignment="1">
      <alignment horizontal="right" vertical="top" wrapText="1"/>
    </xf>
    <xf numFmtId="0" fontId="4" fillId="0" borderId="6" xfId="2" applyFont="1" applyBorder="1" applyAlignment="1">
      <alignment horizontal="left" vertical="top" wrapText="1"/>
    </xf>
    <xf numFmtId="0" fontId="4" fillId="0" borderId="6" xfId="2" applyFont="1" applyBorder="1" applyAlignment="1">
      <alignment horizontal="center" vertical="top" wrapText="1"/>
    </xf>
    <xf numFmtId="3" fontId="3" fillId="0" borderId="6" xfId="2" applyNumberFormat="1" applyFont="1" applyBorder="1" applyAlignment="1">
      <alignment horizontal="right" vertical="top" wrapText="1"/>
    </xf>
    <xf numFmtId="0" fontId="3" fillId="0" borderId="6" xfId="2" applyFont="1" applyBorder="1" applyAlignment="1">
      <alignment horizontal="left" vertical="top" wrapText="1"/>
    </xf>
    <xf numFmtId="0" fontId="3" fillId="0" borderId="6" xfId="2" applyFont="1" applyBorder="1" applyAlignment="1">
      <alignment horizontal="center" vertical="top" wrapText="1"/>
    </xf>
    <xf numFmtId="3" fontId="17" fillId="2" borderId="6" xfId="2" applyNumberFormat="1" applyFont="1" applyFill="1" applyBorder="1" applyAlignment="1">
      <alignment horizontal="right" vertical="top" wrapText="1"/>
    </xf>
    <xf numFmtId="0" fontId="17" fillId="2" borderId="6" xfId="2" applyFont="1" applyFill="1" applyBorder="1" applyAlignment="1">
      <alignment horizontal="left" vertical="top" wrapText="1"/>
    </xf>
    <xf numFmtId="0" fontId="93" fillId="0" borderId="0" xfId="53" applyFont="1"/>
    <xf numFmtId="0" fontId="92" fillId="0" borderId="0" xfId="53"/>
    <xf numFmtId="0" fontId="93" fillId="0" borderId="6" xfId="53" applyFont="1" applyBorder="1"/>
    <xf numFmtId="0" fontId="87" fillId="0" borderId="34" xfId="2" applyFont="1" applyBorder="1" applyAlignment="1">
      <alignment horizontal="center" vertical="center" wrapText="1"/>
    </xf>
    <xf numFmtId="0" fontId="87" fillId="0" borderId="42" xfId="2" applyFont="1" applyBorder="1" applyAlignment="1">
      <alignment horizontal="center" vertical="center" wrapText="1"/>
    </xf>
    <xf numFmtId="0" fontId="85" fillId="0" borderId="17" xfId="2" applyFont="1" applyBorder="1" applyAlignment="1">
      <alignment horizontal="center" vertical="center" wrapText="1"/>
    </xf>
    <xf numFmtId="0" fontId="87" fillId="0" borderId="21" xfId="2" applyFont="1" applyBorder="1" applyAlignment="1">
      <alignment horizontal="center" vertical="center" wrapText="1"/>
    </xf>
    <xf numFmtId="0" fontId="86" fillId="0" borderId="0" xfId="2" applyFont="1" applyAlignment="1">
      <alignment horizontal="center" vertical="center"/>
    </xf>
    <xf numFmtId="0" fontId="11" fillId="0" borderId="0" xfId="2" applyAlignment="1">
      <alignment horizontal="center"/>
    </xf>
    <xf numFmtId="0" fontId="11" fillId="0" borderId="0" xfId="2"/>
    <xf numFmtId="0" fontId="2" fillId="0" borderId="0" xfId="54"/>
    <xf numFmtId="0" fontId="94" fillId="0" borderId="131" xfId="54" applyFont="1" applyBorder="1"/>
    <xf numFmtId="0" fontId="94" fillId="0" borderId="131" xfId="54" applyFont="1" applyBorder="1" applyAlignment="1">
      <alignment horizontal="center"/>
    </xf>
    <xf numFmtId="0" fontId="2" fillId="0" borderId="131" xfId="54" applyBorder="1"/>
    <xf numFmtId="3" fontId="2" fillId="0" borderId="131" xfId="54" applyNumberFormat="1" applyBorder="1"/>
    <xf numFmtId="0" fontId="95" fillId="0" borderId="0" xfId="54" applyFont="1"/>
    <xf numFmtId="0" fontId="95" fillId="0" borderId="131" xfId="54" applyFont="1" applyBorder="1"/>
    <xf numFmtId="3" fontId="96" fillId="0" borderId="131" xfId="54" applyNumberFormat="1" applyFont="1" applyBorder="1"/>
    <xf numFmtId="3" fontId="94" fillId="0" borderId="131" xfId="54" applyNumberFormat="1" applyFont="1" applyBorder="1"/>
    <xf numFmtId="0" fontId="2" fillId="0" borderId="0" xfId="54" applyBorder="1"/>
    <xf numFmtId="3" fontId="2" fillId="0" borderId="0" xfId="54" applyNumberFormat="1" applyFill="1" applyBorder="1"/>
    <xf numFmtId="3" fontId="2" fillId="0" borderId="0" xfId="54" applyNumberFormat="1" applyBorder="1"/>
    <xf numFmtId="0" fontId="94" fillId="0" borderId="132" xfId="54" applyFont="1" applyBorder="1"/>
    <xf numFmtId="3" fontId="94" fillId="0" borderId="132" xfId="54" applyNumberFormat="1" applyFont="1" applyBorder="1"/>
    <xf numFmtId="3" fontId="2" fillId="0" borderId="132" xfId="54" applyNumberFormat="1" applyBorder="1"/>
    <xf numFmtId="0" fontId="94" fillId="0" borderId="0" xfId="54" applyFont="1" applyBorder="1"/>
    <xf numFmtId="3" fontId="94" fillId="0" borderId="0" xfId="54" applyNumberFormat="1" applyFont="1" applyBorder="1"/>
    <xf numFmtId="3" fontId="2" fillId="0" borderId="0" xfId="54" applyNumberFormat="1"/>
    <xf numFmtId="0" fontId="9" fillId="2" borderId="6" xfId="2" applyFont="1" applyFill="1" applyBorder="1" applyAlignment="1">
      <alignment horizontal="center" vertical="top" wrapText="1"/>
    </xf>
    <xf numFmtId="0" fontId="11" fillId="2" borderId="6" xfId="2" applyFill="1" applyBorder="1"/>
    <xf numFmtId="0" fontId="17" fillId="2" borderId="6" xfId="2" applyFont="1" applyFill="1" applyBorder="1" applyAlignment="1">
      <alignment horizontal="center" vertical="top" wrapText="1"/>
    </xf>
    <xf numFmtId="0" fontId="84" fillId="2" borderId="6" xfId="2" applyFont="1" applyFill="1" applyBorder="1"/>
    <xf numFmtId="0" fontId="4" fillId="0" borderId="4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15" fillId="19" borderId="6" xfId="2" applyFont="1" applyFill="1" applyBorder="1" applyAlignment="1">
      <alignment horizontal="center" vertical="top" wrapText="1"/>
    </xf>
    <xf numFmtId="0" fontId="82" fillId="0" borderId="6" xfId="2" applyFont="1" applyBorder="1"/>
    <xf numFmtId="0" fontId="79" fillId="19" borderId="0" xfId="2" applyFont="1" applyFill="1" applyAlignment="1">
      <alignment horizontal="center" vertical="top" wrapText="1"/>
    </xf>
    <xf numFmtId="0" fontId="11" fillId="0" borderId="0" xfId="2"/>
    <xf numFmtId="0" fontId="87" fillId="0" borderId="0" xfId="2" applyFont="1" applyBorder="1" applyAlignment="1">
      <alignment horizontal="center" vertical="center" wrapText="1"/>
    </xf>
    <xf numFmtId="0" fontId="85" fillId="0" borderId="0" xfId="2" applyFont="1" applyBorder="1" applyAlignment="1">
      <alignment horizontal="center" vertical="center" wrapText="1"/>
    </xf>
    <xf numFmtId="0" fontId="88" fillId="0" borderId="41" xfId="2" applyFont="1" applyBorder="1" applyAlignment="1">
      <alignment vertical="center" wrapText="1"/>
    </xf>
    <xf numFmtId="0" fontId="88" fillId="0" borderId="42" xfId="2" applyFont="1" applyBorder="1" applyAlignment="1">
      <alignment vertical="center" wrapText="1"/>
    </xf>
    <xf numFmtId="0" fontId="85" fillId="0" borderId="41" xfId="2" applyFont="1" applyBorder="1" applyAlignment="1">
      <alignment horizontal="center" vertical="center" wrapText="1"/>
    </xf>
    <xf numFmtId="0" fontId="85" fillId="0" borderId="42" xfId="2" applyFont="1" applyBorder="1" applyAlignment="1">
      <alignment horizontal="center" vertical="center" wrapText="1"/>
    </xf>
    <xf numFmtId="0" fontId="85" fillId="0" borderId="28" xfId="2" applyFont="1" applyBorder="1" applyAlignment="1">
      <alignment horizontal="center" vertical="center" wrapText="1"/>
    </xf>
    <xf numFmtId="0" fontId="85" fillId="0" borderId="29" xfId="2" applyFont="1" applyBorder="1" applyAlignment="1">
      <alignment horizontal="center" vertical="center" wrapText="1"/>
    </xf>
    <xf numFmtId="0" fontId="85" fillId="0" borderId="17" xfId="2" applyFont="1" applyBorder="1" applyAlignment="1">
      <alignment horizontal="center" vertical="center" wrapText="1"/>
    </xf>
    <xf numFmtId="0" fontId="91" fillId="0" borderId="28" xfId="2" applyFont="1" applyBorder="1" applyAlignment="1">
      <alignment vertical="top" wrapText="1"/>
    </xf>
    <xf numFmtId="0" fontId="91" fillId="0" borderId="17" xfId="2" applyFont="1" applyBorder="1" applyAlignment="1">
      <alignment vertical="top" wrapText="1"/>
    </xf>
    <xf numFmtId="0" fontId="4" fillId="0" borderId="97" xfId="45" applyFont="1" applyBorder="1" applyAlignment="1">
      <alignment horizontal="center" wrapText="1"/>
    </xf>
    <xf numFmtId="0" fontId="4" fillId="0" borderId="97" xfId="45" applyFont="1" applyBorder="1" applyAlignment="1">
      <alignment horizontal="center"/>
    </xf>
    <xf numFmtId="0" fontId="4" fillId="0" borderId="98" xfId="45" applyFont="1" applyBorder="1" applyAlignment="1">
      <alignment horizontal="center"/>
    </xf>
    <xf numFmtId="0" fontId="4" fillId="0" borderId="97" xfId="45" applyFont="1" applyBorder="1" applyAlignment="1">
      <alignment horizontal="center" vertical="center"/>
    </xf>
    <xf numFmtId="0" fontId="56" fillId="0" borderId="0" xfId="45" applyFont="1" applyBorder="1" applyAlignment="1">
      <alignment horizontal="center" wrapText="1"/>
    </xf>
    <xf numFmtId="0" fontId="0" fillId="0" borderId="45" xfId="0" applyBorder="1" applyAlignment="1"/>
    <xf numFmtId="0" fontId="0" fillId="0" borderId="55" xfId="0" applyBorder="1" applyAlignment="1"/>
    <xf numFmtId="0" fontId="0" fillId="0" borderId="47" xfId="0" applyBorder="1" applyAlignment="1"/>
    <xf numFmtId="0" fontId="0" fillId="0" borderId="16" xfId="0" applyBorder="1" applyAlignment="1"/>
    <xf numFmtId="0" fontId="0" fillId="0" borderId="26" xfId="0" applyBorder="1" applyAlignment="1"/>
    <xf numFmtId="0" fontId="0" fillId="0" borderId="19" xfId="0" applyBorder="1" applyAlignment="1"/>
    <xf numFmtId="0" fontId="4" fillId="0" borderId="46" xfId="0" applyFont="1" applyBorder="1" applyAlignment="1">
      <alignment horizontal="right"/>
    </xf>
    <xf numFmtId="0" fontId="0" fillId="0" borderId="56" xfId="0" applyBorder="1" applyAlignment="1">
      <alignment horizontal="right"/>
    </xf>
    <xf numFmtId="0" fontId="0" fillId="0" borderId="20" xfId="0" applyBorder="1" applyAlignment="1">
      <alignment horizontal="right"/>
    </xf>
    <xf numFmtId="0" fontId="4" fillId="0" borderId="28" xfId="0" applyFont="1" applyBorder="1" applyAlignment="1"/>
    <xf numFmtId="0" fontId="0" fillId="0" borderId="29" xfId="0" applyBorder="1" applyAlignment="1"/>
    <xf numFmtId="0" fontId="0" fillId="0" borderId="17" xfId="0" applyBorder="1" applyAlignment="1"/>
    <xf numFmtId="0" fontId="12" fillId="0" borderId="0" xfId="8" applyFont="1" applyFill="1" applyBorder="1" applyAlignment="1">
      <alignment horizontal="center" vertical="center"/>
    </xf>
    <xf numFmtId="0" fontId="6" fillId="0" borderId="72" xfId="8" applyFont="1" applyFill="1" applyBorder="1" applyAlignment="1">
      <alignment horizontal="left" vertical="center"/>
    </xf>
    <xf numFmtId="0" fontId="4" fillId="0" borderId="65" xfId="8" applyFont="1" applyFill="1" applyBorder="1" applyAlignment="1">
      <alignment horizontal="left" vertical="center" wrapText="1"/>
    </xf>
    <xf numFmtId="0" fontId="8" fillId="0" borderId="0" xfId="8" applyFont="1" applyFill="1" applyBorder="1" applyAlignment="1">
      <alignment horizontal="center" vertical="center"/>
    </xf>
    <xf numFmtId="0" fontId="4" fillId="0" borderId="65" xfId="8" applyFont="1" applyFill="1" applyBorder="1" applyAlignment="1">
      <alignment horizontal="center" vertical="center"/>
    </xf>
    <xf numFmtId="0" fontId="4" fillId="0" borderId="83" xfId="8" applyFont="1" applyFill="1" applyBorder="1" applyAlignment="1">
      <alignment horizontal="center" vertical="center"/>
    </xf>
    <xf numFmtId="0" fontId="16" fillId="0" borderId="65" xfId="8" applyFont="1" applyFill="1" applyBorder="1" applyAlignment="1">
      <alignment horizontal="center" vertical="center" wrapText="1"/>
    </xf>
    <xf numFmtId="0" fontId="16" fillId="0" borderId="83" xfId="8" applyFont="1" applyFill="1" applyBorder="1" applyAlignment="1">
      <alignment horizontal="center" vertical="center" wrapText="1"/>
    </xf>
    <xf numFmtId="0" fontId="4" fillId="0" borderId="78" xfId="2" applyFont="1" applyFill="1" applyBorder="1" applyAlignment="1">
      <alignment horizontal="center" wrapText="1"/>
    </xf>
    <xf numFmtId="0" fontId="4" fillId="0" borderId="81" xfId="2" applyFont="1" applyFill="1" applyBorder="1" applyAlignment="1">
      <alignment horizontal="center" wrapText="1"/>
    </xf>
    <xf numFmtId="0" fontId="78" fillId="0" borderId="37" xfId="1" applyFont="1" applyBorder="1" applyAlignment="1">
      <alignment horizontal="center"/>
    </xf>
    <xf numFmtId="0" fontId="78" fillId="0" borderId="24" xfId="1" applyFont="1" applyBorder="1" applyAlignment="1">
      <alignment horizontal="center"/>
    </xf>
    <xf numFmtId="0" fontId="59" fillId="0" borderId="24" xfId="1" applyFont="1" applyBorder="1" applyAlignment="1">
      <alignment horizontal="center"/>
    </xf>
    <xf numFmtId="0" fontId="3" fillId="0" borderId="0" xfId="0" applyFont="1" applyAlignment="1"/>
    <xf numFmtId="0" fontId="0" fillId="0" borderId="32" xfId="0" applyBorder="1" applyAlignment="1"/>
    <xf numFmtId="0" fontId="0" fillId="0" borderId="7" xfId="0" applyBorder="1" applyAlignment="1"/>
    <xf numFmtId="0" fontId="0" fillId="0" borderId="3" xfId="0" applyBorder="1" applyAlignment="1"/>
    <xf numFmtId="0" fontId="0" fillId="0" borderId="37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31" xfId="0" applyBorder="1" applyAlignment="1"/>
    <xf numFmtId="0" fontId="0" fillId="0" borderId="6" xfId="0" applyBorder="1" applyAlignment="1"/>
    <xf numFmtId="0" fontId="0" fillId="0" borderId="2" xfId="0" applyBorder="1" applyAlignment="1"/>
    <xf numFmtId="0" fontId="87" fillId="0" borderId="41" xfId="2" applyFont="1" applyBorder="1" applyAlignment="1">
      <alignment horizontal="center" vertical="center" wrapText="1"/>
    </xf>
    <xf numFmtId="0" fontId="87" fillId="0" borderId="42" xfId="2" applyFont="1" applyBorder="1" applyAlignment="1">
      <alignment horizontal="center" vertical="center" wrapText="1"/>
    </xf>
    <xf numFmtId="0" fontId="1" fillId="0" borderId="0" xfId="54" applyFont="1"/>
  </cellXfs>
  <cellStyles count="55">
    <cellStyle name="20% - Accent1" xfId="9" xr:uid="{00000000-0005-0000-0000-000000000000}"/>
    <cellStyle name="20% - Accent2" xfId="10" xr:uid="{00000000-0005-0000-0000-000001000000}"/>
    <cellStyle name="20% - Accent3" xfId="11" xr:uid="{00000000-0005-0000-0000-000002000000}"/>
    <cellStyle name="20% - Accent4" xfId="12" xr:uid="{00000000-0005-0000-0000-000003000000}"/>
    <cellStyle name="20% - Accent5" xfId="13" xr:uid="{00000000-0005-0000-0000-000004000000}"/>
    <cellStyle name="20% - Accent6" xfId="14" xr:uid="{00000000-0005-0000-0000-000005000000}"/>
    <cellStyle name="40% - Accent1" xfId="15" xr:uid="{00000000-0005-0000-0000-000006000000}"/>
    <cellStyle name="40% - Accent2" xfId="16" xr:uid="{00000000-0005-0000-0000-000007000000}"/>
    <cellStyle name="40% - Accent3" xfId="17" xr:uid="{00000000-0005-0000-0000-000008000000}"/>
    <cellStyle name="40% - Accent4" xfId="18" xr:uid="{00000000-0005-0000-0000-000009000000}"/>
    <cellStyle name="40% - Accent5" xfId="19" xr:uid="{00000000-0005-0000-0000-00000A000000}"/>
    <cellStyle name="40% - Accent6" xfId="20" xr:uid="{00000000-0005-0000-0000-00000B000000}"/>
    <cellStyle name="60% - Accent1" xfId="21" xr:uid="{00000000-0005-0000-0000-00000C000000}"/>
    <cellStyle name="60% - Accent2" xfId="22" xr:uid="{00000000-0005-0000-0000-00000D000000}"/>
    <cellStyle name="60% - Accent3" xfId="23" xr:uid="{00000000-0005-0000-0000-00000E000000}"/>
    <cellStyle name="60% - Accent4" xfId="24" xr:uid="{00000000-0005-0000-0000-00000F000000}"/>
    <cellStyle name="60% - Accent5" xfId="25" xr:uid="{00000000-0005-0000-0000-000010000000}"/>
    <cellStyle name="60% - Accent6" xfId="26" xr:uid="{00000000-0005-0000-0000-000011000000}"/>
    <cellStyle name="Accent1" xfId="27" xr:uid="{00000000-0005-0000-0000-000012000000}"/>
    <cellStyle name="Accent2" xfId="28" xr:uid="{00000000-0005-0000-0000-000013000000}"/>
    <cellStyle name="Accent3" xfId="29" xr:uid="{00000000-0005-0000-0000-000014000000}"/>
    <cellStyle name="Accent4" xfId="30" xr:uid="{00000000-0005-0000-0000-000015000000}"/>
    <cellStyle name="Accent5" xfId="31" xr:uid="{00000000-0005-0000-0000-000016000000}"/>
    <cellStyle name="Accent6" xfId="32" xr:uid="{00000000-0005-0000-0000-000017000000}"/>
    <cellStyle name="Bad" xfId="33" xr:uid="{00000000-0005-0000-0000-000018000000}"/>
    <cellStyle name="Calculation" xfId="34" xr:uid="{00000000-0005-0000-0000-000019000000}"/>
    <cellStyle name="Check Cell" xfId="35" xr:uid="{00000000-0005-0000-0000-00001A000000}"/>
    <cellStyle name="Explanatory Text" xfId="36" xr:uid="{00000000-0005-0000-0000-00001B000000}"/>
    <cellStyle name="Good" xfId="37" xr:uid="{00000000-0005-0000-0000-00001C000000}"/>
    <cellStyle name="Heading 1" xfId="38" xr:uid="{00000000-0005-0000-0000-00001D000000}"/>
    <cellStyle name="Heading 2" xfId="39" xr:uid="{00000000-0005-0000-0000-00001E000000}"/>
    <cellStyle name="Heading 3" xfId="40" xr:uid="{00000000-0005-0000-0000-00001F000000}"/>
    <cellStyle name="Heading 4" xfId="41" xr:uid="{00000000-0005-0000-0000-000020000000}"/>
    <cellStyle name="Hiperhivatkozás" xfId="6" xr:uid="{00000000-0005-0000-0000-000021000000}"/>
    <cellStyle name="Hivatkozás" xfId="52" builtinId="8"/>
    <cellStyle name="Input" xfId="42" xr:uid="{00000000-0005-0000-0000-000023000000}"/>
    <cellStyle name="Linked Cell" xfId="43" xr:uid="{00000000-0005-0000-0000-000024000000}"/>
    <cellStyle name="Már látott hiperhivatkozás" xfId="7" xr:uid="{00000000-0005-0000-0000-000025000000}"/>
    <cellStyle name="Neutral" xfId="44" xr:uid="{00000000-0005-0000-0000-000026000000}"/>
    <cellStyle name="Normál" xfId="0" builtinId="0"/>
    <cellStyle name="Normál 11" xfId="1" xr:uid="{00000000-0005-0000-0000-000028000000}"/>
    <cellStyle name="Normál 2" xfId="5" xr:uid="{00000000-0005-0000-0000-000029000000}"/>
    <cellStyle name="Normál 2 2" xfId="2" xr:uid="{00000000-0005-0000-0000-00002A000000}"/>
    <cellStyle name="Normál 3" xfId="51" xr:uid="{00000000-0005-0000-0000-00002B000000}"/>
    <cellStyle name="Normál 4" xfId="53" xr:uid="{C6272AFA-2873-47E5-AA2C-16D4589DAE8E}"/>
    <cellStyle name="Normál 5" xfId="54" xr:uid="{C6A5EAAB-3AF0-46D0-A7FB-ABA5A329CA81}"/>
    <cellStyle name="Normál 8" xfId="3" xr:uid="{00000000-0005-0000-0000-00002C000000}"/>
    <cellStyle name="Normál_közös hivatal ktgv._végl" xfId="45" xr:uid="{00000000-0005-0000-0000-00002D000000}"/>
    <cellStyle name="Normál_Ktg rendelet mellékletek1" xfId="8" xr:uid="{00000000-0005-0000-0000-00002E000000}"/>
    <cellStyle name="Normál_KVRENMUNKA" xfId="4" xr:uid="{00000000-0005-0000-0000-00002F000000}"/>
    <cellStyle name="Note" xfId="46" xr:uid="{00000000-0005-0000-0000-000031000000}"/>
    <cellStyle name="Output" xfId="47" xr:uid="{00000000-0005-0000-0000-000032000000}"/>
    <cellStyle name="Title" xfId="48" xr:uid="{00000000-0005-0000-0000-000033000000}"/>
    <cellStyle name="Total" xfId="49" xr:uid="{00000000-0005-0000-0000-000034000000}"/>
    <cellStyle name="Warning Text" xfId="50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44"/>
  <sheetViews>
    <sheetView workbookViewId="0"/>
  </sheetViews>
  <sheetFormatPr defaultRowHeight="12.75" x14ac:dyDescent="0.2"/>
  <cols>
    <col min="1" max="1" width="32.42578125" customWidth="1"/>
    <col min="2" max="2" width="9.85546875" customWidth="1"/>
    <col min="3" max="3" width="9.5703125" customWidth="1"/>
    <col min="4" max="4" width="9.42578125" customWidth="1"/>
    <col min="5" max="5" width="9" customWidth="1"/>
    <col min="6" max="6" width="8.7109375" customWidth="1"/>
    <col min="7" max="7" width="12.140625" customWidth="1"/>
    <col min="8" max="8" width="10.5703125" customWidth="1"/>
  </cols>
  <sheetData>
    <row r="1" spans="1:17" x14ac:dyDescent="0.2">
      <c r="A1" s="3" t="s">
        <v>1051</v>
      </c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16.5" customHeight="1" thickBot="1" x14ac:dyDescent="0.35">
      <c r="A2" s="87"/>
      <c r="B2">
        <v>2018</v>
      </c>
      <c r="G2" s="392"/>
      <c r="H2" s="114"/>
      <c r="I2" s="24"/>
      <c r="J2" s="24"/>
      <c r="K2" s="24"/>
      <c r="L2" s="24"/>
      <c r="M2" s="24"/>
      <c r="N2" s="24"/>
      <c r="O2" s="24"/>
      <c r="P2" s="24"/>
      <c r="Q2" s="24"/>
    </row>
    <row r="3" spans="1:17" ht="13.5" thickBot="1" x14ac:dyDescent="0.25">
      <c r="A3" s="95" t="s">
        <v>88</v>
      </c>
      <c r="B3" s="96" t="s">
        <v>80</v>
      </c>
      <c r="C3" s="96" t="s">
        <v>366</v>
      </c>
      <c r="D3" s="119" t="s">
        <v>93</v>
      </c>
      <c r="E3" s="119" t="s">
        <v>94</v>
      </c>
      <c r="F3" s="389" t="s">
        <v>96</v>
      </c>
      <c r="G3" s="479" t="s">
        <v>368</v>
      </c>
      <c r="H3" s="75"/>
      <c r="I3" s="75"/>
      <c r="J3" s="75"/>
      <c r="K3" s="75"/>
      <c r="L3" s="75"/>
      <c r="M3" s="24"/>
      <c r="N3" s="24"/>
      <c r="O3" s="24"/>
      <c r="P3" s="24"/>
      <c r="Q3" s="24"/>
    </row>
    <row r="4" spans="1:17" ht="13.5" thickBot="1" x14ac:dyDescent="0.25">
      <c r="A4" s="104"/>
      <c r="B4" s="121"/>
      <c r="C4" s="304"/>
      <c r="D4" s="122" t="s">
        <v>86</v>
      </c>
      <c r="E4" s="122" t="s">
        <v>95</v>
      </c>
      <c r="F4" s="122" t="s">
        <v>86</v>
      </c>
      <c r="G4" s="479"/>
      <c r="H4" s="75"/>
      <c r="I4" s="75"/>
      <c r="J4" s="75"/>
      <c r="K4" s="75"/>
      <c r="L4" s="75"/>
      <c r="M4" s="24"/>
      <c r="N4" s="24"/>
      <c r="O4" s="24"/>
      <c r="P4" s="24"/>
      <c r="Q4" s="24"/>
    </row>
    <row r="5" spans="1:17" ht="13.5" thickBot="1" x14ac:dyDescent="0.25">
      <c r="A5" s="104" t="s">
        <v>152</v>
      </c>
      <c r="B5" s="123"/>
      <c r="C5" s="304"/>
      <c r="D5" s="122"/>
      <c r="E5" s="122"/>
      <c r="F5" s="122"/>
      <c r="G5" s="479"/>
      <c r="H5" s="75"/>
      <c r="I5" s="75"/>
      <c r="J5" s="75"/>
      <c r="K5" s="75"/>
      <c r="L5" s="75"/>
      <c r="M5" s="24"/>
      <c r="N5" s="24"/>
      <c r="O5" s="24"/>
      <c r="P5" s="24"/>
      <c r="Q5" s="24"/>
    </row>
    <row r="6" spans="1:17" ht="13.5" thickBot="1" x14ac:dyDescent="0.25">
      <c r="A6" s="107" t="s">
        <v>89</v>
      </c>
      <c r="B6" s="401">
        <f>SUM(B7+B8+B9+B10+B11+B12)</f>
        <v>84632816</v>
      </c>
      <c r="C6" s="401">
        <f>SUM(C7+C8+C9+C10+C11+C12+C13+C14)</f>
        <v>96149071</v>
      </c>
      <c r="D6" s="401">
        <f>SUM(D7+D8+D9+D10+D11+D12+D13+D14)</f>
        <v>87149071</v>
      </c>
      <c r="E6" s="401">
        <f>SUM(E7+E8+E9+E10+E11+E12)</f>
        <v>0</v>
      </c>
      <c r="F6" s="480">
        <f>SUM(F7+F8+F9+F10+F11+F12)</f>
        <v>9000000</v>
      </c>
      <c r="G6" s="509">
        <f>(G7+G8+G9+G10+G11+G12+G13+G14+G15)</f>
        <v>96149071</v>
      </c>
      <c r="H6" s="341"/>
      <c r="I6" s="24"/>
      <c r="J6" s="24"/>
      <c r="K6" s="24"/>
      <c r="L6" s="24"/>
      <c r="M6" s="24"/>
      <c r="N6" s="24"/>
      <c r="O6" s="24"/>
      <c r="P6" s="24"/>
      <c r="Q6" s="24"/>
    </row>
    <row r="7" spans="1:17" ht="22.5" x14ac:dyDescent="0.2">
      <c r="A7" s="124" t="s">
        <v>98</v>
      </c>
      <c r="B7" s="351">
        <v>29198239</v>
      </c>
      <c r="C7" s="351">
        <v>29220565</v>
      </c>
      <c r="D7" s="351">
        <v>20220565</v>
      </c>
      <c r="E7" s="351"/>
      <c r="F7" s="481">
        <v>9000000</v>
      </c>
      <c r="G7" s="448">
        <v>29220565</v>
      </c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7" ht="22.5" x14ac:dyDescent="0.2">
      <c r="A8" s="125" t="s">
        <v>99</v>
      </c>
      <c r="B8" s="352">
        <v>27235300</v>
      </c>
      <c r="C8" s="352">
        <v>27603084</v>
      </c>
      <c r="D8" s="352">
        <v>27603084</v>
      </c>
      <c r="E8" s="352"/>
      <c r="F8" s="482"/>
      <c r="G8" s="448">
        <v>27603084</v>
      </c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17" ht="22.5" x14ac:dyDescent="0.2">
      <c r="A9" s="125" t="s">
        <v>100</v>
      </c>
      <c r="B9" s="352">
        <v>26399277</v>
      </c>
      <c r="C9" s="352">
        <v>25873477</v>
      </c>
      <c r="D9" s="352">
        <v>25873477</v>
      </c>
      <c r="E9" s="352"/>
      <c r="F9" s="482"/>
      <c r="G9" s="448">
        <v>25873477</v>
      </c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17" ht="22.5" x14ac:dyDescent="0.2">
      <c r="A10" s="125" t="s">
        <v>101</v>
      </c>
      <c r="B10" s="402">
        <v>1800000</v>
      </c>
      <c r="C10" s="402">
        <v>1800000</v>
      </c>
      <c r="D10" s="402">
        <v>1800000</v>
      </c>
      <c r="E10" s="402"/>
      <c r="F10" s="483"/>
      <c r="G10" s="448">
        <v>1800000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1:17" ht="22.5" x14ac:dyDescent="0.2">
      <c r="A11" s="126" t="s">
        <v>102</v>
      </c>
      <c r="B11" s="404"/>
      <c r="C11" s="404">
        <v>103964</v>
      </c>
      <c r="D11" s="404">
        <v>103964</v>
      </c>
      <c r="E11" s="404"/>
      <c r="F11" s="484"/>
      <c r="G11" s="448">
        <v>103964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7" x14ac:dyDescent="0.2">
      <c r="A12" s="127" t="s">
        <v>360</v>
      </c>
      <c r="B12" s="353"/>
      <c r="C12" s="352">
        <v>9300600</v>
      </c>
      <c r="D12" s="353">
        <v>9300600</v>
      </c>
      <c r="E12" s="353"/>
      <c r="F12" s="485"/>
      <c r="G12" s="448">
        <v>9300600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x14ac:dyDescent="0.2">
      <c r="A13" s="127" t="s">
        <v>367</v>
      </c>
      <c r="B13" s="94"/>
      <c r="C13" s="353">
        <v>1512000</v>
      </c>
      <c r="D13" s="353">
        <v>1512000</v>
      </c>
      <c r="E13" s="353"/>
      <c r="F13" s="485"/>
      <c r="G13" s="448">
        <v>1512000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7" x14ac:dyDescent="0.2">
      <c r="A14" s="127" t="s">
        <v>103</v>
      </c>
      <c r="B14" s="94"/>
      <c r="C14" s="353">
        <v>735381</v>
      </c>
      <c r="D14" s="353">
        <v>735381</v>
      </c>
      <c r="E14" s="353"/>
      <c r="F14" s="485"/>
      <c r="G14" s="448">
        <v>735381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ht="13.5" thickBot="1" x14ac:dyDescent="0.25">
      <c r="A15" s="108"/>
      <c r="B15" s="405"/>
      <c r="C15" s="405"/>
      <c r="D15" s="405"/>
      <c r="E15" s="405"/>
      <c r="F15" s="486"/>
      <c r="G15" s="510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13.5" thickBot="1" x14ac:dyDescent="0.25">
      <c r="A16" s="136" t="s">
        <v>90</v>
      </c>
      <c r="B16" s="406">
        <f>SUM(B17+B18+B19+B20+B21+B22)</f>
        <v>4296000</v>
      </c>
      <c r="C16" s="406">
        <f>SUM(C17+C18+C19+C20+C21+C22)</f>
        <v>24839000</v>
      </c>
      <c r="D16" s="406">
        <f>SUM(D17+D18+D19+D20+D21+D22)</f>
        <v>4419000</v>
      </c>
      <c r="E16" s="406">
        <f>SUM(E17+E18+E19+E20+E21+E22)</f>
        <v>20420000</v>
      </c>
      <c r="F16" s="406">
        <f>SUM(F17+F18+F19+F20+F21+F22)</f>
        <v>0</v>
      </c>
      <c r="G16" s="509">
        <f>(G17+G18+G19+G20+G21+G22)</f>
        <v>23793019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x14ac:dyDescent="0.2">
      <c r="A17" s="124" t="s">
        <v>104</v>
      </c>
      <c r="B17" s="408"/>
      <c r="C17" s="408"/>
      <c r="D17" s="408"/>
      <c r="E17" s="408"/>
      <c r="F17" s="487"/>
      <c r="G17" s="510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22.5" x14ac:dyDescent="0.2">
      <c r="A18" s="125" t="s">
        <v>105</v>
      </c>
      <c r="B18" s="93"/>
      <c r="C18" s="93"/>
      <c r="D18" s="93"/>
      <c r="E18" s="93"/>
      <c r="F18" s="488"/>
      <c r="G18" s="510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22.5" x14ac:dyDescent="0.2">
      <c r="A19" s="125" t="s">
        <v>335</v>
      </c>
      <c r="B19" s="137"/>
      <c r="C19" s="137"/>
      <c r="D19" s="137"/>
      <c r="E19" s="137"/>
      <c r="F19" s="489"/>
      <c r="G19" s="510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 ht="22.5" x14ac:dyDescent="0.2">
      <c r="A20" s="125" t="s">
        <v>334</v>
      </c>
      <c r="B20" s="353"/>
      <c r="C20" s="353">
        <v>123000</v>
      </c>
      <c r="D20" s="353">
        <v>123000</v>
      </c>
      <c r="E20" s="353"/>
      <c r="F20" s="485"/>
      <c r="G20" s="448">
        <v>123000</v>
      </c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x14ac:dyDescent="0.2">
      <c r="A21" s="125" t="s">
        <v>106</v>
      </c>
      <c r="B21" s="351">
        <v>4296000</v>
      </c>
      <c r="C21" s="351">
        <v>4296000</v>
      </c>
      <c r="D21" s="351">
        <v>4296000</v>
      </c>
      <c r="E21" s="351"/>
      <c r="F21" s="481"/>
      <c r="G21" s="510">
        <v>3250019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3.5" thickBot="1" x14ac:dyDescent="0.25">
      <c r="A22" s="127" t="s">
        <v>107</v>
      </c>
      <c r="B22" s="137"/>
      <c r="C22" s="137">
        <v>20420000</v>
      </c>
      <c r="D22" s="137"/>
      <c r="E22" s="137">
        <v>20420000</v>
      </c>
      <c r="F22" s="489"/>
      <c r="G22" s="510">
        <v>20420000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 ht="13.5" thickBot="1" x14ac:dyDescent="0.25">
      <c r="A23" s="101" t="s">
        <v>91</v>
      </c>
      <c r="B23" s="407">
        <f>SUM(B24+B25+B26+B27+B28+B29)</f>
        <v>12648718</v>
      </c>
      <c r="C23" s="407">
        <f>SUM(C24+C25+C26+C27+C28+C29)</f>
        <v>16822856</v>
      </c>
      <c r="D23" s="407">
        <f>SUM(D24+D25+D26+D27+D28+D29)</f>
        <v>4174138</v>
      </c>
      <c r="E23" s="407">
        <f>SUM(E24+E25+E26+E27+E28+E29)</f>
        <v>12648718</v>
      </c>
      <c r="F23" s="490">
        <f>SUM(F24+F25+F26+F27+F28+F29)</f>
        <v>0</v>
      </c>
      <c r="G23" s="509">
        <f>(G24+G25+G26+G27+G28+G29)</f>
        <v>16793056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22.5" x14ac:dyDescent="0.2">
      <c r="A24" s="124" t="s">
        <v>108</v>
      </c>
      <c r="B24" s="445">
        <v>12648718</v>
      </c>
      <c r="C24" s="445">
        <v>12648718</v>
      </c>
      <c r="D24" s="445"/>
      <c r="E24" s="445">
        <v>12648718</v>
      </c>
      <c r="F24" s="491"/>
      <c r="G24" s="511">
        <v>12648718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 ht="22.5" x14ac:dyDescent="0.2">
      <c r="A25" s="125" t="s">
        <v>109</v>
      </c>
      <c r="B25" s="353"/>
      <c r="C25" s="353"/>
      <c r="D25" s="353"/>
      <c r="E25" s="353"/>
      <c r="F25" s="485"/>
      <c r="G25" s="510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ht="22.5" x14ac:dyDescent="0.2">
      <c r="A26" s="125" t="s">
        <v>110</v>
      </c>
      <c r="B26" s="403"/>
      <c r="C26" s="403"/>
      <c r="D26" s="403"/>
      <c r="E26" s="403"/>
      <c r="F26" s="492"/>
      <c r="G26" s="510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ht="22.5" x14ac:dyDescent="0.2">
      <c r="A27" s="125" t="s">
        <v>111</v>
      </c>
      <c r="B27" s="403"/>
      <c r="C27" s="403"/>
      <c r="D27" s="403"/>
      <c r="E27" s="403"/>
      <c r="F27" s="492"/>
      <c r="G27" s="510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22.5" x14ac:dyDescent="0.2">
      <c r="A28" s="125" t="s">
        <v>112</v>
      </c>
      <c r="B28" s="403"/>
      <c r="C28" s="403">
        <v>4174138</v>
      </c>
      <c r="D28" s="403">
        <v>4174138</v>
      </c>
      <c r="E28" s="403"/>
      <c r="F28" s="492"/>
      <c r="G28" s="510">
        <v>4144338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13.5" thickBot="1" x14ac:dyDescent="0.25">
      <c r="A29" s="128" t="s">
        <v>336</v>
      </c>
      <c r="B29" s="425"/>
      <c r="C29" s="425"/>
      <c r="D29" s="425"/>
      <c r="E29" s="425"/>
      <c r="F29" s="493"/>
      <c r="G29" s="510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15" customHeight="1" thickBot="1" x14ac:dyDescent="0.25">
      <c r="A30" s="97" t="s">
        <v>92</v>
      </c>
      <c r="B30" s="410">
        <f>SUM(B31+B32+B33+B34+B36+B37)</f>
        <v>27650000</v>
      </c>
      <c r="C30" s="410">
        <f>SUM(C31+C32+C33+C34+C36+C37)</f>
        <v>34290733</v>
      </c>
      <c r="D30" s="410">
        <f>SUM(D31+D32+D33+D34+D36+D37)</f>
        <v>34290733</v>
      </c>
      <c r="E30" s="410">
        <f>SUM(E31+E32+E33+E34+E36+E37)</f>
        <v>0</v>
      </c>
      <c r="F30" s="494">
        <f>SUM(F31+F32+F33+F34+F36+F37)</f>
        <v>0</v>
      </c>
      <c r="G30" s="509">
        <f>(G31+G35+G37)</f>
        <v>29341883</v>
      </c>
      <c r="H30" s="115"/>
      <c r="I30" s="24"/>
      <c r="J30" s="24"/>
      <c r="K30" s="24"/>
      <c r="L30" s="24"/>
      <c r="M30" s="24"/>
      <c r="N30" s="24"/>
      <c r="O30" s="24"/>
      <c r="P30" s="24"/>
      <c r="Q30" s="24"/>
    </row>
    <row r="31" spans="1:17" x14ac:dyDescent="0.2">
      <c r="A31" s="125" t="s">
        <v>113</v>
      </c>
      <c r="B31" s="411">
        <v>11600000</v>
      </c>
      <c r="C31" s="411">
        <v>11944796</v>
      </c>
      <c r="D31" s="411">
        <v>11944796</v>
      </c>
      <c r="E31" s="411"/>
      <c r="F31" s="495"/>
      <c r="G31" s="510">
        <v>10234455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ht="22.5" x14ac:dyDescent="0.2">
      <c r="A32" s="129" t="s">
        <v>114</v>
      </c>
      <c r="B32" s="412">
        <v>12500000</v>
      </c>
      <c r="C32" s="412">
        <v>17893023</v>
      </c>
      <c r="D32" s="412">
        <v>17893023</v>
      </c>
      <c r="E32" s="412"/>
      <c r="F32" s="496"/>
      <c r="G32" s="510">
        <v>15657705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x14ac:dyDescent="0.2">
      <c r="A33" s="125" t="s">
        <v>75</v>
      </c>
      <c r="B33" s="412">
        <v>3500000</v>
      </c>
      <c r="C33" s="412">
        <v>4025714</v>
      </c>
      <c r="D33" s="412">
        <v>4025714</v>
      </c>
      <c r="E33" s="412"/>
      <c r="F33" s="496"/>
      <c r="G33" s="510">
        <v>3357497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x14ac:dyDescent="0.2">
      <c r="A34" s="125" t="s">
        <v>115</v>
      </c>
      <c r="B34" s="352">
        <v>50000</v>
      </c>
      <c r="C34" s="352">
        <v>59200</v>
      </c>
      <c r="D34" s="352">
        <v>59200</v>
      </c>
      <c r="E34" s="352"/>
      <c r="F34" s="482"/>
      <c r="G34" s="510">
        <v>46710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x14ac:dyDescent="0.2">
      <c r="A35" s="125" t="s">
        <v>311</v>
      </c>
      <c r="B35" s="414">
        <f t="shared" ref="B35:G35" si="0">SUM(B32:B34)</f>
        <v>16050000</v>
      </c>
      <c r="C35" s="414">
        <f t="shared" si="0"/>
        <v>21977937</v>
      </c>
      <c r="D35" s="414">
        <f t="shared" si="0"/>
        <v>21977937</v>
      </c>
      <c r="E35" s="414">
        <f t="shared" si="0"/>
        <v>0</v>
      </c>
      <c r="F35" s="497">
        <f t="shared" si="0"/>
        <v>0</v>
      </c>
      <c r="G35" s="510">
        <f t="shared" si="0"/>
        <v>19061912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x14ac:dyDescent="0.2">
      <c r="A36" s="128" t="s">
        <v>337</v>
      </c>
      <c r="B36" s="414"/>
      <c r="C36" s="414"/>
      <c r="D36" s="414"/>
      <c r="E36" s="414"/>
      <c r="F36" s="497"/>
      <c r="G36" s="510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1:17" ht="13.5" thickBot="1" x14ac:dyDescent="0.25">
      <c r="A37" s="128" t="s">
        <v>116</v>
      </c>
      <c r="B37" s="415"/>
      <c r="C37" s="415">
        <v>368000</v>
      </c>
      <c r="D37" s="415">
        <v>368000</v>
      </c>
      <c r="E37" s="415"/>
      <c r="F37" s="498"/>
      <c r="G37" s="448">
        <v>45516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ht="13.5" thickBot="1" x14ac:dyDescent="0.25">
      <c r="A38" s="97" t="s">
        <v>150</v>
      </c>
      <c r="B38" s="416">
        <f>SUM(B39+B40+B42+B43+B44+B45+B46+B47+B48+B49)</f>
        <v>14348000</v>
      </c>
      <c r="C38" s="416">
        <f>SUM(C39+C40+C42+C43+C44+C45+C46+C47+C48+C49)</f>
        <v>17552400</v>
      </c>
      <c r="D38" s="416">
        <f>SUM(D39+D40+D42+D43+D44+D45+D46+D47+D48+D49)</f>
        <v>8431880</v>
      </c>
      <c r="E38" s="416">
        <f>SUM(E39+E40+E42+E43+E44+E45+E46+E47+E48+E49)</f>
        <v>6418120</v>
      </c>
      <c r="F38" s="499">
        <f>SUM(F39+F40+F42+F43+F44+F45+F46+F47+F48+F49)</f>
        <v>0</v>
      </c>
      <c r="G38" s="513">
        <f>(G39+G40+G42+G43+G44+G45+G46+G47+G48+G49)</f>
        <v>15805015</v>
      </c>
      <c r="H38" s="115"/>
      <c r="I38" s="24"/>
      <c r="J38" s="24"/>
      <c r="K38" s="24"/>
      <c r="L38" s="24"/>
      <c r="M38" s="24"/>
      <c r="N38" s="24"/>
      <c r="O38" s="24"/>
      <c r="P38" s="24"/>
      <c r="Q38" s="24"/>
    </row>
    <row r="39" spans="1:17" x14ac:dyDescent="0.2">
      <c r="A39" s="124" t="s">
        <v>117</v>
      </c>
      <c r="B39" s="93"/>
      <c r="C39" s="93"/>
      <c r="D39" s="93"/>
      <c r="E39" s="93"/>
      <c r="F39" s="488"/>
      <c r="G39" s="510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7" x14ac:dyDescent="0.2">
      <c r="A40" s="125" t="s">
        <v>118</v>
      </c>
      <c r="B40" s="352">
        <v>5453000</v>
      </c>
      <c r="C40" s="352">
        <v>5453000</v>
      </c>
      <c r="D40" s="352"/>
      <c r="E40" s="352">
        <v>5453000</v>
      </c>
      <c r="F40" s="482"/>
      <c r="G40" s="448">
        <v>4294318</v>
      </c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ht="22.5" x14ac:dyDescent="0.2">
      <c r="A41" s="125" t="s">
        <v>319</v>
      </c>
      <c r="B41" s="352">
        <v>1878000</v>
      </c>
      <c r="C41" s="352">
        <v>1878000</v>
      </c>
      <c r="D41" s="352"/>
      <c r="E41" s="352">
        <v>1878000</v>
      </c>
      <c r="F41" s="482"/>
      <c r="G41" s="448">
        <v>1820158</v>
      </c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x14ac:dyDescent="0.2">
      <c r="A42" s="125" t="s">
        <v>119</v>
      </c>
      <c r="B42" s="353"/>
      <c r="C42" s="353"/>
      <c r="D42" s="353"/>
      <c r="E42" s="353"/>
      <c r="F42" s="485"/>
      <c r="G42" s="510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x14ac:dyDescent="0.2">
      <c r="A43" s="125" t="s">
        <v>120</v>
      </c>
      <c r="B43" s="352">
        <v>6244000</v>
      </c>
      <c r="C43" s="352">
        <v>6244000</v>
      </c>
      <c r="D43" s="352">
        <v>6244000</v>
      </c>
      <c r="E43" s="352"/>
      <c r="F43" s="482"/>
      <c r="G43" s="448">
        <v>6165871</v>
      </c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x14ac:dyDescent="0.2">
      <c r="A44" s="125" t="s">
        <v>121</v>
      </c>
      <c r="B44" s="352">
        <v>2651000</v>
      </c>
      <c r="C44" s="352">
        <v>2651000</v>
      </c>
      <c r="D44" s="352">
        <v>1685880</v>
      </c>
      <c r="E44" s="352">
        <v>965120</v>
      </c>
      <c r="F44" s="482"/>
      <c r="G44" s="448">
        <v>2318901</v>
      </c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x14ac:dyDescent="0.2">
      <c r="A45" s="125" t="s">
        <v>307</v>
      </c>
      <c r="B45" s="353"/>
      <c r="C45" s="353"/>
      <c r="D45" s="353"/>
      <c r="E45" s="353"/>
      <c r="F45" s="485"/>
      <c r="G45" s="510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x14ac:dyDescent="0.2">
      <c r="A46" s="125" t="s">
        <v>122</v>
      </c>
      <c r="B46" s="352"/>
      <c r="C46" s="352">
        <v>1000</v>
      </c>
      <c r="D46" s="352">
        <v>1000</v>
      </c>
      <c r="E46" s="352"/>
      <c r="F46" s="482"/>
      <c r="G46" s="510">
        <v>92</v>
      </c>
      <c r="H46" s="24"/>
      <c r="I46" s="24"/>
      <c r="J46" s="24"/>
      <c r="K46" s="24"/>
      <c r="L46" s="24"/>
      <c r="M46" s="24"/>
      <c r="N46" s="24"/>
      <c r="O46" s="24"/>
      <c r="P46" s="24"/>
      <c r="Q46" s="24"/>
    </row>
    <row r="47" spans="1:17" x14ac:dyDescent="0.2">
      <c r="A47" s="125" t="s">
        <v>123</v>
      </c>
      <c r="B47" s="403"/>
      <c r="C47" s="403"/>
      <c r="D47" s="403"/>
      <c r="E47" s="403"/>
      <c r="F47" s="492"/>
      <c r="G47" s="510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x14ac:dyDescent="0.2">
      <c r="A48" s="128" t="s">
        <v>124</v>
      </c>
      <c r="B48" s="403"/>
      <c r="C48" s="403"/>
      <c r="D48" s="403"/>
      <c r="E48" s="403"/>
      <c r="F48" s="492"/>
      <c r="G48" s="510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1:17" ht="13.5" thickBot="1" x14ac:dyDescent="0.25">
      <c r="A49" s="127" t="s">
        <v>125</v>
      </c>
      <c r="B49" s="403"/>
      <c r="C49" s="403">
        <v>3203400</v>
      </c>
      <c r="D49" s="403">
        <v>501000</v>
      </c>
      <c r="E49" s="403"/>
      <c r="F49" s="492"/>
      <c r="G49" s="448">
        <v>3025833</v>
      </c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ht="13.5" thickBot="1" x14ac:dyDescent="0.25">
      <c r="A50" s="97" t="s">
        <v>151</v>
      </c>
      <c r="B50" s="410">
        <f>SUM(B51+B52+B53+B54)</f>
        <v>20420000</v>
      </c>
      <c r="C50" s="407">
        <f>SUM(C51+C52+C53)</f>
        <v>0</v>
      </c>
      <c r="D50" s="407">
        <f>SUM(D51+D52+D53)</f>
        <v>0</v>
      </c>
      <c r="E50" s="410">
        <f>SUM(E51+E52+E53+E54)</f>
        <v>0</v>
      </c>
      <c r="F50" s="490">
        <f>SUM(F51+F52+F53)</f>
        <v>0</v>
      </c>
      <c r="G50" s="510"/>
      <c r="H50" s="24"/>
      <c r="I50" s="24"/>
      <c r="J50" s="24"/>
      <c r="K50" s="24"/>
      <c r="L50" s="24"/>
      <c r="M50" s="24"/>
      <c r="N50" s="24"/>
      <c r="O50" s="24"/>
      <c r="P50" s="24"/>
      <c r="Q50" s="24"/>
    </row>
    <row r="51" spans="1:17" ht="33.75" x14ac:dyDescent="0.2">
      <c r="A51" s="124" t="s">
        <v>126</v>
      </c>
      <c r="B51" s="409"/>
      <c r="C51" s="409"/>
      <c r="D51" s="409"/>
      <c r="E51" s="409"/>
      <c r="F51" s="500"/>
      <c r="G51" s="510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ht="22.5" x14ac:dyDescent="0.2">
      <c r="A52" s="125" t="s">
        <v>127</v>
      </c>
      <c r="B52" s="413"/>
      <c r="C52" s="413"/>
      <c r="D52" s="413"/>
      <c r="E52" s="413"/>
      <c r="F52" s="501"/>
      <c r="G52" s="510"/>
      <c r="H52" s="24"/>
      <c r="I52" s="24"/>
      <c r="J52" s="24"/>
      <c r="K52" s="24"/>
      <c r="L52" s="24"/>
      <c r="M52" s="24"/>
      <c r="N52" s="24"/>
      <c r="O52" s="24"/>
      <c r="P52" s="24"/>
      <c r="Q52" s="24"/>
    </row>
    <row r="53" spans="1:17" x14ac:dyDescent="0.2">
      <c r="A53" s="125" t="s">
        <v>128</v>
      </c>
      <c r="B53" s="413"/>
      <c r="C53" s="413"/>
      <c r="D53" s="413"/>
      <c r="E53" s="413"/>
      <c r="F53" s="501"/>
      <c r="G53" s="510"/>
      <c r="H53" s="24"/>
      <c r="I53" s="24"/>
      <c r="J53" s="24"/>
      <c r="K53" s="24"/>
      <c r="L53" s="24"/>
      <c r="M53" s="24"/>
      <c r="N53" s="24"/>
      <c r="O53" s="24"/>
      <c r="P53" s="24"/>
      <c r="Q53" s="24"/>
    </row>
    <row r="54" spans="1:17" x14ac:dyDescent="0.2">
      <c r="A54" s="127" t="s">
        <v>353</v>
      </c>
      <c r="B54" s="456">
        <v>20420000</v>
      </c>
      <c r="C54" s="417"/>
      <c r="D54" s="417"/>
      <c r="E54" s="456"/>
      <c r="F54" s="502"/>
      <c r="G54" s="510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1:17" ht="13.5" customHeight="1" thickBot="1" x14ac:dyDescent="0.25">
      <c r="A55" s="100" t="s">
        <v>153</v>
      </c>
      <c r="B55" s="403"/>
      <c r="C55" s="403"/>
      <c r="D55" s="403"/>
      <c r="E55" s="403"/>
      <c r="F55" s="492"/>
      <c r="G55" s="510"/>
      <c r="H55" s="24"/>
      <c r="I55" s="24"/>
      <c r="J55" s="24"/>
      <c r="K55" s="24"/>
      <c r="L55" s="24"/>
      <c r="M55" s="24"/>
      <c r="N55" s="24"/>
      <c r="O55" s="24"/>
      <c r="P55" s="24"/>
      <c r="Q55" s="24"/>
    </row>
    <row r="56" spans="1:17" ht="13.5" thickBot="1" x14ac:dyDescent="0.25">
      <c r="A56" s="97" t="s">
        <v>65</v>
      </c>
      <c r="B56" s="407">
        <f>SUM(B57+B58+B59+B60+B61)</f>
        <v>0</v>
      </c>
      <c r="C56" s="407">
        <f>SUM(C57+C58+C59+C60+C61)</f>
        <v>0</v>
      </c>
      <c r="D56" s="407">
        <f>SUM(D57+D58+D59+D60+D61)</f>
        <v>0</v>
      </c>
      <c r="E56" s="407">
        <f>SUM(E57+E58+E59+E60+E61)</f>
        <v>0</v>
      </c>
      <c r="F56" s="490">
        <f>SUM(F57+F58+F59+F60+F61)</f>
        <v>0</v>
      </c>
      <c r="G56" s="512"/>
      <c r="H56" s="115"/>
      <c r="I56" s="24"/>
      <c r="J56" s="24"/>
      <c r="K56" s="24"/>
      <c r="L56" s="24"/>
      <c r="M56" s="24"/>
      <c r="N56" s="24"/>
      <c r="O56" s="24"/>
      <c r="P56" s="24"/>
      <c r="Q56" s="24"/>
    </row>
    <row r="57" spans="1:17" x14ac:dyDescent="0.2">
      <c r="A57" s="124" t="s">
        <v>154</v>
      </c>
      <c r="B57" s="409"/>
      <c r="C57" s="409"/>
      <c r="D57" s="409"/>
      <c r="E57" s="409"/>
      <c r="F57" s="500"/>
      <c r="G57" s="512"/>
      <c r="H57" s="115"/>
      <c r="I57" s="24"/>
      <c r="J57" s="24"/>
      <c r="K57" s="24"/>
      <c r="L57" s="24"/>
      <c r="M57" s="24"/>
      <c r="N57" s="24"/>
      <c r="O57" s="24"/>
      <c r="P57" s="24"/>
      <c r="Q57" s="24"/>
    </row>
    <row r="58" spans="1:17" x14ac:dyDescent="0.2">
      <c r="A58" s="125" t="s">
        <v>155</v>
      </c>
      <c r="B58" s="413"/>
      <c r="C58" s="413"/>
      <c r="D58" s="413"/>
      <c r="E58" s="413"/>
      <c r="F58" s="501"/>
      <c r="G58" s="512"/>
      <c r="H58" s="115"/>
      <c r="I58" s="24"/>
      <c r="J58" s="24"/>
      <c r="K58" s="24"/>
      <c r="L58" s="24"/>
      <c r="M58" s="24"/>
      <c r="N58" s="24"/>
      <c r="O58" s="24"/>
      <c r="P58" s="24"/>
      <c r="Q58" s="24"/>
    </row>
    <row r="59" spans="1:17" x14ac:dyDescent="0.2">
      <c r="A59" s="125" t="s">
        <v>156</v>
      </c>
      <c r="B59" s="413"/>
      <c r="C59" s="413"/>
      <c r="D59" s="413"/>
      <c r="E59" s="413"/>
      <c r="F59" s="501"/>
      <c r="G59" s="512"/>
      <c r="H59" s="115"/>
      <c r="I59" s="24"/>
      <c r="J59" s="24"/>
      <c r="K59" s="24"/>
      <c r="L59" s="24"/>
      <c r="M59" s="24"/>
      <c r="N59" s="24"/>
      <c r="O59" s="24"/>
      <c r="P59" s="24"/>
      <c r="Q59" s="24"/>
    </row>
    <row r="60" spans="1:17" x14ac:dyDescent="0.2">
      <c r="A60" s="125" t="s">
        <v>157</v>
      </c>
      <c r="B60" s="413"/>
      <c r="C60" s="413"/>
      <c r="D60" s="413"/>
      <c r="E60" s="413"/>
      <c r="F60" s="501"/>
      <c r="G60" s="512"/>
      <c r="H60" s="115"/>
      <c r="I60" s="24"/>
      <c r="J60" s="24"/>
      <c r="K60" s="24"/>
      <c r="L60" s="24"/>
      <c r="M60" s="24"/>
      <c r="N60" s="24"/>
      <c r="O60" s="24"/>
      <c r="P60" s="24"/>
      <c r="Q60" s="24"/>
    </row>
    <row r="61" spans="1:17" ht="15" customHeight="1" thickBot="1" x14ac:dyDescent="0.25">
      <c r="A61" s="127" t="s">
        <v>158</v>
      </c>
      <c r="B61" s="403"/>
      <c r="C61" s="403"/>
      <c r="D61" s="403"/>
      <c r="E61" s="403"/>
      <c r="F61" s="492"/>
      <c r="G61" s="510"/>
      <c r="H61" s="24"/>
      <c r="I61" s="24"/>
      <c r="J61" s="24"/>
      <c r="K61" s="24"/>
      <c r="L61" s="24"/>
      <c r="M61" s="24"/>
      <c r="N61" s="24"/>
      <c r="O61" s="24"/>
      <c r="P61" s="24"/>
      <c r="Q61" s="24"/>
    </row>
    <row r="62" spans="1:17" ht="13.5" thickBot="1" x14ac:dyDescent="0.25">
      <c r="A62" s="98" t="s">
        <v>66</v>
      </c>
      <c r="B62" s="401"/>
      <c r="C62" s="401"/>
      <c r="D62" s="401"/>
      <c r="E62" s="401"/>
      <c r="F62" s="480"/>
      <c r="G62" s="512"/>
      <c r="H62" s="115"/>
      <c r="I62" s="24"/>
      <c r="J62" s="24"/>
      <c r="K62" s="24"/>
      <c r="L62" s="24"/>
      <c r="M62" s="24"/>
      <c r="N62" s="24"/>
      <c r="O62" s="24"/>
      <c r="P62" s="24"/>
      <c r="Q62" s="24"/>
    </row>
    <row r="63" spans="1:17" ht="13.5" thickBot="1" x14ac:dyDescent="0.25">
      <c r="A63" s="426" t="s">
        <v>67</v>
      </c>
      <c r="B63" s="419">
        <f>SUM(B64+B65)</f>
        <v>4174338</v>
      </c>
      <c r="C63" s="419"/>
      <c r="D63" s="419">
        <f>SUM(D64+D65)</f>
        <v>0</v>
      </c>
      <c r="E63" s="419"/>
      <c r="F63" s="503">
        <f>SUM(F64+F65)</f>
        <v>0</v>
      </c>
      <c r="G63" s="512"/>
      <c r="H63" s="115"/>
      <c r="I63" s="24"/>
      <c r="J63" s="24"/>
      <c r="K63" s="24"/>
      <c r="L63" s="24"/>
      <c r="M63" s="24"/>
      <c r="N63" s="24"/>
      <c r="O63" s="24"/>
      <c r="P63" s="24"/>
      <c r="Q63" s="24"/>
    </row>
    <row r="64" spans="1:17" ht="13.5" thickBot="1" x14ac:dyDescent="0.25">
      <c r="A64" s="125" t="s">
        <v>190</v>
      </c>
      <c r="B64" s="446">
        <v>4144338</v>
      </c>
      <c r="C64" s="446"/>
      <c r="D64" s="446"/>
      <c r="E64" s="446"/>
      <c r="F64" s="446"/>
      <c r="G64" s="512"/>
      <c r="H64" s="115"/>
      <c r="I64" s="24"/>
      <c r="J64" s="24"/>
      <c r="K64" s="24"/>
      <c r="L64" s="24"/>
      <c r="M64" s="24"/>
      <c r="N64" s="24"/>
      <c r="O64" s="24"/>
      <c r="P64" s="24"/>
      <c r="Q64" s="24"/>
    </row>
    <row r="65" spans="1:17" ht="23.25" thickBot="1" x14ac:dyDescent="0.25">
      <c r="A65" s="125" t="s">
        <v>341</v>
      </c>
      <c r="B65" s="420">
        <v>30000</v>
      </c>
      <c r="C65" s="420"/>
      <c r="D65" s="420"/>
      <c r="E65" s="420"/>
      <c r="F65" s="420"/>
      <c r="G65" s="512"/>
      <c r="H65" s="115"/>
      <c r="I65" s="24"/>
      <c r="J65" s="24"/>
      <c r="K65" s="24"/>
      <c r="L65" s="24"/>
      <c r="M65" s="24"/>
      <c r="N65" s="24"/>
      <c r="O65" s="24"/>
      <c r="P65" s="24"/>
      <c r="Q65" s="24"/>
    </row>
    <row r="66" spans="1:17" ht="13.5" thickBot="1" x14ac:dyDescent="0.25">
      <c r="A66" s="131" t="s">
        <v>129</v>
      </c>
      <c r="B66" s="410">
        <f>SUM(B6+B16+B23+B30+B38+B50+B56+B62+B63)</f>
        <v>168169872</v>
      </c>
      <c r="C66" s="410">
        <f>SUM(C6+C16+C23+C30+C38+C50+C56+C62+C63)</f>
        <v>189654060</v>
      </c>
      <c r="D66" s="410">
        <f>SUM(D6+D16+D23+D30+D38+D50+D56+D62+D63)</f>
        <v>138464822</v>
      </c>
      <c r="E66" s="410">
        <f>SUM(E6+E16+E23+E30+E38+E50+E56+E62+E63)</f>
        <v>39486838</v>
      </c>
      <c r="F66" s="494">
        <f>SUM(F6+F16+F23+F30+F38+F50+F56+F62+F63)</f>
        <v>9000000</v>
      </c>
      <c r="G66" s="448">
        <f>(G6+G16+G23+G30+G38+G50+G56+G62+G63)</f>
        <v>181882044</v>
      </c>
      <c r="H66" s="24"/>
      <c r="I66" s="24"/>
      <c r="J66" s="24"/>
      <c r="K66" s="24"/>
      <c r="L66" s="24"/>
      <c r="M66" s="24"/>
      <c r="N66" s="24"/>
      <c r="O66" s="24"/>
      <c r="P66" s="24"/>
      <c r="Q66" s="24"/>
    </row>
    <row r="67" spans="1:17" ht="13.5" thickBot="1" x14ac:dyDescent="0.25">
      <c r="A67" s="130"/>
      <c r="B67" s="421"/>
      <c r="C67" s="421"/>
      <c r="D67" s="421"/>
      <c r="E67" s="421"/>
      <c r="F67" s="504"/>
      <c r="G67" s="510"/>
      <c r="H67" s="24"/>
      <c r="I67" s="24"/>
      <c r="J67" s="24"/>
      <c r="K67" s="24"/>
      <c r="L67" s="24"/>
      <c r="M67" s="24"/>
      <c r="N67" s="24"/>
      <c r="O67" s="24"/>
      <c r="P67" s="24"/>
      <c r="Q67" s="24"/>
    </row>
    <row r="68" spans="1:17" ht="21.75" thickBot="1" x14ac:dyDescent="0.25">
      <c r="A68" s="132" t="s">
        <v>133</v>
      </c>
      <c r="B68" s="422">
        <f>SUM(B69+B70+B71)</f>
        <v>0</v>
      </c>
      <c r="C68" s="422">
        <f>SUM(C69+C70+C71)</f>
        <v>0</v>
      </c>
      <c r="D68" s="422">
        <f>SUM(D69+D70+D71)</f>
        <v>0</v>
      </c>
      <c r="E68" s="422">
        <f>SUM(E69+E70+E71)</f>
        <v>0</v>
      </c>
      <c r="F68" s="505">
        <f>SUM(F69+F70+F71)</f>
        <v>0</v>
      </c>
      <c r="G68" s="510"/>
      <c r="H68" s="24"/>
      <c r="I68" s="24"/>
      <c r="J68" s="24"/>
      <c r="K68" s="24"/>
      <c r="L68" s="24"/>
      <c r="M68" s="24"/>
      <c r="N68" s="24"/>
      <c r="O68" s="24"/>
      <c r="P68" s="24"/>
      <c r="Q68" s="24"/>
    </row>
    <row r="69" spans="1:17" ht="22.5" x14ac:dyDescent="0.2">
      <c r="A69" s="124" t="s">
        <v>130</v>
      </c>
      <c r="B69" s="93"/>
      <c r="C69" s="93"/>
      <c r="D69" s="93"/>
      <c r="E69" s="93"/>
      <c r="F69" s="488"/>
      <c r="G69" s="510"/>
      <c r="H69" s="24"/>
      <c r="I69" s="24"/>
      <c r="J69" s="24"/>
      <c r="K69" s="24"/>
      <c r="L69" s="24"/>
      <c r="M69" s="24"/>
      <c r="N69" s="24"/>
      <c r="O69" s="24"/>
      <c r="P69" s="24"/>
      <c r="Q69" s="24"/>
    </row>
    <row r="70" spans="1:17" ht="22.5" x14ac:dyDescent="0.2">
      <c r="A70" s="125" t="s">
        <v>131</v>
      </c>
      <c r="B70" s="137"/>
      <c r="C70" s="137"/>
      <c r="D70" s="137"/>
      <c r="E70" s="137"/>
      <c r="F70" s="489"/>
      <c r="G70" s="510"/>
      <c r="H70" s="24"/>
      <c r="I70" s="24"/>
      <c r="J70" s="24"/>
      <c r="K70" s="24"/>
      <c r="L70" s="24"/>
      <c r="M70" s="24"/>
      <c r="N70" s="24"/>
      <c r="O70" s="24"/>
      <c r="P70" s="24"/>
      <c r="Q70" s="24"/>
    </row>
    <row r="71" spans="1:17" ht="13.5" thickBot="1" x14ac:dyDescent="0.25">
      <c r="A71" s="133" t="s">
        <v>132</v>
      </c>
      <c r="B71" s="403"/>
      <c r="C71" s="403"/>
      <c r="D71" s="403"/>
      <c r="E71" s="403"/>
      <c r="F71" s="492"/>
      <c r="G71" s="510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x14ac:dyDescent="0.2">
      <c r="A72" s="134" t="s">
        <v>143</v>
      </c>
      <c r="B72" s="418">
        <f>SUM(B73+B74+B75+B76)</f>
        <v>0</v>
      </c>
      <c r="C72" s="418">
        <f>SUM(C73+C74+C75+C76)</f>
        <v>0</v>
      </c>
      <c r="D72" s="418">
        <f>SUM(D73+D74+D75+D76)</f>
        <v>0</v>
      </c>
      <c r="E72" s="418">
        <f>SUM(E73+E74+E75+E76)</f>
        <v>0</v>
      </c>
      <c r="F72" s="506">
        <f>SUM(F73+F74+F75+F76)</f>
        <v>0</v>
      </c>
      <c r="G72" s="510"/>
      <c r="H72" s="24"/>
      <c r="I72" s="24"/>
      <c r="J72" s="24"/>
      <c r="K72" s="24"/>
      <c r="L72" s="24"/>
      <c r="M72" s="24"/>
      <c r="N72" s="24"/>
      <c r="O72" s="24"/>
      <c r="P72" s="24"/>
      <c r="Q72" s="24"/>
    </row>
    <row r="73" spans="1:17" ht="22.5" x14ac:dyDescent="0.2">
      <c r="A73" s="125" t="s">
        <v>134</v>
      </c>
      <c r="B73" s="413"/>
      <c r="C73" s="413"/>
      <c r="D73" s="413"/>
      <c r="E73" s="413"/>
      <c r="F73" s="501"/>
      <c r="G73" s="510"/>
      <c r="H73" s="24"/>
      <c r="I73" s="24"/>
      <c r="J73" s="24"/>
      <c r="K73" s="24"/>
      <c r="L73" s="24"/>
      <c r="M73" s="24"/>
      <c r="N73" s="24"/>
      <c r="O73" s="24"/>
      <c r="P73" s="24"/>
      <c r="Q73" s="24"/>
    </row>
    <row r="74" spans="1:17" ht="22.5" x14ac:dyDescent="0.2">
      <c r="A74" s="125" t="s">
        <v>135</v>
      </c>
      <c r="B74" s="413"/>
      <c r="C74" s="413"/>
      <c r="D74" s="413"/>
      <c r="E74" s="413"/>
      <c r="F74" s="501"/>
      <c r="G74" s="510"/>
      <c r="H74" s="24"/>
      <c r="I74" s="24"/>
      <c r="J74" s="24"/>
      <c r="K74" s="24"/>
      <c r="L74" s="24"/>
      <c r="M74" s="24"/>
      <c r="N74" s="24"/>
      <c r="O74" s="24"/>
      <c r="P74" s="24"/>
      <c r="Q74" s="24"/>
    </row>
    <row r="75" spans="1:17" ht="22.5" x14ac:dyDescent="0.2">
      <c r="A75" s="125" t="s">
        <v>136</v>
      </c>
      <c r="B75" s="353"/>
      <c r="C75" s="353"/>
      <c r="D75" s="353"/>
      <c r="E75" s="353"/>
      <c r="F75" s="485"/>
      <c r="G75" s="510"/>
      <c r="H75" s="24"/>
      <c r="I75" s="24"/>
      <c r="J75" s="24"/>
      <c r="K75" s="24"/>
      <c r="L75" s="24"/>
      <c r="M75" s="24"/>
      <c r="N75" s="24"/>
      <c r="O75" s="24"/>
      <c r="P75" s="24"/>
      <c r="Q75" s="24"/>
    </row>
    <row r="76" spans="1:17" ht="23.25" thickBot="1" x14ac:dyDescent="0.25">
      <c r="A76" s="127" t="s">
        <v>137</v>
      </c>
      <c r="B76" s="403"/>
      <c r="C76" s="403"/>
      <c r="D76" s="403"/>
      <c r="E76" s="403"/>
      <c r="F76" s="492"/>
      <c r="G76" s="510"/>
      <c r="H76" s="24"/>
      <c r="I76" s="24"/>
      <c r="J76" s="24"/>
      <c r="K76" s="24"/>
      <c r="L76" s="24"/>
      <c r="M76" s="24"/>
      <c r="N76" s="24"/>
      <c r="O76" s="24"/>
      <c r="P76" s="24"/>
      <c r="Q76" s="24"/>
    </row>
    <row r="77" spans="1:17" ht="13.5" thickBot="1" x14ac:dyDescent="0.25">
      <c r="A77" s="132" t="s">
        <v>144</v>
      </c>
      <c r="B77" s="410">
        <f>SUM(B78+B79)</f>
        <v>56736131</v>
      </c>
      <c r="C77" s="410">
        <f>SUM(C78+C79)</f>
        <v>56736135</v>
      </c>
      <c r="D77" s="410">
        <f>SUM(D78+D79)</f>
        <v>56736135</v>
      </c>
      <c r="E77" s="410">
        <f>SUM(E78+E79)</f>
        <v>0</v>
      </c>
      <c r="F77" s="494">
        <f>SUM(F78+F79)</f>
        <v>0</v>
      </c>
      <c r="G77" s="512">
        <v>56736135</v>
      </c>
      <c r="H77" s="115"/>
      <c r="I77" s="24"/>
      <c r="J77" s="24"/>
      <c r="K77" s="24"/>
      <c r="L77" s="24"/>
      <c r="M77" s="24"/>
      <c r="N77" s="24"/>
      <c r="O77" s="24"/>
      <c r="P77" s="24"/>
      <c r="Q77" s="24"/>
    </row>
    <row r="78" spans="1:17" ht="22.5" x14ac:dyDescent="0.2">
      <c r="A78" s="124" t="s">
        <v>138</v>
      </c>
      <c r="B78" s="351">
        <v>56736131</v>
      </c>
      <c r="C78" s="351">
        <v>56736135</v>
      </c>
      <c r="D78" s="351">
        <v>56736135</v>
      </c>
      <c r="E78" s="351"/>
      <c r="F78" s="481"/>
      <c r="G78" s="414">
        <v>56736135</v>
      </c>
      <c r="H78" s="24"/>
      <c r="I78" s="24"/>
      <c r="J78" s="24"/>
      <c r="K78" s="24"/>
      <c r="L78" s="24"/>
      <c r="M78" s="24"/>
      <c r="N78" s="24"/>
      <c r="O78" s="24"/>
      <c r="P78" s="24"/>
      <c r="Q78" s="24"/>
    </row>
    <row r="79" spans="1:17" ht="23.25" thickBot="1" x14ac:dyDescent="0.25">
      <c r="A79" s="127" t="s">
        <v>139</v>
      </c>
      <c r="B79" s="403"/>
      <c r="C79" s="403"/>
      <c r="D79" s="403"/>
      <c r="E79" s="403"/>
      <c r="F79" s="492"/>
      <c r="G79" s="510"/>
      <c r="H79" s="24"/>
      <c r="I79" s="24"/>
      <c r="J79" s="24"/>
      <c r="K79" s="24"/>
      <c r="L79" s="24"/>
      <c r="M79" s="24"/>
      <c r="N79" s="24"/>
      <c r="O79" s="24"/>
      <c r="P79" s="24"/>
      <c r="Q79" s="24"/>
    </row>
    <row r="80" spans="1:17" ht="13.5" thickBot="1" x14ac:dyDescent="0.25">
      <c r="A80" s="147" t="s">
        <v>145</v>
      </c>
      <c r="B80" s="423">
        <f>SUM(B81+B82+B83)</f>
        <v>0</v>
      </c>
      <c r="C80" s="423">
        <f>SUM(C81+C82+C83)</f>
        <v>0</v>
      </c>
      <c r="D80" s="423">
        <f>SUM(D81+D82+D83)</f>
        <v>0</v>
      </c>
      <c r="E80" s="423">
        <f>SUM(E81+E82+E83)</f>
        <v>0</v>
      </c>
      <c r="F80" s="507">
        <f>SUM(F81+F82+F83)</f>
        <v>0</v>
      </c>
      <c r="G80" s="510"/>
      <c r="H80" s="24"/>
      <c r="I80" s="24"/>
      <c r="J80" s="24"/>
      <c r="K80" s="24"/>
      <c r="L80" s="24"/>
      <c r="M80" s="24"/>
      <c r="N80" s="24"/>
      <c r="O80" s="24"/>
      <c r="P80" s="24"/>
      <c r="Q80" s="24"/>
    </row>
    <row r="81" spans="1:17" x14ac:dyDescent="0.2">
      <c r="A81" s="124" t="s">
        <v>140</v>
      </c>
      <c r="B81" s="93"/>
      <c r="C81" s="93"/>
      <c r="D81" s="93"/>
      <c r="E81" s="93"/>
      <c r="F81" s="488"/>
      <c r="G81" s="510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22.5" x14ac:dyDescent="0.2">
      <c r="A82" s="125" t="s">
        <v>141</v>
      </c>
      <c r="B82" s="353"/>
      <c r="C82" s="353"/>
      <c r="D82" s="353"/>
      <c r="E82" s="353"/>
      <c r="F82" s="485"/>
      <c r="G82" s="510">
        <v>3063725</v>
      </c>
      <c r="H82" s="24"/>
      <c r="I82" s="24"/>
      <c r="J82" s="24"/>
      <c r="K82" s="24"/>
      <c r="L82" s="24"/>
      <c r="M82" s="24"/>
      <c r="N82" s="24"/>
      <c r="O82" s="24"/>
      <c r="P82" s="24"/>
      <c r="Q82" s="24"/>
    </row>
    <row r="83" spans="1:17" ht="13.5" thickBot="1" x14ac:dyDescent="0.25">
      <c r="A83" s="126" t="s">
        <v>142</v>
      </c>
      <c r="B83" s="403"/>
      <c r="C83" s="403"/>
      <c r="D83" s="403"/>
      <c r="E83" s="403"/>
      <c r="F83" s="492"/>
      <c r="G83" s="510"/>
      <c r="H83" s="24"/>
      <c r="I83" s="24"/>
      <c r="J83" s="24"/>
      <c r="K83" s="24"/>
      <c r="L83" s="24"/>
      <c r="M83" s="24"/>
      <c r="N83" s="24"/>
      <c r="O83" s="24"/>
      <c r="P83" s="24"/>
      <c r="Q83" s="24"/>
    </row>
    <row r="84" spans="1:17" ht="13.5" thickBot="1" x14ac:dyDescent="0.25">
      <c r="A84" s="147" t="s">
        <v>146</v>
      </c>
      <c r="B84" s="423"/>
      <c r="C84" s="423"/>
      <c r="D84" s="423"/>
      <c r="E84" s="423"/>
      <c r="F84" s="507"/>
      <c r="G84" s="510"/>
      <c r="H84" s="24"/>
      <c r="I84" s="24"/>
      <c r="J84" s="24"/>
      <c r="K84" s="24"/>
      <c r="L84" s="24"/>
      <c r="M84" s="24"/>
      <c r="N84" s="24"/>
      <c r="O84" s="24"/>
      <c r="P84" s="24"/>
      <c r="Q84" s="24"/>
    </row>
    <row r="85" spans="1:17" ht="13.5" thickBot="1" x14ac:dyDescent="0.25">
      <c r="A85" s="132" t="s">
        <v>147</v>
      </c>
      <c r="B85" s="137"/>
      <c r="C85" s="137"/>
      <c r="D85" s="137"/>
      <c r="E85" s="137"/>
      <c r="F85" s="489"/>
      <c r="G85" s="510"/>
      <c r="H85" s="24"/>
      <c r="I85" s="24"/>
      <c r="J85" s="24"/>
      <c r="K85" s="24"/>
      <c r="L85" s="24"/>
      <c r="M85" s="24"/>
      <c r="N85" s="24"/>
      <c r="O85" s="24"/>
      <c r="P85" s="24"/>
      <c r="Q85" s="24"/>
    </row>
    <row r="86" spans="1:17" ht="21.75" thickBot="1" x14ac:dyDescent="0.25">
      <c r="A86" s="147" t="s">
        <v>148</v>
      </c>
      <c r="B86" s="423"/>
      <c r="C86" s="423"/>
      <c r="D86" s="423"/>
      <c r="E86" s="423"/>
      <c r="F86" s="507"/>
      <c r="G86" s="510"/>
      <c r="H86" s="24"/>
      <c r="I86" s="24"/>
      <c r="J86" s="24"/>
      <c r="K86" s="24"/>
      <c r="L86" s="24"/>
      <c r="M86" s="24"/>
      <c r="N86" s="24"/>
      <c r="O86" s="24"/>
      <c r="P86" s="24"/>
      <c r="Q86" s="24"/>
    </row>
    <row r="87" spans="1:17" ht="22.5" thickBot="1" x14ac:dyDescent="0.25">
      <c r="A87" s="135" t="s">
        <v>149</v>
      </c>
      <c r="B87" s="429">
        <f>SUM(B68+B72+B77+B80+B84+B85+B86)</f>
        <v>56736131</v>
      </c>
      <c r="C87" s="429">
        <f>SUM(C68+C72+C77+C80+C84+C85+C86)</f>
        <v>56736135</v>
      </c>
      <c r="D87" s="429">
        <f>SUM(D68+D72+D77+D80+D84+D85+D86)</f>
        <v>56736135</v>
      </c>
      <c r="E87" s="429">
        <f>SUM(E68+E72+E77+E80+E84+E85+E86)</f>
        <v>0</v>
      </c>
      <c r="F87" s="508">
        <f>SUM(F68+F72+F77+F80+F84+F85+F86)</f>
        <v>0</v>
      </c>
      <c r="G87" s="510"/>
      <c r="H87" s="24"/>
      <c r="I87" s="24"/>
      <c r="J87" s="24"/>
      <c r="K87" s="24"/>
      <c r="L87" s="24"/>
      <c r="M87" s="24"/>
      <c r="N87" s="24"/>
      <c r="O87" s="24"/>
      <c r="P87" s="24"/>
      <c r="Q87" s="24"/>
    </row>
    <row r="88" spans="1:17" ht="13.5" thickBot="1" x14ac:dyDescent="0.25">
      <c r="A88" s="148" t="s">
        <v>73</v>
      </c>
      <c r="B88" s="424">
        <f>SUM(B66+B87)</f>
        <v>224906003</v>
      </c>
      <c r="C88" s="424">
        <f>SUM(C66+C87)</f>
        <v>246390195</v>
      </c>
      <c r="D88" s="424">
        <f>SUM(D66+D87)</f>
        <v>195200957</v>
      </c>
      <c r="E88" s="424">
        <f>SUM(E66+E87)</f>
        <v>39486838</v>
      </c>
      <c r="F88" s="480">
        <f>SUM(F66+F87)</f>
        <v>9000000</v>
      </c>
      <c r="G88" s="350">
        <f>(G66+G68+G72+G77+G82)</f>
        <v>241681904</v>
      </c>
      <c r="H88" s="24"/>
      <c r="I88" s="24"/>
      <c r="J88" s="24"/>
      <c r="K88" s="24"/>
      <c r="L88" s="24"/>
      <c r="M88" s="24"/>
      <c r="N88" s="24"/>
      <c r="O88" s="24"/>
      <c r="P88" s="24"/>
      <c r="Q88" s="24"/>
    </row>
    <row r="89" spans="1:17" x14ac:dyDescent="0.2">
      <c r="B89" s="2"/>
      <c r="C89" s="428"/>
      <c r="D89" s="2"/>
      <c r="E89" s="2"/>
      <c r="F89" s="2"/>
      <c r="G89" s="362"/>
      <c r="H89" s="24"/>
      <c r="I89" s="24"/>
      <c r="J89" s="24"/>
      <c r="K89" s="24"/>
      <c r="L89" s="24"/>
      <c r="M89" s="24"/>
      <c r="N89" s="24"/>
      <c r="O89" s="24"/>
      <c r="P89" s="24"/>
      <c r="Q89" s="24"/>
    </row>
    <row r="90" spans="1:17" x14ac:dyDescent="0.2">
      <c r="A90" s="25"/>
      <c r="B90" s="5"/>
      <c r="C90" s="2"/>
      <c r="D90" s="5"/>
      <c r="E90" s="5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</row>
    <row r="91" spans="1:17" x14ac:dyDescent="0.2">
      <c r="A91" s="25"/>
      <c r="B91" s="5"/>
      <c r="C91" s="5"/>
      <c r="D91" s="5"/>
      <c r="E91" s="5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</row>
    <row r="92" spans="1:17" x14ac:dyDescent="0.2">
      <c r="A92" s="25"/>
      <c r="B92" s="5"/>
      <c r="C92" s="5"/>
      <c r="D92" s="5"/>
      <c r="E92" s="5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</row>
    <row r="93" spans="1:17" x14ac:dyDescent="0.2">
      <c r="A93" s="25"/>
      <c r="B93" s="5"/>
      <c r="C93" s="5"/>
      <c r="D93" s="5"/>
      <c r="E93" s="5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</row>
    <row r="94" spans="1:17" x14ac:dyDescent="0.2">
      <c r="A94" s="25"/>
      <c r="B94" s="5"/>
      <c r="C94" s="5"/>
      <c r="D94" s="5"/>
      <c r="E94" s="5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</row>
    <row r="95" spans="1:17" x14ac:dyDescent="0.2">
      <c r="A95" s="25"/>
      <c r="B95" s="5"/>
      <c r="C95" s="5"/>
      <c r="D95" s="5"/>
      <c r="E95" s="5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</row>
    <row r="96" spans="1:17" x14ac:dyDescent="0.2">
      <c r="A96" s="25"/>
      <c r="B96" s="5"/>
      <c r="C96" s="5"/>
      <c r="D96" s="5"/>
      <c r="E96" s="5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</row>
    <row r="97" spans="1:17" x14ac:dyDescent="0.2">
      <c r="A97" s="25"/>
      <c r="B97" s="5"/>
      <c r="C97" s="5"/>
      <c r="D97" s="5"/>
      <c r="E97" s="5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</row>
    <row r="98" spans="1:17" x14ac:dyDescent="0.2">
      <c r="A98" s="25"/>
      <c r="B98" s="5"/>
      <c r="C98" s="5"/>
      <c r="D98" s="5"/>
      <c r="E98" s="5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</row>
    <row r="99" spans="1:17" x14ac:dyDescent="0.2">
      <c r="A99" s="25"/>
      <c r="B99" s="5"/>
      <c r="C99" s="5"/>
      <c r="D99" s="5"/>
      <c r="E99" s="5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</row>
    <row r="100" spans="1:17" x14ac:dyDescent="0.2">
      <c r="A100" s="25"/>
      <c r="B100" s="5"/>
      <c r="C100" s="5"/>
      <c r="D100" s="5"/>
      <c r="E100" s="5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</row>
    <row r="101" spans="1:17" x14ac:dyDescent="0.2">
      <c r="A101" s="25"/>
      <c r="B101" s="5"/>
      <c r="C101" s="5"/>
      <c r="D101" s="5"/>
      <c r="E101" s="5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x14ac:dyDescent="0.2">
      <c r="A102" s="25"/>
      <c r="B102" s="5"/>
      <c r="C102" s="5"/>
      <c r="D102" s="5"/>
      <c r="E102" s="5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</row>
    <row r="103" spans="1:17" x14ac:dyDescent="0.2">
      <c r="A103" s="25"/>
      <c r="B103" s="5"/>
      <c r="C103" s="5"/>
      <c r="D103" s="5"/>
      <c r="E103" s="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1:17" x14ac:dyDescent="0.2">
      <c r="A104" s="25"/>
      <c r="B104" s="5"/>
      <c r="C104" s="5"/>
      <c r="D104" s="5"/>
      <c r="E104" s="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</row>
    <row r="105" spans="1:17" x14ac:dyDescent="0.2">
      <c r="A105" s="25"/>
      <c r="B105" s="5"/>
      <c r="C105" s="5"/>
      <c r="D105" s="5"/>
      <c r="E105" s="5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</row>
    <row r="106" spans="1:17" x14ac:dyDescent="0.2">
      <c r="A106" s="25"/>
      <c r="B106" s="5"/>
      <c r="C106" s="5"/>
      <c r="D106" s="5"/>
      <c r="E106" s="5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</row>
    <row r="107" spans="1:17" x14ac:dyDescent="0.2">
      <c r="A107" s="25"/>
      <c r="B107" s="5"/>
      <c r="C107" s="5"/>
      <c r="D107" s="5"/>
      <c r="E107" s="5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</row>
    <row r="108" spans="1:17" x14ac:dyDescent="0.2">
      <c r="A108" s="25"/>
      <c r="B108" s="5"/>
      <c r="C108" s="5"/>
      <c r="D108" s="5"/>
      <c r="E108" s="5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</row>
    <row r="109" spans="1:17" x14ac:dyDescent="0.2">
      <c r="A109" s="112"/>
      <c r="B109" s="5"/>
      <c r="C109" s="5"/>
      <c r="D109" s="5"/>
      <c r="E109" s="5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</row>
    <row r="110" spans="1:17" ht="12" customHeight="1" x14ac:dyDescent="0.2">
      <c r="A110" s="4"/>
      <c r="B110" s="5"/>
      <c r="C110" s="5"/>
      <c r="D110" s="5"/>
      <c r="E110" s="5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</row>
    <row r="111" spans="1:17" x14ac:dyDescent="0.2">
      <c r="A111" s="113"/>
      <c r="B111" s="5"/>
      <c r="C111" s="5"/>
      <c r="D111" s="5"/>
      <c r="E111" s="5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</row>
    <row r="112" spans="1:17" x14ac:dyDescent="0.2">
      <c r="A112" s="4"/>
      <c r="B112" s="5"/>
      <c r="C112" s="5"/>
      <c r="D112" s="5"/>
      <c r="E112" s="5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</row>
    <row r="113" spans="1:17" x14ac:dyDescent="0.2">
      <c r="A113" s="24"/>
      <c r="B113" s="24"/>
      <c r="C113" s="5"/>
      <c r="D113" s="5"/>
      <c r="E113" s="5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</row>
    <row r="114" spans="1:17" x14ac:dyDescent="0.2">
      <c r="A114" s="24"/>
      <c r="B114" s="5"/>
      <c r="C114" s="24"/>
      <c r="D114" s="5"/>
      <c r="E114" s="5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</row>
    <row r="115" spans="1:17" x14ac:dyDescent="0.2">
      <c r="A115" s="24"/>
      <c r="B115" s="5"/>
      <c r="C115" s="5"/>
      <c r="D115" s="5"/>
      <c r="E115" s="5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</row>
    <row r="116" spans="1:17" x14ac:dyDescent="0.2">
      <c r="A116" s="24"/>
      <c r="B116" s="5"/>
      <c r="C116" s="5"/>
      <c r="D116" s="5"/>
      <c r="E116" s="5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x14ac:dyDescent="0.2">
      <c r="A117" s="24"/>
      <c r="B117" s="5"/>
      <c r="C117" s="5"/>
      <c r="D117" s="5"/>
      <c r="E117" s="5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</row>
    <row r="118" spans="1:17" x14ac:dyDescent="0.2">
      <c r="A118" s="24"/>
      <c r="B118" s="5"/>
      <c r="C118" s="5"/>
      <c r="D118" s="5"/>
      <c r="E118" s="5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</row>
    <row r="119" spans="1:17" x14ac:dyDescent="0.2">
      <c r="A119" s="23"/>
      <c r="B119" s="5"/>
      <c r="C119" s="5"/>
      <c r="D119" s="5"/>
      <c r="E119" s="5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</row>
    <row r="120" spans="1:17" x14ac:dyDescent="0.2">
      <c r="A120" s="24"/>
      <c r="B120" s="5"/>
      <c r="C120" s="5"/>
      <c r="D120" s="5"/>
      <c r="E120" s="5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</row>
    <row r="121" spans="1:17" x14ac:dyDescent="0.2">
      <c r="A121" s="24"/>
      <c r="B121" s="5"/>
      <c r="C121" s="5"/>
      <c r="D121" s="5"/>
      <c r="E121" s="5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</row>
    <row r="122" spans="1:17" x14ac:dyDescent="0.2">
      <c r="A122" s="24"/>
      <c r="B122" s="24"/>
      <c r="C122" s="5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</row>
    <row r="123" spans="1:17" x14ac:dyDescent="0.2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</row>
    <row r="124" spans="1:17" x14ac:dyDescent="0.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</row>
    <row r="125" spans="1:17" x14ac:dyDescent="0.2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</row>
    <row r="126" spans="1:17" x14ac:dyDescent="0.2">
      <c r="A126" s="2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x14ac:dyDescent="0.2">
      <c r="A127" s="2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</row>
    <row r="128" spans="1:17" x14ac:dyDescent="0.2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</row>
    <row r="129" spans="1:17" x14ac:dyDescent="0.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</row>
    <row r="130" spans="1:17" x14ac:dyDescent="0.2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</row>
    <row r="132" spans="1:17" x14ac:dyDescent="0.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</row>
    <row r="133" spans="1:17" x14ac:dyDescent="0.2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</row>
    <row r="134" spans="1:17" x14ac:dyDescent="0.2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</row>
    <row r="135" spans="1:17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</row>
    <row r="136" spans="1:17" x14ac:dyDescent="0.2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</row>
    <row r="137" spans="1:17" x14ac:dyDescent="0.2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</row>
    <row r="138" spans="1:17" x14ac:dyDescent="0.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</row>
    <row r="139" spans="1:17" x14ac:dyDescent="0.2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</row>
    <row r="140" spans="1:17" x14ac:dyDescent="0.2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</row>
    <row r="141" spans="1:17" x14ac:dyDescent="0.2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</row>
    <row r="142" spans="1:17" x14ac:dyDescent="0.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</row>
    <row r="143" spans="1:17" x14ac:dyDescent="0.2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</row>
    <row r="144" spans="1:17" x14ac:dyDescent="0.2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</row>
    <row r="145" spans="1:17" x14ac:dyDescent="0.2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</row>
    <row r="146" spans="1:17" x14ac:dyDescent="0.2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x14ac:dyDescent="0.2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</row>
    <row r="148" spans="1:17" x14ac:dyDescent="0.2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</row>
    <row r="149" spans="1:17" x14ac:dyDescent="0.2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</row>
    <row r="150" spans="1:17" x14ac:dyDescent="0.2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</row>
    <row r="151" spans="1:17" x14ac:dyDescent="0.2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</row>
    <row r="152" spans="1:17" x14ac:dyDescent="0.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x14ac:dyDescent="0.2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</row>
    <row r="154" spans="1:17" x14ac:dyDescent="0.2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</row>
    <row r="155" spans="1:17" x14ac:dyDescent="0.2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</row>
    <row r="156" spans="1:17" x14ac:dyDescent="0.2">
      <c r="A156" s="24"/>
      <c r="B156" s="24"/>
      <c r="C156" s="24"/>
      <c r="D156" s="24"/>
      <c r="E156" s="24"/>
      <c r="F156" s="24"/>
      <c r="G156" s="24"/>
      <c r="H156" s="24"/>
    </row>
    <row r="157" spans="1:17" x14ac:dyDescent="0.2">
      <c r="A157" s="24"/>
      <c r="B157" s="24"/>
      <c r="C157" s="24"/>
      <c r="D157" s="24"/>
      <c r="E157" s="24"/>
      <c r="F157" s="24"/>
      <c r="G157" s="24"/>
      <c r="H157" s="24"/>
    </row>
    <row r="158" spans="1:17" x14ac:dyDescent="0.2">
      <c r="A158" s="24"/>
      <c r="B158" s="24"/>
      <c r="C158" s="24"/>
      <c r="D158" s="24"/>
      <c r="E158" s="24"/>
      <c r="F158" s="24"/>
      <c r="G158" s="24"/>
      <c r="H158" s="24"/>
    </row>
    <row r="159" spans="1:17" x14ac:dyDescent="0.2">
      <c r="A159" s="24"/>
      <c r="B159" s="24"/>
      <c r="C159" s="24"/>
      <c r="D159" s="24"/>
      <c r="E159" s="24"/>
      <c r="F159" s="24"/>
      <c r="G159" s="24"/>
      <c r="H159" s="24"/>
    </row>
    <row r="160" spans="1:17" x14ac:dyDescent="0.2">
      <c r="A160" s="24"/>
      <c r="B160" s="24"/>
      <c r="C160" s="24"/>
      <c r="D160" s="24"/>
      <c r="E160" s="24"/>
      <c r="F160" s="24"/>
      <c r="G160" s="24"/>
      <c r="H160" s="24"/>
    </row>
    <row r="161" spans="1:8" x14ac:dyDescent="0.2">
      <c r="A161" s="24"/>
      <c r="B161" s="24"/>
      <c r="C161" s="24"/>
      <c r="D161" s="24"/>
      <c r="E161" s="24"/>
      <c r="F161" s="24"/>
      <c r="G161" s="24"/>
      <c r="H161" s="24"/>
    </row>
    <row r="162" spans="1:8" x14ac:dyDescent="0.2">
      <c r="A162" s="24"/>
      <c r="B162" s="24"/>
      <c r="C162" s="24"/>
      <c r="D162" s="24"/>
      <c r="E162" s="24"/>
      <c r="F162" s="24"/>
      <c r="G162" s="24"/>
      <c r="H162" s="24"/>
    </row>
    <row r="163" spans="1:8" x14ac:dyDescent="0.2">
      <c r="A163" s="24"/>
      <c r="B163" s="24"/>
      <c r="C163" s="24"/>
      <c r="D163" s="24"/>
      <c r="E163" s="24"/>
      <c r="F163" s="24"/>
      <c r="G163" s="24"/>
      <c r="H163" s="24"/>
    </row>
    <row r="164" spans="1:8" x14ac:dyDescent="0.2">
      <c r="A164" s="24"/>
      <c r="B164" s="24"/>
      <c r="C164" s="24"/>
      <c r="D164" s="24"/>
      <c r="E164" s="24"/>
      <c r="F164" s="24"/>
      <c r="G164" s="24"/>
      <c r="H164" s="24"/>
    </row>
    <row r="165" spans="1:8" x14ac:dyDescent="0.2">
      <c r="A165" s="24"/>
      <c r="B165" s="24"/>
      <c r="C165" s="24"/>
      <c r="D165" s="24"/>
      <c r="E165" s="24"/>
      <c r="F165" s="24"/>
      <c r="G165" s="24"/>
      <c r="H165" s="24"/>
    </row>
    <row r="166" spans="1:8" x14ac:dyDescent="0.2">
      <c r="A166" s="24"/>
      <c r="B166" s="24"/>
      <c r="C166" s="24"/>
      <c r="D166" s="24"/>
      <c r="E166" s="24"/>
      <c r="F166" s="24"/>
      <c r="G166" s="24"/>
      <c r="H166" s="24"/>
    </row>
    <row r="167" spans="1:8" x14ac:dyDescent="0.2">
      <c r="A167" s="24"/>
      <c r="B167" s="24"/>
      <c r="C167" s="24"/>
      <c r="D167" s="24"/>
      <c r="E167" s="24"/>
      <c r="F167" s="24"/>
      <c r="G167" s="24"/>
      <c r="H167" s="24"/>
    </row>
    <row r="168" spans="1:8" x14ac:dyDescent="0.2">
      <c r="A168" s="24"/>
      <c r="B168" s="24"/>
      <c r="C168" s="24"/>
      <c r="D168" s="24"/>
      <c r="E168" s="24"/>
      <c r="F168" s="24"/>
      <c r="G168" s="24"/>
      <c r="H168" s="24"/>
    </row>
    <row r="169" spans="1:8" x14ac:dyDescent="0.2">
      <c r="A169" s="24"/>
      <c r="B169" s="24"/>
      <c r="C169" s="24"/>
      <c r="D169" s="24"/>
      <c r="E169" s="24"/>
      <c r="F169" s="24"/>
      <c r="G169" s="24"/>
      <c r="H169" s="24"/>
    </row>
    <row r="170" spans="1:8" x14ac:dyDescent="0.2">
      <c r="A170" s="24"/>
      <c r="B170" s="24"/>
      <c r="C170" s="24"/>
      <c r="D170" s="24"/>
      <c r="E170" s="24"/>
      <c r="F170" s="24"/>
      <c r="G170" s="24"/>
      <c r="H170" s="24"/>
    </row>
    <row r="171" spans="1:8" x14ac:dyDescent="0.2">
      <c r="A171" s="24"/>
      <c r="B171" s="24"/>
      <c r="C171" s="24"/>
      <c r="D171" s="24"/>
      <c r="E171" s="24"/>
      <c r="F171" s="24"/>
      <c r="G171" s="24"/>
      <c r="H171" s="24"/>
    </row>
    <row r="172" spans="1:8" x14ac:dyDescent="0.2">
      <c r="A172" s="24"/>
      <c r="B172" s="24"/>
      <c r="C172" s="24"/>
      <c r="D172" s="24"/>
      <c r="E172" s="24"/>
      <c r="F172" s="24"/>
      <c r="G172" s="24"/>
      <c r="H172" s="24"/>
    </row>
    <row r="173" spans="1:8" x14ac:dyDescent="0.2">
      <c r="A173" s="24"/>
      <c r="B173" s="24"/>
      <c r="C173" s="24"/>
      <c r="D173" s="24"/>
      <c r="E173" s="24"/>
      <c r="F173" s="24"/>
      <c r="G173" s="24"/>
      <c r="H173" s="24"/>
    </row>
    <row r="174" spans="1:8" x14ac:dyDescent="0.2">
      <c r="A174" s="24"/>
      <c r="B174" s="24"/>
      <c r="C174" s="24"/>
      <c r="D174" s="24"/>
      <c r="E174" s="24"/>
      <c r="F174" s="24"/>
      <c r="G174" s="24"/>
      <c r="H174" s="24"/>
    </row>
    <row r="175" spans="1:8" x14ac:dyDescent="0.2">
      <c r="A175" s="24"/>
      <c r="B175" s="24"/>
      <c r="C175" s="24"/>
      <c r="D175" s="24"/>
      <c r="E175" s="24"/>
      <c r="F175" s="24"/>
      <c r="G175" s="24"/>
      <c r="H175" s="24"/>
    </row>
    <row r="176" spans="1:8" x14ac:dyDescent="0.2">
      <c r="A176" s="24"/>
      <c r="B176" s="24"/>
      <c r="C176" s="24"/>
      <c r="D176" s="24"/>
      <c r="E176" s="24"/>
      <c r="F176" s="24"/>
      <c r="G176" s="24"/>
      <c r="H176" s="24"/>
    </row>
    <row r="177" spans="1:8" x14ac:dyDescent="0.2">
      <c r="A177" s="24"/>
      <c r="B177" s="24"/>
      <c r="C177" s="24"/>
      <c r="D177" s="24"/>
      <c r="E177" s="24"/>
      <c r="F177" s="24"/>
      <c r="G177" s="24"/>
      <c r="H177" s="24"/>
    </row>
    <row r="178" spans="1:8" x14ac:dyDescent="0.2">
      <c r="A178" s="24"/>
      <c r="B178" s="24"/>
      <c r="C178" s="24"/>
      <c r="D178" s="24"/>
      <c r="E178" s="24"/>
      <c r="F178" s="24"/>
      <c r="G178" s="24"/>
      <c r="H178" s="24"/>
    </row>
    <row r="179" spans="1:8" x14ac:dyDescent="0.2">
      <c r="A179" s="24"/>
      <c r="B179" s="24"/>
      <c r="C179" s="24"/>
      <c r="D179" s="24"/>
      <c r="E179" s="24"/>
      <c r="F179" s="24"/>
      <c r="G179" s="24"/>
      <c r="H179" s="24"/>
    </row>
    <row r="180" spans="1:8" x14ac:dyDescent="0.2">
      <c r="A180" s="24"/>
      <c r="B180" s="24"/>
      <c r="C180" s="24"/>
      <c r="D180" s="24"/>
      <c r="E180" s="24"/>
      <c r="F180" s="24"/>
      <c r="G180" s="24"/>
      <c r="H180" s="24"/>
    </row>
    <row r="181" spans="1:8" x14ac:dyDescent="0.2">
      <c r="A181" s="24"/>
      <c r="B181" s="24"/>
      <c r="C181" s="24"/>
      <c r="D181" s="24"/>
      <c r="E181" s="24"/>
      <c r="F181" s="24"/>
      <c r="G181" s="24"/>
      <c r="H181" s="24"/>
    </row>
    <row r="182" spans="1:8" x14ac:dyDescent="0.2">
      <c r="A182" s="24"/>
      <c r="B182" s="24"/>
      <c r="C182" s="24"/>
      <c r="D182" s="24"/>
      <c r="E182" s="24"/>
      <c r="F182" s="24"/>
      <c r="G182" s="24"/>
      <c r="H182" s="24"/>
    </row>
    <row r="183" spans="1:8" x14ac:dyDescent="0.2">
      <c r="A183" s="24"/>
      <c r="B183" s="24"/>
      <c r="C183" s="24"/>
      <c r="D183" s="24"/>
      <c r="E183" s="24"/>
      <c r="F183" s="24"/>
      <c r="G183" s="24"/>
      <c r="H183" s="24"/>
    </row>
    <row r="184" spans="1:8" x14ac:dyDescent="0.2">
      <c r="A184" s="24"/>
      <c r="B184" s="24"/>
      <c r="C184" s="24"/>
      <c r="D184" s="24"/>
      <c r="E184" s="24"/>
      <c r="F184" s="24"/>
      <c r="G184" s="24"/>
      <c r="H184" s="24"/>
    </row>
    <row r="185" spans="1:8" x14ac:dyDescent="0.2">
      <c r="A185" s="24"/>
      <c r="B185" s="24"/>
      <c r="C185" s="24"/>
      <c r="D185" s="24"/>
      <c r="E185" s="24"/>
      <c r="F185" s="24"/>
      <c r="G185" s="24"/>
      <c r="H185" s="24"/>
    </row>
    <row r="186" spans="1:8" x14ac:dyDescent="0.2">
      <c r="A186" s="24"/>
      <c r="B186" s="24"/>
      <c r="C186" s="24"/>
      <c r="D186" s="24"/>
      <c r="E186" s="24"/>
      <c r="F186" s="24"/>
      <c r="G186" s="24"/>
      <c r="H186" s="24"/>
    </row>
    <row r="187" spans="1:8" x14ac:dyDescent="0.2">
      <c r="A187" s="24"/>
      <c r="B187" s="24"/>
      <c r="C187" s="24"/>
      <c r="D187" s="24"/>
      <c r="E187" s="24"/>
      <c r="F187" s="24"/>
      <c r="G187" s="24"/>
      <c r="H187" s="24"/>
    </row>
    <row r="188" spans="1:8" x14ac:dyDescent="0.2">
      <c r="A188" s="24"/>
      <c r="B188" s="24"/>
      <c r="C188" s="24"/>
      <c r="D188" s="24"/>
      <c r="E188" s="24"/>
      <c r="F188" s="24"/>
      <c r="G188" s="24"/>
      <c r="H188" s="24"/>
    </row>
    <row r="189" spans="1:8" x14ac:dyDescent="0.2">
      <c r="A189" s="24"/>
      <c r="B189" s="24"/>
      <c r="C189" s="24"/>
      <c r="D189" s="24"/>
      <c r="E189" s="24"/>
      <c r="F189" s="24"/>
      <c r="G189" s="24"/>
      <c r="H189" s="24"/>
    </row>
    <row r="190" spans="1:8" x14ac:dyDescent="0.2">
      <c r="A190" s="24"/>
      <c r="B190" s="24"/>
      <c r="C190" s="24"/>
      <c r="D190" s="24"/>
      <c r="E190" s="24"/>
      <c r="F190" s="24"/>
      <c r="G190" s="24"/>
      <c r="H190" s="24"/>
    </row>
    <row r="191" spans="1:8" x14ac:dyDescent="0.2">
      <c r="A191" s="24"/>
      <c r="B191" s="24"/>
      <c r="C191" s="24"/>
      <c r="D191" s="24"/>
      <c r="E191" s="24"/>
      <c r="F191" s="24"/>
      <c r="G191" s="24"/>
      <c r="H191" s="24"/>
    </row>
    <row r="192" spans="1:8" x14ac:dyDescent="0.2">
      <c r="A192" s="24"/>
      <c r="B192" s="24"/>
      <c r="C192" s="24"/>
      <c r="D192" s="24"/>
      <c r="E192" s="24"/>
      <c r="F192" s="24"/>
      <c r="G192" s="24"/>
      <c r="H192" s="24"/>
    </row>
    <row r="193" spans="1:8" x14ac:dyDescent="0.2">
      <c r="A193" s="24"/>
      <c r="B193" s="24"/>
      <c r="C193" s="24"/>
      <c r="D193" s="24"/>
      <c r="E193" s="24"/>
      <c r="F193" s="24"/>
      <c r="G193" s="24"/>
      <c r="H193" s="24"/>
    </row>
    <row r="194" spans="1:8" x14ac:dyDescent="0.2">
      <c r="A194" s="24"/>
      <c r="B194" s="24"/>
      <c r="C194" s="24"/>
      <c r="D194" s="24"/>
      <c r="E194" s="24"/>
      <c r="F194" s="24"/>
      <c r="G194" s="24"/>
      <c r="H194" s="24"/>
    </row>
    <row r="195" spans="1:8" x14ac:dyDescent="0.2">
      <c r="A195" s="24"/>
      <c r="B195" s="24"/>
      <c r="C195" s="24"/>
      <c r="D195" s="24"/>
      <c r="E195" s="24"/>
      <c r="F195" s="24"/>
      <c r="G195" s="24"/>
      <c r="H195" s="24"/>
    </row>
    <row r="196" spans="1:8" x14ac:dyDescent="0.2">
      <c r="A196" s="24"/>
      <c r="B196" s="24"/>
      <c r="C196" s="24"/>
      <c r="D196" s="24"/>
      <c r="E196" s="24"/>
      <c r="F196" s="24"/>
      <c r="G196" s="24"/>
      <c r="H196" s="24"/>
    </row>
    <row r="197" spans="1:8" x14ac:dyDescent="0.2">
      <c r="A197" s="24"/>
      <c r="B197" s="24"/>
      <c r="C197" s="24"/>
      <c r="D197" s="24"/>
      <c r="E197" s="24"/>
      <c r="F197" s="24"/>
      <c r="G197" s="24"/>
      <c r="H197" s="24"/>
    </row>
    <row r="198" spans="1:8" x14ac:dyDescent="0.2">
      <c r="A198" s="24"/>
      <c r="B198" s="24"/>
      <c r="C198" s="24"/>
      <c r="D198" s="24"/>
      <c r="E198" s="24"/>
      <c r="F198" s="24"/>
      <c r="G198" s="24"/>
      <c r="H198" s="24"/>
    </row>
    <row r="199" spans="1:8" x14ac:dyDescent="0.2">
      <c r="A199" s="24"/>
      <c r="B199" s="24"/>
      <c r="C199" s="24"/>
      <c r="D199" s="24"/>
      <c r="E199" s="24"/>
      <c r="F199" s="24"/>
      <c r="G199" s="24"/>
      <c r="H199" s="24"/>
    </row>
    <row r="200" spans="1:8" x14ac:dyDescent="0.2">
      <c r="A200" s="24"/>
      <c r="B200" s="24"/>
      <c r="C200" s="24"/>
      <c r="D200" s="24"/>
      <c r="E200" s="24"/>
      <c r="F200" s="24"/>
      <c r="G200" s="24"/>
      <c r="H200" s="24"/>
    </row>
    <row r="201" spans="1:8" x14ac:dyDescent="0.2">
      <c r="A201" s="24"/>
      <c r="B201" s="24"/>
      <c r="C201" s="24"/>
      <c r="D201" s="24"/>
      <c r="E201" s="24"/>
      <c r="F201" s="24"/>
      <c r="G201" s="24"/>
      <c r="H201" s="24"/>
    </row>
    <row r="202" spans="1:8" x14ac:dyDescent="0.2">
      <c r="A202" s="24"/>
      <c r="B202" s="24"/>
      <c r="C202" s="24"/>
      <c r="D202" s="24"/>
      <c r="E202" s="24"/>
      <c r="F202" s="24"/>
      <c r="G202" s="24"/>
      <c r="H202" s="24"/>
    </row>
    <row r="203" spans="1:8" x14ac:dyDescent="0.2">
      <c r="A203" s="24"/>
      <c r="B203" s="24"/>
      <c r="C203" s="24"/>
      <c r="D203" s="24"/>
      <c r="E203" s="24"/>
      <c r="F203" s="24"/>
      <c r="G203" s="24"/>
      <c r="H203" s="24"/>
    </row>
    <row r="204" spans="1:8" x14ac:dyDescent="0.2">
      <c r="A204" s="24"/>
      <c r="B204" s="24"/>
      <c r="C204" s="24"/>
      <c r="D204" s="24"/>
      <c r="E204" s="24"/>
      <c r="F204" s="24"/>
      <c r="G204" s="24"/>
      <c r="H204" s="24"/>
    </row>
    <row r="205" spans="1:8" x14ac:dyDescent="0.2">
      <c r="A205" s="24"/>
      <c r="B205" s="24"/>
      <c r="C205" s="24"/>
      <c r="D205" s="24"/>
      <c r="E205" s="24"/>
      <c r="F205" s="24"/>
      <c r="G205" s="24"/>
      <c r="H205" s="24"/>
    </row>
    <row r="206" spans="1:8" x14ac:dyDescent="0.2">
      <c r="A206" s="24"/>
      <c r="B206" s="24"/>
      <c r="C206" s="24"/>
      <c r="D206" s="24"/>
      <c r="E206" s="24"/>
      <c r="F206" s="24"/>
      <c r="G206" s="24"/>
      <c r="H206" s="24"/>
    </row>
    <row r="207" spans="1:8" x14ac:dyDescent="0.2">
      <c r="A207" s="24"/>
      <c r="B207" s="24"/>
      <c r="C207" s="24"/>
      <c r="D207" s="24"/>
      <c r="E207" s="24"/>
      <c r="F207" s="24"/>
      <c r="G207" s="24"/>
      <c r="H207" s="24"/>
    </row>
    <row r="208" spans="1:8" x14ac:dyDescent="0.2">
      <c r="A208" s="24"/>
      <c r="B208" s="24"/>
      <c r="C208" s="24"/>
      <c r="D208" s="24"/>
      <c r="E208" s="24"/>
      <c r="F208" s="24"/>
      <c r="G208" s="24"/>
      <c r="H208" s="24"/>
    </row>
    <row r="209" spans="1:8" x14ac:dyDescent="0.2">
      <c r="A209" s="24"/>
      <c r="B209" s="24"/>
      <c r="C209" s="24"/>
      <c r="D209" s="24"/>
      <c r="E209" s="24"/>
      <c r="F209" s="24"/>
      <c r="G209" s="24"/>
      <c r="H209" s="24"/>
    </row>
    <row r="210" spans="1:8" x14ac:dyDescent="0.2">
      <c r="A210" s="24"/>
      <c r="B210" s="24"/>
      <c r="C210" s="24"/>
      <c r="D210" s="24"/>
      <c r="E210" s="24"/>
      <c r="F210" s="24"/>
      <c r="G210" s="24"/>
      <c r="H210" s="24"/>
    </row>
    <row r="211" spans="1:8" x14ac:dyDescent="0.2">
      <c r="A211" s="24"/>
      <c r="B211" s="24"/>
      <c r="C211" s="24"/>
      <c r="D211" s="24"/>
      <c r="E211" s="24"/>
      <c r="F211" s="24"/>
      <c r="G211" s="24"/>
      <c r="H211" s="24"/>
    </row>
    <row r="212" spans="1:8" x14ac:dyDescent="0.2">
      <c r="A212" s="24"/>
      <c r="B212" s="24"/>
      <c r="C212" s="24"/>
      <c r="D212" s="24"/>
      <c r="E212" s="24"/>
      <c r="F212" s="24"/>
      <c r="G212" s="24"/>
      <c r="H212" s="24"/>
    </row>
    <row r="213" spans="1:8" x14ac:dyDescent="0.2">
      <c r="A213" s="24"/>
      <c r="B213" s="24"/>
      <c r="C213" s="24"/>
      <c r="D213" s="24"/>
      <c r="E213" s="24"/>
      <c r="F213" s="24"/>
      <c r="G213" s="24"/>
      <c r="H213" s="24"/>
    </row>
    <row r="214" spans="1:8" x14ac:dyDescent="0.2">
      <c r="A214" s="24"/>
      <c r="B214" s="24"/>
      <c r="C214" s="24"/>
      <c r="D214" s="24"/>
      <c r="E214" s="24"/>
      <c r="F214" s="24"/>
      <c r="G214" s="24"/>
      <c r="H214" s="24"/>
    </row>
    <row r="215" spans="1:8" x14ac:dyDescent="0.2">
      <c r="A215" s="24"/>
      <c r="B215" s="24"/>
      <c r="C215" s="24"/>
      <c r="D215" s="24"/>
      <c r="E215" s="24"/>
      <c r="F215" s="24"/>
      <c r="G215" s="24"/>
      <c r="H215" s="24"/>
    </row>
    <row r="216" spans="1:8" x14ac:dyDescent="0.2">
      <c r="A216" s="24"/>
      <c r="B216" s="24"/>
      <c r="C216" s="24"/>
      <c r="D216" s="24"/>
      <c r="E216" s="24"/>
      <c r="F216" s="24"/>
      <c r="G216" s="24"/>
      <c r="H216" s="24"/>
    </row>
    <row r="217" spans="1:8" x14ac:dyDescent="0.2">
      <c r="A217" s="24"/>
      <c r="B217" s="24"/>
      <c r="C217" s="24"/>
      <c r="D217" s="24"/>
      <c r="E217" s="24"/>
      <c r="F217" s="24"/>
      <c r="G217" s="24"/>
      <c r="H217" s="24"/>
    </row>
    <row r="218" spans="1:8" x14ac:dyDescent="0.2">
      <c r="A218" s="24"/>
      <c r="B218" s="24"/>
      <c r="C218" s="24"/>
      <c r="D218" s="24"/>
      <c r="E218" s="24"/>
      <c r="F218" s="24"/>
      <c r="G218" s="24"/>
      <c r="H218" s="24"/>
    </row>
    <row r="219" spans="1:8" x14ac:dyDescent="0.2">
      <c r="A219" s="24"/>
      <c r="B219" s="24"/>
      <c r="C219" s="24"/>
      <c r="D219" s="24"/>
      <c r="E219" s="24"/>
      <c r="F219" s="24"/>
      <c r="G219" s="24"/>
      <c r="H219" s="24"/>
    </row>
    <row r="220" spans="1:8" x14ac:dyDescent="0.2">
      <c r="A220" s="24"/>
      <c r="B220" s="24"/>
      <c r="C220" s="24"/>
      <c r="D220" s="24"/>
      <c r="E220" s="24"/>
      <c r="F220" s="24"/>
      <c r="G220" s="24"/>
      <c r="H220" s="24"/>
    </row>
    <row r="221" spans="1:8" x14ac:dyDescent="0.2">
      <c r="A221" s="24"/>
      <c r="B221" s="24"/>
      <c r="C221" s="24"/>
      <c r="D221" s="24"/>
      <c r="E221" s="24"/>
      <c r="F221" s="24"/>
      <c r="G221" s="24"/>
      <c r="H221" s="24"/>
    </row>
    <row r="222" spans="1:8" x14ac:dyDescent="0.2">
      <c r="A222" s="24"/>
      <c r="B222" s="24"/>
      <c r="C222" s="24"/>
      <c r="D222" s="24"/>
      <c r="E222" s="24"/>
      <c r="F222" s="24"/>
      <c r="G222" s="24"/>
      <c r="H222" s="24"/>
    </row>
    <row r="223" spans="1:8" x14ac:dyDescent="0.2">
      <c r="A223" s="24"/>
      <c r="B223" s="24"/>
      <c r="C223" s="24"/>
      <c r="D223" s="24"/>
      <c r="E223" s="24"/>
      <c r="F223" s="24"/>
      <c r="G223" s="24"/>
      <c r="H223" s="24"/>
    </row>
    <row r="224" spans="1:8" x14ac:dyDescent="0.2">
      <c r="A224" s="24"/>
      <c r="B224" s="24"/>
      <c r="C224" s="24"/>
      <c r="D224" s="24"/>
      <c r="E224" s="24"/>
      <c r="F224" s="24"/>
      <c r="G224" s="24"/>
      <c r="H224" s="24"/>
    </row>
    <row r="225" spans="1:8" x14ac:dyDescent="0.2">
      <c r="A225" s="24"/>
      <c r="B225" s="24"/>
      <c r="C225" s="24"/>
      <c r="D225" s="24"/>
      <c r="E225" s="24"/>
      <c r="F225" s="24"/>
      <c r="G225" s="24"/>
      <c r="H225" s="24"/>
    </row>
    <row r="226" spans="1:8" x14ac:dyDescent="0.2">
      <c r="A226" s="24"/>
      <c r="B226" s="24"/>
      <c r="C226" s="24"/>
      <c r="D226" s="24"/>
      <c r="E226" s="24"/>
      <c r="F226" s="24"/>
      <c r="G226" s="24"/>
      <c r="H226" s="24"/>
    </row>
    <row r="227" spans="1:8" x14ac:dyDescent="0.2">
      <c r="A227" s="24"/>
      <c r="B227" s="24"/>
      <c r="C227" s="24"/>
      <c r="D227" s="24"/>
      <c r="E227" s="24"/>
      <c r="F227" s="24"/>
      <c r="G227" s="24"/>
      <c r="H227" s="24"/>
    </row>
    <row r="228" spans="1:8" x14ac:dyDescent="0.2">
      <c r="A228" s="24"/>
      <c r="B228" s="24"/>
      <c r="C228" s="24"/>
      <c r="D228" s="24"/>
      <c r="E228" s="24"/>
      <c r="F228" s="24"/>
      <c r="G228" s="24"/>
      <c r="H228" s="24"/>
    </row>
    <row r="229" spans="1:8" x14ac:dyDescent="0.2">
      <c r="A229" s="24"/>
      <c r="B229" s="24"/>
      <c r="C229" s="24"/>
      <c r="D229" s="24"/>
      <c r="E229" s="24"/>
      <c r="F229" s="24"/>
      <c r="G229" s="24"/>
      <c r="H229" s="24"/>
    </row>
    <row r="230" spans="1:8" x14ac:dyDescent="0.2">
      <c r="A230" s="24"/>
      <c r="B230" s="24"/>
      <c r="C230" s="24"/>
      <c r="D230" s="24"/>
      <c r="E230" s="24"/>
      <c r="F230" s="24"/>
      <c r="G230" s="24"/>
      <c r="H230" s="24"/>
    </row>
    <row r="231" spans="1:8" x14ac:dyDescent="0.2">
      <c r="A231" s="24"/>
      <c r="B231" s="24"/>
      <c r="C231" s="24"/>
      <c r="D231" s="24"/>
      <c r="E231" s="24"/>
      <c r="F231" s="24"/>
      <c r="G231" s="24"/>
      <c r="H231" s="24"/>
    </row>
    <row r="232" spans="1:8" x14ac:dyDescent="0.2">
      <c r="A232" s="24"/>
      <c r="B232" s="24"/>
      <c r="C232" s="24"/>
      <c r="D232" s="24"/>
      <c r="E232" s="24"/>
      <c r="F232" s="24"/>
      <c r="G232" s="24"/>
      <c r="H232" s="24"/>
    </row>
    <row r="233" spans="1:8" x14ac:dyDescent="0.2">
      <c r="A233" s="24"/>
      <c r="B233" s="24"/>
      <c r="C233" s="24"/>
      <c r="D233" s="24"/>
      <c r="E233" s="24"/>
      <c r="F233" s="24"/>
      <c r="G233" s="24"/>
      <c r="H233" s="24"/>
    </row>
    <row r="234" spans="1:8" x14ac:dyDescent="0.2">
      <c r="A234" s="24"/>
      <c r="B234" s="24"/>
      <c r="C234" s="24"/>
      <c r="D234" s="24"/>
      <c r="E234" s="24"/>
      <c r="F234" s="24"/>
      <c r="G234" s="24"/>
      <c r="H234" s="24"/>
    </row>
    <row r="235" spans="1:8" x14ac:dyDescent="0.2">
      <c r="A235" s="24"/>
      <c r="B235" s="24"/>
      <c r="C235" s="24"/>
      <c r="D235" s="24"/>
      <c r="E235" s="24"/>
      <c r="F235" s="24"/>
      <c r="G235" s="24"/>
      <c r="H235" s="24"/>
    </row>
    <row r="236" spans="1:8" x14ac:dyDescent="0.2">
      <c r="A236" s="24"/>
      <c r="B236" s="24"/>
      <c r="C236" s="24"/>
      <c r="D236" s="24"/>
      <c r="E236" s="24"/>
      <c r="F236" s="24"/>
      <c r="G236" s="24"/>
      <c r="H236" s="24"/>
    </row>
    <row r="237" spans="1:8" x14ac:dyDescent="0.2">
      <c r="A237" s="24"/>
      <c r="B237" s="24"/>
      <c r="C237" s="24"/>
      <c r="D237" s="24"/>
      <c r="E237" s="24"/>
      <c r="F237" s="24"/>
      <c r="G237" s="24"/>
      <c r="H237" s="24"/>
    </row>
    <row r="238" spans="1:8" x14ac:dyDescent="0.2">
      <c r="A238" s="24"/>
      <c r="B238" s="24"/>
      <c r="C238" s="24"/>
      <c r="D238" s="24"/>
      <c r="E238" s="24"/>
      <c r="F238" s="24"/>
      <c r="G238" s="24"/>
      <c r="H238" s="24"/>
    </row>
    <row r="239" spans="1:8" x14ac:dyDescent="0.2">
      <c r="A239" s="24"/>
      <c r="B239" s="24"/>
      <c r="C239" s="24"/>
      <c r="D239" s="24"/>
      <c r="E239" s="24"/>
      <c r="F239" s="24"/>
      <c r="G239" s="24"/>
      <c r="H239" s="24"/>
    </row>
    <row r="240" spans="1:8" x14ac:dyDescent="0.2">
      <c r="A240" s="24"/>
      <c r="B240" s="24"/>
      <c r="C240" s="24"/>
      <c r="D240" s="24"/>
      <c r="E240" s="24"/>
      <c r="F240" s="24"/>
      <c r="G240" s="24"/>
      <c r="H240" s="24"/>
    </row>
    <row r="241" spans="1:8" x14ac:dyDescent="0.2">
      <c r="A241" s="24"/>
      <c r="B241" s="24"/>
      <c r="C241" s="24"/>
      <c r="D241" s="24"/>
      <c r="E241" s="24"/>
      <c r="F241" s="24"/>
      <c r="G241" s="24"/>
      <c r="H241" s="24"/>
    </row>
    <row r="242" spans="1:8" x14ac:dyDescent="0.2">
      <c r="A242" s="24"/>
      <c r="B242" s="24"/>
      <c r="C242" s="24"/>
      <c r="D242" s="24"/>
      <c r="E242" s="24"/>
      <c r="F242" s="24"/>
      <c r="G242" s="24"/>
      <c r="H242" s="24"/>
    </row>
    <row r="243" spans="1:8" x14ac:dyDescent="0.2">
      <c r="A243" s="24"/>
      <c r="B243" s="24"/>
      <c r="C243" s="24"/>
      <c r="D243" s="24"/>
      <c r="E243" s="24"/>
      <c r="F243" s="24"/>
      <c r="G243" s="24"/>
      <c r="H243" s="24"/>
    </row>
    <row r="244" spans="1:8" x14ac:dyDescent="0.2">
      <c r="A244" s="24"/>
      <c r="B244" s="24"/>
      <c r="C244" s="24"/>
      <c r="D244" s="24"/>
      <c r="E244" s="24"/>
      <c r="F244" s="24"/>
      <c r="G244" s="24"/>
      <c r="H244" s="24"/>
    </row>
    <row r="245" spans="1:8" x14ac:dyDescent="0.2">
      <c r="A245" s="24"/>
      <c r="B245" s="24"/>
      <c r="C245" s="24"/>
      <c r="D245" s="24"/>
      <c r="E245" s="24"/>
      <c r="F245" s="24"/>
      <c r="G245" s="24"/>
      <c r="H245" s="24"/>
    </row>
    <row r="246" spans="1:8" x14ac:dyDescent="0.2">
      <c r="A246" s="24"/>
      <c r="B246" s="24"/>
      <c r="C246" s="24"/>
      <c r="D246" s="24"/>
      <c r="E246" s="24"/>
      <c r="F246" s="24"/>
      <c r="G246" s="24"/>
      <c r="H246" s="24"/>
    </row>
    <row r="247" spans="1:8" x14ac:dyDescent="0.2">
      <c r="A247" s="24"/>
      <c r="B247" s="24"/>
      <c r="C247" s="24"/>
      <c r="D247" s="24"/>
      <c r="E247" s="24"/>
      <c r="F247" s="24"/>
      <c r="G247" s="24"/>
      <c r="H247" s="24"/>
    </row>
    <row r="248" spans="1:8" x14ac:dyDescent="0.2">
      <c r="A248" s="24"/>
      <c r="B248" s="24"/>
      <c r="C248" s="24"/>
      <c r="D248" s="24"/>
      <c r="E248" s="24"/>
      <c r="F248" s="24"/>
      <c r="G248" s="24"/>
      <c r="H248" s="24"/>
    </row>
    <row r="249" spans="1:8" x14ac:dyDescent="0.2">
      <c r="A249" s="24"/>
      <c r="B249" s="24"/>
      <c r="C249" s="24"/>
      <c r="D249" s="24"/>
      <c r="E249" s="24"/>
      <c r="F249" s="24"/>
      <c r="G249" s="24"/>
      <c r="H249" s="24"/>
    </row>
    <row r="250" spans="1:8" x14ac:dyDescent="0.2">
      <c r="A250" s="24"/>
      <c r="B250" s="24"/>
      <c r="C250" s="24"/>
      <c r="D250" s="24"/>
      <c r="E250" s="24"/>
      <c r="F250" s="24"/>
      <c r="G250" s="24"/>
      <c r="H250" s="24"/>
    </row>
    <row r="251" spans="1:8" x14ac:dyDescent="0.2">
      <c r="A251" s="24"/>
      <c r="B251" s="24"/>
      <c r="C251" s="24"/>
      <c r="D251" s="24"/>
      <c r="E251" s="24"/>
      <c r="F251" s="24"/>
      <c r="G251" s="24"/>
      <c r="H251" s="24"/>
    </row>
    <row r="252" spans="1:8" x14ac:dyDescent="0.2">
      <c r="A252" s="24"/>
      <c r="B252" s="24"/>
      <c r="C252" s="24"/>
      <c r="D252" s="24"/>
      <c r="E252" s="24"/>
      <c r="F252" s="24"/>
      <c r="G252" s="24"/>
      <c r="H252" s="24"/>
    </row>
    <row r="253" spans="1:8" x14ac:dyDescent="0.2">
      <c r="A253" s="24"/>
      <c r="B253" s="24"/>
      <c r="C253" s="24"/>
      <c r="D253" s="24"/>
      <c r="E253" s="24"/>
      <c r="F253" s="24"/>
      <c r="G253" s="24"/>
      <c r="H253" s="24"/>
    </row>
    <row r="254" spans="1:8" x14ac:dyDescent="0.2">
      <c r="A254" s="24"/>
      <c r="B254" s="24"/>
      <c r="C254" s="24"/>
      <c r="D254" s="24"/>
      <c r="E254" s="24"/>
      <c r="F254" s="24"/>
      <c r="G254" s="24"/>
      <c r="H254" s="24"/>
    </row>
    <row r="255" spans="1:8" x14ac:dyDescent="0.2">
      <c r="A255" s="24"/>
      <c r="B255" s="24"/>
      <c r="C255" s="24"/>
      <c r="D255" s="24"/>
      <c r="E255" s="24"/>
      <c r="F255" s="24"/>
      <c r="G255" s="24"/>
      <c r="H255" s="24"/>
    </row>
    <row r="256" spans="1:8" x14ac:dyDescent="0.2">
      <c r="A256" s="24"/>
      <c r="B256" s="24"/>
      <c r="C256" s="24"/>
      <c r="D256" s="24"/>
      <c r="E256" s="24"/>
      <c r="F256" s="24"/>
      <c r="G256" s="24"/>
      <c r="H256" s="24"/>
    </row>
    <row r="257" spans="1:8" x14ac:dyDescent="0.2">
      <c r="A257" s="24"/>
      <c r="B257" s="24"/>
      <c r="C257" s="24"/>
      <c r="D257" s="24"/>
      <c r="E257" s="24"/>
      <c r="F257" s="24"/>
      <c r="G257" s="24"/>
      <c r="H257" s="24"/>
    </row>
    <row r="258" spans="1:8" x14ac:dyDescent="0.2">
      <c r="A258" s="24"/>
      <c r="B258" s="24"/>
      <c r="C258" s="24"/>
      <c r="D258" s="24"/>
      <c r="E258" s="24"/>
      <c r="F258" s="24"/>
      <c r="G258" s="24"/>
      <c r="H258" s="24"/>
    </row>
    <row r="259" spans="1:8" x14ac:dyDescent="0.2">
      <c r="A259" s="24"/>
      <c r="B259" s="24"/>
      <c r="C259" s="24"/>
      <c r="D259" s="24"/>
      <c r="E259" s="24"/>
      <c r="F259" s="24"/>
      <c r="G259" s="24"/>
      <c r="H259" s="24"/>
    </row>
    <row r="260" spans="1:8" x14ac:dyDescent="0.2">
      <c r="A260" s="24"/>
      <c r="B260" s="24"/>
      <c r="C260" s="24"/>
      <c r="D260" s="24"/>
      <c r="E260" s="24"/>
      <c r="F260" s="24"/>
      <c r="G260" s="24"/>
      <c r="H260" s="24"/>
    </row>
    <row r="261" spans="1:8" x14ac:dyDescent="0.2">
      <c r="A261" s="24"/>
      <c r="B261" s="24"/>
      <c r="C261" s="24"/>
      <c r="D261" s="24"/>
      <c r="E261" s="24"/>
      <c r="F261" s="24"/>
      <c r="G261" s="24"/>
      <c r="H261" s="24"/>
    </row>
    <row r="262" spans="1:8" x14ac:dyDescent="0.2">
      <c r="A262" s="24"/>
      <c r="B262" s="24"/>
      <c r="C262" s="24"/>
      <c r="D262" s="24"/>
      <c r="E262" s="24"/>
      <c r="F262" s="24"/>
      <c r="G262" s="24"/>
      <c r="H262" s="24"/>
    </row>
    <row r="263" spans="1:8" x14ac:dyDescent="0.2">
      <c r="A263" s="24"/>
      <c r="B263" s="24"/>
      <c r="C263" s="24"/>
      <c r="D263" s="24"/>
      <c r="E263" s="24"/>
      <c r="F263" s="24"/>
      <c r="G263" s="24"/>
      <c r="H263" s="24"/>
    </row>
    <row r="264" spans="1:8" x14ac:dyDescent="0.2">
      <c r="A264" s="24"/>
      <c r="B264" s="24"/>
      <c r="C264" s="24"/>
      <c r="D264" s="24"/>
      <c r="E264" s="24"/>
      <c r="F264" s="24"/>
      <c r="G264" s="24"/>
      <c r="H264" s="24"/>
    </row>
    <row r="265" spans="1:8" x14ac:dyDescent="0.2">
      <c r="A265" s="24"/>
      <c r="B265" s="24"/>
      <c r="C265" s="24"/>
      <c r="D265" s="24"/>
      <c r="E265" s="24"/>
      <c r="F265" s="24"/>
      <c r="G265" s="24"/>
      <c r="H265" s="24"/>
    </row>
    <row r="266" spans="1:8" x14ac:dyDescent="0.2">
      <c r="A266" s="24"/>
      <c r="B266" s="24"/>
      <c r="C266" s="24"/>
      <c r="D266" s="24"/>
      <c r="E266" s="24"/>
      <c r="F266" s="24"/>
      <c r="G266" s="24"/>
      <c r="H266" s="24"/>
    </row>
    <row r="267" spans="1:8" x14ac:dyDescent="0.2">
      <c r="A267" s="24"/>
      <c r="B267" s="24"/>
      <c r="C267" s="24"/>
      <c r="D267" s="24"/>
      <c r="E267" s="24"/>
      <c r="F267" s="24"/>
      <c r="G267" s="24"/>
      <c r="H267" s="24"/>
    </row>
    <row r="268" spans="1:8" x14ac:dyDescent="0.2">
      <c r="A268" s="24"/>
      <c r="B268" s="24"/>
      <c r="C268" s="24"/>
      <c r="D268" s="24"/>
      <c r="E268" s="24"/>
      <c r="F268" s="24"/>
      <c r="G268" s="24"/>
      <c r="H268" s="24"/>
    </row>
    <row r="269" spans="1:8" x14ac:dyDescent="0.2">
      <c r="A269" s="24"/>
      <c r="B269" s="24"/>
      <c r="C269" s="24"/>
      <c r="D269" s="24"/>
      <c r="E269" s="24"/>
      <c r="F269" s="24"/>
      <c r="G269" s="24"/>
      <c r="H269" s="24"/>
    </row>
    <row r="270" spans="1:8" x14ac:dyDescent="0.2">
      <c r="A270" s="24"/>
      <c r="B270" s="24"/>
      <c r="C270" s="24"/>
      <c r="D270" s="24"/>
      <c r="E270" s="24"/>
      <c r="F270" s="24"/>
      <c r="G270" s="24"/>
      <c r="H270" s="24"/>
    </row>
    <row r="271" spans="1:8" x14ac:dyDescent="0.2">
      <c r="A271" s="24"/>
      <c r="B271" s="24"/>
      <c r="C271" s="24"/>
      <c r="D271" s="24"/>
      <c r="E271" s="24"/>
      <c r="F271" s="24"/>
      <c r="G271" s="24"/>
      <c r="H271" s="24"/>
    </row>
    <row r="272" spans="1:8" x14ac:dyDescent="0.2">
      <c r="A272" s="24"/>
      <c r="B272" s="24"/>
      <c r="C272" s="24"/>
      <c r="D272" s="24"/>
      <c r="E272" s="24"/>
      <c r="F272" s="24"/>
      <c r="G272" s="24"/>
      <c r="H272" s="24"/>
    </row>
    <row r="273" spans="1:8" x14ac:dyDescent="0.2">
      <c r="A273" s="24"/>
      <c r="B273" s="24"/>
      <c r="C273" s="24"/>
      <c r="D273" s="24"/>
      <c r="E273" s="24"/>
      <c r="F273" s="24"/>
      <c r="G273" s="24"/>
      <c r="H273" s="24"/>
    </row>
    <row r="274" spans="1:8" x14ac:dyDescent="0.2">
      <c r="A274" s="24"/>
      <c r="B274" s="24"/>
      <c r="C274" s="24"/>
      <c r="D274" s="24"/>
      <c r="E274" s="24"/>
      <c r="F274" s="24"/>
      <c r="G274" s="24"/>
      <c r="H274" s="24"/>
    </row>
    <row r="275" spans="1:8" x14ac:dyDescent="0.2">
      <c r="A275" s="24"/>
      <c r="B275" s="24"/>
      <c r="C275" s="24"/>
      <c r="D275" s="24"/>
      <c r="E275" s="24"/>
      <c r="F275" s="24"/>
      <c r="G275" s="24"/>
      <c r="H275" s="24"/>
    </row>
    <row r="276" spans="1:8" x14ac:dyDescent="0.2">
      <c r="A276" s="24"/>
      <c r="B276" s="24"/>
      <c r="C276" s="24"/>
      <c r="D276" s="24"/>
      <c r="E276" s="24"/>
      <c r="F276" s="24"/>
      <c r="G276" s="24"/>
      <c r="H276" s="24"/>
    </row>
    <row r="277" spans="1:8" x14ac:dyDescent="0.2">
      <c r="A277" s="24"/>
      <c r="B277" s="24"/>
      <c r="C277" s="24"/>
      <c r="D277" s="24"/>
      <c r="E277" s="24"/>
      <c r="F277" s="24"/>
      <c r="G277" s="24"/>
      <c r="H277" s="24"/>
    </row>
    <row r="278" spans="1:8" x14ac:dyDescent="0.2">
      <c r="A278" s="24"/>
      <c r="B278" s="24"/>
      <c r="C278" s="24"/>
      <c r="D278" s="24"/>
      <c r="E278" s="24"/>
      <c r="F278" s="24"/>
      <c r="G278" s="24"/>
      <c r="H278" s="24"/>
    </row>
    <row r="279" spans="1:8" x14ac:dyDescent="0.2">
      <c r="A279" s="24"/>
      <c r="B279" s="24"/>
      <c r="C279" s="24"/>
      <c r="D279" s="24"/>
      <c r="E279" s="24"/>
      <c r="F279" s="24"/>
      <c r="G279" s="24"/>
      <c r="H279" s="24"/>
    </row>
    <row r="280" spans="1:8" x14ac:dyDescent="0.2">
      <c r="A280" s="24"/>
      <c r="B280" s="24"/>
      <c r="C280" s="24"/>
      <c r="D280" s="24"/>
      <c r="E280" s="24"/>
      <c r="F280" s="24"/>
      <c r="G280" s="24"/>
      <c r="H280" s="24"/>
    </row>
    <row r="281" spans="1:8" x14ac:dyDescent="0.2">
      <c r="A281" s="24"/>
      <c r="B281" s="24"/>
      <c r="C281" s="24"/>
      <c r="D281" s="24"/>
      <c r="E281" s="24"/>
      <c r="F281" s="24"/>
      <c r="G281" s="24"/>
      <c r="H281" s="24"/>
    </row>
    <row r="282" spans="1:8" x14ac:dyDescent="0.2">
      <c r="A282" s="24"/>
      <c r="B282" s="24"/>
      <c r="C282" s="24"/>
      <c r="D282" s="24"/>
      <c r="E282" s="24"/>
      <c r="F282" s="24"/>
      <c r="G282" s="24"/>
      <c r="H282" s="24"/>
    </row>
    <row r="283" spans="1:8" x14ac:dyDescent="0.2">
      <c r="A283" s="24"/>
      <c r="B283" s="24"/>
      <c r="C283" s="24"/>
      <c r="D283" s="24"/>
      <c r="E283" s="24"/>
      <c r="F283" s="24"/>
      <c r="G283" s="24"/>
      <c r="H283" s="24"/>
    </row>
    <row r="284" spans="1:8" x14ac:dyDescent="0.2">
      <c r="A284" s="24"/>
      <c r="B284" s="24"/>
      <c r="C284" s="24"/>
      <c r="D284" s="24"/>
      <c r="E284" s="24"/>
      <c r="F284" s="24"/>
      <c r="G284" s="24"/>
      <c r="H284" s="24"/>
    </row>
    <row r="285" spans="1:8" x14ac:dyDescent="0.2">
      <c r="A285" s="24"/>
      <c r="B285" s="24"/>
      <c r="C285" s="24"/>
      <c r="D285" s="24"/>
      <c r="E285" s="24"/>
      <c r="F285" s="24"/>
      <c r="G285" s="24"/>
      <c r="H285" s="24"/>
    </row>
    <row r="286" spans="1:8" x14ac:dyDescent="0.2">
      <c r="A286" s="24"/>
      <c r="B286" s="24"/>
      <c r="C286" s="24"/>
      <c r="D286" s="24"/>
      <c r="E286" s="24"/>
      <c r="F286" s="24"/>
      <c r="G286" s="24"/>
      <c r="H286" s="24"/>
    </row>
    <row r="287" spans="1:8" x14ac:dyDescent="0.2">
      <c r="A287" s="24"/>
      <c r="B287" s="24"/>
      <c r="C287" s="24"/>
      <c r="D287" s="24"/>
      <c r="E287" s="24"/>
      <c r="F287" s="24"/>
      <c r="G287" s="24"/>
      <c r="H287" s="24"/>
    </row>
    <row r="288" spans="1:8" x14ac:dyDescent="0.2">
      <c r="A288" s="24"/>
      <c r="B288" s="24"/>
      <c r="C288" s="24"/>
      <c r="D288" s="24"/>
      <c r="E288" s="24"/>
      <c r="F288" s="24"/>
      <c r="G288" s="24"/>
      <c r="H288" s="24"/>
    </row>
    <row r="289" spans="1:8" x14ac:dyDescent="0.2">
      <c r="A289" s="24"/>
      <c r="B289" s="24"/>
      <c r="C289" s="24"/>
      <c r="D289" s="24"/>
      <c r="E289" s="24"/>
      <c r="F289" s="24"/>
      <c r="G289" s="24"/>
      <c r="H289" s="24"/>
    </row>
    <row r="290" spans="1:8" x14ac:dyDescent="0.2">
      <c r="A290" s="24"/>
      <c r="B290" s="24"/>
      <c r="C290" s="24"/>
      <c r="D290" s="24"/>
      <c r="E290" s="24"/>
      <c r="F290" s="24"/>
      <c r="G290" s="24"/>
      <c r="H290" s="24"/>
    </row>
    <row r="291" spans="1:8" x14ac:dyDescent="0.2">
      <c r="A291" s="24"/>
      <c r="B291" s="24"/>
      <c r="C291" s="24"/>
      <c r="D291" s="24"/>
      <c r="E291" s="24"/>
      <c r="F291" s="24"/>
      <c r="G291" s="24"/>
      <c r="H291" s="24"/>
    </row>
    <row r="292" spans="1:8" x14ac:dyDescent="0.2">
      <c r="A292" s="24"/>
      <c r="B292" s="24"/>
      <c r="C292" s="24"/>
      <c r="D292" s="24"/>
      <c r="E292" s="24"/>
      <c r="F292" s="24"/>
      <c r="G292" s="24"/>
      <c r="H292" s="24"/>
    </row>
    <row r="293" spans="1:8" x14ac:dyDescent="0.2">
      <c r="A293" s="24"/>
      <c r="B293" s="24"/>
      <c r="C293" s="24"/>
      <c r="D293" s="24"/>
      <c r="E293" s="24"/>
      <c r="F293" s="24"/>
      <c r="G293" s="24"/>
      <c r="H293" s="24"/>
    </row>
    <row r="294" spans="1:8" x14ac:dyDescent="0.2">
      <c r="A294" s="24"/>
      <c r="B294" s="24"/>
      <c r="C294" s="24"/>
      <c r="D294" s="24"/>
      <c r="E294" s="24"/>
      <c r="F294" s="24"/>
      <c r="G294" s="24"/>
      <c r="H294" s="24"/>
    </row>
    <row r="295" spans="1:8" x14ac:dyDescent="0.2">
      <c r="A295" s="24"/>
      <c r="B295" s="24"/>
      <c r="C295" s="24"/>
      <c r="D295" s="24"/>
      <c r="E295" s="24"/>
      <c r="F295" s="24"/>
      <c r="G295" s="24"/>
      <c r="H295" s="24"/>
    </row>
    <row r="296" spans="1:8" x14ac:dyDescent="0.2">
      <c r="A296" s="24"/>
      <c r="B296" s="24"/>
      <c r="C296" s="24"/>
      <c r="D296" s="24"/>
      <c r="E296" s="24"/>
      <c r="F296" s="24"/>
      <c r="G296" s="24"/>
      <c r="H296" s="24"/>
    </row>
    <row r="297" spans="1:8" x14ac:dyDescent="0.2">
      <c r="A297" s="24"/>
      <c r="B297" s="24"/>
      <c r="C297" s="24"/>
      <c r="D297" s="24"/>
      <c r="E297" s="24"/>
      <c r="F297" s="24"/>
      <c r="G297" s="24"/>
      <c r="H297" s="24"/>
    </row>
    <row r="298" spans="1:8" x14ac:dyDescent="0.2">
      <c r="A298" s="24"/>
      <c r="B298" s="24"/>
      <c r="C298" s="24"/>
      <c r="D298" s="24"/>
      <c r="E298" s="24"/>
      <c r="F298" s="24"/>
      <c r="G298" s="24"/>
      <c r="H298" s="24"/>
    </row>
    <row r="299" spans="1:8" x14ac:dyDescent="0.2">
      <c r="A299" s="24"/>
      <c r="B299" s="24"/>
      <c r="C299" s="24"/>
      <c r="D299" s="24"/>
      <c r="E299" s="24"/>
      <c r="F299" s="24"/>
      <c r="G299" s="24"/>
      <c r="H299" s="24"/>
    </row>
    <row r="300" spans="1:8" x14ac:dyDescent="0.2">
      <c r="A300" s="24"/>
      <c r="B300" s="24"/>
      <c r="C300" s="24"/>
      <c r="D300" s="24"/>
      <c r="E300" s="24"/>
      <c r="F300" s="24"/>
      <c r="G300" s="24"/>
      <c r="H300" s="24"/>
    </row>
    <row r="301" spans="1:8" x14ac:dyDescent="0.2">
      <c r="A301" s="24"/>
      <c r="B301" s="24"/>
      <c r="C301" s="24"/>
      <c r="D301" s="24"/>
      <c r="E301" s="24"/>
      <c r="F301" s="24"/>
      <c r="G301" s="24"/>
      <c r="H301" s="24"/>
    </row>
    <row r="302" spans="1:8" x14ac:dyDescent="0.2">
      <c r="A302" s="24"/>
      <c r="B302" s="24"/>
      <c r="C302" s="24"/>
      <c r="D302" s="24"/>
      <c r="E302" s="24"/>
      <c r="F302" s="24"/>
      <c r="G302" s="24"/>
      <c r="H302" s="24"/>
    </row>
    <row r="303" spans="1:8" x14ac:dyDescent="0.2">
      <c r="A303" s="24"/>
      <c r="B303" s="24"/>
      <c r="C303" s="24"/>
      <c r="D303" s="24"/>
      <c r="E303" s="24"/>
      <c r="F303" s="24"/>
      <c r="G303" s="24"/>
      <c r="H303" s="24"/>
    </row>
    <row r="304" spans="1:8" x14ac:dyDescent="0.2">
      <c r="A304" s="24"/>
      <c r="B304" s="24"/>
      <c r="C304" s="24"/>
      <c r="D304" s="24"/>
      <c r="E304" s="24"/>
      <c r="F304" s="24"/>
      <c r="G304" s="24"/>
      <c r="H304" s="24"/>
    </row>
    <row r="305" spans="1:8" x14ac:dyDescent="0.2">
      <c r="A305" s="24"/>
      <c r="B305" s="24"/>
      <c r="C305" s="24"/>
      <c r="D305" s="24"/>
      <c r="E305" s="24"/>
      <c r="F305" s="24"/>
      <c r="G305" s="24"/>
      <c r="H305" s="24"/>
    </row>
    <row r="306" spans="1:8" x14ac:dyDescent="0.2">
      <c r="A306" s="24"/>
      <c r="B306" s="24"/>
      <c r="C306" s="24"/>
      <c r="D306" s="24"/>
      <c r="E306" s="24"/>
      <c r="F306" s="24"/>
      <c r="G306" s="24"/>
      <c r="H306" s="24"/>
    </row>
    <row r="307" spans="1:8" x14ac:dyDescent="0.2">
      <c r="A307" s="24"/>
      <c r="B307" s="24"/>
      <c r="C307" s="24"/>
      <c r="D307" s="24"/>
      <c r="E307" s="24"/>
      <c r="F307" s="24"/>
      <c r="G307" s="24"/>
      <c r="H307" s="24"/>
    </row>
    <row r="308" spans="1:8" x14ac:dyDescent="0.2">
      <c r="A308" s="24"/>
      <c r="B308" s="24"/>
      <c r="C308" s="24"/>
      <c r="D308" s="24"/>
      <c r="E308" s="24"/>
      <c r="F308" s="24"/>
      <c r="G308" s="24"/>
      <c r="H308" s="24"/>
    </row>
    <row r="309" spans="1:8" x14ac:dyDescent="0.2">
      <c r="A309" s="24"/>
      <c r="B309" s="24"/>
      <c r="C309" s="24"/>
      <c r="D309" s="24"/>
      <c r="E309" s="24"/>
      <c r="F309" s="24"/>
      <c r="G309" s="24"/>
      <c r="H309" s="24"/>
    </row>
    <row r="310" spans="1:8" x14ac:dyDescent="0.2">
      <c r="A310" s="24"/>
      <c r="B310" s="24"/>
      <c r="C310" s="24"/>
      <c r="D310" s="24"/>
      <c r="E310" s="24"/>
      <c r="F310" s="24"/>
      <c r="G310" s="24"/>
      <c r="H310" s="24"/>
    </row>
    <row r="311" spans="1:8" x14ac:dyDescent="0.2">
      <c r="A311" s="24"/>
      <c r="B311" s="24"/>
      <c r="C311" s="24"/>
      <c r="D311" s="24"/>
      <c r="E311" s="24"/>
      <c r="F311" s="24"/>
      <c r="G311" s="24"/>
      <c r="H311" s="24"/>
    </row>
    <row r="312" spans="1:8" x14ac:dyDescent="0.2">
      <c r="A312" s="24"/>
      <c r="B312" s="24"/>
      <c r="C312" s="24"/>
      <c r="D312" s="24"/>
      <c r="E312" s="24"/>
      <c r="F312" s="24"/>
      <c r="G312" s="24"/>
      <c r="H312" s="24"/>
    </row>
    <row r="313" spans="1:8" x14ac:dyDescent="0.2">
      <c r="A313" s="24"/>
      <c r="B313" s="24"/>
      <c r="C313" s="24"/>
      <c r="D313" s="24"/>
      <c r="E313" s="24"/>
      <c r="F313" s="24"/>
      <c r="G313" s="24"/>
      <c r="H313" s="24"/>
    </row>
    <row r="314" spans="1:8" x14ac:dyDescent="0.2">
      <c r="A314" s="24"/>
      <c r="B314" s="24"/>
      <c r="C314" s="24"/>
      <c r="D314" s="24"/>
      <c r="E314" s="24"/>
      <c r="F314" s="24"/>
      <c r="G314" s="24"/>
      <c r="H314" s="24"/>
    </row>
    <row r="315" spans="1:8" x14ac:dyDescent="0.2">
      <c r="A315" s="24"/>
      <c r="B315" s="24"/>
      <c r="C315" s="24"/>
      <c r="D315" s="24"/>
      <c r="E315" s="24"/>
      <c r="F315" s="24"/>
      <c r="G315" s="24"/>
      <c r="H315" s="24"/>
    </row>
    <row r="316" spans="1:8" x14ac:dyDescent="0.2">
      <c r="A316" s="24"/>
      <c r="B316" s="24"/>
      <c r="C316" s="24"/>
      <c r="D316" s="24"/>
      <c r="E316" s="24"/>
      <c r="F316" s="24"/>
      <c r="G316" s="24"/>
      <c r="H316" s="24"/>
    </row>
    <row r="317" spans="1:8" x14ac:dyDescent="0.2">
      <c r="A317" s="24"/>
      <c r="B317" s="24"/>
      <c r="C317" s="24"/>
      <c r="D317" s="24"/>
      <c r="E317" s="24"/>
      <c r="F317" s="24"/>
      <c r="G317" s="24"/>
      <c r="H317" s="24"/>
    </row>
    <row r="318" spans="1:8" x14ac:dyDescent="0.2">
      <c r="A318" s="24"/>
      <c r="B318" s="24"/>
      <c r="C318" s="24"/>
      <c r="D318" s="24"/>
      <c r="E318" s="24"/>
      <c r="F318" s="24"/>
      <c r="G318" s="24"/>
      <c r="H318" s="24"/>
    </row>
    <row r="319" spans="1:8" x14ac:dyDescent="0.2">
      <c r="A319" s="24"/>
      <c r="B319" s="24"/>
      <c r="C319" s="24"/>
      <c r="D319" s="24"/>
      <c r="E319" s="24"/>
      <c r="F319" s="24"/>
      <c r="G319" s="24"/>
      <c r="H319" s="24"/>
    </row>
    <row r="320" spans="1:8" x14ac:dyDescent="0.2">
      <c r="A320" s="24"/>
      <c r="B320" s="24"/>
      <c r="C320" s="24"/>
      <c r="D320" s="24"/>
      <c r="E320" s="24"/>
      <c r="F320" s="24"/>
      <c r="G320" s="24"/>
      <c r="H320" s="24"/>
    </row>
    <row r="321" spans="1:8" x14ac:dyDescent="0.2">
      <c r="A321" s="24"/>
      <c r="B321" s="24"/>
      <c r="C321" s="24"/>
      <c r="D321" s="24"/>
      <c r="E321" s="24"/>
      <c r="F321" s="24"/>
      <c r="G321" s="24"/>
      <c r="H321" s="24"/>
    </row>
    <row r="322" spans="1:8" x14ac:dyDescent="0.2">
      <c r="A322" s="24"/>
      <c r="B322" s="24"/>
      <c r="C322" s="24"/>
      <c r="D322" s="24"/>
      <c r="E322" s="24"/>
      <c r="F322" s="24"/>
      <c r="G322" s="24"/>
      <c r="H322" s="24"/>
    </row>
    <row r="323" spans="1:8" x14ac:dyDescent="0.2">
      <c r="A323" s="24"/>
      <c r="B323" s="24"/>
      <c r="C323" s="24"/>
      <c r="D323" s="24"/>
      <c r="E323" s="24"/>
      <c r="F323" s="24"/>
      <c r="G323" s="24"/>
      <c r="H323" s="24"/>
    </row>
    <row r="324" spans="1:8" x14ac:dyDescent="0.2">
      <c r="A324" s="24"/>
      <c r="B324" s="24"/>
      <c r="C324" s="24"/>
      <c r="D324" s="24"/>
      <c r="E324" s="24"/>
      <c r="F324" s="24"/>
      <c r="G324" s="24"/>
      <c r="H324" s="24"/>
    </row>
    <row r="325" spans="1:8" x14ac:dyDescent="0.2">
      <c r="A325" s="24"/>
      <c r="B325" s="24"/>
      <c r="C325" s="24"/>
      <c r="D325" s="24"/>
      <c r="E325" s="24"/>
      <c r="F325" s="24"/>
      <c r="G325" s="24"/>
      <c r="H325" s="24"/>
    </row>
    <row r="326" spans="1:8" x14ac:dyDescent="0.2">
      <c r="A326" s="24"/>
      <c r="B326" s="24"/>
      <c r="C326" s="24"/>
      <c r="D326" s="24"/>
      <c r="E326" s="24"/>
      <c r="F326" s="24"/>
      <c r="G326" s="24"/>
      <c r="H326" s="24"/>
    </row>
    <row r="327" spans="1:8" x14ac:dyDescent="0.2">
      <c r="A327" s="24"/>
      <c r="B327" s="24"/>
      <c r="C327" s="24"/>
      <c r="D327" s="24"/>
      <c r="E327" s="24"/>
      <c r="F327" s="24"/>
      <c r="G327" s="24"/>
      <c r="H327" s="24"/>
    </row>
    <row r="328" spans="1:8" x14ac:dyDescent="0.2">
      <c r="A328" s="24"/>
      <c r="B328" s="24"/>
      <c r="C328" s="24"/>
      <c r="D328" s="24"/>
      <c r="E328" s="24"/>
      <c r="F328" s="24"/>
      <c r="G328" s="24"/>
      <c r="H328" s="24"/>
    </row>
    <row r="329" spans="1:8" x14ac:dyDescent="0.2">
      <c r="A329" s="24"/>
      <c r="B329" s="24"/>
      <c r="C329" s="24"/>
      <c r="D329" s="24"/>
      <c r="E329" s="24"/>
      <c r="F329" s="24"/>
      <c r="G329" s="24"/>
      <c r="H329" s="24"/>
    </row>
    <row r="330" spans="1:8" x14ac:dyDescent="0.2">
      <c r="A330" s="24"/>
      <c r="B330" s="24"/>
      <c r="C330" s="24"/>
      <c r="D330" s="24"/>
      <c r="E330" s="24"/>
      <c r="F330" s="24"/>
      <c r="G330" s="24"/>
      <c r="H330" s="24"/>
    </row>
    <row r="331" spans="1:8" x14ac:dyDescent="0.2">
      <c r="A331" s="24"/>
      <c r="B331" s="24"/>
      <c r="C331" s="24"/>
      <c r="D331" s="24"/>
      <c r="E331" s="24"/>
      <c r="F331" s="24"/>
      <c r="G331" s="24"/>
      <c r="H331" s="24"/>
    </row>
    <row r="332" spans="1:8" x14ac:dyDescent="0.2">
      <c r="A332" s="24"/>
      <c r="B332" s="24"/>
      <c r="C332" s="24"/>
      <c r="D332" s="24"/>
      <c r="E332" s="24"/>
      <c r="F332" s="24"/>
      <c r="G332" s="24"/>
      <c r="H332" s="24"/>
    </row>
    <row r="333" spans="1:8" x14ac:dyDescent="0.2">
      <c r="A333" s="24"/>
      <c r="B333" s="24"/>
      <c r="C333" s="24"/>
      <c r="D333" s="24"/>
      <c r="E333" s="24"/>
      <c r="F333" s="24"/>
      <c r="G333" s="24"/>
      <c r="H333" s="24"/>
    </row>
    <row r="334" spans="1:8" x14ac:dyDescent="0.2">
      <c r="A334" s="24"/>
      <c r="B334" s="24"/>
      <c r="C334" s="24"/>
      <c r="D334" s="24"/>
      <c r="E334" s="24"/>
      <c r="F334" s="24"/>
      <c r="G334" s="24"/>
      <c r="H334" s="24"/>
    </row>
    <row r="335" spans="1:8" x14ac:dyDescent="0.2">
      <c r="A335" s="24"/>
      <c r="B335" s="24"/>
      <c r="C335" s="24"/>
      <c r="D335" s="24"/>
      <c r="E335" s="24"/>
      <c r="F335" s="24"/>
      <c r="G335" s="24"/>
      <c r="H335" s="24"/>
    </row>
    <row r="336" spans="1:8" x14ac:dyDescent="0.2">
      <c r="A336" s="24"/>
      <c r="B336" s="24"/>
      <c r="C336" s="24"/>
      <c r="D336" s="24"/>
      <c r="E336" s="24"/>
      <c r="F336" s="24"/>
      <c r="G336" s="24"/>
      <c r="H336" s="24"/>
    </row>
    <row r="337" spans="1:8" x14ac:dyDescent="0.2">
      <c r="A337" s="24"/>
      <c r="B337" s="24"/>
      <c r="C337" s="24"/>
      <c r="D337" s="24"/>
      <c r="E337" s="24"/>
      <c r="F337" s="24"/>
      <c r="G337" s="24"/>
      <c r="H337" s="24"/>
    </row>
    <row r="338" spans="1:8" x14ac:dyDescent="0.2">
      <c r="A338" s="24"/>
      <c r="B338" s="24"/>
      <c r="C338" s="24"/>
      <c r="D338" s="24"/>
      <c r="E338" s="24"/>
      <c r="F338" s="24"/>
      <c r="G338" s="24"/>
      <c r="H338" s="24"/>
    </row>
    <row r="339" spans="1:8" x14ac:dyDescent="0.2">
      <c r="A339" s="24"/>
      <c r="B339" s="24"/>
      <c r="C339" s="24"/>
      <c r="D339" s="24"/>
      <c r="E339" s="24"/>
      <c r="F339" s="24"/>
      <c r="G339" s="24"/>
      <c r="H339" s="24"/>
    </row>
    <row r="340" spans="1:8" x14ac:dyDescent="0.2">
      <c r="A340" s="24"/>
      <c r="B340" s="24"/>
      <c r="C340" s="24"/>
      <c r="D340" s="24"/>
      <c r="E340" s="24"/>
      <c r="F340" s="24"/>
      <c r="G340" s="24"/>
      <c r="H340" s="24"/>
    </row>
    <row r="341" spans="1:8" x14ac:dyDescent="0.2">
      <c r="A341" s="24"/>
      <c r="B341" s="24"/>
      <c r="C341" s="24"/>
      <c r="D341" s="24"/>
      <c r="E341" s="24"/>
      <c r="F341" s="24"/>
      <c r="G341" s="24"/>
      <c r="H341" s="24"/>
    </row>
    <row r="342" spans="1:8" x14ac:dyDescent="0.2">
      <c r="A342" s="24"/>
      <c r="B342" s="24"/>
      <c r="C342" s="24"/>
      <c r="D342" s="24"/>
      <c r="E342" s="24"/>
      <c r="F342" s="24"/>
      <c r="G342" s="24"/>
      <c r="H342" s="24"/>
    </row>
    <row r="343" spans="1:8" x14ac:dyDescent="0.2">
      <c r="A343" s="24"/>
      <c r="B343" s="24"/>
      <c r="C343" s="24"/>
      <c r="D343" s="24"/>
      <c r="E343" s="24"/>
      <c r="F343" s="24"/>
      <c r="G343" s="24"/>
      <c r="H343" s="24"/>
    </row>
    <row r="344" spans="1:8" x14ac:dyDescent="0.2">
      <c r="C344" s="24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6"/>
  <sheetViews>
    <sheetView workbookViewId="0"/>
  </sheetViews>
  <sheetFormatPr defaultRowHeight="12.75" x14ac:dyDescent="0.2"/>
  <cols>
    <col min="1" max="1" width="34.85546875" customWidth="1"/>
    <col min="2" max="2" width="12.7109375" customWidth="1"/>
    <col min="3" max="3" width="12.28515625" customWidth="1"/>
    <col min="4" max="4" width="11.7109375" customWidth="1"/>
    <col min="5" max="5" width="13.28515625" customWidth="1"/>
    <col min="6" max="6" width="10.140625" bestFit="1" customWidth="1"/>
  </cols>
  <sheetData>
    <row r="1" spans="1:6" x14ac:dyDescent="0.2">
      <c r="A1" s="3" t="s">
        <v>1055</v>
      </c>
    </row>
    <row r="3" spans="1:6" x14ac:dyDescent="0.2">
      <c r="A3" s="6" t="s">
        <v>28</v>
      </c>
    </row>
    <row r="4" spans="1:6" ht="13.5" thickBot="1" x14ac:dyDescent="0.25">
      <c r="D4">
        <v>2018</v>
      </c>
    </row>
    <row r="5" spans="1:6" ht="26.25" thickBot="1" x14ac:dyDescent="0.25">
      <c r="A5" s="10" t="s">
        <v>0</v>
      </c>
      <c r="B5" s="369" t="s">
        <v>322</v>
      </c>
      <c r="C5" s="344"/>
      <c r="D5" s="390"/>
      <c r="E5" s="525" t="s">
        <v>332</v>
      </c>
      <c r="F5" s="47"/>
    </row>
    <row r="6" spans="1:6" ht="13.5" thickBot="1" x14ac:dyDescent="0.25">
      <c r="A6" s="345"/>
      <c r="B6" s="346" t="s">
        <v>312</v>
      </c>
      <c r="C6" s="343" t="s">
        <v>313</v>
      </c>
      <c r="D6" s="394" t="s">
        <v>194</v>
      </c>
      <c r="E6" s="525"/>
      <c r="F6" s="47"/>
    </row>
    <row r="7" spans="1:6" x14ac:dyDescent="0.2">
      <c r="A7" s="150" t="s">
        <v>343</v>
      </c>
      <c r="B7" s="368">
        <v>7000000</v>
      </c>
      <c r="C7" s="370">
        <v>1890000</v>
      </c>
      <c r="D7" s="395">
        <f>SUM(B7:C7)</f>
        <v>8890000</v>
      </c>
      <c r="E7" s="371">
        <v>8890000</v>
      </c>
      <c r="F7" s="359">
        <v>8890000</v>
      </c>
    </row>
    <row r="8" spans="1:6" x14ac:dyDescent="0.2">
      <c r="A8" s="150" t="s">
        <v>344</v>
      </c>
      <c r="B8" s="371">
        <v>10000000</v>
      </c>
      <c r="C8" s="359">
        <v>2700000</v>
      </c>
      <c r="D8" s="371">
        <f>SUM(B8:C8)</f>
        <v>12700000</v>
      </c>
      <c r="E8" s="371">
        <v>12700000</v>
      </c>
      <c r="F8" s="359">
        <v>12560935</v>
      </c>
    </row>
    <row r="9" spans="1:6" x14ac:dyDescent="0.2">
      <c r="A9" s="367" t="s">
        <v>345</v>
      </c>
      <c r="B9" s="371">
        <v>800000</v>
      </c>
      <c r="C9" s="359">
        <v>216000</v>
      </c>
      <c r="D9" s="371">
        <f>SUM(B9:C9)</f>
        <v>1016000</v>
      </c>
      <c r="E9" s="371">
        <v>1016000</v>
      </c>
      <c r="F9" s="47"/>
    </row>
    <row r="10" spans="1:6" x14ac:dyDescent="0.2">
      <c r="A10" s="367" t="s">
        <v>372</v>
      </c>
      <c r="B10" s="371">
        <v>9050000</v>
      </c>
      <c r="C10" s="359">
        <v>2444000</v>
      </c>
      <c r="D10" s="371">
        <f>SUM(B10:C10)</f>
        <v>11494000</v>
      </c>
      <c r="E10" s="371">
        <v>1784000</v>
      </c>
      <c r="F10" s="359">
        <v>1464055</v>
      </c>
    </row>
    <row r="11" spans="1:6" x14ac:dyDescent="0.2">
      <c r="A11" s="393" t="s">
        <v>323</v>
      </c>
      <c r="B11" s="371">
        <v>1600000</v>
      </c>
      <c r="C11" s="359"/>
      <c r="D11" s="371">
        <f>SUM(B11:C11)</f>
        <v>1600000</v>
      </c>
      <c r="E11" s="371">
        <v>1600000</v>
      </c>
      <c r="F11" s="359">
        <v>1525988</v>
      </c>
    </row>
    <row r="12" spans="1:6" x14ac:dyDescent="0.2">
      <c r="A12" s="342" t="s">
        <v>330</v>
      </c>
      <c r="B12" s="359">
        <v>837560</v>
      </c>
      <c r="C12" s="359">
        <v>226140</v>
      </c>
      <c r="D12" s="371">
        <f t="shared" ref="D12" si="0">SUM(B12:C12)</f>
        <v>1063700</v>
      </c>
      <c r="E12" s="371">
        <v>1063700</v>
      </c>
      <c r="F12" s="47"/>
    </row>
    <row r="13" spans="1:6" x14ac:dyDescent="0.2">
      <c r="A13" s="393" t="s">
        <v>373</v>
      </c>
      <c r="B13" s="371"/>
      <c r="C13" s="359"/>
      <c r="D13" s="371"/>
      <c r="E13" s="371">
        <v>660000</v>
      </c>
      <c r="F13" s="359">
        <v>659435</v>
      </c>
    </row>
    <row r="14" spans="1:6" ht="13.5" thickBot="1" x14ac:dyDescent="0.25">
      <c r="A14" s="396"/>
      <c r="B14" s="397"/>
      <c r="C14" s="398"/>
      <c r="D14" s="397"/>
      <c r="E14" s="526"/>
      <c r="F14" s="74"/>
    </row>
    <row r="15" spans="1:6" ht="13.5" thickBot="1" x14ac:dyDescent="0.25">
      <c r="A15" s="10" t="s">
        <v>243</v>
      </c>
      <c r="B15" s="354">
        <f>SUM(B7:B14)</f>
        <v>29287560</v>
      </c>
      <c r="C15" s="354">
        <f>SUM(C7:C14)</f>
        <v>7476140</v>
      </c>
      <c r="D15" s="391">
        <f>SUM(D7:D14)</f>
        <v>36763700</v>
      </c>
      <c r="E15" s="527">
        <f>SUM(E7:E14)</f>
        <v>27713700</v>
      </c>
      <c r="F15" s="349">
        <f>SUM(F7:F14)</f>
        <v>25100413</v>
      </c>
    </row>
    <row r="16" spans="1:6" x14ac:dyDescent="0.2">
      <c r="A16" s="399"/>
      <c r="B16" s="370"/>
      <c r="C16" s="370"/>
      <c r="D16" s="368"/>
      <c r="E16" s="528"/>
      <c r="F16" s="27"/>
    </row>
    <row r="17" spans="1:7" x14ac:dyDescent="0.2">
      <c r="A17" s="342"/>
      <c r="B17" s="359"/>
      <c r="C17" s="47"/>
      <c r="D17" s="371"/>
      <c r="E17" s="525"/>
      <c r="F17" s="47"/>
    </row>
    <row r="18" spans="1:7" x14ac:dyDescent="0.2">
      <c r="A18" s="342"/>
      <c r="B18" s="359"/>
      <c r="C18" s="359"/>
      <c r="D18" s="371"/>
      <c r="E18" s="525"/>
      <c r="F18" s="47"/>
    </row>
    <row r="19" spans="1:7" x14ac:dyDescent="0.2">
      <c r="A19" s="342"/>
      <c r="B19" s="359"/>
      <c r="C19" s="359"/>
      <c r="D19" s="371"/>
      <c r="E19" s="525"/>
      <c r="F19" s="47"/>
    </row>
    <row r="20" spans="1:7" ht="13.5" thickBot="1" x14ac:dyDescent="0.25">
      <c r="A20" s="307"/>
      <c r="B20" s="398"/>
      <c r="C20" s="398"/>
      <c r="D20" s="397"/>
      <c r="E20" s="526"/>
      <c r="F20" s="47"/>
    </row>
    <row r="21" spans="1:7" ht="13.5" thickBot="1" x14ac:dyDescent="0.25">
      <c r="A21" s="400" t="s">
        <v>324</v>
      </c>
      <c r="B21" s="354">
        <f>SUM(B15:B20)</f>
        <v>29287560</v>
      </c>
      <c r="C21" s="354">
        <f>SUM(C15:C20)</f>
        <v>7476140</v>
      </c>
      <c r="D21" s="391">
        <f>SUM(D15:D20)</f>
        <v>36763700</v>
      </c>
      <c r="E21" s="527">
        <f>SUM(E15:E20)</f>
        <v>27713700</v>
      </c>
      <c r="F21" s="509">
        <f>SUM(F15:F20)</f>
        <v>25100413</v>
      </c>
      <c r="G21" s="364"/>
    </row>
    <row r="22" spans="1:7" x14ac:dyDescent="0.2">
      <c r="A22" s="24"/>
      <c r="B22" s="24"/>
      <c r="C22" s="24"/>
      <c r="D22" s="24"/>
      <c r="G22" s="364"/>
    </row>
    <row r="23" spans="1:7" x14ac:dyDescent="0.2">
      <c r="A23" s="24"/>
      <c r="B23" s="24"/>
      <c r="C23" s="24"/>
      <c r="D23" s="24"/>
    </row>
    <row r="24" spans="1:7" ht="23.25" x14ac:dyDescent="0.2">
      <c r="A24" s="24"/>
      <c r="B24" s="24"/>
      <c r="C24" s="24"/>
      <c r="D24" s="24"/>
      <c r="G24" s="365"/>
    </row>
    <row r="25" spans="1:7" x14ac:dyDescent="0.2">
      <c r="A25" s="24"/>
      <c r="B25" s="24"/>
      <c r="C25" s="24"/>
      <c r="D25" s="24"/>
    </row>
    <row r="26" spans="1:7" x14ac:dyDescent="0.2">
      <c r="A26" s="24"/>
      <c r="B26" s="24"/>
      <c r="C26" s="24"/>
      <c r="D26" s="24"/>
      <c r="G26" s="3"/>
    </row>
    <row r="27" spans="1:7" x14ac:dyDescent="0.2">
      <c r="G27" s="366"/>
    </row>
    <row r="28" spans="1:7" x14ac:dyDescent="0.2">
      <c r="G28" s="3"/>
    </row>
    <row r="29" spans="1:7" x14ac:dyDescent="0.2">
      <c r="G29" s="3"/>
    </row>
    <row r="30" spans="1:7" x14ac:dyDescent="0.2">
      <c r="G30" s="3"/>
    </row>
    <row r="32" spans="1:7" ht="23.25" x14ac:dyDescent="0.2">
      <c r="G32" s="365"/>
    </row>
    <row r="34" spans="7:7" x14ac:dyDescent="0.2">
      <c r="G34" s="3"/>
    </row>
    <row r="58" spans="7:7" x14ac:dyDescent="0.2">
      <c r="G58" s="3"/>
    </row>
    <row r="82" spans="7:7" x14ac:dyDescent="0.2">
      <c r="G82" s="3"/>
    </row>
    <row r="106" spans="7:7" x14ac:dyDescent="0.2">
      <c r="G106" s="3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workbookViewId="0"/>
  </sheetViews>
  <sheetFormatPr defaultRowHeight="12.75" x14ac:dyDescent="0.2"/>
  <cols>
    <col min="1" max="1" width="43.28515625" customWidth="1"/>
    <col min="2" max="2" width="27.140625" customWidth="1"/>
    <col min="3" max="3" width="9" hidden="1" customWidth="1"/>
    <col min="4" max="4" width="9.140625" hidden="1" customWidth="1"/>
  </cols>
  <sheetData>
    <row r="1" spans="1:6" x14ac:dyDescent="0.2">
      <c r="A1" s="3" t="s">
        <v>1056</v>
      </c>
    </row>
    <row r="3" spans="1:6" x14ac:dyDescent="0.2">
      <c r="A3" s="6" t="s">
        <v>97</v>
      </c>
    </row>
    <row r="5" spans="1:6" ht="13.5" thickBot="1" x14ac:dyDescent="0.25"/>
    <row r="6" spans="1:6" ht="13.5" thickBot="1" x14ac:dyDescent="0.25">
      <c r="A6" s="68" t="s">
        <v>47</v>
      </c>
      <c r="B6" s="71" t="s">
        <v>48</v>
      </c>
      <c r="E6" s="342" t="s">
        <v>368</v>
      </c>
      <c r="F6" s="70"/>
    </row>
    <row r="7" spans="1:6" x14ac:dyDescent="0.2">
      <c r="A7" s="305" t="s">
        <v>304</v>
      </c>
      <c r="B7" s="372">
        <v>100000</v>
      </c>
      <c r="E7" s="359">
        <v>72000</v>
      </c>
      <c r="F7" s="70"/>
    </row>
    <row r="8" spans="1:6" x14ac:dyDescent="0.2">
      <c r="A8" s="347" t="s">
        <v>314</v>
      </c>
      <c r="B8" s="373">
        <v>700000</v>
      </c>
      <c r="E8" s="359">
        <v>494000</v>
      </c>
      <c r="F8" s="70"/>
    </row>
    <row r="9" spans="1:6" x14ac:dyDescent="0.2">
      <c r="A9" s="26" t="s">
        <v>79</v>
      </c>
      <c r="B9" s="374">
        <v>500000</v>
      </c>
      <c r="E9" s="47"/>
    </row>
    <row r="10" spans="1:6" x14ac:dyDescent="0.2">
      <c r="A10" s="347" t="s">
        <v>78</v>
      </c>
      <c r="B10" s="374">
        <v>500000</v>
      </c>
      <c r="E10" s="359">
        <v>270000</v>
      </c>
    </row>
    <row r="11" spans="1:6" x14ac:dyDescent="0.2">
      <c r="A11" s="306" t="s">
        <v>325</v>
      </c>
      <c r="B11" s="375">
        <v>930000</v>
      </c>
      <c r="E11" s="359">
        <v>348000</v>
      </c>
    </row>
    <row r="12" spans="1:6" x14ac:dyDescent="0.2">
      <c r="A12" s="342" t="s">
        <v>374</v>
      </c>
      <c r="B12" s="359"/>
      <c r="E12" s="359">
        <v>480000</v>
      </c>
    </row>
    <row r="13" spans="1:6" ht="13.5" thickBot="1" x14ac:dyDescent="0.25">
      <c r="A13" s="76" t="s">
        <v>326</v>
      </c>
      <c r="B13" s="529">
        <f>SUM(B7:B11)</f>
        <v>2730000</v>
      </c>
      <c r="E13" s="511">
        <f>SUM(E7:E12)</f>
        <v>1664000</v>
      </c>
    </row>
    <row r="14" spans="1:6" x14ac:dyDescent="0.2">
      <c r="A14" s="78"/>
      <c r="B14" s="377"/>
      <c r="E14" s="47"/>
    </row>
    <row r="15" spans="1:6" x14ac:dyDescent="0.2">
      <c r="A15" s="26" t="s">
        <v>82</v>
      </c>
      <c r="B15" s="374">
        <v>1300000</v>
      </c>
      <c r="E15" s="359">
        <v>1113000</v>
      </c>
    </row>
    <row r="16" spans="1:6" ht="13.5" thickBot="1" x14ac:dyDescent="0.25">
      <c r="A16" s="28" t="s">
        <v>83</v>
      </c>
      <c r="B16" s="378">
        <v>900000</v>
      </c>
      <c r="E16" s="359">
        <v>798000</v>
      </c>
    </row>
    <row r="17" spans="1:5" ht="13.5" thickBot="1" x14ac:dyDescent="0.25">
      <c r="A17" s="110" t="s">
        <v>84</v>
      </c>
      <c r="B17" s="379">
        <v>250000</v>
      </c>
      <c r="E17" s="359">
        <v>204000</v>
      </c>
    </row>
    <row r="18" spans="1:5" ht="26.25" thickBot="1" x14ac:dyDescent="0.25">
      <c r="A18" s="382" t="s">
        <v>327</v>
      </c>
      <c r="B18" s="380">
        <f>SUM(B15:B17)</f>
        <v>2450000</v>
      </c>
      <c r="E18" s="509">
        <f>SUM(E15:E17)</f>
        <v>2115000</v>
      </c>
    </row>
    <row r="19" spans="1:5" ht="13.5" thickBot="1" x14ac:dyDescent="0.25">
      <c r="A19" s="110"/>
      <c r="B19" s="111"/>
      <c r="E19" s="47"/>
    </row>
    <row r="20" spans="1:5" ht="13.5" thickBot="1" x14ac:dyDescent="0.25">
      <c r="A20" s="430" t="s">
        <v>338</v>
      </c>
      <c r="B20" s="379">
        <v>123000</v>
      </c>
      <c r="E20" s="359">
        <v>123000</v>
      </c>
    </row>
    <row r="21" spans="1:5" ht="13.5" thickBot="1" x14ac:dyDescent="0.25">
      <c r="A21" s="69"/>
      <c r="B21" s="71"/>
      <c r="E21" s="47"/>
    </row>
    <row r="22" spans="1:5" ht="13.5" thickBot="1" x14ac:dyDescent="0.25">
      <c r="A22" s="60" t="s">
        <v>81</v>
      </c>
      <c r="B22" s="376">
        <v>120000</v>
      </c>
      <c r="E22" s="359">
        <v>120000</v>
      </c>
    </row>
    <row r="23" spans="1:5" ht="13.5" thickBot="1" x14ac:dyDescent="0.25">
      <c r="A23" s="348" t="s">
        <v>5</v>
      </c>
      <c r="B23" s="381">
        <v>120000</v>
      </c>
      <c r="E23" s="509">
        <v>120000</v>
      </c>
    </row>
    <row r="24" spans="1:5" ht="13.5" thickBot="1" x14ac:dyDescent="0.25">
      <c r="A24" s="66" t="s">
        <v>315</v>
      </c>
      <c r="B24" s="349">
        <f>SUM(B13+B18+B20+B23)</f>
        <v>5423000</v>
      </c>
      <c r="E24" s="509">
        <f>(E13+E18+E20+E23)</f>
        <v>4022000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workbookViewId="0"/>
  </sheetViews>
  <sheetFormatPr defaultRowHeight="12.75" x14ac:dyDescent="0.2"/>
  <cols>
    <col min="1" max="1" width="37.42578125" customWidth="1"/>
    <col min="2" max="2" width="11.42578125" customWidth="1"/>
    <col min="3" max="3" width="12.7109375" customWidth="1"/>
    <col min="4" max="4" width="12.85546875" customWidth="1"/>
    <col min="6" max="6" width="11.28515625" customWidth="1"/>
    <col min="7" max="7" width="16.140625" customWidth="1"/>
  </cols>
  <sheetData>
    <row r="1" spans="1:6" x14ac:dyDescent="0.2">
      <c r="A1" s="3" t="s">
        <v>1057</v>
      </c>
      <c r="D1" s="631"/>
    </row>
    <row r="3" spans="1:6" x14ac:dyDescent="0.2">
      <c r="A3" s="6" t="s">
        <v>29</v>
      </c>
      <c r="D3" s="105" t="s">
        <v>3</v>
      </c>
    </row>
    <row r="4" spans="1:6" x14ac:dyDescent="0.2">
      <c r="A4" s="6"/>
    </row>
    <row r="5" spans="1:6" ht="13.5" thickBot="1" x14ac:dyDescent="0.25">
      <c r="A5" s="79"/>
      <c r="B5" s="24"/>
      <c r="C5" s="24"/>
      <c r="D5" s="24"/>
    </row>
    <row r="6" spans="1:6" ht="13.5" thickBot="1" x14ac:dyDescent="0.25">
      <c r="A6" s="83" t="s">
        <v>58</v>
      </c>
      <c r="B6" s="65" t="s">
        <v>56</v>
      </c>
      <c r="C6" s="84" t="s">
        <v>57</v>
      </c>
      <c r="D6" s="22" t="s">
        <v>59</v>
      </c>
      <c r="E6" s="68" t="s">
        <v>4</v>
      </c>
      <c r="F6" s="68" t="s">
        <v>3</v>
      </c>
    </row>
    <row r="7" spans="1:6" ht="23.25" thickBot="1" x14ac:dyDescent="0.25">
      <c r="A7" s="431" t="s">
        <v>339</v>
      </c>
      <c r="B7" s="351">
        <v>9050000</v>
      </c>
      <c r="C7" s="93"/>
      <c r="D7" s="432">
        <v>9050000</v>
      </c>
      <c r="E7" s="427">
        <v>9050000</v>
      </c>
      <c r="F7" s="356">
        <v>9050000</v>
      </c>
    </row>
    <row r="8" spans="1:6" ht="13.5" thickBot="1" x14ac:dyDescent="0.25">
      <c r="A8" s="367" t="s">
        <v>355</v>
      </c>
      <c r="B8" s="359">
        <v>20420000</v>
      </c>
      <c r="C8" s="47"/>
      <c r="D8" s="355">
        <v>20420000</v>
      </c>
      <c r="E8" s="68"/>
      <c r="F8" s="356">
        <v>20420000</v>
      </c>
    </row>
    <row r="9" spans="1:6" ht="13.5" thickBot="1" x14ac:dyDescent="0.25">
      <c r="A9" s="63"/>
      <c r="B9" s="56"/>
      <c r="C9" s="56"/>
      <c r="D9" s="9"/>
      <c r="E9" s="68"/>
      <c r="F9" s="68"/>
    </row>
    <row r="11" spans="1:6" x14ac:dyDescent="0.2">
      <c r="A11" t="s">
        <v>361</v>
      </c>
      <c r="D11" s="24"/>
      <c r="E11" s="24"/>
      <c r="F11" s="24"/>
    </row>
    <row r="12" spans="1:6" x14ac:dyDescent="0.2">
      <c r="D12" s="24"/>
      <c r="E12" s="24"/>
      <c r="F12" s="109"/>
    </row>
    <row r="13" spans="1:6" x14ac:dyDescent="0.2">
      <c r="D13" s="24"/>
      <c r="E13" s="24"/>
      <c r="F13" s="24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AD500-947F-4D56-9BBB-D351FEA32172}">
  <dimension ref="A2:E26"/>
  <sheetViews>
    <sheetView workbookViewId="0">
      <selection activeCell="A2" sqref="A2"/>
    </sheetView>
  </sheetViews>
  <sheetFormatPr defaultRowHeight="12.75" x14ac:dyDescent="0.2"/>
  <cols>
    <col min="1" max="1" width="33" style="589" customWidth="1"/>
    <col min="2" max="2" width="13.28515625" style="589" customWidth="1"/>
    <col min="3" max="4" width="9.140625" style="589"/>
    <col min="5" max="5" width="10.140625" style="589" bestFit="1" customWidth="1"/>
    <col min="6" max="256" width="9.140625" style="589"/>
    <col min="257" max="257" width="33" style="589" customWidth="1"/>
    <col min="258" max="258" width="13.28515625" style="589" customWidth="1"/>
    <col min="259" max="512" width="9.140625" style="589"/>
    <col min="513" max="513" width="33" style="589" customWidth="1"/>
    <col min="514" max="514" width="13.28515625" style="589" customWidth="1"/>
    <col min="515" max="768" width="9.140625" style="589"/>
    <col min="769" max="769" width="33" style="589" customWidth="1"/>
    <col min="770" max="770" width="13.28515625" style="589" customWidth="1"/>
    <col min="771" max="1024" width="9.140625" style="589"/>
    <col min="1025" max="1025" width="33" style="589" customWidth="1"/>
    <col min="1026" max="1026" width="13.28515625" style="589" customWidth="1"/>
    <col min="1027" max="1280" width="9.140625" style="589"/>
    <col min="1281" max="1281" width="33" style="589" customWidth="1"/>
    <col min="1282" max="1282" width="13.28515625" style="589" customWidth="1"/>
    <col min="1283" max="1536" width="9.140625" style="589"/>
    <col min="1537" max="1537" width="33" style="589" customWidth="1"/>
    <col min="1538" max="1538" width="13.28515625" style="589" customWidth="1"/>
    <col min="1539" max="1792" width="9.140625" style="589"/>
    <col min="1793" max="1793" width="33" style="589" customWidth="1"/>
    <col min="1794" max="1794" width="13.28515625" style="589" customWidth="1"/>
    <col min="1795" max="2048" width="9.140625" style="589"/>
    <col min="2049" max="2049" width="33" style="589" customWidth="1"/>
    <col min="2050" max="2050" width="13.28515625" style="589" customWidth="1"/>
    <col min="2051" max="2304" width="9.140625" style="589"/>
    <col min="2305" max="2305" width="33" style="589" customWidth="1"/>
    <col min="2306" max="2306" width="13.28515625" style="589" customWidth="1"/>
    <col min="2307" max="2560" width="9.140625" style="589"/>
    <col min="2561" max="2561" width="33" style="589" customWidth="1"/>
    <col min="2562" max="2562" width="13.28515625" style="589" customWidth="1"/>
    <col min="2563" max="2816" width="9.140625" style="589"/>
    <col min="2817" max="2817" width="33" style="589" customWidth="1"/>
    <col min="2818" max="2818" width="13.28515625" style="589" customWidth="1"/>
    <col min="2819" max="3072" width="9.140625" style="589"/>
    <col min="3073" max="3073" width="33" style="589" customWidth="1"/>
    <col min="3074" max="3074" width="13.28515625" style="589" customWidth="1"/>
    <col min="3075" max="3328" width="9.140625" style="589"/>
    <col min="3329" max="3329" width="33" style="589" customWidth="1"/>
    <col min="3330" max="3330" width="13.28515625" style="589" customWidth="1"/>
    <col min="3331" max="3584" width="9.140625" style="589"/>
    <col min="3585" max="3585" width="33" style="589" customWidth="1"/>
    <col min="3586" max="3586" width="13.28515625" style="589" customWidth="1"/>
    <col min="3587" max="3840" width="9.140625" style="589"/>
    <col min="3841" max="3841" width="33" style="589" customWidth="1"/>
    <col min="3842" max="3842" width="13.28515625" style="589" customWidth="1"/>
    <col min="3843" max="4096" width="9.140625" style="589"/>
    <col min="4097" max="4097" width="33" style="589" customWidth="1"/>
    <col min="4098" max="4098" width="13.28515625" style="589" customWidth="1"/>
    <col min="4099" max="4352" width="9.140625" style="589"/>
    <col min="4353" max="4353" width="33" style="589" customWidth="1"/>
    <col min="4354" max="4354" width="13.28515625" style="589" customWidth="1"/>
    <col min="4355" max="4608" width="9.140625" style="589"/>
    <col min="4609" max="4609" width="33" style="589" customWidth="1"/>
    <col min="4610" max="4610" width="13.28515625" style="589" customWidth="1"/>
    <col min="4611" max="4864" width="9.140625" style="589"/>
    <col min="4865" max="4865" width="33" style="589" customWidth="1"/>
    <col min="4866" max="4866" width="13.28515625" style="589" customWidth="1"/>
    <col min="4867" max="5120" width="9.140625" style="589"/>
    <col min="5121" max="5121" width="33" style="589" customWidth="1"/>
    <col min="5122" max="5122" width="13.28515625" style="589" customWidth="1"/>
    <col min="5123" max="5376" width="9.140625" style="589"/>
    <col min="5377" max="5377" width="33" style="589" customWidth="1"/>
    <col min="5378" max="5378" width="13.28515625" style="589" customWidth="1"/>
    <col min="5379" max="5632" width="9.140625" style="589"/>
    <col min="5633" max="5633" width="33" style="589" customWidth="1"/>
    <col min="5634" max="5634" width="13.28515625" style="589" customWidth="1"/>
    <col min="5635" max="5888" width="9.140625" style="589"/>
    <col min="5889" max="5889" width="33" style="589" customWidth="1"/>
    <col min="5890" max="5890" width="13.28515625" style="589" customWidth="1"/>
    <col min="5891" max="6144" width="9.140625" style="589"/>
    <col min="6145" max="6145" width="33" style="589" customWidth="1"/>
    <col min="6146" max="6146" width="13.28515625" style="589" customWidth="1"/>
    <col min="6147" max="6400" width="9.140625" style="589"/>
    <col min="6401" max="6401" width="33" style="589" customWidth="1"/>
    <col min="6402" max="6402" width="13.28515625" style="589" customWidth="1"/>
    <col min="6403" max="6656" width="9.140625" style="589"/>
    <col min="6657" max="6657" width="33" style="589" customWidth="1"/>
    <col min="6658" max="6658" width="13.28515625" style="589" customWidth="1"/>
    <col min="6659" max="6912" width="9.140625" style="589"/>
    <col min="6913" max="6913" width="33" style="589" customWidth="1"/>
    <col min="6914" max="6914" width="13.28515625" style="589" customWidth="1"/>
    <col min="6915" max="7168" width="9.140625" style="589"/>
    <col min="7169" max="7169" width="33" style="589" customWidth="1"/>
    <col min="7170" max="7170" width="13.28515625" style="589" customWidth="1"/>
    <col min="7171" max="7424" width="9.140625" style="589"/>
    <col min="7425" max="7425" width="33" style="589" customWidth="1"/>
    <col min="7426" max="7426" width="13.28515625" style="589" customWidth="1"/>
    <col min="7427" max="7680" width="9.140625" style="589"/>
    <col min="7681" max="7681" width="33" style="589" customWidth="1"/>
    <col min="7682" max="7682" width="13.28515625" style="589" customWidth="1"/>
    <col min="7683" max="7936" width="9.140625" style="589"/>
    <col min="7937" max="7937" width="33" style="589" customWidth="1"/>
    <col min="7938" max="7938" width="13.28515625" style="589" customWidth="1"/>
    <col min="7939" max="8192" width="9.140625" style="589"/>
    <col min="8193" max="8193" width="33" style="589" customWidth="1"/>
    <col min="8194" max="8194" width="13.28515625" style="589" customWidth="1"/>
    <col min="8195" max="8448" width="9.140625" style="589"/>
    <col min="8449" max="8449" width="33" style="589" customWidth="1"/>
    <col min="8450" max="8450" width="13.28515625" style="589" customWidth="1"/>
    <col min="8451" max="8704" width="9.140625" style="589"/>
    <col min="8705" max="8705" width="33" style="589" customWidth="1"/>
    <col min="8706" max="8706" width="13.28515625" style="589" customWidth="1"/>
    <col min="8707" max="8960" width="9.140625" style="589"/>
    <col min="8961" max="8961" width="33" style="589" customWidth="1"/>
    <col min="8962" max="8962" width="13.28515625" style="589" customWidth="1"/>
    <col min="8963" max="9216" width="9.140625" style="589"/>
    <col min="9217" max="9217" width="33" style="589" customWidth="1"/>
    <col min="9218" max="9218" width="13.28515625" style="589" customWidth="1"/>
    <col min="9219" max="9472" width="9.140625" style="589"/>
    <col min="9473" max="9473" width="33" style="589" customWidth="1"/>
    <col min="9474" max="9474" width="13.28515625" style="589" customWidth="1"/>
    <col min="9475" max="9728" width="9.140625" style="589"/>
    <col min="9729" max="9729" width="33" style="589" customWidth="1"/>
    <col min="9730" max="9730" width="13.28515625" style="589" customWidth="1"/>
    <col min="9731" max="9984" width="9.140625" style="589"/>
    <col min="9985" max="9985" width="33" style="589" customWidth="1"/>
    <col min="9986" max="9986" width="13.28515625" style="589" customWidth="1"/>
    <col min="9987" max="10240" width="9.140625" style="589"/>
    <col min="10241" max="10241" width="33" style="589" customWidth="1"/>
    <col min="10242" max="10242" width="13.28515625" style="589" customWidth="1"/>
    <col min="10243" max="10496" width="9.140625" style="589"/>
    <col min="10497" max="10497" width="33" style="589" customWidth="1"/>
    <col min="10498" max="10498" width="13.28515625" style="589" customWidth="1"/>
    <col min="10499" max="10752" width="9.140625" style="589"/>
    <col min="10753" max="10753" width="33" style="589" customWidth="1"/>
    <col min="10754" max="10754" width="13.28515625" style="589" customWidth="1"/>
    <col min="10755" max="11008" width="9.140625" style="589"/>
    <col min="11009" max="11009" width="33" style="589" customWidth="1"/>
    <col min="11010" max="11010" width="13.28515625" style="589" customWidth="1"/>
    <col min="11011" max="11264" width="9.140625" style="589"/>
    <col min="11265" max="11265" width="33" style="589" customWidth="1"/>
    <col min="11266" max="11266" width="13.28515625" style="589" customWidth="1"/>
    <col min="11267" max="11520" width="9.140625" style="589"/>
    <col min="11521" max="11521" width="33" style="589" customWidth="1"/>
    <col min="11522" max="11522" width="13.28515625" style="589" customWidth="1"/>
    <col min="11523" max="11776" width="9.140625" style="589"/>
    <col min="11777" max="11777" width="33" style="589" customWidth="1"/>
    <col min="11778" max="11778" width="13.28515625" style="589" customWidth="1"/>
    <col min="11779" max="12032" width="9.140625" style="589"/>
    <col min="12033" max="12033" width="33" style="589" customWidth="1"/>
    <col min="12034" max="12034" width="13.28515625" style="589" customWidth="1"/>
    <col min="12035" max="12288" width="9.140625" style="589"/>
    <col min="12289" max="12289" width="33" style="589" customWidth="1"/>
    <col min="12290" max="12290" width="13.28515625" style="589" customWidth="1"/>
    <col min="12291" max="12544" width="9.140625" style="589"/>
    <col min="12545" max="12545" width="33" style="589" customWidth="1"/>
    <col min="12546" max="12546" width="13.28515625" style="589" customWidth="1"/>
    <col min="12547" max="12800" width="9.140625" style="589"/>
    <col min="12801" max="12801" width="33" style="589" customWidth="1"/>
    <col min="12802" max="12802" width="13.28515625" style="589" customWidth="1"/>
    <col min="12803" max="13056" width="9.140625" style="589"/>
    <col min="13057" max="13057" width="33" style="589" customWidth="1"/>
    <col min="13058" max="13058" width="13.28515625" style="589" customWidth="1"/>
    <col min="13059" max="13312" width="9.140625" style="589"/>
    <col min="13313" max="13313" width="33" style="589" customWidth="1"/>
    <col min="13314" max="13314" width="13.28515625" style="589" customWidth="1"/>
    <col min="13315" max="13568" width="9.140625" style="589"/>
    <col min="13569" max="13569" width="33" style="589" customWidth="1"/>
    <col min="13570" max="13570" width="13.28515625" style="589" customWidth="1"/>
    <col min="13571" max="13824" width="9.140625" style="589"/>
    <col min="13825" max="13825" width="33" style="589" customWidth="1"/>
    <col min="13826" max="13826" width="13.28515625" style="589" customWidth="1"/>
    <col min="13827" max="14080" width="9.140625" style="589"/>
    <col min="14081" max="14081" width="33" style="589" customWidth="1"/>
    <col min="14082" max="14082" width="13.28515625" style="589" customWidth="1"/>
    <col min="14083" max="14336" width="9.140625" style="589"/>
    <col min="14337" max="14337" width="33" style="589" customWidth="1"/>
    <col min="14338" max="14338" width="13.28515625" style="589" customWidth="1"/>
    <col min="14339" max="14592" width="9.140625" style="589"/>
    <col min="14593" max="14593" width="33" style="589" customWidth="1"/>
    <col min="14594" max="14594" width="13.28515625" style="589" customWidth="1"/>
    <col min="14595" max="14848" width="9.140625" style="589"/>
    <col min="14849" max="14849" width="33" style="589" customWidth="1"/>
    <col min="14850" max="14850" width="13.28515625" style="589" customWidth="1"/>
    <col min="14851" max="15104" width="9.140625" style="589"/>
    <col min="15105" max="15105" width="33" style="589" customWidth="1"/>
    <col min="15106" max="15106" width="13.28515625" style="589" customWidth="1"/>
    <col min="15107" max="15360" width="9.140625" style="589"/>
    <col min="15361" max="15361" width="33" style="589" customWidth="1"/>
    <col min="15362" max="15362" width="13.28515625" style="589" customWidth="1"/>
    <col min="15363" max="15616" width="9.140625" style="589"/>
    <col min="15617" max="15617" width="33" style="589" customWidth="1"/>
    <col min="15618" max="15618" width="13.28515625" style="589" customWidth="1"/>
    <col min="15619" max="15872" width="9.140625" style="589"/>
    <col min="15873" max="15873" width="33" style="589" customWidth="1"/>
    <col min="15874" max="15874" width="13.28515625" style="589" customWidth="1"/>
    <col min="15875" max="16128" width="9.140625" style="589"/>
    <col min="16129" max="16129" width="33" style="589" customWidth="1"/>
    <col min="16130" max="16130" width="13.28515625" style="589" customWidth="1"/>
    <col min="16131" max="16384" width="9.140625" style="589"/>
  </cols>
  <sheetData>
    <row r="2" spans="1:5" x14ac:dyDescent="0.2">
      <c r="A2" s="589" t="s">
        <v>1058</v>
      </c>
    </row>
    <row r="5" spans="1:5" x14ac:dyDescent="0.2">
      <c r="A5" s="475"/>
      <c r="B5" s="475"/>
    </row>
    <row r="6" spans="1:5" x14ac:dyDescent="0.2">
      <c r="A6" s="632"/>
      <c r="B6" s="632" t="s">
        <v>824</v>
      </c>
      <c r="C6" s="633"/>
      <c r="D6" s="633"/>
    </row>
    <row r="8" spans="1:5" ht="15.75" x14ac:dyDescent="0.2">
      <c r="A8" s="615"/>
    </row>
    <row r="9" spans="1:5" ht="15.75" x14ac:dyDescent="0.2">
      <c r="A9" s="616" t="s">
        <v>827</v>
      </c>
      <c r="B9" s="589" t="s">
        <v>828</v>
      </c>
    </row>
    <row r="10" spans="1:5" ht="15.75" x14ac:dyDescent="0.2">
      <c r="A10" s="616"/>
    </row>
    <row r="11" spans="1:5" ht="15.75" x14ac:dyDescent="0.2">
      <c r="A11" s="616" t="s">
        <v>822</v>
      </c>
      <c r="B11" s="634">
        <v>21487722</v>
      </c>
      <c r="C11" s="589" t="s">
        <v>823</v>
      </c>
    </row>
    <row r="12" spans="1:5" ht="15.75" x14ac:dyDescent="0.2">
      <c r="A12" s="635"/>
      <c r="B12" s="475"/>
      <c r="C12" s="475"/>
      <c r="D12" s="475"/>
      <c r="E12" s="475"/>
    </row>
    <row r="13" spans="1:5" x14ac:dyDescent="0.2">
      <c r="A13" s="636"/>
    </row>
    <row r="14" spans="1:5" x14ac:dyDescent="0.2">
      <c r="A14" s="636"/>
    </row>
    <row r="15" spans="1:5" ht="15.75" x14ac:dyDescent="0.2">
      <c r="A15" s="616" t="s">
        <v>825</v>
      </c>
      <c r="E15" s="634">
        <v>10273628</v>
      </c>
    </row>
    <row r="16" spans="1:5" ht="15.75" x14ac:dyDescent="0.2">
      <c r="A16" s="637"/>
      <c r="B16" s="475"/>
      <c r="C16" s="475"/>
      <c r="D16" s="475"/>
      <c r="E16" s="475"/>
    </row>
    <row r="17" spans="1:5" ht="31.5" x14ac:dyDescent="0.2">
      <c r="A17" s="638" t="s">
        <v>826</v>
      </c>
      <c r="B17" s="639"/>
      <c r="C17" s="639"/>
      <c r="D17" s="639"/>
      <c r="E17" s="639"/>
    </row>
    <row r="18" spans="1:5" ht="15.75" x14ac:dyDescent="0.2">
      <c r="A18" s="690"/>
      <c r="B18" s="691"/>
      <c r="C18" s="639"/>
      <c r="D18" s="639"/>
      <c r="E18" s="639"/>
    </row>
    <row r="19" spans="1:5" ht="15.75" x14ac:dyDescent="0.2">
      <c r="A19" s="690"/>
      <c r="B19" s="691"/>
      <c r="C19" s="639"/>
      <c r="D19" s="639"/>
      <c r="E19" s="639"/>
    </row>
    <row r="20" spans="1:5" ht="15.75" x14ac:dyDescent="0.2">
      <c r="A20" s="690"/>
      <c r="B20" s="691"/>
      <c r="C20" s="639"/>
      <c r="D20" s="639"/>
      <c r="E20" s="639"/>
    </row>
    <row r="21" spans="1:5" ht="15.75" x14ac:dyDescent="0.2">
      <c r="A21" s="640"/>
      <c r="B21" s="640"/>
      <c r="C21" s="640"/>
      <c r="D21" s="640"/>
      <c r="E21" s="640"/>
    </row>
    <row r="22" spans="1:5" ht="15.75" x14ac:dyDescent="0.2">
      <c r="A22" s="640"/>
      <c r="B22" s="640"/>
      <c r="C22" s="640"/>
      <c r="D22" s="640"/>
      <c r="E22" s="640"/>
    </row>
    <row r="23" spans="1:5" ht="15.75" x14ac:dyDescent="0.2">
      <c r="A23" s="640"/>
      <c r="B23" s="640"/>
      <c r="C23" s="640"/>
      <c r="D23" s="640"/>
      <c r="E23" s="640"/>
    </row>
    <row r="24" spans="1:5" ht="15.75" x14ac:dyDescent="0.2">
      <c r="A24" s="640"/>
      <c r="B24" s="640"/>
      <c r="C24" s="640"/>
      <c r="D24" s="640"/>
      <c r="E24" s="640"/>
    </row>
    <row r="25" spans="1:5" ht="15.75" x14ac:dyDescent="0.2">
      <c r="A25" s="639"/>
      <c r="B25" s="641"/>
      <c r="C25" s="640"/>
      <c r="D25" s="640"/>
      <c r="E25" s="640"/>
    </row>
    <row r="26" spans="1:5" x14ac:dyDescent="0.2">
      <c r="A26" s="642"/>
      <c r="B26" s="475"/>
      <c r="C26" s="475"/>
      <c r="D26" s="475"/>
      <c r="E26" s="475"/>
    </row>
  </sheetData>
  <mergeCells count="2">
    <mergeCell ref="A18:A20"/>
    <mergeCell ref="B18:B2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227FB-CC17-4645-BA85-594D0513D52F}">
  <dimension ref="A1:C20"/>
  <sheetViews>
    <sheetView workbookViewId="0">
      <pane ySplit="5" topLeftCell="A6" activePane="bottomLeft" state="frozen"/>
      <selection pane="bottomLeft" activeCell="B1" sqref="B1"/>
    </sheetView>
  </sheetViews>
  <sheetFormatPr defaultRowHeight="12.75" x14ac:dyDescent="0.2"/>
  <cols>
    <col min="1" max="1" width="8.140625" style="158" customWidth="1"/>
    <col min="2" max="2" width="41" style="158" customWidth="1"/>
    <col min="3" max="3" width="32.85546875" style="158" customWidth="1"/>
    <col min="4" max="256" width="9.140625" style="158"/>
    <col min="257" max="257" width="8.140625" style="158" customWidth="1"/>
    <col min="258" max="258" width="41" style="158" customWidth="1"/>
    <col min="259" max="259" width="32.85546875" style="158" customWidth="1"/>
    <col min="260" max="512" width="9.140625" style="158"/>
    <col min="513" max="513" width="8.140625" style="158" customWidth="1"/>
    <col min="514" max="514" width="41" style="158" customWidth="1"/>
    <col min="515" max="515" width="32.85546875" style="158" customWidth="1"/>
    <col min="516" max="768" width="9.140625" style="158"/>
    <col min="769" max="769" width="8.140625" style="158" customWidth="1"/>
    <col min="770" max="770" width="41" style="158" customWidth="1"/>
    <col min="771" max="771" width="32.85546875" style="158" customWidth="1"/>
    <col min="772" max="1024" width="9.140625" style="158"/>
    <col min="1025" max="1025" width="8.140625" style="158" customWidth="1"/>
    <col min="1026" max="1026" width="41" style="158" customWidth="1"/>
    <col min="1027" max="1027" width="32.85546875" style="158" customWidth="1"/>
    <col min="1028" max="1280" width="9.140625" style="158"/>
    <col min="1281" max="1281" width="8.140625" style="158" customWidth="1"/>
    <col min="1282" max="1282" width="41" style="158" customWidth="1"/>
    <col min="1283" max="1283" width="32.85546875" style="158" customWidth="1"/>
    <col min="1284" max="1536" width="9.140625" style="158"/>
    <col min="1537" max="1537" width="8.140625" style="158" customWidth="1"/>
    <col min="1538" max="1538" width="41" style="158" customWidth="1"/>
    <col min="1539" max="1539" width="32.85546875" style="158" customWidth="1"/>
    <col min="1540" max="1792" width="9.140625" style="158"/>
    <col min="1793" max="1793" width="8.140625" style="158" customWidth="1"/>
    <col min="1794" max="1794" width="41" style="158" customWidth="1"/>
    <col min="1795" max="1795" width="32.85546875" style="158" customWidth="1"/>
    <col min="1796" max="2048" width="9.140625" style="158"/>
    <col min="2049" max="2049" width="8.140625" style="158" customWidth="1"/>
    <col min="2050" max="2050" width="41" style="158" customWidth="1"/>
    <col min="2051" max="2051" width="32.85546875" style="158" customWidth="1"/>
    <col min="2052" max="2304" width="9.140625" style="158"/>
    <col min="2305" max="2305" width="8.140625" style="158" customWidth="1"/>
    <col min="2306" max="2306" width="41" style="158" customWidth="1"/>
    <col min="2307" max="2307" width="32.85546875" style="158" customWidth="1"/>
    <col min="2308" max="2560" width="9.140625" style="158"/>
    <col min="2561" max="2561" width="8.140625" style="158" customWidth="1"/>
    <col min="2562" max="2562" width="41" style="158" customWidth="1"/>
    <col min="2563" max="2563" width="32.85546875" style="158" customWidth="1"/>
    <col min="2564" max="2816" width="9.140625" style="158"/>
    <col min="2817" max="2817" width="8.140625" style="158" customWidth="1"/>
    <col min="2818" max="2818" width="41" style="158" customWidth="1"/>
    <col min="2819" max="2819" width="32.85546875" style="158" customWidth="1"/>
    <col min="2820" max="3072" width="9.140625" style="158"/>
    <col min="3073" max="3073" width="8.140625" style="158" customWidth="1"/>
    <col min="3074" max="3074" width="41" style="158" customWidth="1"/>
    <col min="3075" max="3075" width="32.85546875" style="158" customWidth="1"/>
    <col min="3076" max="3328" width="9.140625" style="158"/>
    <col min="3329" max="3329" width="8.140625" style="158" customWidth="1"/>
    <col min="3330" max="3330" width="41" style="158" customWidth="1"/>
    <col min="3331" max="3331" width="32.85546875" style="158" customWidth="1"/>
    <col min="3332" max="3584" width="9.140625" style="158"/>
    <col min="3585" max="3585" width="8.140625" style="158" customWidth="1"/>
    <col min="3586" max="3586" width="41" style="158" customWidth="1"/>
    <col min="3587" max="3587" width="32.85546875" style="158" customWidth="1"/>
    <col min="3588" max="3840" width="9.140625" style="158"/>
    <col min="3841" max="3841" width="8.140625" style="158" customWidth="1"/>
    <col min="3842" max="3842" width="41" style="158" customWidth="1"/>
    <col min="3843" max="3843" width="32.85546875" style="158" customWidth="1"/>
    <col min="3844" max="4096" width="9.140625" style="158"/>
    <col min="4097" max="4097" width="8.140625" style="158" customWidth="1"/>
    <col min="4098" max="4098" width="41" style="158" customWidth="1"/>
    <col min="4099" max="4099" width="32.85546875" style="158" customWidth="1"/>
    <col min="4100" max="4352" width="9.140625" style="158"/>
    <col min="4353" max="4353" width="8.140625" style="158" customWidth="1"/>
    <col min="4354" max="4354" width="41" style="158" customWidth="1"/>
    <col min="4355" max="4355" width="32.85546875" style="158" customWidth="1"/>
    <col min="4356" max="4608" width="9.140625" style="158"/>
    <col min="4609" max="4609" width="8.140625" style="158" customWidth="1"/>
    <col min="4610" max="4610" width="41" style="158" customWidth="1"/>
    <col min="4611" max="4611" width="32.85546875" style="158" customWidth="1"/>
    <col min="4612" max="4864" width="9.140625" style="158"/>
    <col min="4865" max="4865" width="8.140625" style="158" customWidth="1"/>
    <col min="4866" max="4866" width="41" style="158" customWidth="1"/>
    <col min="4867" max="4867" width="32.85546875" style="158" customWidth="1"/>
    <col min="4868" max="5120" width="9.140625" style="158"/>
    <col min="5121" max="5121" width="8.140625" style="158" customWidth="1"/>
    <col min="5122" max="5122" width="41" style="158" customWidth="1"/>
    <col min="5123" max="5123" width="32.85546875" style="158" customWidth="1"/>
    <col min="5124" max="5376" width="9.140625" style="158"/>
    <col min="5377" max="5377" width="8.140625" style="158" customWidth="1"/>
    <col min="5378" max="5378" width="41" style="158" customWidth="1"/>
    <col min="5379" max="5379" width="32.85546875" style="158" customWidth="1"/>
    <col min="5380" max="5632" width="9.140625" style="158"/>
    <col min="5633" max="5633" width="8.140625" style="158" customWidth="1"/>
    <col min="5634" max="5634" width="41" style="158" customWidth="1"/>
    <col min="5635" max="5635" width="32.85546875" style="158" customWidth="1"/>
    <col min="5636" max="5888" width="9.140625" style="158"/>
    <col min="5889" max="5889" width="8.140625" style="158" customWidth="1"/>
    <col min="5890" max="5890" width="41" style="158" customWidth="1"/>
    <col min="5891" max="5891" width="32.85546875" style="158" customWidth="1"/>
    <col min="5892" max="6144" width="9.140625" style="158"/>
    <col min="6145" max="6145" width="8.140625" style="158" customWidth="1"/>
    <col min="6146" max="6146" width="41" style="158" customWidth="1"/>
    <col min="6147" max="6147" width="32.85546875" style="158" customWidth="1"/>
    <col min="6148" max="6400" width="9.140625" style="158"/>
    <col min="6401" max="6401" width="8.140625" style="158" customWidth="1"/>
    <col min="6402" max="6402" width="41" style="158" customWidth="1"/>
    <col min="6403" max="6403" width="32.85546875" style="158" customWidth="1"/>
    <col min="6404" max="6656" width="9.140625" style="158"/>
    <col min="6657" max="6657" width="8.140625" style="158" customWidth="1"/>
    <col min="6658" max="6658" width="41" style="158" customWidth="1"/>
    <col min="6659" max="6659" width="32.85546875" style="158" customWidth="1"/>
    <col min="6660" max="6912" width="9.140625" style="158"/>
    <col min="6913" max="6913" width="8.140625" style="158" customWidth="1"/>
    <col min="6914" max="6914" width="41" style="158" customWidth="1"/>
    <col min="6915" max="6915" width="32.85546875" style="158" customWidth="1"/>
    <col min="6916" max="7168" width="9.140625" style="158"/>
    <col min="7169" max="7169" width="8.140625" style="158" customWidth="1"/>
    <col min="7170" max="7170" width="41" style="158" customWidth="1"/>
    <col min="7171" max="7171" width="32.85546875" style="158" customWidth="1"/>
    <col min="7172" max="7424" width="9.140625" style="158"/>
    <col min="7425" max="7425" width="8.140625" style="158" customWidth="1"/>
    <col min="7426" max="7426" width="41" style="158" customWidth="1"/>
    <col min="7427" max="7427" width="32.85546875" style="158" customWidth="1"/>
    <col min="7428" max="7680" width="9.140625" style="158"/>
    <col min="7681" max="7681" width="8.140625" style="158" customWidth="1"/>
    <col min="7682" max="7682" width="41" style="158" customWidth="1"/>
    <col min="7683" max="7683" width="32.85546875" style="158" customWidth="1"/>
    <col min="7684" max="7936" width="9.140625" style="158"/>
    <col min="7937" max="7937" width="8.140625" style="158" customWidth="1"/>
    <col min="7938" max="7938" width="41" style="158" customWidth="1"/>
    <col min="7939" max="7939" width="32.85546875" style="158" customWidth="1"/>
    <col min="7940" max="8192" width="9.140625" style="158"/>
    <col min="8193" max="8193" width="8.140625" style="158" customWidth="1"/>
    <col min="8194" max="8194" width="41" style="158" customWidth="1"/>
    <col min="8195" max="8195" width="32.85546875" style="158" customWidth="1"/>
    <col min="8196" max="8448" width="9.140625" style="158"/>
    <col min="8449" max="8449" width="8.140625" style="158" customWidth="1"/>
    <col min="8450" max="8450" width="41" style="158" customWidth="1"/>
    <col min="8451" max="8451" width="32.85546875" style="158" customWidth="1"/>
    <col min="8452" max="8704" width="9.140625" style="158"/>
    <col min="8705" max="8705" width="8.140625" style="158" customWidth="1"/>
    <col min="8706" max="8706" width="41" style="158" customWidth="1"/>
    <col min="8707" max="8707" width="32.85546875" style="158" customWidth="1"/>
    <col min="8708" max="8960" width="9.140625" style="158"/>
    <col min="8961" max="8961" width="8.140625" style="158" customWidth="1"/>
    <col min="8962" max="8962" width="41" style="158" customWidth="1"/>
    <col min="8963" max="8963" width="32.85546875" style="158" customWidth="1"/>
    <col min="8964" max="9216" width="9.140625" style="158"/>
    <col min="9217" max="9217" width="8.140625" style="158" customWidth="1"/>
    <col min="9218" max="9218" width="41" style="158" customWidth="1"/>
    <col min="9219" max="9219" width="32.85546875" style="158" customWidth="1"/>
    <col min="9220" max="9472" width="9.140625" style="158"/>
    <col min="9473" max="9473" width="8.140625" style="158" customWidth="1"/>
    <col min="9474" max="9474" width="41" style="158" customWidth="1"/>
    <col min="9475" max="9475" width="32.85546875" style="158" customWidth="1"/>
    <col min="9476" max="9728" width="9.140625" style="158"/>
    <col min="9729" max="9729" width="8.140625" style="158" customWidth="1"/>
    <col min="9730" max="9730" width="41" style="158" customWidth="1"/>
    <col min="9731" max="9731" width="32.85546875" style="158" customWidth="1"/>
    <col min="9732" max="9984" width="9.140625" style="158"/>
    <col min="9985" max="9985" width="8.140625" style="158" customWidth="1"/>
    <col min="9986" max="9986" width="41" style="158" customWidth="1"/>
    <col min="9987" max="9987" width="32.85546875" style="158" customWidth="1"/>
    <col min="9988" max="10240" width="9.140625" style="158"/>
    <col min="10241" max="10241" width="8.140625" style="158" customWidth="1"/>
    <col min="10242" max="10242" width="41" style="158" customWidth="1"/>
    <col min="10243" max="10243" width="32.85546875" style="158" customWidth="1"/>
    <col min="10244" max="10496" width="9.140625" style="158"/>
    <col min="10497" max="10497" width="8.140625" style="158" customWidth="1"/>
    <col min="10498" max="10498" width="41" style="158" customWidth="1"/>
    <col min="10499" max="10499" width="32.85546875" style="158" customWidth="1"/>
    <col min="10500" max="10752" width="9.140625" style="158"/>
    <col min="10753" max="10753" width="8.140625" style="158" customWidth="1"/>
    <col min="10754" max="10754" width="41" style="158" customWidth="1"/>
    <col min="10755" max="10755" width="32.85546875" style="158" customWidth="1"/>
    <col min="10756" max="11008" width="9.140625" style="158"/>
    <col min="11009" max="11009" width="8.140625" style="158" customWidth="1"/>
    <col min="11010" max="11010" width="41" style="158" customWidth="1"/>
    <col min="11011" max="11011" width="32.85546875" style="158" customWidth="1"/>
    <col min="11012" max="11264" width="9.140625" style="158"/>
    <col min="11265" max="11265" width="8.140625" style="158" customWidth="1"/>
    <col min="11266" max="11266" width="41" style="158" customWidth="1"/>
    <col min="11267" max="11267" width="32.85546875" style="158" customWidth="1"/>
    <col min="11268" max="11520" width="9.140625" style="158"/>
    <col min="11521" max="11521" width="8.140625" style="158" customWidth="1"/>
    <col min="11522" max="11522" width="41" style="158" customWidth="1"/>
    <col min="11523" max="11523" width="32.85546875" style="158" customWidth="1"/>
    <col min="11524" max="11776" width="9.140625" style="158"/>
    <col min="11777" max="11777" width="8.140625" style="158" customWidth="1"/>
    <col min="11778" max="11778" width="41" style="158" customWidth="1"/>
    <col min="11779" max="11779" width="32.85546875" style="158" customWidth="1"/>
    <col min="11780" max="12032" width="9.140625" style="158"/>
    <col min="12033" max="12033" width="8.140625" style="158" customWidth="1"/>
    <col min="12034" max="12034" width="41" style="158" customWidth="1"/>
    <col min="12035" max="12035" width="32.85546875" style="158" customWidth="1"/>
    <col min="12036" max="12288" width="9.140625" style="158"/>
    <col min="12289" max="12289" width="8.140625" style="158" customWidth="1"/>
    <col min="12290" max="12290" width="41" style="158" customWidth="1"/>
    <col min="12291" max="12291" width="32.85546875" style="158" customWidth="1"/>
    <col min="12292" max="12544" width="9.140625" style="158"/>
    <col min="12545" max="12545" width="8.140625" style="158" customWidth="1"/>
    <col min="12546" max="12546" width="41" style="158" customWidth="1"/>
    <col min="12547" max="12547" width="32.85546875" style="158" customWidth="1"/>
    <col min="12548" max="12800" width="9.140625" style="158"/>
    <col min="12801" max="12801" width="8.140625" style="158" customWidth="1"/>
    <col min="12802" max="12802" width="41" style="158" customWidth="1"/>
    <col min="12803" max="12803" width="32.85546875" style="158" customWidth="1"/>
    <col min="12804" max="13056" width="9.140625" style="158"/>
    <col min="13057" max="13057" width="8.140625" style="158" customWidth="1"/>
    <col min="13058" max="13058" width="41" style="158" customWidth="1"/>
    <col min="13059" max="13059" width="32.85546875" style="158" customWidth="1"/>
    <col min="13060" max="13312" width="9.140625" style="158"/>
    <col min="13313" max="13313" width="8.140625" style="158" customWidth="1"/>
    <col min="13314" max="13314" width="41" style="158" customWidth="1"/>
    <col min="13315" max="13315" width="32.85546875" style="158" customWidth="1"/>
    <col min="13316" max="13568" width="9.140625" style="158"/>
    <col min="13569" max="13569" width="8.140625" style="158" customWidth="1"/>
    <col min="13570" max="13570" width="41" style="158" customWidth="1"/>
    <col min="13571" max="13571" width="32.85546875" style="158" customWidth="1"/>
    <col min="13572" max="13824" width="9.140625" style="158"/>
    <col min="13825" max="13825" width="8.140625" style="158" customWidth="1"/>
    <col min="13826" max="13826" width="41" style="158" customWidth="1"/>
    <col min="13827" max="13827" width="32.85546875" style="158" customWidth="1"/>
    <col min="13828" max="14080" width="9.140625" style="158"/>
    <col min="14081" max="14081" width="8.140625" style="158" customWidth="1"/>
    <col min="14082" max="14082" width="41" style="158" customWidth="1"/>
    <col min="14083" max="14083" width="32.85546875" style="158" customWidth="1"/>
    <col min="14084" max="14336" width="9.140625" style="158"/>
    <col min="14337" max="14337" width="8.140625" style="158" customWidth="1"/>
    <col min="14338" max="14338" width="41" style="158" customWidth="1"/>
    <col min="14339" max="14339" width="32.85546875" style="158" customWidth="1"/>
    <col min="14340" max="14592" width="9.140625" style="158"/>
    <col min="14593" max="14593" width="8.140625" style="158" customWidth="1"/>
    <col min="14594" max="14594" width="41" style="158" customWidth="1"/>
    <col min="14595" max="14595" width="32.85546875" style="158" customWidth="1"/>
    <col min="14596" max="14848" width="9.140625" style="158"/>
    <col min="14849" max="14849" width="8.140625" style="158" customWidth="1"/>
    <col min="14850" max="14850" width="41" style="158" customWidth="1"/>
    <col min="14851" max="14851" width="32.85546875" style="158" customWidth="1"/>
    <col min="14852" max="15104" width="9.140625" style="158"/>
    <col min="15105" max="15105" width="8.140625" style="158" customWidth="1"/>
    <col min="15106" max="15106" width="41" style="158" customWidth="1"/>
    <col min="15107" max="15107" width="32.85546875" style="158" customWidth="1"/>
    <col min="15108" max="15360" width="9.140625" style="158"/>
    <col min="15361" max="15361" width="8.140625" style="158" customWidth="1"/>
    <col min="15362" max="15362" width="41" style="158" customWidth="1"/>
    <col min="15363" max="15363" width="32.85546875" style="158" customWidth="1"/>
    <col min="15364" max="15616" width="9.140625" style="158"/>
    <col min="15617" max="15617" width="8.140625" style="158" customWidth="1"/>
    <col min="15618" max="15618" width="41" style="158" customWidth="1"/>
    <col min="15619" max="15619" width="32.85546875" style="158" customWidth="1"/>
    <col min="15620" max="15872" width="9.140625" style="158"/>
    <col min="15873" max="15873" width="8.140625" style="158" customWidth="1"/>
    <col min="15874" max="15874" width="41" style="158" customWidth="1"/>
    <col min="15875" max="15875" width="32.85546875" style="158" customWidth="1"/>
    <col min="15876" max="16128" width="9.140625" style="158"/>
    <col min="16129" max="16129" width="8.140625" style="158" customWidth="1"/>
    <col min="16130" max="16130" width="41" style="158" customWidth="1"/>
    <col min="16131" max="16131" width="32.85546875" style="158" customWidth="1"/>
    <col min="16132" max="16384" width="9.140625" style="158"/>
  </cols>
  <sheetData>
    <row r="1" spans="1:3" s="589" customFormat="1" x14ac:dyDescent="0.2">
      <c r="B1" s="589" t="s">
        <v>1059</v>
      </c>
    </row>
    <row r="2" spans="1:3" s="589" customFormat="1" x14ac:dyDescent="0.2"/>
    <row r="3" spans="1:3" x14ac:dyDescent="0.2">
      <c r="A3" s="680" t="s">
        <v>625</v>
      </c>
      <c r="B3" s="681"/>
      <c r="C3" s="681"/>
    </row>
    <row r="4" spans="1:3" ht="15" x14ac:dyDescent="0.2">
      <c r="A4" s="601" t="s">
        <v>379</v>
      </c>
      <c r="B4" s="601" t="s">
        <v>2</v>
      </c>
      <c r="C4" s="601" t="s">
        <v>55</v>
      </c>
    </row>
    <row r="5" spans="1:3" ht="15" x14ac:dyDescent="0.2">
      <c r="A5" s="601">
        <v>1</v>
      </c>
      <c r="B5" s="601">
        <v>2</v>
      </c>
      <c r="C5" s="601">
        <v>3</v>
      </c>
    </row>
    <row r="6" spans="1:3" ht="25.5" x14ac:dyDescent="0.2">
      <c r="A6" s="602" t="s">
        <v>404</v>
      </c>
      <c r="B6" s="603" t="s">
        <v>626</v>
      </c>
      <c r="C6" s="604">
        <v>178906864</v>
      </c>
    </row>
    <row r="7" spans="1:3" ht="25.5" x14ac:dyDescent="0.2">
      <c r="A7" s="602" t="s">
        <v>406</v>
      </c>
      <c r="B7" s="603" t="s">
        <v>627</v>
      </c>
      <c r="C7" s="604">
        <v>177870224</v>
      </c>
    </row>
    <row r="8" spans="1:3" ht="25.5" x14ac:dyDescent="0.2">
      <c r="A8" s="605" t="s">
        <v>545</v>
      </c>
      <c r="B8" s="606" t="s">
        <v>628</v>
      </c>
      <c r="C8" s="607">
        <v>1036640</v>
      </c>
    </row>
    <row r="9" spans="1:3" ht="25.5" x14ac:dyDescent="0.2">
      <c r="A9" s="602" t="s">
        <v>547</v>
      </c>
      <c r="B9" s="603" t="s">
        <v>629</v>
      </c>
      <c r="C9" s="604">
        <v>109216529</v>
      </c>
    </row>
    <row r="10" spans="1:3" ht="25.5" x14ac:dyDescent="0.2">
      <c r="A10" s="602" t="s">
        <v>549</v>
      </c>
      <c r="B10" s="603" t="s">
        <v>630</v>
      </c>
      <c r="C10" s="604">
        <v>52462847</v>
      </c>
    </row>
    <row r="11" spans="1:3" ht="25.5" x14ac:dyDescent="0.2">
      <c r="A11" s="605" t="s">
        <v>551</v>
      </c>
      <c r="B11" s="606" t="s">
        <v>631</v>
      </c>
      <c r="C11" s="607">
        <v>56753682</v>
      </c>
    </row>
    <row r="12" spans="1:3" ht="25.5" x14ac:dyDescent="0.2">
      <c r="A12" s="605" t="s">
        <v>408</v>
      </c>
      <c r="B12" s="606" t="s">
        <v>632</v>
      </c>
      <c r="C12" s="607">
        <v>57790322</v>
      </c>
    </row>
    <row r="13" spans="1:3" ht="25.5" x14ac:dyDescent="0.2">
      <c r="A13" s="602" t="s">
        <v>633</v>
      </c>
      <c r="B13" s="603" t="s">
        <v>634</v>
      </c>
      <c r="C13" s="604">
        <v>2975180</v>
      </c>
    </row>
    <row r="14" spans="1:3" ht="25.5" x14ac:dyDescent="0.2">
      <c r="A14" s="602" t="s">
        <v>410</v>
      </c>
      <c r="B14" s="603" t="s">
        <v>635</v>
      </c>
      <c r="C14" s="604">
        <v>2532346</v>
      </c>
    </row>
    <row r="15" spans="1:3" ht="25.5" x14ac:dyDescent="0.2">
      <c r="A15" s="605" t="s">
        <v>636</v>
      </c>
      <c r="B15" s="606" t="s">
        <v>637</v>
      </c>
      <c r="C15" s="607">
        <v>442834</v>
      </c>
    </row>
    <row r="16" spans="1:3" ht="25.5" x14ac:dyDescent="0.2">
      <c r="A16" s="605" t="s">
        <v>638</v>
      </c>
      <c r="B16" s="606" t="s">
        <v>639</v>
      </c>
      <c r="C16" s="607">
        <v>442834</v>
      </c>
    </row>
    <row r="17" spans="1:3" x14ac:dyDescent="0.2">
      <c r="A17" s="605" t="s">
        <v>414</v>
      </c>
      <c r="B17" s="606" t="s">
        <v>640</v>
      </c>
      <c r="C17" s="607">
        <v>58233156</v>
      </c>
    </row>
    <row r="18" spans="1:3" ht="25.5" x14ac:dyDescent="0.2">
      <c r="A18" s="605" t="s">
        <v>418</v>
      </c>
      <c r="B18" s="606" t="s">
        <v>641</v>
      </c>
      <c r="C18" s="607">
        <v>57790322</v>
      </c>
    </row>
    <row r="19" spans="1:3" ht="25.5" x14ac:dyDescent="0.2">
      <c r="A19" s="605" t="s">
        <v>420</v>
      </c>
      <c r="B19" s="606" t="s">
        <v>642</v>
      </c>
      <c r="C19" s="607">
        <v>39855</v>
      </c>
    </row>
    <row r="20" spans="1:3" ht="25.5" x14ac:dyDescent="0.2">
      <c r="A20" s="605" t="s">
        <v>422</v>
      </c>
      <c r="B20" s="606" t="s">
        <v>643</v>
      </c>
      <c r="C20" s="607">
        <v>402979</v>
      </c>
    </row>
  </sheetData>
  <mergeCells count="1">
    <mergeCell ref="A3:C3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B75A9-4844-4EDA-9099-8B259A223E65}">
  <dimension ref="A6:E37"/>
  <sheetViews>
    <sheetView workbookViewId="0">
      <selection activeCell="B7" sqref="B7"/>
    </sheetView>
  </sheetViews>
  <sheetFormatPr defaultRowHeight="12.75" x14ac:dyDescent="0.2"/>
  <cols>
    <col min="1" max="1" width="3.28515625" style="589" customWidth="1"/>
    <col min="2" max="2" width="40.140625" style="589" customWidth="1"/>
    <col min="3" max="3" width="14.28515625" style="589" customWidth="1"/>
    <col min="4" max="4" width="17.28515625" style="589" customWidth="1"/>
    <col min="5" max="5" width="13.5703125" style="589" customWidth="1"/>
    <col min="6" max="256" width="9.140625" style="589"/>
    <col min="257" max="257" width="3.28515625" style="589" customWidth="1"/>
    <col min="258" max="258" width="40.140625" style="589" customWidth="1"/>
    <col min="259" max="259" width="14.28515625" style="589" customWidth="1"/>
    <col min="260" max="260" width="17.28515625" style="589" customWidth="1"/>
    <col min="261" max="261" width="13.5703125" style="589" customWidth="1"/>
    <col min="262" max="512" width="9.140625" style="589"/>
    <col min="513" max="513" width="3.28515625" style="589" customWidth="1"/>
    <col min="514" max="514" width="40.140625" style="589" customWidth="1"/>
    <col min="515" max="515" width="14.28515625" style="589" customWidth="1"/>
    <col min="516" max="516" width="17.28515625" style="589" customWidth="1"/>
    <col min="517" max="517" width="13.5703125" style="589" customWidth="1"/>
    <col min="518" max="768" width="9.140625" style="589"/>
    <col min="769" max="769" width="3.28515625" style="589" customWidth="1"/>
    <col min="770" max="770" width="40.140625" style="589" customWidth="1"/>
    <col min="771" max="771" width="14.28515625" style="589" customWidth="1"/>
    <col min="772" max="772" width="17.28515625" style="589" customWidth="1"/>
    <col min="773" max="773" width="13.5703125" style="589" customWidth="1"/>
    <col min="774" max="1024" width="9.140625" style="589"/>
    <col min="1025" max="1025" width="3.28515625" style="589" customWidth="1"/>
    <col min="1026" max="1026" width="40.140625" style="589" customWidth="1"/>
    <col min="1027" max="1027" width="14.28515625" style="589" customWidth="1"/>
    <col min="1028" max="1028" width="17.28515625" style="589" customWidth="1"/>
    <col min="1029" max="1029" width="13.5703125" style="589" customWidth="1"/>
    <col min="1030" max="1280" width="9.140625" style="589"/>
    <col min="1281" max="1281" width="3.28515625" style="589" customWidth="1"/>
    <col min="1282" max="1282" width="40.140625" style="589" customWidth="1"/>
    <col min="1283" max="1283" width="14.28515625" style="589" customWidth="1"/>
    <col min="1284" max="1284" width="17.28515625" style="589" customWidth="1"/>
    <col min="1285" max="1285" width="13.5703125" style="589" customWidth="1"/>
    <col min="1286" max="1536" width="9.140625" style="589"/>
    <col min="1537" max="1537" width="3.28515625" style="589" customWidth="1"/>
    <col min="1538" max="1538" width="40.140625" style="589" customWidth="1"/>
    <col min="1539" max="1539" width="14.28515625" style="589" customWidth="1"/>
    <col min="1540" max="1540" width="17.28515625" style="589" customWidth="1"/>
    <col min="1541" max="1541" width="13.5703125" style="589" customWidth="1"/>
    <col min="1542" max="1792" width="9.140625" style="589"/>
    <col min="1793" max="1793" width="3.28515625" style="589" customWidth="1"/>
    <col min="1794" max="1794" width="40.140625" style="589" customWidth="1"/>
    <col min="1795" max="1795" width="14.28515625" style="589" customWidth="1"/>
    <col min="1796" max="1796" width="17.28515625" style="589" customWidth="1"/>
    <col min="1797" max="1797" width="13.5703125" style="589" customWidth="1"/>
    <col min="1798" max="2048" width="9.140625" style="589"/>
    <col min="2049" max="2049" width="3.28515625" style="589" customWidth="1"/>
    <col min="2050" max="2050" width="40.140625" style="589" customWidth="1"/>
    <col min="2051" max="2051" width="14.28515625" style="589" customWidth="1"/>
    <col min="2052" max="2052" width="17.28515625" style="589" customWidth="1"/>
    <col min="2053" max="2053" width="13.5703125" style="589" customWidth="1"/>
    <col min="2054" max="2304" width="9.140625" style="589"/>
    <col min="2305" max="2305" width="3.28515625" style="589" customWidth="1"/>
    <col min="2306" max="2306" width="40.140625" style="589" customWidth="1"/>
    <col min="2307" max="2307" width="14.28515625" style="589" customWidth="1"/>
    <col min="2308" max="2308" width="17.28515625" style="589" customWidth="1"/>
    <col min="2309" max="2309" width="13.5703125" style="589" customWidth="1"/>
    <col min="2310" max="2560" width="9.140625" style="589"/>
    <col min="2561" max="2561" width="3.28515625" style="589" customWidth="1"/>
    <col min="2562" max="2562" width="40.140625" style="589" customWidth="1"/>
    <col min="2563" max="2563" width="14.28515625" style="589" customWidth="1"/>
    <col min="2564" max="2564" width="17.28515625" style="589" customWidth="1"/>
    <col min="2565" max="2565" width="13.5703125" style="589" customWidth="1"/>
    <col min="2566" max="2816" width="9.140625" style="589"/>
    <col min="2817" max="2817" width="3.28515625" style="589" customWidth="1"/>
    <col min="2818" max="2818" width="40.140625" style="589" customWidth="1"/>
    <col min="2819" max="2819" width="14.28515625" style="589" customWidth="1"/>
    <col min="2820" max="2820" width="17.28515625" style="589" customWidth="1"/>
    <col min="2821" max="2821" width="13.5703125" style="589" customWidth="1"/>
    <col min="2822" max="3072" width="9.140625" style="589"/>
    <col min="3073" max="3073" width="3.28515625" style="589" customWidth="1"/>
    <col min="3074" max="3074" width="40.140625" style="589" customWidth="1"/>
    <col min="3075" max="3075" width="14.28515625" style="589" customWidth="1"/>
    <col min="3076" max="3076" width="17.28515625" style="589" customWidth="1"/>
    <col min="3077" max="3077" width="13.5703125" style="589" customWidth="1"/>
    <col min="3078" max="3328" width="9.140625" style="589"/>
    <col min="3329" max="3329" width="3.28515625" style="589" customWidth="1"/>
    <col min="3330" max="3330" width="40.140625" style="589" customWidth="1"/>
    <col min="3331" max="3331" width="14.28515625" style="589" customWidth="1"/>
    <col min="3332" max="3332" width="17.28515625" style="589" customWidth="1"/>
    <col min="3333" max="3333" width="13.5703125" style="589" customWidth="1"/>
    <col min="3334" max="3584" width="9.140625" style="589"/>
    <col min="3585" max="3585" width="3.28515625" style="589" customWidth="1"/>
    <col min="3586" max="3586" width="40.140625" style="589" customWidth="1"/>
    <col min="3587" max="3587" width="14.28515625" style="589" customWidth="1"/>
    <col min="3588" max="3588" width="17.28515625" style="589" customWidth="1"/>
    <col min="3589" max="3589" width="13.5703125" style="589" customWidth="1"/>
    <col min="3590" max="3840" width="9.140625" style="589"/>
    <col min="3841" max="3841" width="3.28515625" style="589" customWidth="1"/>
    <col min="3842" max="3842" width="40.140625" style="589" customWidth="1"/>
    <col min="3843" max="3843" width="14.28515625" style="589" customWidth="1"/>
    <col min="3844" max="3844" width="17.28515625" style="589" customWidth="1"/>
    <col min="3845" max="3845" width="13.5703125" style="589" customWidth="1"/>
    <col min="3846" max="4096" width="9.140625" style="589"/>
    <col min="4097" max="4097" width="3.28515625" style="589" customWidth="1"/>
    <col min="4098" max="4098" width="40.140625" style="589" customWidth="1"/>
    <col min="4099" max="4099" width="14.28515625" style="589" customWidth="1"/>
    <col min="4100" max="4100" width="17.28515625" style="589" customWidth="1"/>
    <col min="4101" max="4101" width="13.5703125" style="589" customWidth="1"/>
    <col min="4102" max="4352" width="9.140625" style="589"/>
    <col min="4353" max="4353" width="3.28515625" style="589" customWidth="1"/>
    <col min="4354" max="4354" width="40.140625" style="589" customWidth="1"/>
    <col min="4355" max="4355" width="14.28515625" style="589" customWidth="1"/>
    <col min="4356" max="4356" width="17.28515625" style="589" customWidth="1"/>
    <col min="4357" max="4357" width="13.5703125" style="589" customWidth="1"/>
    <col min="4358" max="4608" width="9.140625" style="589"/>
    <col min="4609" max="4609" width="3.28515625" style="589" customWidth="1"/>
    <col min="4610" max="4610" width="40.140625" style="589" customWidth="1"/>
    <col min="4611" max="4611" width="14.28515625" style="589" customWidth="1"/>
    <col min="4612" max="4612" width="17.28515625" style="589" customWidth="1"/>
    <col min="4613" max="4613" width="13.5703125" style="589" customWidth="1"/>
    <col min="4614" max="4864" width="9.140625" style="589"/>
    <col min="4865" max="4865" width="3.28515625" style="589" customWidth="1"/>
    <col min="4866" max="4866" width="40.140625" style="589" customWidth="1"/>
    <col min="4867" max="4867" width="14.28515625" style="589" customWidth="1"/>
    <col min="4868" max="4868" width="17.28515625" style="589" customWidth="1"/>
    <col min="4869" max="4869" width="13.5703125" style="589" customWidth="1"/>
    <col min="4870" max="5120" width="9.140625" style="589"/>
    <col min="5121" max="5121" width="3.28515625" style="589" customWidth="1"/>
    <col min="5122" max="5122" width="40.140625" style="589" customWidth="1"/>
    <col min="5123" max="5123" width="14.28515625" style="589" customWidth="1"/>
    <col min="5124" max="5124" width="17.28515625" style="589" customWidth="1"/>
    <col min="5125" max="5125" width="13.5703125" style="589" customWidth="1"/>
    <col min="5126" max="5376" width="9.140625" style="589"/>
    <col min="5377" max="5377" width="3.28515625" style="589" customWidth="1"/>
    <col min="5378" max="5378" width="40.140625" style="589" customWidth="1"/>
    <col min="5379" max="5379" width="14.28515625" style="589" customWidth="1"/>
    <col min="5380" max="5380" width="17.28515625" style="589" customWidth="1"/>
    <col min="5381" max="5381" width="13.5703125" style="589" customWidth="1"/>
    <col min="5382" max="5632" width="9.140625" style="589"/>
    <col min="5633" max="5633" width="3.28515625" style="589" customWidth="1"/>
    <col min="5634" max="5634" width="40.140625" style="589" customWidth="1"/>
    <col min="5635" max="5635" width="14.28515625" style="589" customWidth="1"/>
    <col min="5636" max="5636" width="17.28515625" style="589" customWidth="1"/>
    <col min="5637" max="5637" width="13.5703125" style="589" customWidth="1"/>
    <col min="5638" max="5888" width="9.140625" style="589"/>
    <col min="5889" max="5889" width="3.28515625" style="589" customWidth="1"/>
    <col min="5890" max="5890" width="40.140625" style="589" customWidth="1"/>
    <col min="5891" max="5891" width="14.28515625" style="589" customWidth="1"/>
    <col min="5892" max="5892" width="17.28515625" style="589" customWidth="1"/>
    <col min="5893" max="5893" width="13.5703125" style="589" customWidth="1"/>
    <col min="5894" max="6144" width="9.140625" style="589"/>
    <col min="6145" max="6145" width="3.28515625" style="589" customWidth="1"/>
    <col min="6146" max="6146" width="40.140625" style="589" customWidth="1"/>
    <col min="6147" max="6147" width="14.28515625" style="589" customWidth="1"/>
    <col min="6148" max="6148" width="17.28515625" style="589" customWidth="1"/>
    <col min="6149" max="6149" width="13.5703125" style="589" customWidth="1"/>
    <col min="6150" max="6400" width="9.140625" style="589"/>
    <col min="6401" max="6401" width="3.28515625" style="589" customWidth="1"/>
    <col min="6402" max="6402" width="40.140625" style="589" customWidth="1"/>
    <col min="6403" max="6403" width="14.28515625" style="589" customWidth="1"/>
    <col min="6404" max="6404" width="17.28515625" style="589" customWidth="1"/>
    <col min="6405" max="6405" width="13.5703125" style="589" customWidth="1"/>
    <col min="6406" max="6656" width="9.140625" style="589"/>
    <col min="6657" max="6657" width="3.28515625" style="589" customWidth="1"/>
    <col min="6658" max="6658" width="40.140625" style="589" customWidth="1"/>
    <col min="6659" max="6659" width="14.28515625" style="589" customWidth="1"/>
    <col min="6660" max="6660" width="17.28515625" style="589" customWidth="1"/>
    <col min="6661" max="6661" width="13.5703125" style="589" customWidth="1"/>
    <col min="6662" max="6912" width="9.140625" style="589"/>
    <col min="6913" max="6913" width="3.28515625" style="589" customWidth="1"/>
    <col min="6914" max="6914" width="40.140625" style="589" customWidth="1"/>
    <col min="6915" max="6915" width="14.28515625" style="589" customWidth="1"/>
    <col min="6916" max="6916" width="17.28515625" style="589" customWidth="1"/>
    <col min="6917" max="6917" width="13.5703125" style="589" customWidth="1"/>
    <col min="6918" max="7168" width="9.140625" style="589"/>
    <col min="7169" max="7169" width="3.28515625" style="589" customWidth="1"/>
    <col min="7170" max="7170" width="40.140625" style="589" customWidth="1"/>
    <col min="7171" max="7171" width="14.28515625" style="589" customWidth="1"/>
    <col min="7172" max="7172" width="17.28515625" style="589" customWidth="1"/>
    <col min="7173" max="7173" width="13.5703125" style="589" customWidth="1"/>
    <col min="7174" max="7424" width="9.140625" style="589"/>
    <col min="7425" max="7425" width="3.28515625" style="589" customWidth="1"/>
    <col min="7426" max="7426" width="40.140625" style="589" customWidth="1"/>
    <col min="7427" max="7427" width="14.28515625" style="589" customWidth="1"/>
    <col min="7428" max="7428" width="17.28515625" style="589" customWidth="1"/>
    <col min="7429" max="7429" width="13.5703125" style="589" customWidth="1"/>
    <col min="7430" max="7680" width="9.140625" style="589"/>
    <col min="7681" max="7681" width="3.28515625" style="589" customWidth="1"/>
    <col min="7682" max="7682" width="40.140625" style="589" customWidth="1"/>
    <col min="7683" max="7683" width="14.28515625" style="589" customWidth="1"/>
    <col min="7684" max="7684" width="17.28515625" style="589" customWidth="1"/>
    <col min="7685" max="7685" width="13.5703125" style="589" customWidth="1"/>
    <col min="7686" max="7936" width="9.140625" style="589"/>
    <col min="7937" max="7937" width="3.28515625" style="589" customWidth="1"/>
    <col min="7938" max="7938" width="40.140625" style="589" customWidth="1"/>
    <col min="7939" max="7939" width="14.28515625" style="589" customWidth="1"/>
    <col min="7940" max="7940" width="17.28515625" style="589" customWidth="1"/>
    <col min="7941" max="7941" width="13.5703125" style="589" customWidth="1"/>
    <col min="7942" max="8192" width="9.140625" style="589"/>
    <col min="8193" max="8193" width="3.28515625" style="589" customWidth="1"/>
    <col min="8194" max="8194" width="40.140625" style="589" customWidth="1"/>
    <col min="8195" max="8195" width="14.28515625" style="589" customWidth="1"/>
    <col min="8196" max="8196" width="17.28515625" style="589" customWidth="1"/>
    <col min="8197" max="8197" width="13.5703125" style="589" customWidth="1"/>
    <col min="8198" max="8448" width="9.140625" style="589"/>
    <col min="8449" max="8449" width="3.28515625" style="589" customWidth="1"/>
    <col min="8450" max="8450" width="40.140625" style="589" customWidth="1"/>
    <col min="8451" max="8451" width="14.28515625" style="589" customWidth="1"/>
    <col min="8452" max="8452" width="17.28515625" style="589" customWidth="1"/>
    <col min="8453" max="8453" width="13.5703125" style="589" customWidth="1"/>
    <col min="8454" max="8704" width="9.140625" style="589"/>
    <col min="8705" max="8705" width="3.28515625" style="589" customWidth="1"/>
    <col min="8706" max="8706" width="40.140625" style="589" customWidth="1"/>
    <col min="8707" max="8707" width="14.28515625" style="589" customWidth="1"/>
    <col min="8708" max="8708" width="17.28515625" style="589" customWidth="1"/>
    <col min="8709" max="8709" width="13.5703125" style="589" customWidth="1"/>
    <col min="8710" max="8960" width="9.140625" style="589"/>
    <col min="8961" max="8961" width="3.28515625" style="589" customWidth="1"/>
    <col min="8962" max="8962" width="40.140625" style="589" customWidth="1"/>
    <col min="8963" max="8963" width="14.28515625" style="589" customWidth="1"/>
    <col min="8964" max="8964" width="17.28515625" style="589" customWidth="1"/>
    <col min="8965" max="8965" width="13.5703125" style="589" customWidth="1"/>
    <col min="8966" max="9216" width="9.140625" style="589"/>
    <col min="9217" max="9217" width="3.28515625" style="589" customWidth="1"/>
    <col min="9218" max="9218" width="40.140625" style="589" customWidth="1"/>
    <col min="9219" max="9219" width="14.28515625" style="589" customWidth="1"/>
    <col min="9220" max="9220" width="17.28515625" style="589" customWidth="1"/>
    <col min="9221" max="9221" width="13.5703125" style="589" customWidth="1"/>
    <col min="9222" max="9472" width="9.140625" style="589"/>
    <col min="9473" max="9473" width="3.28515625" style="589" customWidth="1"/>
    <col min="9474" max="9474" width="40.140625" style="589" customWidth="1"/>
    <col min="9475" max="9475" width="14.28515625" style="589" customWidth="1"/>
    <col min="9476" max="9476" width="17.28515625" style="589" customWidth="1"/>
    <col min="9477" max="9477" width="13.5703125" style="589" customWidth="1"/>
    <col min="9478" max="9728" width="9.140625" style="589"/>
    <col min="9729" max="9729" width="3.28515625" style="589" customWidth="1"/>
    <col min="9730" max="9730" width="40.140625" style="589" customWidth="1"/>
    <col min="9731" max="9731" width="14.28515625" style="589" customWidth="1"/>
    <col min="9732" max="9732" width="17.28515625" style="589" customWidth="1"/>
    <col min="9733" max="9733" width="13.5703125" style="589" customWidth="1"/>
    <col min="9734" max="9984" width="9.140625" style="589"/>
    <col min="9985" max="9985" width="3.28515625" style="589" customWidth="1"/>
    <col min="9986" max="9986" width="40.140625" style="589" customWidth="1"/>
    <col min="9987" max="9987" width="14.28515625" style="589" customWidth="1"/>
    <col min="9988" max="9988" width="17.28515625" style="589" customWidth="1"/>
    <col min="9989" max="9989" width="13.5703125" style="589" customWidth="1"/>
    <col min="9990" max="10240" width="9.140625" style="589"/>
    <col min="10241" max="10241" width="3.28515625" style="589" customWidth="1"/>
    <col min="10242" max="10242" width="40.140625" style="589" customWidth="1"/>
    <col min="10243" max="10243" width="14.28515625" style="589" customWidth="1"/>
    <col min="10244" max="10244" width="17.28515625" style="589" customWidth="1"/>
    <col min="10245" max="10245" width="13.5703125" style="589" customWidth="1"/>
    <col min="10246" max="10496" width="9.140625" style="589"/>
    <col min="10497" max="10497" width="3.28515625" style="589" customWidth="1"/>
    <col min="10498" max="10498" width="40.140625" style="589" customWidth="1"/>
    <col min="10499" max="10499" width="14.28515625" style="589" customWidth="1"/>
    <col min="10500" max="10500" width="17.28515625" style="589" customWidth="1"/>
    <col min="10501" max="10501" width="13.5703125" style="589" customWidth="1"/>
    <col min="10502" max="10752" width="9.140625" style="589"/>
    <col min="10753" max="10753" width="3.28515625" style="589" customWidth="1"/>
    <col min="10754" max="10754" width="40.140625" style="589" customWidth="1"/>
    <col min="10755" max="10755" width="14.28515625" style="589" customWidth="1"/>
    <col min="10756" max="10756" width="17.28515625" style="589" customWidth="1"/>
    <col min="10757" max="10757" width="13.5703125" style="589" customWidth="1"/>
    <col min="10758" max="11008" width="9.140625" style="589"/>
    <col min="11009" max="11009" width="3.28515625" style="589" customWidth="1"/>
    <col min="11010" max="11010" width="40.140625" style="589" customWidth="1"/>
    <col min="11011" max="11011" width="14.28515625" style="589" customWidth="1"/>
    <col min="11012" max="11012" width="17.28515625" style="589" customWidth="1"/>
    <col min="11013" max="11013" width="13.5703125" style="589" customWidth="1"/>
    <col min="11014" max="11264" width="9.140625" style="589"/>
    <col min="11265" max="11265" width="3.28515625" style="589" customWidth="1"/>
    <col min="11266" max="11266" width="40.140625" style="589" customWidth="1"/>
    <col min="11267" max="11267" width="14.28515625" style="589" customWidth="1"/>
    <col min="11268" max="11268" width="17.28515625" style="589" customWidth="1"/>
    <col min="11269" max="11269" width="13.5703125" style="589" customWidth="1"/>
    <col min="11270" max="11520" width="9.140625" style="589"/>
    <col min="11521" max="11521" width="3.28515625" style="589" customWidth="1"/>
    <col min="11522" max="11522" width="40.140625" style="589" customWidth="1"/>
    <col min="11523" max="11523" width="14.28515625" style="589" customWidth="1"/>
    <col min="11524" max="11524" width="17.28515625" style="589" customWidth="1"/>
    <col min="11525" max="11525" width="13.5703125" style="589" customWidth="1"/>
    <col min="11526" max="11776" width="9.140625" style="589"/>
    <col min="11777" max="11777" width="3.28515625" style="589" customWidth="1"/>
    <col min="11778" max="11778" width="40.140625" style="589" customWidth="1"/>
    <col min="11779" max="11779" width="14.28515625" style="589" customWidth="1"/>
    <col min="11780" max="11780" width="17.28515625" style="589" customWidth="1"/>
    <col min="11781" max="11781" width="13.5703125" style="589" customWidth="1"/>
    <col min="11782" max="12032" width="9.140625" style="589"/>
    <col min="12033" max="12033" width="3.28515625" style="589" customWidth="1"/>
    <col min="12034" max="12034" width="40.140625" style="589" customWidth="1"/>
    <col min="12035" max="12035" width="14.28515625" style="589" customWidth="1"/>
    <col min="12036" max="12036" width="17.28515625" style="589" customWidth="1"/>
    <col min="12037" max="12037" width="13.5703125" style="589" customWidth="1"/>
    <col min="12038" max="12288" width="9.140625" style="589"/>
    <col min="12289" max="12289" width="3.28515625" style="589" customWidth="1"/>
    <col min="12290" max="12290" width="40.140625" style="589" customWidth="1"/>
    <col min="12291" max="12291" width="14.28515625" style="589" customWidth="1"/>
    <col min="12292" max="12292" width="17.28515625" style="589" customWidth="1"/>
    <col min="12293" max="12293" width="13.5703125" style="589" customWidth="1"/>
    <col min="12294" max="12544" width="9.140625" style="589"/>
    <col min="12545" max="12545" width="3.28515625" style="589" customWidth="1"/>
    <col min="12546" max="12546" width="40.140625" style="589" customWidth="1"/>
    <col min="12547" max="12547" width="14.28515625" style="589" customWidth="1"/>
    <col min="12548" max="12548" width="17.28515625" style="589" customWidth="1"/>
    <col min="12549" max="12549" width="13.5703125" style="589" customWidth="1"/>
    <col min="12550" max="12800" width="9.140625" style="589"/>
    <col min="12801" max="12801" width="3.28515625" style="589" customWidth="1"/>
    <col min="12802" max="12802" width="40.140625" style="589" customWidth="1"/>
    <col min="12803" max="12803" width="14.28515625" style="589" customWidth="1"/>
    <col min="12804" max="12804" width="17.28515625" style="589" customWidth="1"/>
    <col min="12805" max="12805" width="13.5703125" style="589" customWidth="1"/>
    <col min="12806" max="13056" width="9.140625" style="589"/>
    <col min="13057" max="13057" width="3.28515625" style="589" customWidth="1"/>
    <col min="13058" max="13058" width="40.140625" style="589" customWidth="1"/>
    <col min="13059" max="13059" width="14.28515625" style="589" customWidth="1"/>
    <col min="13060" max="13060" width="17.28515625" style="589" customWidth="1"/>
    <col min="13061" max="13061" width="13.5703125" style="589" customWidth="1"/>
    <col min="13062" max="13312" width="9.140625" style="589"/>
    <col min="13313" max="13313" width="3.28515625" style="589" customWidth="1"/>
    <col min="13314" max="13314" width="40.140625" style="589" customWidth="1"/>
    <col min="13315" max="13315" width="14.28515625" style="589" customWidth="1"/>
    <col min="13316" max="13316" width="17.28515625" style="589" customWidth="1"/>
    <col min="13317" max="13317" width="13.5703125" style="589" customWidth="1"/>
    <col min="13318" max="13568" width="9.140625" style="589"/>
    <col min="13569" max="13569" width="3.28515625" style="589" customWidth="1"/>
    <col min="13570" max="13570" width="40.140625" style="589" customWidth="1"/>
    <col min="13571" max="13571" width="14.28515625" style="589" customWidth="1"/>
    <col min="13572" max="13572" width="17.28515625" style="589" customWidth="1"/>
    <col min="13573" max="13573" width="13.5703125" style="589" customWidth="1"/>
    <col min="13574" max="13824" width="9.140625" style="589"/>
    <col min="13825" max="13825" width="3.28515625" style="589" customWidth="1"/>
    <col min="13826" max="13826" width="40.140625" style="589" customWidth="1"/>
    <col min="13827" max="13827" width="14.28515625" style="589" customWidth="1"/>
    <col min="13828" max="13828" width="17.28515625" style="589" customWidth="1"/>
    <col min="13829" max="13829" width="13.5703125" style="589" customWidth="1"/>
    <col min="13830" max="14080" width="9.140625" style="589"/>
    <col min="14081" max="14081" width="3.28515625" style="589" customWidth="1"/>
    <col min="14082" max="14082" width="40.140625" style="589" customWidth="1"/>
    <col min="14083" max="14083" width="14.28515625" style="589" customWidth="1"/>
    <col min="14084" max="14084" width="17.28515625" style="589" customWidth="1"/>
    <col min="14085" max="14085" width="13.5703125" style="589" customWidth="1"/>
    <col min="14086" max="14336" width="9.140625" style="589"/>
    <col min="14337" max="14337" width="3.28515625" style="589" customWidth="1"/>
    <col min="14338" max="14338" width="40.140625" style="589" customWidth="1"/>
    <col min="14339" max="14339" width="14.28515625" style="589" customWidth="1"/>
    <col min="14340" max="14340" width="17.28515625" style="589" customWidth="1"/>
    <col min="14341" max="14341" width="13.5703125" style="589" customWidth="1"/>
    <col min="14342" max="14592" width="9.140625" style="589"/>
    <col min="14593" max="14593" width="3.28515625" style="589" customWidth="1"/>
    <col min="14594" max="14594" width="40.140625" style="589" customWidth="1"/>
    <col min="14595" max="14595" width="14.28515625" style="589" customWidth="1"/>
    <col min="14596" max="14596" width="17.28515625" style="589" customWidth="1"/>
    <col min="14597" max="14597" width="13.5703125" style="589" customWidth="1"/>
    <col min="14598" max="14848" width="9.140625" style="589"/>
    <col min="14849" max="14849" width="3.28515625" style="589" customWidth="1"/>
    <col min="14850" max="14850" width="40.140625" style="589" customWidth="1"/>
    <col min="14851" max="14851" width="14.28515625" style="589" customWidth="1"/>
    <col min="14852" max="14852" width="17.28515625" style="589" customWidth="1"/>
    <col min="14853" max="14853" width="13.5703125" style="589" customWidth="1"/>
    <col min="14854" max="15104" width="9.140625" style="589"/>
    <col min="15105" max="15105" width="3.28515625" style="589" customWidth="1"/>
    <col min="15106" max="15106" width="40.140625" style="589" customWidth="1"/>
    <col min="15107" max="15107" width="14.28515625" style="589" customWidth="1"/>
    <col min="15108" max="15108" width="17.28515625" style="589" customWidth="1"/>
    <col min="15109" max="15109" width="13.5703125" style="589" customWidth="1"/>
    <col min="15110" max="15360" width="9.140625" style="589"/>
    <col min="15361" max="15361" width="3.28515625" style="589" customWidth="1"/>
    <col min="15362" max="15362" width="40.140625" style="589" customWidth="1"/>
    <col min="15363" max="15363" width="14.28515625" style="589" customWidth="1"/>
    <col min="15364" max="15364" width="17.28515625" style="589" customWidth="1"/>
    <col min="15365" max="15365" width="13.5703125" style="589" customWidth="1"/>
    <col min="15366" max="15616" width="9.140625" style="589"/>
    <col min="15617" max="15617" width="3.28515625" style="589" customWidth="1"/>
    <col min="15618" max="15618" width="40.140625" style="589" customWidth="1"/>
    <col min="15619" max="15619" width="14.28515625" style="589" customWidth="1"/>
    <col min="15620" max="15620" width="17.28515625" style="589" customWidth="1"/>
    <col min="15621" max="15621" width="13.5703125" style="589" customWidth="1"/>
    <col min="15622" max="15872" width="9.140625" style="589"/>
    <col min="15873" max="15873" width="3.28515625" style="589" customWidth="1"/>
    <col min="15874" max="15874" width="40.140625" style="589" customWidth="1"/>
    <col min="15875" max="15875" width="14.28515625" style="589" customWidth="1"/>
    <col min="15876" max="15876" width="17.28515625" style="589" customWidth="1"/>
    <col min="15877" max="15877" width="13.5703125" style="589" customWidth="1"/>
    <col min="15878" max="16128" width="9.140625" style="589"/>
    <col min="16129" max="16129" width="3.28515625" style="589" customWidth="1"/>
    <col min="16130" max="16130" width="40.140625" style="589" customWidth="1"/>
    <col min="16131" max="16131" width="14.28515625" style="589" customWidth="1"/>
    <col min="16132" max="16132" width="17.28515625" style="589" customWidth="1"/>
    <col min="16133" max="16133" width="13.5703125" style="589" customWidth="1"/>
    <col min="16134" max="16384" width="9.140625" style="589"/>
  </cols>
  <sheetData>
    <row r="6" spans="1:5" ht="15.75" x14ac:dyDescent="0.2">
      <c r="A6" s="615"/>
    </row>
    <row r="7" spans="1:5" ht="15.75" x14ac:dyDescent="0.2">
      <c r="A7" s="616"/>
      <c r="B7" s="589" t="s">
        <v>1060</v>
      </c>
    </row>
    <row r="8" spans="1:5" ht="15.75" x14ac:dyDescent="0.2">
      <c r="A8" s="616"/>
    </row>
    <row r="9" spans="1:5" ht="15.75" x14ac:dyDescent="0.2">
      <c r="B9" s="617" t="s">
        <v>792</v>
      </c>
    </row>
    <row r="10" spans="1:5" ht="15.75" x14ac:dyDescent="0.2">
      <c r="A10" s="616"/>
    </row>
    <row r="11" spans="1:5" ht="15.75" x14ac:dyDescent="0.2">
      <c r="A11" s="616"/>
    </row>
    <row r="12" spans="1:5" ht="15.75" x14ac:dyDescent="0.2">
      <c r="B12" s="618" t="s">
        <v>793</v>
      </c>
    </row>
    <row r="13" spans="1:5" ht="16.5" thickBot="1" x14ac:dyDescent="0.25">
      <c r="A13" s="619"/>
    </row>
    <row r="14" spans="1:5" ht="13.5" thickBot="1" x14ac:dyDescent="0.25">
      <c r="A14" s="620"/>
      <c r="B14" s="621" t="s">
        <v>794</v>
      </c>
      <c r="C14" s="621" t="s">
        <v>795</v>
      </c>
      <c r="D14" s="621" t="s">
        <v>796</v>
      </c>
      <c r="E14" s="621" t="s">
        <v>797</v>
      </c>
    </row>
    <row r="15" spans="1:5" ht="15.75" x14ac:dyDescent="0.2">
      <c r="A15" s="692">
        <v>1</v>
      </c>
      <c r="B15" s="694" t="s">
        <v>798</v>
      </c>
      <c r="C15" s="622" t="s">
        <v>799</v>
      </c>
      <c r="D15" s="622" t="s">
        <v>800</v>
      </c>
      <c r="E15" s="622" t="s">
        <v>801</v>
      </c>
    </row>
    <row r="16" spans="1:5" ht="16.5" thickBot="1" x14ac:dyDescent="0.25">
      <c r="A16" s="693"/>
      <c r="B16" s="695"/>
      <c r="C16" s="623" t="s">
        <v>802</v>
      </c>
      <c r="D16" s="623" t="s">
        <v>802</v>
      </c>
      <c r="E16" s="623" t="s">
        <v>803</v>
      </c>
    </row>
    <row r="17" spans="1:5" ht="16.5" thickBot="1" x14ac:dyDescent="0.25">
      <c r="A17" s="624">
        <v>2</v>
      </c>
      <c r="B17" s="625" t="s">
        <v>804</v>
      </c>
      <c r="C17" s="626">
        <v>4400000</v>
      </c>
      <c r="D17" s="626">
        <v>4400000</v>
      </c>
      <c r="E17" s="626">
        <v>3888596</v>
      </c>
    </row>
    <row r="18" spans="1:5" ht="16.5" thickBot="1" x14ac:dyDescent="0.25">
      <c r="A18" s="624">
        <v>3</v>
      </c>
      <c r="B18" s="625" t="s">
        <v>805</v>
      </c>
      <c r="C18" s="627"/>
      <c r="D18" s="627"/>
      <c r="E18" s="627"/>
    </row>
    <row r="19" spans="1:5" ht="16.5" thickBot="1" x14ac:dyDescent="0.25">
      <c r="A19" s="624">
        <v>4</v>
      </c>
      <c r="B19" s="625" t="s">
        <v>806</v>
      </c>
      <c r="C19" s="627"/>
      <c r="D19" s="627"/>
      <c r="E19" s="626">
        <v>0</v>
      </c>
    </row>
    <row r="20" spans="1:5" ht="16.5" thickBot="1" x14ac:dyDescent="0.25">
      <c r="A20" s="624">
        <v>5</v>
      </c>
      <c r="B20" s="625" t="s">
        <v>807</v>
      </c>
      <c r="C20" s="627" t="s">
        <v>808</v>
      </c>
      <c r="D20" s="626">
        <v>7544796</v>
      </c>
      <c r="E20" s="626">
        <v>6345859</v>
      </c>
    </row>
    <row r="21" spans="1:5" ht="16.5" thickBot="1" x14ac:dyDescent="0.25">
      <c r="A21" s="624">
        <v>6</v>
      </c>
      <c r="B21" s="625" t="s">
        <v>809</v>
      </c>
      <c r="C21" s="626">
        <v>50000</v>
      </c>
      <c r="D21" s="626">
        <v>59200</v>
      </c>
      <c r="E21" s="626">
        <v>46710</v>
      </c>
    </row>
    <row r="22" spans="1:5" ht="16.5" thickBot="1" x14ac:dyDescent="0.25">
      <c r="A22" s="624">
        <v>7</v>
      </c>
      <c r="B22" s="625" t="s">
        <v>810</v>
      </c>
      <c r="C22" s="627"/>
      <c r="D22" s="627"/>
      <c r="E22" s="627"/>
    </row>
    <row r="23" spans="1:5" ht="32.25" thickBot="1" x14ac:dyDescent="0.25">
      <c r="A23" s="624">
        <v>8</v>
      </c>
      <c r="B23" s="625" t="s">
        <v>811</v>
      </c>
      <c r="C23" s="626">
        <v>12500000</v>
      </c>
      <c r="D23" s="626">
        <v>17893023</v>
      </c>
      <c r="E23" s="626">
        <v>15657705</v>
      </c>
    </row>
    <row r="24" spans="1:5" ht="32.25" thickBot="1" x14ac:dyDescent="0.25">
      <c r="A24" s="624">
        <v>9</v>
      </c>
      <c r="B24" s="625" t="s">
        <v>812</v>
      </c>
      <c r="C24" s="627"/>
      <c r="D24" s="627"/>
      <c r="E24" s="627"/>
    </row>
    <row r="25" spans="1:5" ht="16.5" thickBot="1" x14ac:dyDescent="0.25">
      <c r="A25" s="624" t="s">
        <v>191</v>
      </c>
      <c r="B25" s="625" t="s">
        <v>813</v>
      </c>
      <c r="C25" s="627"/>
      <c r="D25" s="627"/>
      <c r="E25" s="627"/>
    </row>
    <row r="26" spans="1:5" ht="16.5" thickBot="1" x14ac:dyDescent="0.25">
      <c r="A26" s="624">
        <v>11</v>
      </c>
      <c r="B26" s="628" t="s">
        <v>814</v>
      </c>
      <c r="C26" s="626">
        <f>SUM(C17:C25)</f>
        <v>16950000</v>
      </c>
      <c r="D26" s="626">
        <f>SUM(D17:D25)</f>
        <v>29897019</v>
      </c>
      <c r="E26" s="626">
        <v>25938870</v>
      </c>
    </row>
    <row r="27" spans="1:5" ht="15.75" x14ac:dyDescent="0.2">
      <c r="A27" s="618"/>
    </row>
    <row r="28" spans="1:5" ht="15.75" x14ac:dyDescent="0.2">
      <c r="B28" s="618" t="s">
        <v>815</v>
      </c>
    </row>
    <row r="29" spans="1:5" ht="16.5" thickBot="1" x14ac:dyDescent="0.25">
      <c r="A29" s="619"/>
    </row>
    <row r="30" spans="1:5" ht="13.5" thickBot="1" x14ac:dyDescent="0.25">
      <c r="A30" s="620"/>
      <c r="B30" s="621" t="s">
        <v>794</v>
      </c>
      <c r="C30" s="621" t="s">
        <v>795</v>
      </c>
      <c r="D30" s="621" t="s">
        <v>796</v>
      </c>
    </row>
    <row r="31" spans="1:5" ht="16.5" thickBot="1" x14ac:dyDescent="0.25">
      <c r="A31" s="624">
        <v>1</v>
      </c>
      <c r="B31" s="696" t="s">
        <v>816</v>
      </c>
      <c r="C31" s="697"/>
      <c r="D31" s="698"/>
    </row>
    <row r="32" spans="1:5" ht="16.5" thickBot="1" x14ac:dyDescent="0.25">
      <c r="A32" s="624">
        <v>2</v>
      </c>
      <c r="B32" s="623" t="s">
        <v>817</v>
      </c>
      <c r="C32" s="623" t="s">
        <v>818</v>
      </c>
      <c r="D32" s="623" t="s">
        <v>819</v>
      </c>
    </row>
    <row r="33" spans="1:4" ht="26.25" thickBot="1" x14ac:dyDescent="0.25">
      <c r="A33" s="624">
        <v>3</v>
      </c>
      <c r="B33" s="629" t="s">
        <v>820</v>
      </c>
      <c r="C33" s="629" t="s">
        <v>821</v>
      </c>
      <c r="D33" s="630">
        <v>25938870</v>
      </c>
    </row>
    <row r="34" spans="1:4" ht="13.5" thickBot="1" x14ac:dyDescent="0.25">
      <c r="A34" s="624">
        <v>4</v>
      </c>
      <c r="B34" s="629"/>
      <c r="C34" s="629"/>
      <c r="D34" s="629"/>
    </row>
    <row r="35" spans="1:4" ht="13.5" thickBot="1" x14ac:dyDescent="0.25">
      <c r="A35" s="624">
        <v>5</v>
      </c>
      <c r="B35" s="629"/>
      <c r="C35" s="629"/>
      <c r="D35" s="629"/>
    </row>
    <row r="36" spans="1:4" ht="13.5" thickBot="1" x14ac:dyDescent="0.25">
      <c r="A36" s="624">
        <v>6</v>
      </c>
      <c r="B36" s="629"/>
      <c r="C36" s="629"/>
      <c r="D36" s="629"/>
    </row>
    <row r="37" spans="1:4" ht="15.75" thickBot="1" x14ac:dyDescent="0.25">
      <c r="A37" s="624">
        <v>7</v>
      </c>
      <c r="B37" s="699"/>
      <c r="C37" s="700"/>
      <c r="D37" s="629"/>
    </row>
  </sheetData>
  <mergeCells count="4">
    <mergeCell ref="A15:A16"/>
    <mergeCell ref="B15:B16"/>
    <mergeCell ref="B31:D31"/>
    <mergeCell ref="B37:C3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K35"/>
  <sheetViews>
    <sheetView workbookViewId="0">
      <selection activeCell="A3" sqref="A3:K3"/>
    </sheetView>
  </sheetViews>
  <sheetFormatPr defaultRowHeight="12.75" x14ac:dyDescent="0.2"/>
  <cols>
    <col min="1" max="1" width="17.85546875" style="158" customWidth="1"/>
    <col min="2" max="2" width="13" style="158" customWidth="1"/>
    <col min="3" max="4" width="10.85546875" style="158" customWidth="1"/>
    <col min="5" max="5" width="9.140625" style="158"/>
    <col min="6" max="6" width="10.7109375" style="158" customWidth="1"/>
    <col min="7" max="7" width="11.5703125" style="158" customWidth="1"/>
    <col min="8" max="8" width="9.140625" style="158"/>
    <col min="9" max="9" width="11.28515625" style="158" customWidth="1"/>
    <col min="10" max="10" width="10" style="158" customWidth="1"/>
    <col min="11" max="256" width="9.140625" style="158"/>
    <col min="257" max="257" width="17.85546875" style="158" customWidth="1"/>
    <col min="258" max="258" width="13" style="158" customWidth="1"/>
    <col min="259" max="260" width="10.85546875" style="158" customWidth="1"/>
    <col min="261" max="261" width="9.140625" style="158"/>
    <col min="262" max="262" width="10.7109375" style="158" customWidth="1"/>
    <col min="263" max="263" width="11.5703125" style="158" customWidth="1"/>
    <col min="264" max="264" width="9.140625" style="158"/>
    <col min="265" max="265" width="11.28515625" style="158" customWidth="1"/>
    <col min="266" max="266" width="10" style="158" customWidth="1"/>
    <col min="267" max="512" width="9.140625" style="158"/>
    <col min="513" max="513" width="17.85546875" style="158" customWidth="1"/>
    <col min="514" max="514" width="13" style="158" customWidth="1"/>
    <col min="515" max="516" width="10.85546875" style="158" customWidth="1"/>
    <col min="517" max="517" width="9.140625" style="158"/>
    <col min="518" max="518" width="10.7109375" style="158" customWidth="1"/>
    <col min="519" max="519" width="11.5703125" style="158" customWidth="1"/>
    <col min="520" max="520" width="9.140625" style="158"/>
    <col min="521" max="521" width="11.28515625" style="158" customWidth="1"/>
    <col min="522" max="522" width="10" style="158" customWidth="1"/>
    <col min="523" max="768" width="9.140625" style="158"/>
    <col min="769" max="769" width="17.85546875" style="158" customWidth="1"/>
    <col min="770" max="770" width="13" style="158" customWidth="1"/>
    <col min="771" max="772" width="10.85546875" style="158" customWidth="1"/>
    <col min="773" max="773" width="9.140625" style="158"/>
    <col min="774" max="774" width="10.7109375" style="158" customWidth="1"/>
    <col min="775" max="775" width="11.5703125" style="158" customWidth="1"/>
    <col min="776" max="776" width="9.140625" style="158"/>
    <col min="777" max="777" width="11.28515625" style="158" customWidth="1"/>
    <col min="778" max="778" width="10" style="158" customWidth="1"/>
    <col min="779" max="1024" width="9.140625" style="158"/>
    <col min="1025" max="1025" width="17.85546875" style="158" customWidth="1"/>
    <col min="1026" max="1026" width="13" style="158" customWidth="1"/>
    <col min="1027" max="1028" width="10.85546875" style="158" customWidth="1"/>
    <col min="1029" max="1029" width="9.140625" style="158"/>
    <col min="1030" max="1030" width="10.7109375" style="158" customWidth="1"/>
    <col min="1031" max="1031" width="11.5703125" style="158" customWidth="1"/>
    <col min="1032" max="1032" width="9.140625" style="158"/>
    <col min="1033" max="1033" width="11.28515625" style="158" customWidth="1"/>
    <col min="1034" max="1034" width="10" style="158" customWidth="1"/>
    <col min="1035" max="1280" width="9.140625" style="158"/>
    <col min="1281" max="1281" width="17.85546875" style="158" customWidth="1"/>
    <col min="1282" max="1282" width="13" style="158" customWidth="1"/>
    <col min="1283" max="1284" width="10.85546875" style="158" customWidth="1"/>
    <col min="1285" max="1285" width="9.140625" style="158"/>
    <col min="1286" max="1286" width="10.7109375" style="158" customWidth="1"/>
    <col min="1287" max="1287" width="11.5703125" style="158" customWidth="1"/>
    <col min="1288" max="1288" width="9.140625" style="158"/>
    <col min="1289" max="1289" width="11.28515625" style="158" customWidth="1"/>
    <col min="1290" max="1290" width="10" style="158" customWidth="1"/>
    <col min="1291" max="1536" width="9.140625" style="158"/>
    <col min="1537" max="1537" width="17.85546875" style="158" customWidth="1"/>
    <col min="1538" max="1538" width="13" style="158" customWidth="1"/>
    <col min="1539" max="1540" width="10.85546875" style="158" customWidth="1"/>
    <col min="1541" max="1541" width="9.140625" style="158"/>
    <col min="1542" max="1542" width="10.7109375" style="158" customWidth="1"/>
    <col min="1543" max="1543" width="11.5703125" style="158" customWidth="1"/>
    <col min="1544" max="1544" width="9.140625" style="158"/>
    <col min="1545" max="1545" width="11.28515625" style="158" customWidth="1"/>
    <col min="1546" max="1546" width="10" style="158" customWidth="1"/>
    <col min="1547" max="1792" width="9.140625" style="158"/>
    <col min="1793" max="1793" width="17.85546875" style="158" customWidth="1"/>
    <col min="1794" max="1794" width="13" style="158" customWidth="1"/>
    <col min="1795" max="1796" width="10.85546875" style="158" customWidth="1"/>
    <col min="1797" max="1797" width="9.140625" style="158"/>
    <col min="1798" max="1798" width="10.7109375" style="158" customWidth="1"/>
    <col min="1799" max="1799" width="11.5703125" style="158" customWidth="1"/>
    <col min="1800" max="1800" width="9.140625" style="158"/>
    <col min="1801" max="1801" width="11.28515625" style="158" customWidth="1"/>
    <col min="1802" max="1802" width="10" style="158" customWidth="1"/>
    <col min="1803" max="2048" width="9.140625" style="158"/>
    <col min="2049" max="2049" width="17.85546875" style="158" customWidth="1"/>
    <col min="2050" max="2050" width="13" style="158" customWidth="1"/>
    <col min="2051" max="2052" width="10.85546875" style="158" customWidth="1"/>
    <col min="2053" max="2053" width="9.140625" style="158"/>
    <col min="2054" max="2054" width="10.7109375" style="158" customWidth="1"/>
    <col min="2055" max="2055" width="11.5703125" style="158" customWidth="1"/>
    <col min="2056" max="2056" width="9.140625" style="158"/>
    <col min="2057" max="2057" width="11.28515625" style="158" customWidth="1"/>
    <col min="2058" max="2058" width="10" style="158" customWidth="1"/>
    <col min="2059" max="2304" width="9.140625" style="158"/>
    <col min="2305" max="2305" width="17.85546875" style="158" customWidth="1"/>
    <col min="2306" max="2306" width="13" style="158" customWidth="1"/>
    <col min="2307" max="2308" width="10.85546875" style="158" customWidth="1"/>
    <col min="2309" max="2309" width="9.140625" style="158"/>
    <col min="2310" max="2310" width="10.7109375" style="158" customWidth="1"/>
    <col min="2311" max="2311" width="11.5703125" style="158" customWidth="1"/>
    <col min="2312" max="2312" width="9.140625" style="158"/>
    <col min="2313" max="2313" width="11.28515625" style="158" customWidth="1"/>
    <col min="2314" max="2314" width="10" style="158" customWidth="1"/>
    <col min="2315" max="2560" width="9.140625" style="158"/>
    <col min="2561" max="2561" width="17.85546875" style="158" customWidth="1"/>
    <col min="2562" max="2562" width="13" style="158" customWidth="1"/>
    <col min="2563" max="2564" width="10.85546875" style="158" customWidth="1"/>
    <col min="2565" max="2565" width="9.140625" style="158"/>
    <col min="2566" max="2566" width="10.7109375" style="158" customWidth="1"/>
    <col min="2567" max="2567" width="11.5703125" style="158" customWidth="1"/>
    <col min="2568" max="2568" width="9.140625" style="158"/>
    <col min="2569" max="2569" width="11.28515625" style="158" customWidth="1"/>
    <col min="2570" max="2570" width="10" style="158" customWidth="1"/>
    <col min="2571" max="2816" width="9.140625" style="158"/>
    <col min="2817" max="2817" width="17.85546875" style="158" customWidth="1"/>
    <col min="2818" max="2818" width="13" style="158" customWidth="1"/>
    <col min="2819" max="2820" width="10.85546875" style="158" customWidth="1"/>
    <col min="2821" max="2821" width="9.140625" style="158"/>
    <col min="2822" max="2822" width="10.7109375" style="158" customWidth="1"/>
    <col min="2823" max="2823" width="11.5703125" style="158" customWidth="1"/>
    <col min="2824" max="2824" width="9.140625" style="158"/>
    <col min="2825" max="2825" width="11.28515625" style="158" customWidth="1"/>
    <col min="2826" max="2826" width="10" style="158" customWidth="1"/>
    <col min="2827" max="3072" width="9.140625" style="158"/>
    <col min="3073" max="3073" width="17.85546875" style="158" customWidth="1"/>
    <col min="3074" max="3074" width="13" style="158" customWidth="1"/>
    <col min="3075" max="3076" width="10.85546875" style="158" customWidth="1"/>
    <col min="3077" max="3077" width="9.140625" style="158"/>
    <col min="3078" max="3078" width="10.7109375" style="158" customWidth="1"/>
    <col min="3079" max="3079" width="11.5703125" style="158" customWidth="1"/>
    <col min="3080" max="3080" width="9.140625" style="158"/>
    <col min="3081" max="3081" width="11.28515625" style="158" customWidth="1"/>
    <col min="3082" max="3082" width="10" style="158" customWidth="1"/>
    <col min="3083" max="3328" width="9.140625" style="158"/>
    <col min="3329" max="3329" width="17.85546875" style="158" customWidth="1"/>
    <col min="3330" max="3330" width="13" style="158" customWidth="1"/>
    <col min="3331" max="3332" width="10.85546875" style="158" customWidth="1"/>
    <col min="3333" max="3333" width="9.140625" style="158"/>
    <col min="3334" max="3334" width="10.7109375" style="158" customWidth="1"/>
    <col min="3335" max="3335" width="11.5703125" style="158" customWidth="1"/>
    <col min="3336" max="3336" width="9.140625" style="158"/>
    <col min="3337" max="3337" width="11.28515625" style="158" customWidth="1"/>
    <col min="3338" max="3338" width="10" style="158" customWidth="1"/>
    <col min="3339" max="3584" width="9.140625" style="158"/>
    <col min="3585" max="3585" width="17.85546875" style="158" customWidth="1"/>
    <col min="3586" max="3586" width="13" style="158" customWidth="1"/>
    <col min="3587" max="3588" width="10.85546875" style="158" customWidth="1"/>
    <col min="3589" max="3589" width="9.140625" style="158"/>
    <col min="3590" max="3590" width="10.7109375" style="158" customWidth="1"/>
    <col min="3591" max="3591" width="11.5703125" style="158" customWidth="1"/>
    <col min="3592" max="3592" width="9.140625" style="158"/>
    <col min="3593" max="3593" width="11.28515625" style="158" customWidth="1"/>
    <col min="3594" max="3594" width="10" style="158" customWidth="1"/>
    <col min="3595" max="3840" width="9.140625" style="158"/>
    <col min="3841" max="3841" width="17.85546875" style="158" customWidth="1"/>
    <col min="3842" max="3842" width="13" style="158" customWidth="1"/>
    <col min="3843" max="3844" width="10.85546875" style="158" customWidth="1"/>
    <col min="3845" max="3845" width="9.140625" style="158"/>
    <col min="3846" max="3846" width="10.7109375" style="158" customWidth="1"/>
    <col min="3847" max="3847" width="11.5703125" style="158" customWidth="1"/>
    <col min="3848" max="3848" width="9.140625" style="158"/>
    <col min="3849" max="3849" width="11.28515625" style="158" customWidth="1"/>
    <col min="3850" max="3850" width="10" style="158" customWidth="1"/>
    <col min="3851" max="4096" width="9.140625" style="158"/>
    <col min="4097" max="4097" width="17.85546875" style="158" customWidth="1"/>
    <col min="4098" max="4098" width="13" style="158" customWidth="1"/>
    <col min="4099" max="4100" width="10.85546875" style="158" customWidth="1"/>
    <col min="4101" max="4101" width="9.140625" style="158"/>
    <col min="4102" max="4102" width="10.7109375" style="158" customWidth="1"/>
    <col min="4103" max="4103" width="11.5703125" style="158" customWidth="1"/>
    <col min="4104" max="4104" width="9.140625" style="158"/>
    <col min="4105" max="4105" width="11.28515625" style="158" customWidth="1"/>
    <col min="4106" max="4106" width="10" style="158" customWidth="1"/>
    <col min="4107" max="4352" width="9.140625" style="158"/>
    <col min="4353" max="4353" width="17.85546875" style="158" customWidth="1"/>
    <col min="4354" max="4354" width="13" style="158" customWidth="1"/>
    <col min="4355" max="4356" width="10.85546875" style="158" customWidth="1"/>
    <col min="4357" max="4357" width="9.140625" style="158"/>
    <col min="4358" max="4358" width="10.7109375" style="158" customWidth="1"/>
    <col min="4359" max="4359" width="11.5703125" style="158" customWidth="1"/>
    <col min="4360" max="4360" width="9.140625" style="158"/>
    <col min="4361" max="4361" width="11.28515625" style="158" customWidth="1"/>
    <col min="4362" max="4362" width="10" style="158" customWidth="1"/>
    <col min="4363" max="4608" width="9.140625" style="158"/>
    <col min="4609" max="4609" width="17.85546875" style="158" customWidth="1"/>
    <col min="4610" max="4610" width="13" style="158" customWidth="1"/>
    <col min="4611" max="4612" width="10.85546875" style="158" customWidth="1"/>
    <col min="4613" max="4613" width="9.140625" style="158"/>
    <col min="4614" max="4614" width="10.7109375" style="158" customWidth="1"/>
    <col min="4615" max="4615" width="11.5703125" style="158" customWidth="1"/>
    <col min="4616" max="4616" width="9.140625" style="158"/>
    <col min="4617" max="4617" width="11.28515625" style="158" customWidth="1"/>
    <col min="4618" max="4618" width="10" style="158" customWidth="1"/>
    <col min="4619" max="4864" width="9.140625" style="158"/>
    <col min="4865" max="4865" width="17.85546875" style="158" customWidth="1"/>
    <col min="4866" max="4866" width="13" style="158" customWidth="1"/>
    <col min="4867" max="4868" width="10.85546875" style="158" customWidth="1"/>
    <col min="4869" max="4869" width="9.140625" style="158"/>
    <col min="4870" max="4870" width="10.7109375" style="158" customWidth="1"/>
    <col min="4871" max="4871" width="11.5703125" style="158" customWidth="1"/>
    <col min="4872" max="4872" width="9.140625" style="158"/>
    <col min="4873" max="4873" width="11.28515625" style="158" customWidth="1"/>
    <col min="4874" max="4874" width="10" style="158" customWidth="1"/>
    <col min="4875" max="5120" width="9.140625" style="158"/>
    <col min="5121" max="5121" width="17.85546875" style="158" customWidth="1"/>
    <col min="5122" max="5122" width="13" style="158" customWidth="1"/>
    <col min="5123" max="5124" width="10.85546875" style="158" customWidth="1"/>
    <col min="5125" max="5125" width="9.140625" style="158"/>
    <col min="5126" max="5126" width="10.7109375" style="158" customWidth="1"/>
    <col min="5127" max="5127" width="11.5703125" style="158" customWidth="1"/>
    <col min="5128" max="5128" width="9.140625" style="158"/>
    <col min="5129" max="5129" width="11.28515625" style="158" customWidth="1"/>
    <col min="5130" max="5130" width="10" style="158" customWidth="1"/>
    <col min="5131" max="5376" width="9.140625" style="158"/>
    <col min="5377" max="5377" width="17.85546875" style="158" customWidth="1"/>
    <col min="5378" max="5378" width="13" style="158" customWidth="1"/>
    <col min="5379" max="5380" width="10.85546875" style="158" customWidth="1"/>
    <col min="5381" max="5381" width="9.140625" style="158"/>
    <col min="5382" max="5382" width="10.7109375" style="158" customWidth="1"/>
    <col min="5383" max="5383" width="11.5703125" style="158" customWidth="1"/>
    <col min="5384" max="5384" width="9.140625" style="158"/>
    <col min="5385" max="5385" width="11.28515625" style="158" customWidth="1"/>
    <col min="5386" max="5386" width="10" style="158" customWidth="1"/>
    <col min="5387" max="5632" width="9.140625" style="158"/>
    <col min="5633" max="5633" width="17.85546875" style="158" customWidth="1"/>
    <col min="5634" max="5634" width="13" style="158" customWidth="1"/>
    <col min="5635" max="5636" width="10.85546875" style="158" customWidth="1"/>
    <col min="5637" max="5637" width="9.140625" style="158"/>
    <col min="5638" max="5638" width="10.7109375" style="158" customWidth="1"/>
    <col min="5639" max="5639" width="11.5703125" style="158" customWidth="1"/>
    <col min="5640" max="5640" width="9.140625" style="158"/>
    <col min="5641" max="5641" width="11.28515625" style="158" customWidth="1"/>
    <col min="5642" max="5642" width="10" style="158" customWidth="1"/>
    <col min="5643" max="5888" width="9.140625" style="158"/>
    <col min="5889" max="5889" width="17.85546875" style="158" customWidth="1"/>
    <col min="5890" max="5890" width="13" style="158" customWidth="1"/>
    <col min="5891" max="5892" width="10.85546875" style="158" customWidth="1"/>
    <col min="5893" max="5893" width="9.140625" style="158"/>
    <col min="5894" max="5894" width="10.7109375" style="158" customWidth="1"/>
    <col min="5895" max="5895" width="11.5703125" style="158" customWidth="1"/>
    <col min="5896" max="5896" width="9.140625" style="158"/>
    <col min="5897" max="5897" width="11.28515625" style="158" customWidth="1"/>
    <col min="5898" max="5898" width="10" style="158" customWidth="1"/>
    <col min="5899" max="6144" width="9.140625" style="158"/>
    <col min="6145" max="6145" width="17.85546875" style="158" customWidth="1"/>
    <col min="6146" max="6146" width="13" style="158" customWidth="1"/>
    <col min="6147" max="6148" width="10.85546875" style="158" customWidth="1"/>
    <col min="6149" max="6149" width="9.140625" style="158"/>
    <col min="6150" max="6150" width="10.7109375" style="158" customWidth="1"/>
    <col min="6151" max="6151" width="11.5703125" style="158" customWidth="1"/>
    <col min="6152" max="6152" width="9.140625" style="158"/>
    <col min="6153" max="6153" width="11.28515625" style="158" customWidth="1"/>
    <col min="6154" max="6154" width="10" style="158" customWidth="1"/>
    <col min="6155" max="6400" width="9.140625" style="158"/>
    <col min="6401" max="6401" width="17.85546875" style="158" customWidth="1"/>
    <col min="6402" max="6402" width="13" style="158" customWidth="1"/>
    <col min="6403" max="6404" width="10.85546875" style="158" customWidth="1"/>
    <col min="6405" max="6405" width="9.140625" style="158"/>
    <col min="6406" max="6406" width="10.7109375" style="158" customWidth="1"/>
    <col min="6407" max="6407" width="11.5703125" style="158" customWidth="1"/>
    <col min="6408" max="6408" width="9.140625" style="158"/>
    <col min="6409" max="6409" width="11.28515625" style="158" customWidth="1"/>
    <col min="6410" max="6410" width="10" style="158" customWidth="1"/>
    <col min="6411" max="6656" width="9.140625" style="158"/>
    <col min="6657" max="6657" width="17.85546875" style="158" customWidth="1"/>
    <col min="6658" max="6658" width="13" style="158" customWidth="1"/>
    <col min="6659" max="6660" width="10.85546875" style="158" customWidth="1"/>
    <col min="6661" max="6661" width="9.140625" style="158"/>
    <col min="6662" max="6662" width="10.7109375" style="158" customWidth="1"/>
    <col min="6663" max="6663" width="11.5703125" style="158" customWidth="1"/>
    <col min="6664" max="6664" width="9.140625" style="158"/>
    <col min="6665" max="6665" width="11.28515625" style="158" customWidth="1"/>
    <col min="6666" max="6666" width="10" style="158" customWidth="1"/>
    <col min="6667" max="6912" width="9.140625" style="158"/>
    <col min="6913" max="6913" width="17.85546875" style="158" customWidth="1"/>
    <col min="6914" max="6914" width="13" style="158" customWidth="1"/>
    <col min="6915" max="6916" width="10.85546875" style="158" customWidth="1"/>
    <col min="6917" max="6917" width="9.140625" style="158"/>
    <col min="6918" max="6918" width="10.7109375" style="158" customWidth="1"/>
    <col min="6919" max="6919" width="11.5703125" style="158" customWidth="1"/>
    <col min="6920" max="6920" width="9.140625" style="158"/>
    <col min="6921" max="6921" width="11.28515625" style="158" customWidth="1"/>
    <col min="6922" max="6922" width="10" style="158" customWidth="1"/>
    <col min="6923" max="7168" width="9.140625" style="158"/>
    <col min="7169" max="7169" width="17.85546875" style="158" customWidth="1"/>
    <col min="7170" max="7170" width="13" style="158" customWidth="1"/>
    <col min="7171" max="7172" width="10.85546875" style="158" customWidth="1"/>
    <col min="7173" max="7173" width="9.140625" style="158"/>
    <col min="7174" max="7174" width="10.7109375" style="158" customWidth="1"/>
    <col min="7175" max="7175" width="11.5703125" style="158" customWidth="1"/>
    <col min="7176" max="7176" width="9.140625" style="158"/>
    <col min="7177" max="7177" width="11.28515625" style="158" customWidth="1"/>
    <col min="7178" max="7178" width="10" style="158" customWidth="1"/>
    <col min="7179" max="7424" width="9.140625" style="158"/>
    <col min="7425" max="7425" width="17.85546875" style="158" customWidth="1"/>
    <col min="7426" max="7426" width="13" style="158" customWidth="1"/>
    <col min="7427" max="7428" width="10.85546875" style="158" customWidth="1"/>
    <col min="7429" max="7429" width="9.140625" style="158"/>
    <col min="7430" max="7430" width="10.7109375" style="158" customWidth="1"/>
    <col min="7431" max="7431" width="11.5703125" style="158" customWidth="1"/>
    <col min="7432" max="7432" width="9.140625" style="158"/>
    <col min="7433" max="7433" width="11.28515625" style="158" customWidth="1"/>
    <col min="7434" max="7434" width="10" style="158" customWidth="1"/>
    <col min="7435" max="7680" width="9.140625" style="158"/>
    <col min="7681" max="7681" width="17.85546875" style="158" customWidth="1"/>
    <col min="7682" max="7682" width="13" style="158" customWidth="1"/>
    <col min="7683" max="7684" width="10.85546875" style="158" customWidth="1"/>
    <col min="7685" max="7685" width="9.140625" style="158"/>
    <col min="7686" max="7686" width="10.7109375" style="158" customWidth="1"/>
    <col min="7687" max="7687" width="11.5703125" style="158" customWidth="1"/>
    <col min="7688" max="7688" width="9.140625" style="158"/>
    <col min="7689" max="7689" width="11.28515625" style="158" customWidth="1"/>
    <col min="7690" max="7690" width="10" style="158" customWidth="1"/>
    <col min="7691" max="7936" width="9.140625" style="158"/>
    <col min="7937" max="7937" width="17.85546875" style="158" customWidth="1"/>
    <col min="7938" max="7938" width="13" style="158" customWidth="1"/>
    <col min="7939" max="7940" width="10.85546875" style="158" customWidth="1"/>
    <col min="7941" max="7941" width="9.140625" style="158"/>
    <col min="7942" max="7942" width="10.7109375" style="158" customWidth="1"/>
    <col min="7943" max="7943" width="11.5703125" style="158" customWidth="1"/>
    <col min="7944" max="7944" width="9.140625" style="158"/>
    <col min="7945" max="7945" width="11.28515625" style="158" customWidth="1"/>
    <col min="7946" max="7946" width="10" style="158" customWidth="1"/>
    <col min="7947" max="8192" width="9.140625" style="158"/>
    <col min="8193" max="8193" width="17.85546875" style="158" customWidth="1"/>
    <col min="8194" max="8194" width="13" style="158" customWidth="1"/>
    <col min="8195" max="8196" width="10.85546875" style="158" customWidth="1"/>
    <col min="8197" max="8197" width="9.140625" style="158"/>
    <col min="8198" max="8198" width="10.7109375" style="158" customWidth="1"/>
    <col min="8199" max="8199" width="11.5703125" style="158" customWidth="1"/>
    <col min="8200" max="8200" width="9.140625" style="158"/>
    <col min="8201" max="8201" width="11.28515625" style="158" customWidth="1"/>
    <col min="8202" max="8202" width="10" style="158" customWidth="1"/>
    <col min="8203" max="8448" width="9.140625" style="158"/>
    <col min="8449" max="8449" width="17.85546875" style="158" customWidth="1"/>
    <col min="8450" max="8450" width="13" style="158" customWidth="1"/>
    <col min="8451" max="8452" width="10.85546875" style="158" customWidth="1"/>
    <col min="8453" max="8453" width="9.140625" style="158"/>
    <col min="8454" max="8454" width="10.7109375" style="158" customWidth="1"/>
    <col min="8455" max="8455" width="11.5703125" style="158" customWidth="1"/>
    <col min="8456" max="8456" width="9.140625" style="158"/>
    <col min="8457" max="8457" width="11.28515625" style="158" customWidth="1"/>
    <col min="8458" max="8458" width="10" style="158" customWidth="1"/>
    <col min="8459" max="8704" width="9.140625" style="158"/>
    <col min="8705" max="8705" width="17.85546875" style="158" customWidth="1"/>
    <col min="8706" max="8706" width="13" style="158" customWidth="1"/>
    <col min="8707" max="8708" width="10.85546875" style="158" customWidth="1"/>
    <col min="8709" max="8709" width="9.140625" style="158"/>
    <col min="8710" max="8710" width="10.7109375" style="158" customWidth="1"/>
    <col min="8711" max="8711" width="11.5703125" style="158" customWidth="1"/>
    <col min="8712" max="8712" width="9.140625" style="158"/>
    <col min="8713" max="8713" width="11.28515625" style="158" customWidth="1"/>
    <col min="8714" max="8714" width="10" style="158" customWidth="1"/>
    <col min="8715" max="8960" width="9.140625" style="158"/>
    <col min="8961" max="8961" width="17.85546875" style="158" customWidth="1"/>
    <col min="8962" max="8962" width="13" style="158" customWidth="1"/>
    <col min="8963" max="8964" width="10.85546875" style="158" customWidth="1"/>
    <col min="8965" max="8965" width="9.140625" style="158"/>
    <col min="8966" max="8966" width="10.7109375" style="158" customWidth="1"/>
    <col min="8967" max="8967" width="11.5703125" style="158" customWidth="1"/>
    <col min="8968" max="8968" width="9.140625" style="158"/>
    <col min="8969" max="8969" width="11.28515625" style="158" customWidth="1"/>
    <col min="8970" max="8970" width="10" style="158" customWidth="1"/>
    <col min="8971" max="9216" width="9.140625" style="158"/>
    <col min="9217" max="9217" width="17.85546875" style="158" customWidth="1"/>
    <col min="9218" max="9218" width="13" style="158" customWidth="1"/>
    <col min="9219" max="9220" width="10.85546875" style="158" customWidth="1"/>
    <col min="9221" max="9221" width="9.140625" style="158"/>
    <col min="9222" max="9222" width="10.7109375" style="158" customWidth="1"/>
    <col min="9223" max="9223" width="11.5703125" style="158" customWidth="1"/>
    <col min="9224" max="9224" width="9.140625" style="158"/>
    <col min="9225" max="9225" width="11.28515625" style="158" customWidth="1"/>
    <col min="9226" max="9226" width="10" style="158" customWidth="1"/>
    <col min="9227" max="9472" width="9.140625" style="158"/>
    <col min="9473" max="9473" width="17.85546875" style="158" customWidth="1"/>
    <col min="9474" max="9474" width="13" style="158" customWidth="1"/>
    <col min="9475" max="9476" width="10.85546875" style="158" customWidth="1"/>
    <col min="9477" max="9477" width="9.140625" style="158"/>
    <col min="9478" max="9478" width="10.7109375" style="158" customWidth="1"/>
    <col min="9479" max="9479" width="11.5703125" style="158" customWidth="1"/>
    <col min="9480" max="9480" width="9.140625" style="158"/>
    <col min="9481" max="9481" width="11.28515625" style="158" customWidth="1"/>
    <col min="9482" max="9482" width="10" style="158" customWidth="1"/>
    <col min="9483" max="9728" width="9.140625" style="158"/>
    <col min="9729" max="9729" width="17.85546875" style="158" customWidth="1"/>
    <col min="9730" max="9730" width="13" style="158" customWidth="1"/>
    <col min="9731" max="9732" width="10.85546875" style="158" customWidth="1"/>
    <col min="9733" max="9733" width="9.140625" style="158"/>
    <col min="9734" max="9734" width="10.7109375" style="158" customWidth="1"/>
    <col min="9735" max="9735" width="11.5703125" style="158" customWidth="1"/>
    <col min="9736" max="9736" width="9.140625" style="158"/>
    <col min="9737" max="9737" width="11.28515625" style="158" customWidth="1"/>
    <col min="9738" max="9738" width="10" style="158" customWidth="1"/>
    <col min="9739" max="9984" width="9.140625" style="158"/>
    <col min="9985" max="9985" width="17.85546875" style="158" customWidth="1"/>
    <col min="9986" max="9986" width="13" style="158" customWidth="1"/>
    <col min="9987" max="9988" width="10.85546875" style="158" customWidth="1"/>
    <col min="9989" max="9989" width="9.140625" style="158"/>
    <col min="9990" max="9990" width="10.7109375" style="158" customWidth="1"/>
    <col min="9991" max="9991" width="11.5703125" style="158" customWidth="1"/>
    <col min="9992" max="9992" width="9.140625" style="158"/>
    <col min="9993" max="9993" width="11.28515625" style="158" customWidth="1"/>
    <col min="9994" max="9994" width="10" style="158" customWidth="1"/>
    <col min="9995" max="10240" width="9.140625" style="158"/>
    <col min="10241" max="10241" width="17.85546875" style="158" customWidth="1"/>
    <col min="10242" max="10242" width="13" style="158" customWidth="1"/>
    <col min="10243" max="10244" width="10.85546875" style="158" customWidth="1"/>
    <col min="10245" max="10245" width="9.140625" style="158"/>
    <col min="10246" max="10246" width="10.7109375" style="158" customWidth="1"/>
    <col min="10247" max="10247" width="11.5703125" style="158" customWidth="1"/>
    <col min="10248" max="10248" width="9.140625" style="158"/>
    <col min="10249" max="10249" width="11.28515625" style="158" customWidth="1"/>
    <col min="10250" max="10250" width="10" style="158" customWidth="1"/>
    <col min="10251" max="10496" width="9.140625" style="158"/>
    <col min="10497" max="10497" width="17.85546875" style="158" customWidth="1"/>
    <col min="10498" max="10498" width="13" style="158" customWidth="1"/>
    <col min="10499" max="10500" width="10.85546875" style="158" customWidth="1"/>
    <col min="10501" max="10501" width="9.140625" style="158"/>
    <col min="10502" max="10502" width="10.7109375" style="158" customWidth="1"/>
    <col min="10503" max="10503" width="11.5703125" style="158" customWidth="1"/>
    <col min="10504" max="10504" width="9.140625" style="158"/>
    <col min="10505" max="10505" width="11.28515625" style="158" customWidth="1"/>
    <col min="10506" max="10506" width="10" style="158" customWidth="1"/>
    <col min="10507" max="10752" width="9.140625" style="158"/>
    <col min="10753" max="10753" width="17.85546875" style="158" customWidth="1"/>
    <col min="10754" max="10754" width="13" style="158" customWidth="1"/>
    <col min="10755" max="10756" width="10.85546875" style="158" customWidth="1"/>
    <col min="10757" max="10757" width="9.140625" style="158"/>
    <col min="10758" max="10758" width="10.7109375" style="158" customWidth="1"/>
    <col min="10759" max="10759" width="11.5703125" style="158" customWidth="1"/>
    <col min="10760" max="10760" width="9.140625" style="158"/>
    <col min="10761" max="10761" width="11.28515625" style="158" customWidth="1"/>
    <col min="10762" max="10762" width="10" style="158" customWidth="1"/>
    <col min="10763" max="11008" width="9.140625" style="158"/>
    <col min="11009" max="11009" width="17.85546875" style="158" customWidth="1"/>
    <col min="11010" max="11010" width="13" style="158" customWidth="1"/>
    <col min="11011" max="11012" width="10.85546875" style="158" customWidth="1"/>
    <col min="11013" max="11013" width="9.140625" style="158"/>
    <col min="11014" max="11014" width="10.7109375" style="158" customWidth="1"/>
    <col min="11015" max="11015" width="11.5703125" style="158" customWidth="1"/>
    <col min="11016" max="11016" width="9.140625" style="158"/>
    <col min="11017" max="11017" width="11.28515625" style="158" customWidth="1"/>
    <col min="11018" max="11018" width="10" style="158" customWidth="1"/>
    <col min="11019" max="11264" width="9.140625" style="158"/>
    <col min="11265" max="11265" width="17.85546875" style="158" customWidth="1"/>
    <col min="11266" max="11266" width="13" style="158" customWidth="1"/>
    <col min="11267" max="11268" width="10.85546875" style="158" customWidth="1"/>
    <col min="11269" max="11269" width="9.140625" style="158"/>
    <col min="11270" max="11270" width="10.7109375" style="158" customWidth="1"/>
    <col min="11271" max="11271" width="11.5703125" style="158" customWidth="1"/>
    <col min="11272" max="11272" width="9.140625" style="158"/>
    <col min="11273" max="11273" width="11.28515625" style="158" customWidth="1"/>
    <col min="11274" max="11274" width="10" style="158" customWidth="1"/>
    <col min="11275" max="11520" width="9.140625" style="158"/>
    <col min="11521" max="11521" width="17.85546875" style="158" customWidth="1"/>
    <col min="11522" max="11522" width="13" style="158" customWidth="1"/>
    <col min="11523" max="11524" width="10.85546875" style="158" customWidth="1"/>
    <col min="11525" max="11525" width="9.140625" style="158"/>
    <col min="11526" max="11526" width="10.7109375" style="158" customWidth="1"/>
    <col min="11527" max="11527" width="11.5703125" style="158" customWidth="1"/>
    <col min="11528" max="11528" width="9.140625" style="158"/>
    <col min="11529" max="11529" width="11.28515625" style="158" customWidth="1"/>
    <col min="11530" max="11530" width="10" style="158" customWidth="1"/>
    <col min="11531" max="11776" width="9.140625" style="158"/>
    <col min="11777" max="11777" width="17.85546875" style="158" customWidth="1"/>
    <col min="11778" max="11778" width="13" style="158" customWidth="1"/>
    <col min="11779" max="11780" width="10.85546875" style="158" customWidth="1"/>
    <col min="11781" max="11781" width="9.140625" style="158"/>
    <col min="11782" max="11782" width="10.7109375" style="158" customWidth="1"/>
    <col min="11783" max="11783" width="11.5703125" style="158" customWidth="1"/>
    <col min="11784" max="11784" width="9.140625" style="158"/>
    <col min="11785" max="11785" width="11.28515625" style="158" customWidth="1"/>
    <col min="11786" max="11786" width="10" style="158" customWidth="1"/>
    <col min="11787" max="12032" width="9.140625" style="158"/>
    <col min="12033" max="12033" width="17.85546875" style="158" customWidth="1"/>
    <col min="12034" max="12034" width="13" style="158" customWidth="1"/>
    <col min="12035" max="12036" width="10.85546875" style="158" customWidth="1"/>
    <col min="12037" max="12037" width="9.140625" style="158"/>
    <col min="12038" max="12038" width="10.7109375" style="158" customWidth="1"/>
    <col min="12039" max="12039" width="11.5703125" style="158" customWidth="1"/>
    <col min="12040" max="12040" width="9.140625" style="158"/>
    <col min="12041" max="12041" width="11.28515625" style="158" customWidth="1"/>
    <col min="12042" max="12042" width="10" style="158" customWidth="1"/>
    <col min="12043" max="12288" width="9.140625" style="158"/>
    <col min="12289" max="12289" width="17.85546875" style="158" customWidth="1"/>
    <col min="12290" max="12290" width="13" style="158" customWidth="1"/>
    <col min="12291" max="12292" width="10.85546875" style="158" customWidth="1"/>
    <col min="12293" max="12293" width="9.140625" style="158"/>
    <col min="12294" max="12294" width="10.7109375" style="158" customWidth="1"/>
    <col min="12295" max="12295" width="11.5703125" style="158" customWidth="1"/>
    <col min="12296" max="12296" width="9.140625" style="158"/>
    <col min="12297" max="12297" width="11.28515625" style="158" customWidth="1"/>
    <col min="12298" max="12298" width="10" style="158" customWidth="1"/>
    <col min="12299" max="12544" width="9.140625" style="158"/>
    <col min="12545" max="12545" width="17.85546875" style="158" customWidth="1"/>
    <col min="12546" max="12546" width="13" style="158" customWidth="1"/>
    <col min="12547" max="12548" width="10.85546875" style="158" customWidth="1"/>
    <col min="12549" max="12549" width="9.140625" style="158"/>
    <col min="12550" max="12550" width="10.7109375" style="158" customWidth="1"/>
    <col min="12551" max="12551" width="11.5703125" style="158" customWidth="1"/>
    <col min="12552" max="12552" width="9.140625" style="158"/>
    <col min="12553" max="12553" width="11.28515625" style="158" customWidth="1"/>
    <col min="12554" max="12554" width="10" style="158" customWidth="1"/>
    <col min="12555" max="12800" width="9.140625" style="158"/>
    <col min="12801" max="12801" width="17.85546875" style="158" customWidth="1"/>
    <col min="12802" max="12802" width="13" style="158" customWidth="1"/>
    <col min="12803" max="12804" width="10.85546875" style="158" customWidth="1"/>
    <col min="12805" max="12805" width="9.140625" style="158"/>
    <col min="12806" max="12806" width="10.7109375" style="158" customWidth="1"/>
    <col min="12807" max="12807" width="11.5703125" style="158" customWidth="1"/>
    <col min="12808" max="12808" width="9.140625" style="158"/>
    <col min="12809" max="12809" width="11.28515625" style="158" customWidth="1"/>
    <col min="12810" max="12810" width="10" style="158" customWidth="1"/>
    <col min="12811" max="13056" width="9.140625" style="158"/>
    <col min="13057" max="13057" width="17.85546875" style="158" customWidth="1"/>
    <col min="13058" max="13058" width="13" style="158" customWidth="1"/>
    <col min="13059" max="13060" width="10.85546875" style="158" customWidth="1"/>
    <col min="13061" max="13061" width="9.140625" style="158"/>
    <col min="13062" max="13062" width="10.7109375" style="158" customWidth="1"/>
    <col min="13063" max="13063" width="11.5703125" style="158" customWidth="1"/>
    <col min="13064" max="13064" width="9.140625" style="158"/>
    <col min="13065" max="13065" width="11.28515625" style="158" customWidth="1"/>
    <col min="13066" max="13066" width="10" style="158" customWidth="1"/>
    <col min="13067" max="13312" width="9.140625" style="158"/>
    <col min="13313" max="13313" width="17.85546875" style="158" customWidth="1"/>
    <col min="13314" max="13314" width="13" style="158" customWidth="1"/>
    <col min="13315" max="13316" width="10.85546875" style="158" customWidth="1"/>
    <col min="13317" max="13317" width="9.140625" style="158"/>
    <col min="13318" max="13318" width="10.7109375" style="158" customWidth="1"/>
    <col min="13319" max="13319" width="11.5703125" style="158" customWidth="1"/>
    <col min="13320" max="13320" width="9.140625" style="158"/>
    <col min="13321" max="13321" width="11.28515625" style="158" customWidth="1"/>
    <col min="13322" max="13322" width="10" style="158" customWidth="1"/>
    <col min="13323" max="13568" width="9.140625" style="158"/>
    <col min="13569" max="13569" width="17.85546875" style="158" customWidth="1"/>
    <col min="13570" max="13570" width="13" style="158" customWidth="1"/>
    <col min="13571" max="13572" width="10.85546875" style="158" customWidth="1"/>
    <col min="13573" max="13573" width="9.140625" style="158"/>
    <col min="13574" max="13574" width="10.7109375" style="158" customWidth="1"/>
    <col min="13575" max="13575" width="11.5703125" style="158" customWidth="1"/>
    <col min="13576" max="13576" width="9.140625" style="158"/>
    <col min="13577" max="13577" width="11.28515625" style="158" customWidth="1"/>
    <col min="13578" max="13578" width="10" style="158" customWidth="1"/>
    <col min="13579" max="13824" width="9.140625" style="158"/>
    <col min="13825" max="13825" width="17.85546875" style="158" customWidth="1"/>
    <col min="13826" max="13826" width="13" style="158" customWidth="1"/>
    <col min="13827" max="13828" width="10.85546875" style="158" customWidth="1"/>
    <col min="13829" max="13829" width="9.140625" style="158"/>
    <col min="13830" max="13830" width="10.7109375" style="158" customWidth="1"/>
    <col min="13831" max="13831" width="11.5703125" style="158" customWidth="1"/>
    <col min="13832" max="13832" width="9.140625" style="158"/>
    <col min="13833" max="13833" width="11.28515625" style="158" customWidth="1"/>
    <col min="13834" max="13834" width="10" style="158" customWidth="1"/>
    <col min="13835" max="14080" width="9.140625" style="158"/>
    <col min="14081" max="14081" width="17.85546875" style="158" customWidth="1"/>
    <col min="14082" max="14082" width="13" style="158" customWidth="1"/>
    <col min="14083" max="14084" width="10.85546875" style="158" customWidth="1"/>
    <col min="14085" max="14085" width="9.140625" style="158"/>
    <col min="14086" max="14086" width="10.7109375" style="158" customWidth="1"/>
    <col min="14087" max="14087" width="11.5703125" style="158" customWidth="1"/>
    <col min="14088" max="14088" width="9.140625" style="158"/>
    <col min="14089" max="14089" width="11.28515625" style="158" customWidth="1"/>
    <col min="14090" max="14090" width="10" style="158" customWidth="1"/>
    <col min="14091" max="14336" width="9.140625" style="158"/>
    <col min="14337" max="14337" width="17.85546875" style="158" customWidth="1"/>
    <col min="14338" max="14338" width="13" style="158" customWidth="1"/>
    <col min="14339" max="14340" width="10.85546875" style="158" customWidth="1"/>
    <col min="14341" max="14341" width="9.140625" style="158"/>
    <col min="14342" max="14342" width="10.7109375" style="158" customWidth="1"/>
    <col min="14343" max="14343" width="11.5703125" style="158" customWidth="1"/>
    <col min="14344" max="14344" width="9.140625" style="158"/>
    <col min="14345" max="14345" width="11.28515625" style="158" customWidth="1"/>
    <col min="14346" max="14346" width="10" style="158" customWidth="1"/>
    <col min="14347" max="14592" width="9.140625" style="158"/>
    <col min="14593" max="14593" width="17.85546875" style="158" customWidth="1"/>
    <col min="14594" max="14594" width="13" style="158" customWidth="1"/>
    <col min="14595" max="14596" width="10.85546875" style="158" customWidth="1"/>
    <col min="14597" max="14597" width="9.140625" style="158"/>
    <col min="14598" max="14598" width="10.7109375" style="158" customWidth="1"/>
    <col min="14599" max="14599" width="11.5703125" style="158" customWidth="1"/>
    <col min="14600" max="14600" width="9.140625" style="158"/>
    <col min="14601" max="14601" width="11.28515625" style="158" customWidth="1"/>
    <col min="14602" max="14602" width="10" style="158" customWidth="1"/>
    <col min="14603" max="14848" width="9.140625" style="158"/>
    <col min="14849" max="14849" width="17.85546875" style="158" customWidth="1"/>
    <col min="14850" max="14850" width="13" style="158" customWidth="1"/>
    <col min="14851" max="14852" width="10.85546875" style="158" customWidth="1"/>
    <col min="14853" max="14853" width="9.140625" style="158"/>
    <col min="14854" max="14854" width="10.7109375" style="158" customWidth="1"/>
    <col min="14855" max="14855" width="11.5703125" style="158" customWidth="1"/>
    <col min="14856" max="14856" width="9.140625" style="158"/>
    <col min="14857" max="14857" width="11.28515625" style="158" customWidth="1"/>
    <col min="14858" max="14858" width="10" style="158" customWidth="1"/>
    <col min="14859" max="15104" width="9.140625" style="158"/>
    <col min="15105" max="15105" width="17.85546875" style="158" customWidth="1"/>
    <col min="15106" max="15106" width="13" style="158" customWidth="1"/>
    <col min="15107" max="15108" width="10.85546875" style="158" customWidth="1"/>
    <col min="15109" max="15109" width="9.140625" style="158"/>
    <col min="15110" max="15110" width="10.7109375" style="158" customWidth="1"/>
    <col min="15111" max="15111" width="11.5703125" style="158" customWidth="1"/>
    <col min="15112" max="15112" width="9.140625" style="158"/>
    <col min="15113" max="15113" width="11.28515625" style="158" customWidth="1"/>
    <col min="15114" max="15114" width="10" style="158" customWidth="1"/>
    <col min="15115" max="15360" width="9.140625" style="158"/>
    <col min="15361" max="15361" width="17.85546875" style="158" customWidth="1"/>
    <col min="15362" max="15362" width="13" style="158" customWidth="1"/>
    <col min="15363" max="15364" width="10.85546875" style="158" customWidth="1"/>
    <col min="15365" max="15365" width="9.140625" style="158"/>
    <col min="15366" max="15366" width="10.7109375" style="158" customWidth="1"/>
    <col min="15367" max="15367" width="11.5703125" style="158" customWidth="1"/>
    <col min="15368" max="15368" width="9.140625" style="158"/>
    <col min="15369" max="15369" width="11.28515625" style="158" customWidth="1"/>
    <col min="15370" max="15370" width="10" style="158" customWidth="1"/>
    <col min="15371" max="15616" width="9.140625" style="158"/>
    <col min="15617" max="15617" width="17.85546875" style="158" customWidth="1"/>
    <col min="15618" max="15618" width="13" style="158" customWidth="1"/>
    <col min="15619" max="15620" width="10.85546875" style="158" customWidth="1"/>
    <col min="15621" max="15621" width="9.140625" style="158"/>
    <col min="15622" max="15622" width="10.7109375" style="158" customWidth="1"/>
    <col min="15623" max="15623" width="11.5703125" style="158" customWidth="1"/>
    <col min="15624" max="15624" width="9.140625" style="158"/>
    <col min="15625" max="15625" width="11.28515625" style="158" customWidth="1"/>
    <col min="15626" max="15626" width="10" style="158" customWidth="1"/>
    <col min="15627" max="15872" width="9.140625" style="158"/>
    <col min="15873" max="15873" width="17.85546875" style="158" customWidth="1"/>
    <col min="15874" max="15874" width="13" style="158" customWidth="1"/>
    <col min="15875" max="15876" width="10.85546875" style="158" customWidth="1"/>
    <col min="15877" max="15877" width="9.140625" style="158"/>
    <col min="15878" max="15878" width="10.7109375" style="158" customWidth="1"/>
    <col min="15879" max="15879" width="11.5703125" style="158" customWidth="1"/>
    <col min="15880" max="15880" width="9.140625" style="158"/>
    <col min="15881" max="15881" width="11.28515625" style="158" customWidth="1"/>
    <col min="15882" max="15882" width="10" style="158" customWidth="1"/>
    <col min="15883" max="16128" width="9.140625" style="158"/>
    <col min="16129" max="16129" width="17.85546875" style="158" customWidth="1"/>
    <col min="16130" max="16130" width="13" style="158" customWidth="1"/>
    <col min="16131" max="16132" width="10.85546875" style="158" customWidth="1"/>
    <col min="16133" max="16133" width="9.140625" style="158"/>
    <col min="16134" max="16134" width="10.7109375" style="158" customWidth="1"/>
    <col min="16135" max="16135" width="11.5703125" style="158" customWidth="1"/>
    <col min="16136" max="16136" width="9.140625" style="158"/>
    <col min="16137" max="16137" width="11.28515625" style="158" customWidth="1"/>
    <col min="16138" max="16138" width="10" style="158" customWidth="1"/>
    <col min="16139" max="16384" width="9.140625" style="158"/>
  </cols>
  <sheetData>
    <row r="3" spans="1:11" ht="15.75" x14ac:dyDescent="0.25">
      <c r="A3" s="705" t="s">
        <v>1061</v>
      </c>
      <c r="B3" s="705"/>
      <c r="C3" s="705"/>
      <c r="D3" s="705"/>
      <c r="E3" s="705"/>
      <c r="F3" s="705"/>
      <c r="G3" s="705"/>
      <c r="H3" s="705"/>
      <c r="I3" s="705"/>
      <c r="J3" s="705"/>
      <c r="K3" s="705"/>
    </row>
    <row r="4" spans="1:11" ht="13.5" thickBot="1" x14ac:dyDescent="0.25">
      <c r="A4" s="199"/>
      <c r="B4" s="199"/>
      <c r="C4" s="199"/>
      <c r="D4" s="199"/>
      <c r="E4" s="199"/>
      <c r="F4" s="199"/>
      <c r="G4" s="199"/>
      <c r="H4" s="199"/>
      <c r="I4" s="200"/>
      <c r="J4" s="200"/>
      <c r="K4" s="200"/>
    </row>
    <row r="5" spans="1:11" ht="13.5" thickBot="1" x14ac:dyDescent="0.25">
      <c r="A5" s="702" t="s">
        <v>231</v>
      </c>
      <c r="B5" s="201"/>
      <c r="C5" s="703" t="s">
        <v>232</v>
      </c>
      <c r="D5" s="703"/>
      <c r="E5" s="703"/>
      <c r="F5" s="703" t="s">
        <v>233</v>
      </c>
      <c r="G5" s="703"/>
      <c r="H5" s="703"/>
      <c r="I5" s="704" t="s">
        <v>234</v>
      </c>
      <c r="J5" s="704"/>
      <c r="K5" s="704"/>
    </row>
    <row r="6" spans="1:11" ht="39" thickBot="1" x14ac:dyDescent="0.25">
      <c r="A6" s="702"/>
      <c r="B6" s="202" t="s">
        <v>235</v>
      </c>
      <c r="C6" s="203" t="s">
        <v>236</v>
      </c>
      <c r="D6" s="203" t="s">
        <v>237</v>
      </c>
      <c r="E6" s="204" t="s">
        <v>59</v>
      </c>
      <c r="F6" s="203" t="s">
        <v>236</v>
      </c>
      <c r="G6" s="203" t="s">
        <v>237</v>
      </c>
      <c r="H6" s="204" t="s">
        <v>59</v>
      </c>
      <c r="I6" s="205" t="s">
        <v>236</v>
      </c>
      <c r="J6" s="206" t="s">
        <v>237</v>
      </c>
      <c r="K6" s="207" t="s">
        <v>59</v>
      </c>
    </row>
    <row r="7" spans="1:11" x14ac:dyDescent="0.2">
      <c r="A7" s="208" t="s">
        <v>238</v>
      </c>
      <c r="B7" s="209">
        <v>1</v>
      </c>
      <c r="C7" s="210"/>
      <c r="D7" s="210"/>
      <c r="E7" s="211"/>
      <c r="F7" s="212"/>
      <c r="G7" s="212"/>
      <c r="H7" s="213"/>
      <c r="I7" s="214">
        <v>1</v>
      </c>
      <c r="J7" s="215"/>
      <c r="K7" s="216">
        <v>1</v>
      </c>
    </row>
    <row r="8" spans="1:11" ht="13.5" thickBot="1" x14ac:dyDescent="0.25">
      <c r="A8" s="208" t="s">
        <v>364</v>
      </c>
      <c r="B8" s="209"/>
      <c r="C8" s="210"/>
      <c r="D8" s="210"/>
      <c r="E8" s="211"/>
      <c r="F8" s="212"/>
      <c r="G8" s="212">
        <v>1</v>
      </c>
      <c r="H8" s="213">
        <v>1</v>
      </c>
      <c r="I8" s="214"/>
      <c r="J8" s="473">
        <v>1</v>
      </c>
      <c r="K8" s="216">
        <v>1</v>
      </c>
    </row>
    <row r="9" spans="1:11" ht="13.5" thickBot="1" x14ac:dyDescent="0.25">
      <c r="A9" s="217" t="s">
        <v>239</v>
      </c>
      <c r="B9" s="218"/>
      <c r="C9" s="219"/>
      <c r="D9" s="219"/>
      <c r="E9" s="219"/>
      <c r="F9" s="219">
        <v>0.3</v>
      </c>
      <c r="G9" s="219"/>
      <c r="H9" s="219">
        <v>0.3</v>
      </c>
      <c r="I9" s="219">
        <v>0.3</v>
      </c>
      <c r="J9" s="452"/>
      <c r="K9" s="221">
        <v>0.3</v>
      </c>
    </row>
    <row r="10" spans="1:11" x14ac:dyDescent="0.2">
      <c r="A10" s="222" t="s">
        <v>356</v>
      </c>
      <c r="B10" s="223"/>
      <c r="C10" s="224"/>
      <c r="D10" s="224"/>
      <c r="E10" s="224"/>
      <c r="F10" s="224">
        <v>3</v>
      </c>
      <c r="G10" s="224"/>
      <c r="H10" s="224">
        <f>SUM(F10:G10)</f>
        <v>3</v>
      </c>
      <c r="I10" s="224">
        <v>3</v>
      </c>
      <c r="J10" s="451"/>
      <c r="K10" s="227">
        <f>SUM(I10:J10)</f>
        <v>3</v>
      </c>
    </row>
    <row r="11" spans="1:11" x14ac:dyDescent="0.2">
      <c r="A11" s="222" t="s">
        <v>240</v>
      </c>
      <c r="B11" s="223"/>
      <c r="C11" s="224">
        <v>3</v>
      </c>
      <c r="D11" s="224"/>
      <c r="E11" s="224">
        <v>3</v>
      </c>
      <c r="F11" s="224"/>
      <c r="G11" s="224"/>
      <c r="H11" s="224"/>
      <c r="I11" s="224">
        <v>3</v>
      </c>
      <c r="J11" s="450"/>
      <c r="K11" s="227">
        <v>3</v>
      </c>
    </row>
    <row r="12" spans="1:11" x14ac:dyDescent="0.2">
      <c r="A12" s="222" t="s">
        <v>241</v>
      </c>
      <c r="B12" s="223"/>
      <c r="C12" s="224"/>
      <c r="D12" s="224"/>
      <c r="E12" s="224"/>
      <c r="F12" s="224">
        <v>1</v>
      </c>
      <c r="G12" s="224" t="s">
        <v>328</v>
      </c>
      <c r="H12" s="224">
        <v>1</v>
      </c>
      <c r="I12" s="224">
        <v>1</v>
      </c>
      <c r="J12" s="450"/>
      <c r="K12" s="227">
        <v>1</v>
      </c>
    </row>
    <row r="13" spans="1:11" ht="13.5" thickBot="1" x14ac:dyDescent="0.25">
      <c r="A13" s="228" t="s">
        <v>242</v>
      </c>
      <c r="B13" s="229"/>
      <c r="C13" s="229"/>
      <c r="D13" s="229"/>
      <c r="E13" s="224"/>
      <c r="F13" s="229">
        <v>0.7</v>
      </c>
      <c r="G13" s="229"/>
      <c r="H13" s="224">
        <v>0.7</v>
      </c>
      <c r="I13" s="449">
        <v>0.7</v>
      </c>
      <c r="J13" s="454"/>
      <c r="K13" s="227">
        <v>0.7</v>
      </c>
    </row>
    <row r="14" spans="1:11" ht="13.5" thickBot="1" x14ac:dyDescent="0.25">
      <c r="A14" s="230" t="s">
        <v>243</v>
      </c>
      <c r="B14" s="231">
        <f>SUM(B7:B13)</f>
        <v>1</v>
      </c>
      <c r="C14" s="231">
        <f t="shared" ref="C14:J14" si="0">SUM(C9:C13)</f>
        <v>3</v>
      </c>
      <c r="D14" s="231">
        <f t="shared" si="0"/>
        <v>0</v>
      </c>
      <c r="E14" s="231">
        <f t="shared" si="0"/>
        <v>3</v>
      </c>
      <c r="F14" s="231">
        <f t="shared" si="0"/>
        <v>5</v>
      </c>
      <c r="G14" s="231">
        <f t="shared" si="0"/>
        <v>0</v>
      </c>
      <c r="H14" s="231">
        <f t="shared" si="0"/>
        <v>5</v>
      </c>
      <c r="I14" s="231">
        <f t="shared" si="0"/>
        <v>8</v>
      </c>
      <c r="J14" s="455">
        <f t="shared" si="0"/>
        <v>0</v>
      </c>
      <c r="K14" s="453">
        <f>SUM(K7:K13)</f>
        <v>10</v>
      </c>
    </row>
    <row r="15" spans="1:11" x14ac:dyDescent="0.2">
      <c r="A15" s="232"/>
      <c r="B15" s="232"/>
      <c r="C15" s="232"/>
      <c r="D15" s="232"/>
      <c r="E15" s="232"/>
      <c r="F15" s="232"/>
      <c r="G15" s="232"/>
      <c r="H15" s="232"/>
      <c r="I15" s="232"/>
      <c r="J15" s="232"/>
      <c r="K15" s="232"/>
    </row>
    <row r="16" spans="1:11" ht="13.5" thickBot="1" x14ac:dyDescent="0.25">
      <c r="A16" s="200"/>
      <c r="B16" s="200"/>
      <c r="C16" s="200"/>
      <c r="D16" s="200"/>
      <c r="E16" s="200"/>
      <c r="F16" s="233"/>
      <c r="G16" s="233"/>
      <c r="H16" s="233"/>
      <c r="I16" s="200"/>
      <c r="J16" s="200"/>
      <c r="K16" s="200"/>
    </row>
    <row r="17" spans="1:11" ht="13.5" thickBot="1" x14ac:dyDescent="0.25">
      <c r="A17" s="701" t="s">
        <v>244</v>
      </c>
      <c r="B17" s="201"/>
      <c r="C17" s="703" t="s">
        <v>232</v>
      </c>
      <c r="D17" s="703"/>
      <c r="E17" s="703"/>
      <c r="F17" s="703" t="s">
        <v>233</v>
      </c>
      <c r="G17" s="703"/>
      <c r="H17" s="703"/>
      <c r="I17" s="704" t="s">
        <v>234</v>
      </c>
      <c r="J17" s="704"/>
      <c r="K17" s="704"/>
    </row>
    <row r="18" spans="1:11" ht="39" thickBot="1" x14ac:dyDescent="0.25">
      <c r="A18" s="702"/>
      <c r="B18" s="202" t="s">
        <v>235</v>
      </c>
      <c r="C18" s="203" t="s">
        <v>236</v>
      </c>
      <c r="D18" s="203" t="s">
        <v>237</v>
      </c>
      <c r="E18" s="204" t="s">
        <v>59</v>
      </c>
      <c r="F18" s="203" t="s">
        <v>236</v>
      </c>
      <c r="G18" s="203" t="s">
        <v>237</v>
      </c>
      <c r="H18" s="204" t="s">
        <v>59</v>
      </c>
      <c r="I18" s="205" t="s">
        <v>236</v>
      </c>
      <c r="J18" s="206" t="s">
        <v>237</v>
      </c>
      <c r="K18" s="207" t="s">
        <v>59</v>
      </c>
    </row>
    <row r="19" spans="1:11" ht="13.5" thickBot="1" x14ac:dyDescent="0.25">
      <c r="A19" s="234" t="s">
        <v>245</v>
      </c>
      <c r="B19" s="213"/>
      <c r="C19" s="212">
        <v>4</v>
      </c>
      <c r="D19" s="210"/>
      <c r="E19" s="211"/>
      <c r="F19" s="212"/>
      <c r="G19" s="212"/>
      <c r="H19" s="213"/>
      <c r="I19" s="214">
        <v>4</v>
      </c>
      <c r="J19" s="215"/>
      <c r="K19" s="216">
        <v>4</v>
      </c>
    </row>
    <row r="20" spans="1:11" ht="13.5" thickBot="1" x14ac:dyDescent="0.25">
      <c r="A20" s="217" t="s">
        <v>246</v>
      </c>
      <c r="B20" s="218"/>
      <c r="C20" s="219">
        <v>2</v>
      </c>
      <c r="D20" s="219"/>
      <c r="E20" s="219"/>
      <c r="F20" s="219"/>
      <c r="G20" s="219"/>
      <c r="H20" s="219"/>
      <c r="I20" s="220">
        <v>2</v>
      </c>
      <c r="J20" s="217"/>
      <c r="K20" s="221">
        <v>2</v>
      </c>
    </row>
    <row r="21" spans="1:11" ht="13.5" thickBot="1" x14ac:dyDescent="0.25">
      <c r="A21" s="222" t="s">
        <v>329</v>
      </c>
      <c r="B21" s="223"/>
      <c r="C21" s="224"/>
      <c r="D21" s="224"/>
      <c r="E21" s="224"/>
      <c r="F21" s="224">
        <v>5</v>
      </c>
      <c r="G21" s="224">
        <v>1</v>
      </c>
      <c r="H21" s="224">
        <v>6</v>
      </c>
      <c r="I21" s="225">
        <v>5</v>
      </c>
      <c r="J21" s="226">
        <v>1</v>
      </c>
      <c r="K21" s="227">
        <v>6</v>
      </c>
    </row>
    <row r="22" spans="1:11" ht="13.5" thickBot="1" x14ac:dyDescent="0.25">
      <c r="A22" s="230" t="s">
        <v>243</v>
      </c>
      <c r="B22" s="231">
        <f>SUM(B19:B21)</f>
        <v>0</v>
      </c>
      <c r="C22" s="231">
        <f>SUM(C19:C21)</f>
        <v>6</v>
      </c>
      <c r="D22" s="231">
        <f t="shared" ref="D22:J22" si="1">SUM(D20:D21)</f>
        <v>0</v>
      </c>
      <c r="E22" s="231">
        <f t="shared" si="1"/>
        <v>0</v>
      </c>
      <c r="F22" s="231">
        <f t="shared" si="1"/>
        <v>5</v>
      </c>
      <c r="G22" s="231">
        <f t="shared" si="1"/>
        <v>1</v>
      </c>
      <c r="H22" s="231">
        <f t="shared" si="1"/>
        <v>6</v>
      </c>
      <c r="I22" s="231">
        <f>SUM(I19:I21)</f>
        <v>11</v>
      </c>
      <c r="J22" s="231">
        <f t="shared" si="1"/>
        <v>1</v>
      </c>
      <c r="K22" s="230">
        <f>SUM(K19:K21)</f>
        <v>12</v>
      </c>
    </row>
    <row r="23" spans="1:11" x14ac:dyDescent="0.2">
      <c r="A23" s="200"/>
      <c r="B23" s="200"/>
      <c r="C23" s="200"/>
      <c r="D23" s="200"/>
      <c r="E23" s="200"/>
      <c r="F23" s="200"/>
      <c r="G23" s="200"/>
      <c r="H23" s="200"/>
      <c r="I23" s="200"/>
      <c r="J23" s="200"/>
      <c r="K23" s="200"/>
    </row>
    <row r="24" spans="1:11" x14ac:dyDescent="0.2">
      <c r="A24" s="233" t="s">
        <v>247</v>
      </c>
      <c r="B24" s="233"/>
      <c r="C24" s="233"/>
      <c r="D24" s="235" t="s">
        <v>87</v>
      </c>
      <c r="E24" s="200"/>
      <c r="F24" s="200"/>
      <c r="G24" s="200"/>
      <c r="H24" s="200"/>
      <c r="I24" s="200"/>
      <c r="J24" s="200"/>
      <c r="K24" s="200"/>
    </row>
    <row r="25" spans="1:11" x14ac:dyDescent="0.2">
      <c r="A25" s="200"/>
      <c r="B25" s="200"/>
      <c r="C25" s="200"/>
      <c r="D25" s="236"/>
      <c r="E25" s="237"/>
      <c r="F25" s="200"/>
      <c r="G25" s="200"/>
      <c r="H25" s="200"/>
      <c r="I25" s="200"/>
      <c r="J25" s="200"/>
      <c r="K25" s="200"/>
    </row>
    <row r="26" spans="1:11" x14ac:dyDescent="0.2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spans="1:11" x14ac:dyDescent="0.2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</row>
    <row r="28" spans="1:11" x14ac:dyDescent="0.2">
      <c r="A28" s="199" t="s">
        <v>248</v>
      </c>
      <c r="B28" s="199"/>
      <c r="C28" s="199"/>
      <c r="D28" s="238">
        <v>22</v>
      </c>
      <c r="E28" s="200" t="s">
        <v>249</v>
      </c>
      <c r="F28" s="200"/>
      <c r="G28" s="200"/>
      <c r="H28" s="200"/>
      <c r="I28" s="200"/>
      <c r="J28" s="200"/>
      <c r="K28" s="200"/>
    </row>
    <row r="29" spans="1:11" x14ac:dyDescent="0.2">
      <c r="A29" s="200" t="s">
        <v>250</v>
      </c>
      <c r="B29" s="200"/>
      <c r="C29" s="200"/>
      <c r="D29" s="200">
        <v>0</v>
      </c>
      <c r="E29" s="200" t="s">
        <v>249</v>
      </c>
      <c r="F29" s="200"/>
      <c r="G29" s="200"/>
      <c r="H29" s="200"/>
      <c r="I29" s="200"/>
      <c r="J29" s="200"/>
      <c r="K29" s="200"/>
    </row>
    <row r="35" spans="4:4" x14ac:dyDescent="0.2">
      <c r="D35" s="158" t="s">
        <v>251</v>
      </c>
    </row>
  </sheetData>
  <mergeCells count="9">
    <mergeCell ref="A17:A18"/>
    <mergeCell ref="C17:E17"/>
    <mergeCell ref="F17:H17"/>
    <mergeCell ref="I17:K17"/>
    <mergeCell ref="A3:K3"/>
    <mergeCell ref="A5:A6"/>
    <mergeCell ref="C5:E5"/>
    <mergeCell ref="F5:H5"/>
    <mergeCell ref="I5:K5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"/>
  <sheetViews>
    <sheetView workbookViewId="0">
      <selection activeCell="B1" sqref="B1"/>
    </sheetView>
  </sheetViews>
  <sheetFormatPr defaultRowHeight="12.75" x14ac:dyDescent="0.2"/>
  <cols>
    <col min="1" max="1" width="10.7109375" customWidth="1"/>
    <col min="6" max="6" width="14.7109375" customWidth="1"/>
  </cols>
  <sheetData>
    <row r="1" spans="1:6" x14ac:dyDescent="0.2">
      <c r="A1" s="3" t="s">
        <v>1062</v>
      </c>
    </row>
    <row r="3" spans="1:6" x14ac:dyDescent="0.2">
      <c r="A3" s="6" t="s">
        <v>30</v>
      </c>
    </row>
    <row r="4" spans="1:6" ht="13.5" thickBot="1" x14ac:dyDescent="0.25">
      <c r="A4" s="6"/>
      <c r="F4">
        <v>2018</v>
      </c>
    </row>
    <row r="5" spans="1:6" ht="13.5" thickBot="1" x14ac:dyDescent="0.25">
      <c r="A5" s="715" t="s">
        <v>60</v>
      </c>
      <c r="B5" s="716"/>
      <c r="C5" s="716"/>
      <c r="D5" s="716"/>
      <c r="E5" s="717"/>
      <c r="F5" s="35" t="s">
        <v>61</v>
      </c>
    </row>
    <row r="6" spans="1:6" x14ac:dyDescent="0.2">
      <c r="A6" s="706"/>
      <c r="B6" s="707"/>
      <c r="C6" s="707"/>
      <c r="D6" s="707"/>
      <c r="E6" s="708"/>
      <c r="F6" s="57">
        <v>0</v>
      </c>
    </row>
    <row r="7" spans="1:6" x14ac:dyDescent="0.2">
      <c r="A7" s="61" t="s">
        <v>77</v>
      </c>
      <c r="B7" s="50"/>
      <c r="C7" s="50"/>
      <c r="D7" s="50"/>
      <c r="E7" s="50"/>
      <c r="F7" s="60">
        <v>2</v>
      </c>
    </row>
    <row r="8" spans="1:6" x14ac:dyDescent="0.2">
      <c r="A8" s="709" t="s">
        <v>309</v>
      </c>
      <c r="B8" s="710"/>
      <c r="C8" s="710"/>
      <c r="D8" s="710"/>
      <c r="E8" s="711"/>
      <c r="F8" s="58">
        <v>0</v>
      </c>
    </row>
    <row r="9" spans="1:6" ht="13.5" thickBot="1" x14ac:dyDescent="0.25">
      <c r="A9" s="712" t="s">
        <v>39</v>
      </c>
      <c r="B9" s="713"/>
      <c r="C9" s="713"/>
      <c r="D9" s="713"/>
      <c r="E9" s="714"/>
      <c r="F9" s="59">
        <v>2</v>
      </c>
    </row>
  </sheetData>
  <mergeCells count="4">
    <mergeCell ref="A6:E6"/>
    <mergeCell ref="A8:E8"/>
    <mergeCell ref="A9:E9"/>
    <mergeCell ref="A5:E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8"/>
  <sheetViews>
    <sheetView workbookViewId="0"/>
  </sheetViews>
  <sheetFormatPr defaultRowHeight="12.75" x14ac:dyDescent="0.2"/>
  <cols>
    <col min="1" max="1" width="49.85546875" customWidth="1"/>
  </cols>
  <sheetData>
    <row r="1" spans="1:10" x14ac:dyDescent="0.2">
      <c r="A1" s="3" t="s">
        <v>1063</v>
      </c>
    </row>
    <row r="3" spans="1:10" ht="13.5" customHeight="1" x14ac:dyDescent="0.2">
      <c r="A3" s="106" t="s">
        <v>62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3.5" thickBot="1" x14ac:dyDescent="0.25"/>
    <row r="5" spans="1:10" ht="13.5" thickBot="1" x14ac:dyDescent="0.25">
      <c r="A5" s="35" t="s">
        <v>63</v>
      </c>
      <c r="B5" s="80" t="s">
        <v>64</v>
      </c>
      <c r="C5" s="53"/>
      <c r="D5" s="80"/>
      <c r="E5" s="34"/>
    </row>
    <row r="6" spans="1:10" x14ac:dyDescent="0.2">
      <c r="A6" s="60"/>
      <c r="B6" s="50"/>
      <c r="C6" s="50"/>
      <c r="D6" s="50"/>
      <c r="E6" s="31"/>
    </row>
    <row r="7" spans="1:10" x14ac:dyDescent="0.2">
      <c r="A7" s="58"/>
      <c r="B7" s="48"/>
      <c r="C7" s="48"/>
      <c r="D7" s="48"/>
      <c r="E7" s="32"/>
    </row>
    <row r="8" spans="1:10" x14ac:dyDescent="0.2">
      <c r="A8" s="58"/>
      <c r="B8" s="48"/>
      <c r="C8" s="48"/>
      <c r="D8" s="48"/>
      <c r="E8" s="32"/>
    </row>
    <row r="9" spans="1:10" x14ac:dyDescent="0.2">
      <c r="A9" s="58"/>
      <c r="B9" s="48"/>
      <c r="C9" s="48"/>
      <c r="D9" s="48"/>
      <c r="E9" s="32"/>
    </row>
    <row r="10" spans="1:10" x14ac:dyDescent="0.2">
      <c r="A10" s="58"/>
      <c r="B10" s="48"/>
      <c r="C10" s="48"/>
      <c r="D10" s="48"/>
      <c r="E10" s="32"/>
    </row>
    <row r="11" spans="1:10" ht="13.5" thickBot="1" x14ac:dyDescent="0.25">
      <c r="A11" s="59"/>
      <c r="B11" s="54"/>
      <c r="C11" s="54"/>
      <c r="D11" s="54"/>
      <c r="E11" s="55"/>
    </row>
    <row r="12" spans="1:10" ht="13.5" thickBot="1" x14ac:dyDescent="0.25">
      <c r="A12" s="67" t="s">
        <v>39</v>
      </c>
      <c r="B12" s="53"/>
      <c r="C12" s="53"/>
      <c r="D12" s="53"/>
      <c r="E12" s="34"/>
    </row>
    <row r="18" spans="1:1" x14ac:dyDescent="0.2">
      <c r="A18" s="70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4"/>
  <sheetViews>
    <sheetView workbookViewId="0"/>
  </sheetViews>
  <sheetFormatPr defaultRowHeight="12.75" x14ac:dyDescent="0.2"/>
  <cols>
    <col min="1" max="1" width="46.140625" customWidth="1"/>
    <col min="2" max="2" width="13.85546875" customWidth="1"/>
  </cols>
  <sheetData>
    <row r="1" spans="1:11" x14ac:dyDescent="0.2">
      <c r="A1" s="3" t="s">
        <v>1064</v>
      </c>
    </row>
    <row r="3" spans="1:11" x14ac:dyDescent="0.2">
      <c r="A3" s="6" t="s">
        <v>31</v>
      </c>
      <c r="K3" s="3"/>
    </row>
    <row r="4" spans="1:11" ht="13.5" thickBot="1" x14ac:dyDescent="0.25"/>
    <row r="5" spans="1:11" ht="13.5" thickBot="1" x14ac:dyDescent="0.25">
      <c r="A5" s="35" t="s">
        <v>38</v>
      </c>
      <c r="B5" s="30">
        <v>2018</v>
      </c>
    </row>
    <row r="6" spans="1:11" ht="21" customHeight="1" x14ac:dyDescent="0.2">
      <c r="A6" s="36" t="s">
        <v>32</v>
      </c>
      <c r="B6" s="384">
        <v>29341883</v>
      </c>
    </row>
    <row r="7" spans="1:11" ht="39" customHeight="1" x14ac:dyDescent="0.2">
      <c r="A7" s="37" t="s">
        <v>33</v>
      </c>
      <c r="B7" s="32">
        <v>0</v>
      </c>
    </row>
    <row r="8" spans="1:11" x14ac:dyDescent="0.2">
      <c r="A8" s="37" t="s">
        <v>34</v>
      </c>
      <c r="B8" s="32">
        <v>0</v>
      </c>
    </row>
    <row r="9" spans="1:11" ht="38.25" x14ac:dyDescent="0.2">
      <c r="A9" s="37" t="s">
        <v>35</v>
      </c>
      <c r="B9" s="32">
        <v>0</v>
      </c>
    </row>
    <row r="10" spans="1:11" x14ac:dyDescent="0.2">
      <c r="A10" s="37" t="s">
        <v>36</v>
      </c>
      <c r="B10" s="32"/>
    </row>
    <row r="11" spans="1:11" ht="13.5" thickBot="1" x14ac:dyDescent="0.25">
      <c r="A11" s="38" t="s">
        <v>37</v>
      </c>
      <c r="B11" s="33">
        <v>0</v>
      </c>
    </row>
    <row r="12" spans="1:11" ht="13.5" thickBot="1" x14ac:dyDescent="0.25">
      <c r="A12" s="35" t="s">
        <v>39</v>
      </c>
      <c r="B12" s="383">
        <v>29341883</v>
      </c>
    </row>
    <row r="13" spans="1:11" x14ac:dyDescent="0.2">
      <c r="A13" s="23"/>
      <c r="B13" s="24"/>
    </row>
    <row r="14" spans="1:11" ht="13.5" thickBot="1" x14ac:dyDescent="0.25"/>
    <row r="15" spans="1:11" ht="13.5" thickBot="1" x14ac:dyDescent="0.25">
      <c r="A15" s="43" t="s">
        <v>40</v>
      </c>
      <c r="B15" s="39">
        <v>2016</v>
      </c>
      <c r="C15" s="19">
        <v>2017</v>
      </c>
      <c r="D15" s="19">
        <v>2018</v>
      </c>
      <c r="E15" s="19">
        <v>2019</v>
      </c>
      <c r="F15" s="20">
        <v>2020</v>
      </c>
    </row>
    <row r="16" spans="1:11" x14ac:dyDescent="0.2">
      <c r="A16" s="44"/>
      <c r="B16" s="40"/>
      <c r="C16" s="17"/>
      <c r="D16" s="17"/>
      <c r="E16" s="17"/>
      <c r="F16" s="18"/>
    </row>
    <row r="17" spans="1:6" x14ac:dyDescent="0.2">
      <c r="A17" s="45" t="s">
        <v>41</v>
      </c>
      <c r="B17" s="41">
        <v>0</v>
      </c>
      <c r="C17" s="12">
        <v>0</v>
      </c>
      <c r="D17" s="12">
        <v>0</v>
      </c>
      <c r="E17" s="12">
        <v>0</v>
      </c>
      <c r="F17" s="13">
        <v>0</v>
      </c>
    </row>
    <row r="18" spans="1:6" x14ac:dyDescent="0.2">
      <c r="A18" s="45" t="s">
        <v>42</v>
      </c>
      <c r="B18" s="41">
        <v>0</v>
      </c>
      <c r="C18" s="12">
        <v>0</v>
      </c>
      <c r="D18" s="12">
        <v>0</v>
      </c>
      <c r="E18" s="12">
        <v>0</v>
      </c>
      <c r="F18" s="13">
        <v>0</v>
      </c>
    </row>
    <row r="19" spans="1:6" x14ac:dyDescent="0.2">
      <c r="A19" s="45" t="s">
        <v>43</v>
      </c>
      <c r="B19" s="41">
        <v>0</v>
      </c>
      <c r="C19" s="12">
        <v>0</v>
      </c>
      <c r="D19" s="12">
        <v>0</v>
      </c>
      <c r="E19" s="12">
        <v>0</v>
      </c>
      <c r="F19" s="13">
        <v>0</v>
      </c>
    </row>
    <row r="20" spans="1:6" x14ac:dyDescent="0.2">
      <c r="A20" s="45" t="s">
        <v>44</v>
      </c>
      <c r="B20" s="41">
        <v>0</v>
      </c>
      <c r="C20" s="12">
        <v>0</v>
      </c>
      <c r="D20" s="12">
        <v>0</v>
      </c>
      <c r="E20" s="12">
        <v>0</v>
      </c>
      <c r="F20" s="13">
        <v>0</v>
      </c>
    </row>
    <row r="21" spans="1:6" ht="25.5" x14ac:dyDescent="0.2">
      <c r="A21" s="45" t="s">
        <v>53</v>
      </c>
      <c r="B21" s="41">
        <v>0</v>
      </c>
      <c r="C21" s="12">
        <v>0</v>
      </c>
      <c r="D21" s="12">
        <v>0</v>
      </c>
      <c r="E21" s="12">
        <v>0</v>
      </c>
      <c r="F21" s="13">
        <v>0</v>
      </c>
    </row>
    <row r="22" spans="1:6" ht="38.25" x14ac:dyDescent="0.2">
      <c r="A22" s="45" t="s">
        <v>45</v>
      </c>
      <c r="B22" s="41">
        <v>0</v>
      </c>
      <c r="C22" s="12">
        <v>0</v>
      </c>
      <c r="D22" s="12">
        <v>0</v>
      </c>
      <c r="E22" s="12">
        <v>0</v>
      </c>
      <c r="F22" s="13">
        <v>0</v>
      </c>
    </row>
    <row r="23" spans="1:6" ht="51.75" thickBot="1" x14ac:dyDescent="0.25">
      <c r="A23" s="46" t="s">
        <v>46</v>
      </c>
      <c r="B23" s="42">
        <v>0</v>
      </c>
      <c r="C23" s="14">
        <v>0</v>
      </c>
      <c r="D23" s="14">
        <v>0</v>
      </c>
      <c r="E23" s="14">
        <v>0</v>
      </c>
      <c r="F23" s="15">
        <v>0</v>
      </c>
    </row>
    <row r="24" spans="1:6" ht="13.5" thickBot="1" x14ac:dyDescent="0.25">
      <c r="A24" s="35" t="s">
        <v>39</v>
      </c>
      <c r="B24" s="29">
        <v>0</v>
      </c>
      <c r="C24" s="16">
        <v>0</v>
      </c>
      <c r="D24" s="16">
        <v>0</v>
      </c>
      <c r="E24" s="16">
        <v>0</v>
      </c>
      <c r="F24" s="11"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CB1B6-0C13-42A2-BA3B-9280F20B827F}">
  <dimension ref="A1:E55"/>
  <sheetViews>
    <sheetView workbookViewId="0">
      <pane ySplit="5" topLeftCell="A39" activePane="bottomLeft" state="frozen"/>
      <selection pane="bottomLeft" activeCell="F12" sqref="F12"/>
    </sheetView>
  </sheetViews>
  <sheetFormatPr defaultRowHeight="12.75" x14ac:dyDescent="0.2"/>
  <cols>
    <col min="1" max="1" width="8.140625" style="589" customWidth="1"/>
    <col min="2" max="2" width="41" style="589" customWidth="1"/>
    <col min="3" max="3" width="13" style="589" customWidth="1"/>
    <col min="4" max="4" width="11.28515625" style="589" customWidth="1"/>
    <col min="5" max="5" width="11.42578125" style="589" customWidth="1"/>
    <col min="6" max="256" width="9.140625" style="589"/>
    <col min="257" max="257" width="8.140625" style="589" customWidth="1"/>
    <col min="258" max="258" width="41" style="589" customWidth="1"/>
    <col min="259" max="259" width="13" style="589" customWidth="1"/>
    <col min="260" max="260" width="11.28515625" style="589" customWidth="1"/>
    <col min="261" max="261" width="11.42578125" style="589" customWidth="1"/>
    <col min="262" max="512" width="9.140625" style="589"/>
    <col min="513" max="513" width="8.140625" style="589" customWidth="1"/>
    <col min="514" max="514" width="41" style="589" customWidth="1"/>
    <col min="515" max="515" width="13" style="589" customWidth="1"/>
    <col min="516" max="516" width="11.28515625" style="589" customWidth="1"/>
    <col min="517" max="517" width="11.42578125" style="589" customWidth="1"/>
    <col min="518" max="768" width="9.140625" style="589"/>
    <col min="769" max="769" width="8.140625" style="589" customWidth="1"/>
    <col min="770" max="770" width="41" style="589" customWidth="1"/>
    <col min="771" max="771" width="13" style="589" customWidth="1"/>
    <col min="772" max="772" width="11.28515625" style="589" customWidth="1"/>
    <col min="773" max="773" width="11.42578125" style="589" customWidth="1"/>
    <col min="774" max="1024" width="9.140625" style="589"/>
    <col min="1025" max="1025" width="8.140625" style="589" customWidth="1"/>
    <col min="1026" max="1026" width="41" style="589" customWidth="1"/>
    <col min="1027" max="1027" width="13" style="589" customWidth="1"/>
    <col min="1028" max="1028" width="11.28515625" style="589" customWidth="1"/>
    <col min="1029" max="1029" width="11.42578125" style="589" customWidth="1"/>
    <col min="1030" max="1280" width="9.140625" style="589"/>
    <col min="1281" max="1281" width="8.140625" style="589" customWidth="1"/>
    <col min="1282" max="1282" width="41" style="589" customWidth="1"/>
    <col min="1283" max="1283" width="13" style="589" customWidth="1"/>
    <col min="1284" max="1284" width="11.28515625" style="589" customWidth="1"/>
    <col min="1285" max="1285" width="11.42578125" style="589" customWidth="1"/>
    <col min="1286" max="1536" width="9.140625" style="589"/>
    <col min="1537" max="1537" width="8.140625" style="589" customWidth="1"/>
    <col min="1538" max="1538" width="41" style="589" customWidth="1"/>
    <col min="1539" max="1539" width="13" style="589" customWidth="1"/>
    <col min="1540" max="1540" width="11.28515625" style="589" customWidth="1"/>
    <col min="1541" max="1541" width="11.42578125" style="589" customWidth="1"/>
    <col min="1542" max="1792" width="9.140625" style="589"/>
    <col min="1793" max="1793" width="8.140625" style="589" customWidth="1"/>
    <col min="1794" max="1794" width="41" style="589" customWidth="1"/>
    <col min="1795" max="1795" width="13" style="589" customWidth="1"/>
    <col min="1796" max="1796" width="11.28515625" style="589" customWidth="1"/>
    <col min="1797" max="1797" width="11.42578125" style="589" customWidth="1"/>
    <col min="1798" max="2048" width="9.140625" style="589"/>
    <col min="2049" max="2049" width="8.140625" style="589" customWidth="1"/>
    <col min="2050" max="2050" width="41" style="589" customWidth="1"/>
    <col min="2051" max="2051" width="13" style="589" customWidth="1"/>
    <col min="2052" max="2052" width="11.28515625" style="589" customWidth="1"/>
    <col min="2053" max="2053" width="11.42578125" style="589" customWidth="1"/>
    <col min="2054" max="2304" width="9.140625" style="589"/>
    <col min="2305" max="2305" width="8.140625" style="589" customWidth="1"/>
    <col min="2306" max="2306" width="41" style="589" customWidth="1"/>
    <col min="2307" max="2307" width="13" style="589" customWidth="1"/>
    <col min="2308" max="2308" width="11.28515625" style="589" customWidth="1"/>
    <col min="2309" max="2309" width="11.42578125" style="589" customWidth="1"/>
    <col min="2310" max="2560" width="9.140625" style="589"/>
    <col min="2561" max="2561" width="8.140625" style="589" customWidth="1"/>
    <col min="2562" max="2562" width="41" style="589" customWidth="1"/>
    <col min="2563" max="2563" width="13" style="589" customWidth="1"/>
    <col min="2564" max="2564" width="11.28515625" style="589" customWidth="1"/>
    <col min="2565" max="2565" width="11.42578125" style="589" customWidth="1"/>
    <col min="2566" max="2816" width="9.140625" style="589"/>
    <col min="2817" max="2817" width="8.140625" style="589" customWidth="1"/>
    <col min="2818" max="2818" width="41" style="589" customWidth="1"/>
    <col min="2819" max="2819" width="13" style="589" customWidth="1"/>
    <col min="2820" max="2820" width="11.28515625" style="589" customWidth="1"/>
    <col min="2821" max="2821" width="11.42578125" style="589" customWidth="1"/>
    <col min="2822" max="3072" width="9.140625" style="589"/>
    <col min="3073" max="3073" width="8.140625" style="589" customWidth="1"/>
    <col min="3074" max="3074" width="41" style="589" customWidth="1"/>
    <col min="3075" max="3075" width="13" style="589" customWidth="1"/>
    <col min="3076" max="3076" width="11.28515625" style="589" customWidth="1"/>
    <col min="3077" max="3077" width="11.42578125" style="589" customWidth="1"/>
    <col min="3078" max="3328" width="9.140625" style="589"/>
    <col min="3329" max="3329" width="8.140625" style="589" customWidth="1"/>
    <col min="3330" max="3330" width="41" style="589" customWidth="1"/>
    <col min="3331" max="3331" width="13" style="589" customWidth="1"/>
    <col min="3332" max="3332" width="11.28515625" style="589" customWidth="1"/>
    <col min="3333" max="3333" width="11.42578125" style="589" customWidth="1"/>
    <col min="3334" max="3584" width="9.140625" style="589"/>
    <col min="3585" max="3585" width="8.140625" style="589" customWidth="1"/>
    <col min="3586" max="3586" width="41" style="589" customWidth="1"/>
    <col min="3587" max="3587" width="13" style="589" customWidth="1"/>
    <col min="3588" max="3588" width="11.28515625" style="589" customWidth="1"/>
    <col min="3589" max="3589" width="11.42578125" style="589" customWidth="1"/>
    <col min="3590" max="3840" width="9.140625" style="589"/>
    <col min="3841" max="3841" width="8.140625" style="589" customWidth="1"/>
    <col min="3842" max="3842" width="41" style="589" customWidth="1"/>
    <col min="3843" max="3843" width="13" style="589" customWidth="1"/>
    <col min="3844" max="3844" width="11.28515625" style="589" customWidth="1"/>
    <col min="3845" max="3845" width="11.42578125" style="589" customWidth="1"/>
    <col min="3846" max="4096" width="9.140625" style="589"/>
    <col min="4097" max="4097" width="8.140625" style="589" customWidth="1"/>
    <col min="4098" max="4098" width="41" style="589" customWidth="1"/>
    <col min="4099" max="4099" width="13" style="589" customWidth="1"/>
    <col min="4100" max="4100" width="11.28515625" style="589" customWidth="1"/>
    <col min="4101" max="4101" width="11.42578125" style="589" customWidth="1"/>
    <col min="4102" max="4352" width="9.140625" style="589"/>
    <col min="4353" max="4353" width="8.140625" style="589" customWidth="1"/>
    <col min="4354" max="4354" width="41" style="589" customWidth="1"/>
    <col min="4355" max="4355" width="13" style="589" customWidth="1"/>
    <col min="4356" max="4356" width="11.28515625" style="589" customWidth="1"/>
    <col min="4357" max="4357" width="11.42578125" style="589" customWidth="1"/>
    <col min="4358" max="4608" width="9.140625" style="589"/>
    <col min="4609" max="4609" width="8.140625" style="589" customWidth="1"/>
    <col min="4610" max="4610" width="41" style="589" customWidth="1"/>
    <col min="4611" max="4611" width="13" style="589" customWidth="1"/>
    <col min="4612" max="4612" width="11.28515625" style="589" customWidth="1"/>
    <col min="4613" max="4613" width="11.42578125" style="589" customWidth="1"/>
    <col min="4614" max="4864" width="9.140625" style="589"/>
    <col min="4865" max="4865" width="8.140625" style="589" customWidth="1"/>
    <col min="4866" max="4866" width="41" style="589" customWidth="1"/>
    <col min="4867" max="4867" width="13" style="589" customWidth="1"/>
    <col min="4868" max="4868" width="11.28515625" style="589" customWidth="1"/>
    <col min="4869" max="4869" width="11.42578125" style="589" customWidth="1"/>
    <col min="4870" max="5120" width="9.140625" style="589"/>
    <col min="5121" max="5121" width="8.140625" style="589" customWidth="1"/>
    <col min="5122" max="5122" width="41" style="589" customWidth="1"/>
    <col min="5123" max="5123" width="13" style="589" customWidth="1"/>
    <col min="5124" max="5124" width="11.28515625" style="589" customWidth="1"/>
    <col min="5125" max="5125" width="11.42578125" style="589" customWidth="1"/>
    <col min="5126" max="5376" width="9.140625" style="589"/>
    <col min="5377" max="5377" width="8.140625" style="589" customWidth="1"/>
    <col min="5378" max="5378" width="41" style="589" customWidth="1"/>
    <col min="5379" max="5379" width="13" style="589" customWidth="1"/>
    <col min="5380" max="5380" width="11.28515625" style="589" customWidth="1"/>
    <col min="5381" max="5381" width="11.42578125" style="589" customWidth="1"/>
    <col min="5382" max="5632" width="9.140625" style="589"/>
    <col min="5633" max="5633" width="8.140625" style="589" customWidth="1"/>
    <col min="5634" max="5634" width="41" style="589" customWidth="1"/>
    <col min="5635" max="5635" width="13" style="589" customWidth="1"/>
    <col min="5636" max="5636" width="11.28515625" style="589" customWidth="1"/>
    <col min="5637" max="5637" width="11.42578125" style="589" customWidth="1"/>
    <col min="5638" max="5888" width="9.140625" style="589"/>
    <col min="5889" max="5889" width="8.140625" style="589" customWidth="1"/>
    <col min="5890" max="5890" width="41" style="589" customWidth="1"/>
    <col min="5891" max="5891" width="13" style="589" customWidth="1"/>
    <col min="5892" max="5892" width="11.28515625" style="589" customWidth="1"/>
    <col min="5893" max="5893" width="11.42578125" style="589" customWidth="1"/>
    <col min="5894" max="6144" width="9.140625" style="589"/>
    <col min="6145" max="6145" width="8.140625" style="589" customWidth="1"/>
    <col min="6146" max="6146" width="41" style="589" customWidth="1"/>
    <col min="6147" max="6147" width="13" style="589" customWidth="1"/>
    <col min="6148" max="6148" width="11.28515625" style="589" customWidth="1"/>
    <col min="6149" max="6149" width="11.42578125" style="589" customWidth="1"/>
    <col min="6150" max="6400" width="9.140625" style="589"/>
    <col min="6401" max="6401" width="8.140625" style="589" customWidth="1"/>
    <col min="6402" max="6402" width="41" style="589" customWidth="1"/>
    <col min="6403" max="6403" width="13" style="589" customWidth="1"/>
    <col min="6404" max="6404" width="11.28515625" style="589" customWidth="1"/>
    <col min="6405" max="6405" width="11.42578125" style="589" customWidth="1"/>
    <col min="6406" max="6656" width="9.140625" style="589"/>
    <col min="6657" max="6657" width="8.140625" style="589" customWidth="1"/>
    <col min="6658" max="6658" width="41" style="589" customWidth="1"/>
    <col min="6659" max="6659" width="13" style="589" customWidth="1"/>
    <col min="6660" max="6660" width="11.28515625" style="589" customWidth="1"/>
    <col min="6661" max="6661" width="11.42578125" style="589" customWidth="1"/>
    <col min="6662" max="6912" width="9.140625" style="589"/>
    <col min="6913" max="6913" width="8.140625" style="589" customWidth="1"/>
    <col min="6914" max="6914" width="41" style="589" customWidth="1"/>
    <col min="6915" max="6915" width="13" style="589" customWidth="1"/>
    <col min="6916" max="6916" width="11.28515625" style="589" customWidth="1"/>
    <col min="6917" max="6917" width="11.42578125" style="589" customWidth="1"/>
    <col min="6918" max="7168" width="9.140625" style="589"/>
    <col min="7169" max="7169" width="8.140625" style="589" customWidth="1"/>
    <col min="7170" max="7170" width="41" style="589" customWidth="1"/>
    <col min="7171" max="7171" width="13" style="589" customWidth="1"/>
    <col min="7172" max="7172" width="11.28515625" style="589" customWidth="1"/>
    <col min="7173" max="7173" width="11.42578125" style="589" customWidth="1"/>
    <col min="7174" max="7424" width="9.140625" style="589"/>
    <col min="7425" max="7425" width="8.140625" style="589" customWidth="1"/>
    <col min="7426" max="7426" width="41" style="589" customWidth="1"/>
    <col min="7427" max="7427" width="13" style="589" customWidth="1"/>
    <col min="7428" max="7428" width="11.28515625" style="589" customWidth="1"/>
    <col min="7429" max="7429" width="11.42578125" style="589" customWidth="1"/>
    <col min="7430" max="7680" width="9.140625" style="589"/>
    <col min="7681" max="7681" width="8.140625" style="589" customWidth="1"/>
    <col min="7682" max="7682" width="41" style="589" customWidth="1"/>
    <col min="7683" max="7683" width="13" style="589" customWidth="1"/>
    <col min="7684" max="7684" width="11.28515625" style="589" customWidth="1"/>
    <col min="7685" max="7685" width="11.42578125" style="589" customWidth="1"/>
    <col min="7686" max="7936" width="9.140625" style="589"/>
    <col min="7937" max="7937" width="8.140625" style="589" customWidth="1"/>
    <col min="7938" max="7938" width="41" style="589" customWidth="1"/>
    <col min="7939" max="7939" width="13" style="589" customWidth="1"/>
    <col min="7940" max="7940" width="11.28515625" style="589" customWidth="1"/>
    <col min="7941" max="7941" width="11.42578125" style="589" customWidth="1"/>
    <col min="7942" max="8192" width="9.140625" style="589"/>
    <col min="8193" max="8193" width="8.140625" style="589" customWidth="1"/>
    <col min="8194" max="8194" width="41" style="589" customWidth="1"/>
    <col min="8195" max="8195" width="13" style="589" customWidth="1"/>
    <col min="8196" max="8196" width="11.28515625" style="589" customWidth="1"/>
    <col min="8197" max="8197" width="11.42578125" style="589" customWidth="1"/>
    <col min="8198" max="8448" width="9.140625" style="589"/>
    <col min="8449" max="8449" width="8.140625" style="589" customWidth="1"/>
    <col min="8450" max="8450" width="41" style="589" customWidth="1"/>
    <col min="8451" max="8451" width="13" style="589" customWidth="1"/>
    <col min="8452" max="8452" width="11.28515625" style="589" customWidth="1"/>
    <col min="8453" max="8453" width="11.42578125" style="589" customWidth="1"/>
    <col min="8454" max="8704" width="9.140625" style="589"/>
    <col min="8705" max="8705" width="8.140625" style="589" customWidth="1"/>
    <col min="8706" max="8706" width="41" style="589" customWidth="1"/>
    <col min="8707" max="8707" width="13" style="589" customWidth="1"/>
    <col min="8708" max="8708" width="11.28515625" style="589" customWidth="1"/>
    <col min="8709" max="8709" width="11.42578125" style="589" customWidth="1"/>
    <col min="8710" max="8960" width="9.140625" style="589"/>
    <col min="8961" max="8961" width="8.140625" style="589" customWidth="1"/>
    <col min="8962" max="8962" width="41" style="589" customWidth="1"/>
    <col min="8963" max="8963" width="13" style="589" customWidth="1"/>
    <col min="8964" max="8964" width="11.28515625" style="589" customWidth="1"/>
    <col min="8965" max="8965" width="11.42578125" style="589" customWidth="1"/>
    <col min="8966" max="9216" width="9.140625" style="589"/>
    <col min="9217" max="9217" width="8.140625" style="589" customWidth="1"/>
    <col min="9218" max="9218" width="41" style="589" customWidth="1"/>
    <col min="9219" max="9219" width="13" style="589" customWidth="1"/>
    <col min="9220" max="9220" width="11.28515625" style="589" customWidth="1"/>
    <col min="9221" max="9221" width="11.42578125" style="589" customWidth="1"/>
    <col min="9222" max="9472" width="9.140625" style="589"/>
    <col min="9473" max="9473" width="8.140625" style="589" customWidth="1"/>
    <col min="9474" max="9474" width="41" style="589" customWidth="1"/>
    <col min="9475" max="9475" width="13" style="589" customWidth="1"/>
    <col min="9476" max="9476" width="11.28515625" style="589" customWidth="1"/>
    <col min="9477" max="9477" width="11.42578125" style="589" customWidth="1"/>
    <col min="9478" max="9728" width="9.140625" style="589"/>
    <col min="9729" max="9729" width="8.140625" style="589" customWidth="1"/>
    <col min="9730" max="9730" width="41" style="589" customWidth="1"/>
    <col min="9731" max="9731" width="13" style="589" customWidth="1"/>
    <col min="9732" max="9732" width="11.28515625" style="589" customWidth="1"/>
    <col min="9733" max="9733" width="11.42578125" style="589" customWidth="1"/>
    <col min="9734" max="9984" width="9.140625" style="589"/>
    <col min="9985" max="9985" width="8.140625" style="589" customWidth="1"/>
    <col min="9986" max="9986" width="41" style="589" customWidth="1"/>
    <col min="9987" max="9987" width="13" style="589" customWidth="1"/>
    <col min="9988" max="9988" width="11.28515625" style="589" customWidth="1"/>
    <col min="9989" max="9989" width="11.42578125" style="589" customWidth="1"/>
    <col min="9990" max="10240" width="9.140625" style="589"/>
    <col min="10241" max="10241" width="8.140625" style="589" customWidth="1"/>
    <col min="10242" max="10242" width="41" style="589" customWidth="1"/>
    <col min="10243" max="10243" width="13" style="589" customWidth="1"/>
    <col min="10244" max="10244" width="11.28515625" style="589" customWidth="1"/>
    <col min="10245" max="10245" width="11.42578125" style="589" customWidth="1"/>
    <col min="10246" max="10496" width="9.140625" style="589"/>
    <col min="10497" max="10497" width="8.140625" style="589" customWidth="1"/>
    <col min="10498" max="10498" width="41" style="589" customWidth="1"/>
    <col min="10499" max="10499" width="13" style="589" customWidth="1"/>
    <col min="10500" max="10500" width="11.28515625" style="589" customWidth="1"/>
    <col min="10501" max="10501" width="11.42578125" style="589" customWidth="1"/>
    <col min="10502" max="10752" width="9.140625" style="589"/>
    <col min="10753" max="10753" width="8.140625" style="589" customWidth="1"/>
    <col min="10754" max="10754" width="41" style="589" customWidth="1"/>
    <col min="10755" max="10755" width="13" style="589" customWidth="1"/>
    <col min="10756" max="10756" width="11.28515625" style="589" customWidth="1"/>
    <col min="10757" max="10757" width="11.42578125" style="589" customWidth="1"/>
    <col min="10758" max="11008" width="9.140625" style="589"/>
    <col min="11009" max="11009" width="8.140625" style="589" customWidth="1"/>
    <col min="11010" max="11010" width="41" style="589" customWidth="1"/>
    <col min="11011" max="11011" width="13" style="589" customWidth="1"/>
    <col min="11012" max="11012" width="11.28515625" style="589" customWidth="1"/>
    <col min="11013" max="11013" width="11.42578125" style="589" customWidth="1"/>
    <col min="11014" max="11264" width="9.140625" style="589"/>
    <col min="11265" max="11265" width="8.140625" style="589" customWidth="1"/>
    <col min="11266" max="11266" width="41" style="589" customWidth="1"/>
    <col min="11267" max="11267" width="13" style="589" customWidth="1"/>
    <col min="11268" max="11268" width="11.28515625" style="589" customWidth="1"/>
    <col min="11269" max="11269" width="11.42578125" style="589" customWidth="1"/>
    <col min="11270" max="11520" width="9.140625" style="589"/>
    <col min="11521" max="11521" width="8.140625" style="589" customWidth="1"/>
    <col min="11522" max="11522" width="41" style="589" customWidth="1"/>
    <col min="11523" max="11523" width="13" style="589" customWidth="1"/>
    <col min="11524" max="11524" width="11.28515625" style="589" customWidth="1"/>
    <col min="11525" max="11525" width="11.42578125" style="589" customWidth="1"/>
    <col min="11526" max="11776" width="9.140625" style="589"/>
    <col min="11777" max="11777" width="8.140625" style="589" customWidth="1"/>
    <col min="11778" max="11778" width="41" style="589" customWidth="1"/>
    <col min="11779" max="11779" width="13" style="589" customWidth="1"/>
    <col min="11780" max="11780" width="11.28515625" style="589" customWidth="1"/>
    <col min="11781" max="11781" width="11.42578125" style="589" customWidth="1"/>
    <col min="11782" max="12032" width="9.140625" style="589"/>
    <col min="12033" max="12033" width="8.140625" style="589" customWidth="1"/>
    <col min="12034" max="12034" width="41" style="589" customWidth="1"/>
    <col min="12035" max="12035" width="13" style="589" customWidth="1"/>
    <col min="12036" max="12036" width="11.28515625" style="589" customWidth="1"/>
    <col min="12037" max="12037" width="11.42578125" style="589" customWidth="1"/>
    <col min="12038" max="12288" width="9.140625" style="589"/>
    <col min="12289" max="12289" width="8.140625" style="589" customWidth="1"/>
    <col min="12290" max="12290" width="41" style="589" customWidth="1"/>
    <col min="12291" max="12291" width="13" style="589" customWidth="1"/>
    <col min="12292" max="12292" width="11.28515625" style="589" customWidth="1"/>
    <col min="12293" max="12293" width="11.42578125" style="589" customWidth="1"/>
    <col min="12294" max="12544" width="9.140625" style="589"/>
    <col min="12545" max="12545" width="8.140625" style="589" customWidth="1"/>
    <col min="12546" max="12546" width="41" style="589" customWidth="1"/>
    <col min="12547" max="12547" width="13" style="589" customWidth="1"/>
    <col min="12548" max="12548" width="11.28515625" style="589" customWidth="1"/>
    <col min="12549" max="12549" width="11.42578125" style="589" customWidth="1"/>
    <col min="12550" max="12800" width="9.140625" style="589"/>
    <col min="12801" max="12801" width="8.140625" style="589" customWidth="1"/>
    <col min="12802" max="12802" width="41" style="589" customWidth="1"/>
    <col min="12803" max="12803" width="13" style="589" customWidth="1"/>
    <col min="12804" max="12804" width="11.28515625" style="589" customWidth="1"/>
    <col min="12805" max="12805" width="11.42578125" style="589" customWidth="1"/>
    <col min="12806" max="13056" width="9.140625" style="589"/>
    <col min="13057" max="13057" width="8.140625" style="589" customWidth="1"/>
    <col min="13058" max="13058" width="41" style="589" customWidth="1"/>
    <col min="13059" max="13059" width="13" style="589" customWidth="1"/>
    <col min="13060" max="13060" width="11.28515625" style="589" customWidth="1"/>
    <col min="13061" max="13061" width="11.42578125" style="589" customWidth="1"/>
    <col min="13062" max="13312" width="9.140625" style="589"/>
    <col min="13313" max="13313" width="8.140625" style="589" customWidth="1"/>
    <col min="13314" max="13314" width="41" style="589" customWidth="1"/>
    <col min="13315" max="13315" width="13" style="589" customWidth="1"/>
    <col min="13316" max="13316" width="11.28515625" style="589" customWidth="1"/>
    <col min="13317" max="13317" width="11.42578125" style="589" customWidth="1"/>
    <col min="13318" max="13568" width="9.140625" style="589"/>
    <col min="13569" max="13569" width="8.140625" style="589" customWidth="1"/>
    <col min="13570" max="13570" width="41" style="589" customWidth="1"/>
    <col min="13571" max="13571" width="13" style="589" customWidth="1"/>
    <col min="13572" max="13572" width="11.28515625" style="589" customWidth="1"/>
    <col min="13573" max="13573" width="11.42578125" style="589" customWidth="1"/>
    <col min="13574" max="13824" width="9.140625" style="589"/>
    <col min="13825" max="13825" width="8.140625" style="589" customWidth="1"/>
    <col min="13826" max="13826" width="41" style="589" customWidth="1"/>
    <col min="13827" max="13827" width="13" style="589" customWidth="1"/>
    <col min="13828" max="13828" width="11.28515625" style="589" customWidth="1"/>
    <col min="13829" max="13829" width="11.42578125" style="589" customWidth="1"/>
    <col min="13830" max="14080" width="9.140625" style="589"/>
    <col min="14081" max="14081" width="8.140625" style="589" customWidth="1"/>
    <col min="14082" max="14082" width="41" style="589" customWidth="1"/>
    <col min="14083" max="14083" width="13" style="589" customWidth="1"/>
    <col min="14084" max="14084" width="11.28515625" style="589" customWidth="1"/>
    <col min="14085" max="14085" width="11.42578125" style="589" customWidth="1"/>
    <col min="14086" max="14336" width="9.140625" style="589"/>
    <col min="14337" max="14337" width="8.140625" style="589" customWidth="1"/>
    <col min="14338" max="14338" width="41" style="589" customWidth="1"/>
    <col min="14339" max="14339" width="13" style="589" customWidth="1"/>
    <col min="14340" max="14340" width="11.28515625" style="589" customWidth="1"/>
    <col min="14341" max="14341" width="11.42578125" style="589" customWidth="1"/>
    <col min="14342" max="14592" width="9.140625" style="589"/>
    <col min="14593" max="14593" width="8.140625" style="589" customWidth="1"/>
    <col min="14594" max="14594" width="41" style="589" customWidth="1"/>
    <col min="14595" max="14595" width="13" style="589" customWidth="1"/>
    <col min="14596" max="14596" width="11.28515625" style="589" customWidth="1"/>
    <col min="14597" max="14597" width="11.42578125" style="589" customWidth="1"/>
    <col min="14598" max="14848" width="9.140625" style="589"/>
    <col min="14849" max="14849" width="8.140625" style="589" customWidth="1"/>
    <col min="14850" max="14850" width="41" style="589" customWidth="1"/>
    <col min="14851" max="14851" width="13" style="589" customWidth="1"/>
    <col min="14852" max="14852" width="11.28515625" style="589" customWidth="1"/>
    <col min="14853" max="14853" width="11.42578125" style="589" customWidth="1"/>
    <col min="14854" max="15104" width="9.140625" style="589"/>
    <col min="15105" max="15105" width="8.140625" style="589" customWidth="1"/>
    <col min="15106" max="15106" width="41" style="589" customWidth="1"/>
    <col min="15107" max="15107" width="13" style="589" customWidth="1"/>
    <col min="15108" max="15108" width="11.28515625" style="589" customWidth="1"/>
    <col min="15109" max="15109" width="11.42578125" style="589" customWidth="1"/>
    <col min="15110" max="15360" width="9.140625" style="589"/>
    <col min="15361" max="15361" width="8.140625" style="589" customWidth="1"/>
    <col min="15362" max="15362" width="41" style="589" customWidth="1"/>
    <col min="15363" max="15363" width="13" style="589" customWidth="1"/>
    <col min="15364" max="15364" width="11.28515625" style="589" customWidth="1"/>
    <col min="15365" max="15365" width="11.42578125" style="589" customWidth="1"/>
    <col min="15366" max="15616" width="9.140625" style="589"/>
    <col min="15617" max="15617" width="8.140625" style="589" customWidth="1"/>
    <col min="15618" max="15618" width="41" style="589" customWidth="1"/>
    <col min="15619" max="15619" width="13" style="589" customWidth="1"/>
    <col min="15620" max="15620" width="11.28515625" style="589" customWidth="1"/>
    <col min="15621" max="15621" width="11.42578125" style="589" customWidth="1"/>
    <col min="15622" max="15872" width="9.140625" style="589"/>
    <col min="15873" max="15873" width="8.140625" style="589" customWidth="1"/>
    <col min="15874" max="15874" width="41" style="589" customWidth="1"/>
    <col min="15875" max="15875" width="13" style="589" customWidth="1"/>
    <col min="15876" max="15876" width="11.28515625" style="589" customWidth="1"/>
    <col min="15877" max="15877" width="11.42578125" style="589" customWidth="1"/>
    <col min="15878" max="16128" width="9.140625" style="589"/>
    <col min="16129" max="16129" width="8.140625" style="589" customWidth="1"/>
    <col min="16130" max="16130" width="41" style="589" customWidth="1"/>
    <col min="16131" max="16131" width="13" style="589" customWidth="1"/>
    <col min="16132" max="16132" width="11.28515625" style="589" customWidth="1"/>
    <col min="16133" max="16133" width="11.42578125" style="589" customWidth="1"/>
    <col min="16134" max="16384" width="9.140625" style="589"/>
  </cols>
  <sheetData>
    <row r="1" spans="1:5" x14ac:dyDescent="0.2">
      <c r="D1" s="589" t="s">
        <v>766</v>
      </c>
    </row>
    <row r="3" spans="1:5" x14ac:dyDescent="0.2">
      <c r="A3" s="680" t="s">
        <v>767</v>
      </c>
      <c r="B3" s="681"/>
      <c r="C3" s="681"/>
      <c r="D3" s="681"/>
      <c r="E3" s="681"/>
    </row>
    <row r="4" spans="1:5" ht="24" x14ac:dyDescent="0.2">
      <c r="A4" s="608" t="s">
        <v>379</v>
      </c>
      <c r="B4" s="608" t="s">
        <v>2</v>
      </c>
      <c r="C4" s="608" t="s">
        <v>768</v>
      </c>
      <c r="D4" s="608" t="s">
        <v>769</v>
      </c>
      <c r="E4" s="608" t="s">
        <v>368</v>
      </c>
    </row>
    <row r="5" spans="1:5" x14ac:dyDescent="0.2">
      <c r="A5" s="608">
        <v>2</v>
      </c>
      <c r="B5" s="608">
        <v>3</v>
      </c>
      <c r="C5" s="608">
        <v>4</v>
      </c>
      <c r="D5" s="608">
        <v>5</v>
      </c>
      <c r="E5" s="608">
        <v>8</v>
      </c>
    </row>
    <row r="6" spans="1:5" ht="24" x14ac:dyDescent="0.2">
      <c r="A6" s="609" t="s">
        <v>404</v>
      </c>
      <c r="B6" s="610" t="s">
        <v>543</v>
      </c>
      <c r="C6" s="611">
        <v>29198239</v>
      </c>
      <c r="D6" s="611">
        <v>29220565</v>
      </c>
      <c r="E6" s="611">
        <v>29220565</v>
      </c>
    </row>
    <row r="7" spans="1:5" ht="24" x14ac:dyDescent="0.2">
      <c r="A7" s="609" t="s">
        <v>406</v>
      </c>
      <c r="B7" s="610" t="s">
        <v>544</v>
      </c>
      <c r="C7" s="611">
        <v>27235500</v>
      </c>
      <c r="D7" s="611">
        <v>27603084</v>
      </c>
      <c r="E7" s="611">
        <v>27603084</v>
      </c>
    </row>
    <row r="8" spans="1:5" ht="36" x14ac:dyDescent="0.2">
      <c r="A8" s="609" t="s">
        <v>545</v>
      </c>
      <c r="B8" s="610" t="s">
        <v>546</v>
      </c>
      <c r="C8" s="611">
        <v>26399277</v>
      </c>
      <c r="D8" s="611">
        <v>25873477</v>
      </c>
      <c r="E8" s="611">
        <v>25873477</v>
      </c>
    </row>
    <row r="9" spans="1:5" ht="24" x14ac:dyDescent="0.2">
      <c r="A9" s="609" t="s">
        <v>547</v>
      </c>
      <c r="B9" s="610" t="s">
        <v>548</v>
      </c>
      <c r="C9" s="611">
        <v>1800000</v>
      </c>
      <c r="D9" s="611">
        <v>1800000</v>
      </c>
      <c r="E9" s="611">
        <v>1800000</v>
      </c>
    </row>
    <row r="10" spans="1:5" ht="24" x14ac:dyDescent="0.2">
      <c r="A10" s="609" t="s">
        <v>549</v>
      </c>
      <c r="B10" s="610" t="s">
        <v>550</v>
      </c>
      <c r="C10" s="611">
        <v>0</v>
      </c>
      <c r="D10" s="611">
        <v>10916564</v>
      </c>
      <c r="E10" s="611">
        <v>10916564</v>
      </c>
    </row>
    <row r="11" spans="1:5" x14ac:dyDescent="0.2">
      <c r="A11" s="609" t="s">
        <v>551</v>
      </c>
      <c r="B11" s="610" t="s">
        <v>552</v>
      </c>
      <c r="C11" s="611">
        <v>0</v>
      </c>
      <c r="D11" s="611">
        <v>735381</v>
      </c>
      <c r="E11" s="611">
        <v>735381</v>
      </c>
    </row>
    <row r="12" spans="1:5" ht="24" x14ac:dyDescent="0.2">
      <c r="A12" s="609" t="s">
        <v>408</v>
      </c>
      <c r="B12" s="610" t="s">
        <v>553</v>
      </c>
      <c r="C12" s="611">
        <v>84633016</v>
      </c>
      <c r="D12" s="611">
        <v>96149071</v>
      </c>
      <c r="E12" s="611">
        <v>96149071</v>
      </c>
    </row>
    <row r="13" spans="1:5" x14ac:dyDescent="0.2">
      <c r="A13" s="609" t="s">
        <v>633</v>
      </c>
      <c r="B13" s="610" t="s">
        <v>770</v>
      </c>
      <c r="C13" s="611">
        <v>0</v>
      </c>
      <c r="D13" s="611">
        <v>6313</v>
      </c>
      <c r="E13" s="611">
        <v>0</v>
      </c>
    </row>
    <row r="14" spans="1:5" ht="24" x14ac:dyDescent="0.2">
      <c r="A14" s="609" t="s">
        <v>442</v>
      </c>
      <c r="B14" s="610" t="s">
        <v>554</v>
      </c>
      <c r="C14" s="611">
        <v>4296000</v>
      </c>
      <c r="D14" s="611">
        <v>24832687</v>
      </c>
      <c r="E14" s="611">
        <v>23793019</v>
      </c>
    </row>
    <row r="15" spans="1:5" x14ac:dyDescent="0.2">
      <c r="A15" s="609" t="s">
        <v>444</v>
      </c>
      <c r="B15" s="610" t="s">
        <v>555</v>
      </c>
      <c r="C15" s="611">
        <v>0</v>
      </c>
      <c r="D15" s="611">
        <v>0</v>
      </c>
      <c r="E15" s="611">
        <v>123000</v>
      </c>
    </row>
    <row r="16" spans="1:5" ht="36" x14ac:dyDescent="0.2">
      <c r="A16" s="609" t="s">
        <v>448</v>
      </c>
      <c r="B16" s="610" t="s">
        <v>556</v>
      </c>
      <c r="C16" s="611">
        <v>0</v>
      </c>
      <c r="D16" s="611">
        <v>0</v>
      </c>
      <c r="E16" s="611">
        <v>20420000</v>
      </c>
    </row>
    <row r="17" spans="1:5" x14ac:dyDescent="0.2">
      <c r="A17" s="609" t="s">
        <v>557</v>
      </c>
      <c r="B17" s="610" t="s">
        <v>558</v>
      </c>
      <c r="C17" s="611">
        <v>0</v>
      </c>
      <c r="D17" s="611">
        <v>0</v>
      </c>
      <c r="E17" s="611">
        <v>3215849</v>
      </c>
    </row>
    <row r="18" spans="1:5" x14ac:dyDescent="0.2">
      <c r="A18" s="609" t="s">
        <v>559</v>
      </c>
      <c r="B18" s="610" t="s">
        <v>560</v>
      </c>
      <c r="C18" s="611">
        <v>0</v>
      </c>
      <c r="D18" s="611">
        <v>0</v>
      </c>
      <c r="E18" s="611">
        <v>34170</v>
      </c>
    </row>
    <row r="19" spans="1:5" ht="24" x14ac:dyDescent="0.2">
      <c r="A19" s="612" t="s">
        <v>456</v>
      </c>
      <c r="B19" s="613" t="s">
        <v>561</v>
      </c>
      <c r="C19" s="614">
        <v>88929016</v>
      </c>
      <c r="D19" s="614">
        <v>120988071</v>
      </c>
      <c r="E19" s="614">
        <v>119942090</v>
      </c>
    </row>
    <row r="20" spans="1:5" ht="24" x14ac:dyDescent="0.2">
      <c r="A20" s="609" t="s">
        <v>458</v>
      </c>
      <c r="B20" s="610" t="s">
        <v>562</v>
      </c>
      <c r="C20" s="611">
        <v>12648718</v>
      </c>
      <c r="D20" s="611">
        <v>12648718</v>
      </c>
      <c r="E20" s="611">
        <v>12648718</v>
      </c>
    </row>
    <row r="21" spans="1:5" ht="24" x14ac:dyDescent="0.2">
      <c r="A21" s="609" t="s">
        <v>563</v>
      </c>
      <c r="B21" s="610" t="s">
        <v>564</v>
      </c>
      <c r="C21" s="611">
        <v>0</v>
      </c>
      <c r="D21" s="611">
        <v>4174138</v>
      </c>
      <c r="E21" s="611">
        <v>4144338</v>
      </c>
    </row>
    <row r="22" spans="1:5" x14ac:dyDescent="0.2">
      <c r="A22" s="609" t="s">
        <v>565</v>
      </c>
      <c r="B22" s="610" t="s">
        <v>566</v>
      </c>
      <c r="C22" s="611">
        <v>0</v>
      </c>
      <c r="D22" s="611">
        <v>0</v>
      </c>
      <c r="E22" s="611">
        <v>4144338</v>
      </c>
    </row>
    <row r="23" spans="1:5" ht="36" x14ac:dyDescent="0.2">
      <c r="A23" s="612" t="s">
        <v>567</v>
      </c>
      <c r="B23" s="613" t="s">
        <v>568</v>
      </c>
      <c r="C23" s="614">
        <v>12648718</v>
      </c>
      <c r="D23" s="614">
        <v>16822856</v>
      </c>
      <c r="E23" s="614">
        <v>16793056</v>
      </c>
    </row>
    <row r="24" spans="1:5" x14ac:dyDescent="0.2">
      <c r="A24" s="609" t="s">
        <v>569</v>
      </c>
      <c r="B24" s="610" t="s">
        <v>570</v>
      </c>
      <c r="C24" s="611">
        <v>11600000</v>
      </c>
      <c r="D24" s="611">
        <v>11944796</v>
      </c>
      <c r="E24" s="611">
        <v>10234455</v>
      </c>
    </row>
    <row r="25" spans="1:5" x14ac:dyDescent="0.2">
      <c r="A25" s="609" t="s">
        <v>571</v>
      </c>
      <c r="B25" s="610" t="s">
        <v>572</v>
      </c>
      <c r="C25" s="611">
        <v>0</v>
      </c>
      <c r="D25" s="611">
        <v>0</v>
      </c>
      <c r="E25" s="611">
        <v>3888596</v>
      </c>
    </row>
    <row r="26" spans="1:5" x14ac:dyDescent="0.2">
      <c r="A26" s="609" t="s">
        <v>573</v>
      </c>
      <c r="B26" s="610" t="s">
        <v>574</v>
      </c>
      <c r="C26" s="611">
        <v>0</v>
      </c>
      <c r="D26" s="611">
        <v>0</v>
      </c>
      <c r="E26" s="611">
        <v>6345859</v>
      </c>
    </row>
    <row r="27" spans="1:5" ht="24" x14ac:dyDescent="0.2">
      <c r="A27" s="609" t="s">
        <v>575</v>
      </c>
      <c r="B27" s="610" t="s">
        <v>576</v>
      </c>
      <c r="C27" s="611">
        <v>12500000</v>
      </c>
      <c r="D27" s="611">
        <v>17893023</v>
      </c>
      <c r="E27" s="611">
        <v>15657705</v>
      </c>
    </row>
    <row r="28" spans="1:5" ht="36" x14ac:dyDescent="0.2">
      <c r="A28" s="609" t="s">
        <v>577</v>
      </c>
      <c r="B28" s="610" t="s">
        <v>578</v>
      </c>
      <c r="C28" s="611">
        <v>0</v>
      </c>
      <c r="D28" s="611">
        <v>0</v>
      </c>
      <c r="E28" s="611">
        <v>15657705</v>
      </c>
    </row>
    <row r="29" spans="1:5" x14ac:dyDescent="0.2">
      <c r="A29" s="609" t="s">
        <v>579</v>
      </c>
      <c r="B29" s="610" t="s">
        <v>580</v>
      </c>
      <c r="C29" s="611">
        <v>3500000</v>
      </c>
      <c r="D29" s="611">
        <v>4025714</v>
      </c>
      <c r="E29" s="611">
        <v>3357497</v>
      </c>
    </row>
    <row r="30" spans="1:5" ht="24" x14ac:dyDescent="0.2">
      <c r="A30" s="609" t="s">
        <v>581</v>
      </c>
      <c r="B30" s="610" t="s">
        <v>582</v>
      </c>
      <c r="C30" s="611">
        <v>0</v>
      </c>
      <c r="D30" s="611">
        <v>0</v>
      </c>
      <c r="E30" s="611">
        <v>3357497</v>
      </c>
    </row>
    <row r="31" spans="1:5" ht="24" x14ac:dyDescent="0.2">
      <c r="A31" s="609" t="s">
        <v>583</v>
      </c>
      <c r="B31" s="610" t="s">
        <v>584</v>
      </c>
      <c r="C31" s="611">
        <v>50000</v>
      </c>
      <c r="D31" s="611">
        <v>59200</v>
      </c>
      <c r="E31" s="611">
        <v>46710</v>
      </c>
    </row>
    <row r="32" spans="1:5" ht="24" x14ac:dyDescent="0.2">
      <c r="A32" s="609" t="s">
        <v>585</v>
      </c>
      <c r="B32" s="610" t="s">
        <v>586</v>
      </c>
      <c r="C32" s="611">
        <v>0</v>
      </c>
      <c r="D32" s="611">
        <v>0</v>
      </c>
      <c r="E32" s="611">
        <v>46710</v>
      </c>
    </row>
    <row r="33" spans="1:5" ht="24" x14ac:dyDescent="0.2">
      <c r="A33" s="609" t="s">
        <v>587</v>
      </c>
      <c r="B33" s="610" t="s">
        <v>588</v>
      </c>
      <c r="C33" s="611">
        <v>16050000</v>
      </c>
      <c r="D33" s="611">
        <v>21977937</v>
      </c>
      <c r="E33" s="611">
        <v>19061912</v>
      </c>
    </row>
    <row r="34" spans="1:5" ht="24" x14ac:dyDescent="0.2">
      <c r="A34" s="609" t="s">
        <v>589</v>
      </c>
      <c r="B34" s="610" t="s">
        <v>590</v>
      </c>
      <c r="C34" s="611">
        <v>0</v>
      </c>
      <c r="D34" s="611">
        <v>368000</v>
      </c>
      <c r="E34" s="611">
        <v>45516</v>
      </c>
    </row>
    <row r="35" spans="1:5" ht="24" x14ac:dyDescent="0.2">
      <c r="A35" s="612" t="s">
        <v>591</v>
      </c>
      <c r="B35" s="613" t="s">
        <v>592</v>
      </c>
      <c r="C35" s="614">
        <v>27650000</v>
      </c>
      <c r="D35" s="614">
        <v>34290733</v>
      </c>
      <c r="E35" s="614">
        <v>29341883</v>
      </c>
    </row>
    <row r="36" spans="1:5" x14ac:dyDescent="0.2">
      <c r="A36" s="609" t="s">
        <v>508</v>
      </c>
      <c r="B36" s="610" t="s">
        <v>593</v>
      </c>
      <c r="C36" s="611">
        <v>3278000</v>
      </c>
      <c r="D36" s="611">
        <v>3278000</v>
      </c>
      <c r="E36" s="611">
        <v>2978583</v>
      </c>
    </row>
    <row r="37" spans="1:5" ht="24" x14ac:dyDescent="0.2">
      <c r="A37" s="609" t="s">
        <v>510</v>
      </c>
      <c r="B37" s="610" t="s">
        <v>594</v>
      </c>
      <c r="C37" s="611">
        <v>0</v>
      </c>
      <c r="D37" s="611">
        <v>0</v>
      </c>
      <c r="E37" s="611">
        <v>1820158</v>
      </c>
    </row>
    <row r="38" spans="1:5" x14ac:dyDescent="0.2">
      <c r="A38" s="609" t="s">
        <v>524</v>
      </c>
      <c r="B38" s="610" t="s">
        <v>597</v>
      </c>
      <c r="C38" s="611">
        <v>378000</v>
      </c>
      <c r="D38" s="611">
        <v>378000</v>
      </c>
      <c r="E38" s="611">
        <v>298857</v>
      </c>
    </row>
    <row r="39" spans="1:5" ht="24" x14ac:dyDescent="0.2">
      <c r="A39" s="609" t="s">
        <v>598</v>
      </c>
      <c r="B39" s="610" t="s">
        <v>599</v>
      </c>
      <c r="C39" s="611">
        <v>0</v>
      </c>
      <c r="D39" s="611">
        <v>1000</v>
      </c>
      <c r="E39" s="611">
        <v>84</v>
      </c>
    </row>
    <row r="40" spans="1:5" ht="24" x14ac:dyDescent="0.2">
      <c r="A40" s="609" t="s">
        <v>600</v>
      </c>
      <c r="B40" s="610" t="s">
        <v>601</v>
      </c>
      <c r="C40" s="611">
        <v>0</v>
      </c>
      <c r="D40" s="611">
        <v>1000</v>
      </c>
      <c r="E40" s="611">
        <v>84</v>
      </c>
    </row>
    <row r="41" spans="1:5" x14ac:dyDescent="0.2">
      <c r="A41" s="609" t="s">
        <v>602</v>
      </c>
      <c r="B41" s="610" t="s">
        <v>603</v>
      </c>
      <c r="C41" s="611">
        <v>0</v>
      </c>
      <c r="D41" s="611">
        <v>3203400</v>
      </c>
      <c r="E41" s="611">
        <v>3025833</v>
      </c>
    </row>
    <row r="42" spans="1:5" x14ac:dyDescent="0.2">
      <c r="A42" s="609" t="s">
        <v>604</v>
      </c>
      <c r="B42" s="610" t="s">
        <v>605</v>
      </c>
      <c r="C42" s="611">
        <v>0</v>
      </c>
      <c r="D42" s="611">
        <v>0</v>
      </c>
      <c r="E42" s="611">
        <v>2725827</v>
      </c>
    </row>
    <row r="43" spans="1:5" x14ac:dyDescent="0.2">
      <c r="A43" s="612" t="s">
        <v>606</v>
      </c>
      <c r="B43" s="613" t="s">
        <v>771</v>
      </c>
      <c r="C43" s="614">
        <v>3656000</v>
      </c>
      <c r="D43" s="614">
        <v>6860400</v>
      </c>
      <c r="E43" s="614">
        <v>6303357</v>
      </c>
    </row>
    <row r="44" spans="1:5" x14ac:dyDescent="0.2">
      <c r="A44" s="609" t="s">
        <v>772</v>
      </c>
      <c r="B44" s="610" t="s">
        <v>773</v>
      </c>
      <c r="C44" s="611">
        <v>20420000</v>
      </c>
      <c r="D44" s="611">
        <v>0</v>
      </c>
      <c r="E44" s="611">
        <v>0</v>
      </c>
    </row>
    <row r="45" spans="1:5" x14ac:dyDescent="0.2">
      <c r="A45" s="612" t="s">
        <v>774</v>
      </c>
      <c r="B45" s="613" t="s">
        <v>775</v>
      </c>
      <c r="C45" s="614">
        <v>20420000</v>
      </c>
      <c r="D45" s="614">
        <v>0</v>
      </c>
      <c r="E45" s="614">
        <v>0</v>
      </c>
    </row>
    <row r="46" spans="1:5" ht="24" x14ac:dyDescent="0.2">
      <c r="A46" s="609" t="s">
        <v>776</v>
      </c>
      <c r="B46" s="610" t="s">
        <v>777</v>
      </c>
      <c r="C46" s="611">
        <v>4174138</v>
      </c>
      <c r="D46" s="611">
        <v>0</v>
      </c>
      <c r="E46" s="611">
        <v>0</v>
      </c>
    </row>
    <row r="47" spans="1:5" x14ac:dyDescent="0.2">
      <c r="A47" s="612" t="s">
        <v>778</v>
      </c>
      <c r="B47" s="613" t="s">
        <v>779</v>
      </c>
      <c r="C47" s="614">
        <v>4174138</v>
      </c>
      <c r="D47" s="614">
        <v>0</v>
      </c>
      <c r="E47" s="614">
        <v>0</v>
      </c>
    </row>
    <row r="48" spans="1:5" x14ac:dyDescent="0.2">
      <c r="A48" s="612" t="s">
        <v>608</v>
      </c>
      <c r="B48" s="613" t="s">
        <v>780</v>
      </c>
      <c r="C48" s="614">
        <v>157477872</v>
      </c>
      <c r="D48" s="614">
        <v>178962060</v>
      </c>
      <c r="E48" s="614">
        <v>172380386</v>
      </c>
    </row>
    <row r="49" spans="1:5" x14ac:dyDescent="0.2">
      <c r="A49" s="682" t="s">
        <v>781</v>
      </c>
      <c r="B49" s="683"/>
      <c r="C49" s="683"/>
      <c r="D49" s="683"/>
      <c r="E49" s="683"/>
    </row>
    <row r="50" spans="1:5" ht="24" x14ac:dyDescent="0.2">
      <c r="A50" s="609" t="s">
        <v>747</v>
      </c>
      <c r="B50" s="610" t="s">
        <v>611</v>
      </c>
      <c r="C50" s="611">
        <v>55308008</v>
      </c>
      <c r="D50" s="611">
        <v>54108804</v>
      </c>
      <c r="E50" s="611">
        <v>54108804</v>
      </c>
    </row>
    <row r="51" spans="1:5" ht="24" x14ac:dyDescent="0.2">
      <c r="A51" s="609" t="s">
        <v>412</v>
      </c>
      <c r="B51" s="610" t="s">
        <v>613</v>
      </c>
      <c r="C51" s="611">
        <v>0</v>
      </c>
      <c r="D51" s="611">
        <v>1199208</v>
      </c>
      <c r="E51" s="611">
        <v>1199208</v>
      </c>
    </row>
    <row r="52" spans="1:5" x14ac:dyDescent="0.2">
      <c r="A52" s="609" t="s">
        <v>638</v>
      </c>
      <c r="B52" s="610" t="s">
        <v>782</v>
      </c>
      <c r="C52" s="611">
        <v>55308008</v>
      </c>
      <c r="D52" s="611">
        <v>55308012</v>
      </c>
      <c r="E52" s="611">
        <v>55308012</v>
      </c>
    </row>
    <row r="53" spans="1:5" x14ac:dyDescent="0.2">
      <c r="A53" s="609" t="s">
        <v>414</v>
      </c>
      <c r="B53" s="610" t="s">
        <v>617</v>
      </c>
      <c r="C53" s="611">
        <v>0</v>
      </c>
      <c r="D53" s="611">
        <v>0</v>
      </c>
      <c r="E53" s="611">
        <v>3063725</v>
      </c>
    </row>
    <row r="54" spans="1:5" ht="24" x14ac:dyDescent="0.2">
      <c r="A54" s="609" t="s">
        <v>757</v>
      </c>
      <c r="B54" s="610" t="s">
        <v>783</v>
      </c>
      <c r="C54" s="611">
        <v>55308008</v>
      </c>
      <c r="D54" s="611">
        <v>55308012</v>
      </c>
      <c r="E54" s="611">
        <v>58371737</v>
      </c>
    </row>
    <row r="55" spans="1:5" x14ac:dyDescent="0.2">
      <c r="A55" s="612" t="s">
        <v>442</v>
      </c>
      <c r="B55" s="613" t="s">
        <v>784</v>
      </c>
      <c r="C55" s="614">
        <v>55308008</v>
      </c>
      <c r="D55" s="614">
        <v>55308012</v>
      </c>
      <c r="E55" s="614">
        <v>58371737</v>
      </c>
    </row>
  </sheetData>
  <mergeCells count="2">
    <mergeCell ref="A3:E3"/>
    <mergeCell ref="A49:E49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4f-686167-79505475-10-46-1a-55-2928-a-2956-7d-792e&amp;R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52"/>
  <sheetViews>
    <sheetView workbookViewId="0"/>
  </sheetViews>
  <sheetFormatPr defaultRowHeight="12.75" x14ac:dyDescent="0.2"/>
  <cols>
    <col min="1" max="1" width="46.140625" style="158" customWidth="1"/>
    <col min="2" max="2" width="4.85546875" style="158" customWidth="1"/>
    <col min="3" max="3" width="1.85546875" style="158" customWidth="1"/>
    <col min="4" max="4" width="14.140625" style="158" bestFit="1" customWidth="1"/>
    <col min="5" max="5" width="12.28515625" style="158" customWidth="1"/>
    <col min="6" max="6" width="12.5703125" style="158" customWidth="1"/>
    <col min="7" max="7" width="12.7109375" style="158" customWidth="1"/>
    <col min="8" max="255" width="9.140625" style="158"/>
    <col min="256" max="256" width="46.140625" style="158" customWidth="1"/>
    <col min="257" max="257" width="11" style="158" customWidth="1"/>
    <col min="258" max="258" width="9.140625" style="158"/>
    <col min="259" max="261" width="9.5703125" style="158" bestFit="1" customWidth="1"/>
    <col min="262" max="511" width="9.140625" style="158"/>
    <col min="512" max="512" width="46.140625" style="158" customWidth="1"/>
    <col min="513" max="513" width="11" style="158" customWidth="1"/>
    <col min="514" max="514" width="9.140625" style="158"/>
    <col min="515" max="517" width="9.5703125" style="158" bestFit="1" customWidth="1"/>
    <col min="518" max="767" width="9.140625" style="158"/>
    <col min="768" max="768" width="46.140625" style="158" customWidth="1"/>
    <col min="769" max="769" width="11" style="158" customWidth="1"/>
    <col min="770" max="770" width="9.140625" style="158"/>
    <col min="771" max="773" width="9.5703125" style="158" bestFit="1" customWidth="1"/>
    <col min="774" max="1023" width="9.140625" style="158"/>
    <col min="1024" max="1024" width="46.140625" style="158" customWidth="1"/>
    <col min="1025" max="1025" width="11" style="158" customWidth="1"/>
    <col min="1026" max="1026" width="9.140625" style="158"/>
    <col min="1027" max="1029" width="9.5703125" style="158" bestFit="1" customWidth="1"/>
    <col min="1030" max="1279" width="9.140625" style="158"/>
    <col min="1280" max="1280" width="46.140625" style="158" customWidth="1"/>
    <col min="1281" max="1281" width="11" style="158" customWidth="1"/>
    <col min="1282" max="1282" width="9.140625" style="158"/>
    <col min="1283" max="1285" width="9.5703125" style="158" bestFit="1" customWidth="1"/>
    <col min="1286" max="1535" width="9.140625" style="158"/>
    <col min="1536" max="1536" width="46.140625" style="158" customWidth="1"/>
    <col min="1537" max="1537" width="11" style="158" customWidth="1"/>
    <col min="1538" max="1538" width="9.140625" style="158"/>
    <col min="1539" max="1541" width="9.5703125" style="158" bestFit="1" customWidth="1"/>
    <col min="1542" max="1791" width="9.140625" style="158"/>
    <col min="1792" max="1792" width="46.140625" style="158" customWidth="1"/>
    <col min="1793" max="1793" width="11" style="158" customWidth="1"/>
    <col min="1794" max="1794" width="9.140625" style="158"/>
    <col min="1795" max="1797" width="9.5703125" style="158" bestFit="1" customWidth="1"/>
    <col min="1798" max="2047" width="9.140625" style="158"/>
    <col min="2048" max="2048" width="46.140625" style="158" customWidth="1"/>
    <col min="2049" max="2049" width="11" style="158" customWidth="1"/>
    <col min="2050" max="2050" width="9.140625" style="158"/>
    <col min="2051" max="2053" width="9.5703125" style="158" bestFit="1" customWidth="1"/>
    <col min="2054" max="2303" width="9.140625" style="158"/>
    <col min="2304" max="2304" width="46.140625" style="158" customWidth="1"/>
    <col min="2305" max="2305" width="11" style="158" customWidth="1"/>
    <col min="2306" max="2306" width="9.140625" style="158"/>
    <col min="2307" max="2309" width="9.5703125" style="158" bestFit="1" customWidth="1"/>
    <col min="2310" max="2559" width="9.140625" style="158"/>
    <col min="2560" max="2560" width="46.140625" style="158" customWidth="1"/>
    <col min="2561" max="2561" width="11" style="158" customWidth="1"/>
    <col min="2562" max="2562" width="9.140625" style="158"/>
    <col min="2563" max="2565" width="9.5703125" style="158" bestFit="1" customWidth="1"/>
    <col min="2566" max="2815" width="9.140625" style="158"/>
    <col min="2816" max="2816" width="46.140625" style="158" customWidth="1"/>
    <col min="2817" max="2817" width="11" style="158" customWidth="1"/>
    <col min="2818" max="2818" width="9.140625" style="158"/>
    <col min="2819" max="2821" width="9.5703125" style="158" bestFit="1" customWidth="1"/>
    <col min="2822" max="3071" width="9.140625" style="158"/>
    <col min="3072" max="3072" width="46.140625" style="158" customWidth="1"/>
    <col min="3073" max="3073" width="11" style="158" customWidth="1"/>
    <col min="3074" max="3074" width="9.140625" style="158"/>
    <col min="3075" max="3077" width="9.5703125" style="158" bestFit="1" customWidth="1"/>
    <col min="3078" max="3327" width="9.140625" style="158"/>
    <col min="3328" max="3328" width="46.140625" style="158" customWidth="1"/>
    <col min="3329" max="3329" width="11" style="158" customWidth="1"/>
    <col min="3330" max="3330" width="9.140625" style="158"/>
    <col min="3331" max="3333" width="9.5703125" style="158" bestFit="1" customWidth="1"/>
    <col min="3334" max="3583" width="9.140625" style="158"/>
    <col min="3584" max="3584" width="46.140625" style="158" customWidth="1"/>
    <col min="3585" max="3585" width="11" style="158" customWidth="1"/>
    <col min="3586" max="3586" width="9.140625" style="158"/>
    <col min="3587" max="3589" width="9.5703125" style="158" bestFit="1" customWidth="1"/>
    <col min="3590" max="3839" width="9.140625" style="158"/>
    <col min="3840" max="3840" width="46.140625" style="158" customWidth="1"/>
    <col min="3841" max="3841" width="11" style="158" customWidth="1"/>
    <col min="3842" max="3842" width="9.140625" style="158"/>
    <col min="3843" max="3845" width="9.5703125" style="158" bestFit="1" customWidth="1"/>
    <col min="3846" max="4095" width="9.140625" style="158"/>
    <col min="4096" max="4096" width="46.140625" style="158" customWidth="1"/>
    <col min="4097" max="4097" width="11" style="158" customWidth="1"/>
    <col min="4098" max="4098" width="9.140625" style="158"/>
    <col min="4099" max="4101" width="9.5703125" style="158" bestFit="1" customWidth="1"/>
    <col min="4102" max="4351" width="9.140625" style="158"/>
    <col min="4352" max="4352" width="46.140625" style="158" customWidth="1"/>
    <col min="4353" max="4353" width="11" style="158" customWidth="1"/>
    <col min="4354" max="4354" width="9.140625" style="158"/>
    <col min="4355" max="4357" width="9.5703125" style="158" bestFit="1" customWidth="1"/>
    <col min="4358" max="4607" width="9.140625" style="158"/>
    <col min="4608" max="4608" width="46.140625" style="158" customWidth="1"/>
    <col min="4609" max="4609" width="11" style="158" customWidth="1"/>
    <col min="4610" max="4610" width="9.140625" style="158"/>
    <col min="4611" max="4613" width="9.5703125" style="158" bestFit="1" customWidth="1"/>
    <col min="4614" max="4863" width="9.140625" style="158"/>
    <col min="4864" max="4864" width="46.140625" style="158" customWidth="1"/>
    <col min="4865" max="4865" width="11" style="158" customWidth="1"/>
    <col min="4866" max="4866" width="9.140625" style="158"/>
    <col min="4867" max="4869" width="9.5703125" style="158" bestFit="1" customWidth="1"/>
    <col min="4870" max="5119" width="9.140625" style="158"/>
    <col min="5120" max="5120" width="46.140625" style="158" customWidth="1"/>
    <col min="5121" max="5121" width="11" style="158" customWidth="1"/>
    <col min="5122" max="5122" width="9.140625" style="158"/>
    <col min="5123" max="5125" width="9.5703125" style="158" bestFit="1" customWidth="1"/>
    <col min="5126" max="5375" width="9.140625" style="158"/>
    <col min="5376" max="5376" width="46.140625" style="158" customWidth="1"/>
    <col min="5377" max="5377" width="11" style="158" customWidth="1"/>
    <col min="5378" max="5378" width="9.140625" style="158"/>
    <col min="5379" max="5381" width="9.5703125" style="158" bestFit="1" customWidth="1"/>
    <col min="5382" max="5631" width="9.140625" style="158"/>
    <col min="5632" max="5632" width="46.140625" style="158" customWidth="1"/>
    <col min="5633" max="5633" width="11" style="158" customWidth="1"/>
    <col min="5634" max="5634" width="9.140625" style="158"/>
    <col min="5635" max="5637" width="9.5703125" style="158" bestFit="1" customWidth="1"/>
    <col min="5638" max="5887" width="9.140625" style="158"/>
    <col min="5888" max="5888" width="46.140625" style="158" customWidth="1"/>
    <col min="5889" max="5889" width="11" style="158" customWidth="1"/>
    <col min="5890" max="5890" width="9.140625" style="158"/>
    <col min="5891" max="5893" width="9.5703125" style="158" bestFit="1" customWidth="1"/>
    <col min="5894" max="6143" width="9.140625" style="158"/>
    <col min="6144" max="6144" width="46.140625" style="158" customWidth="1"/>
    <col min="6145" max="6145" width="11" style="158" customWidth="1"/>
    <col min="6146" max="6146" width="9.140625" style="158"/>
    <col min="6147" max="6149" width="9.5703125" style="158" bestFit="1" customWidth="1"/>
    <col min="6150" max="6399" width="9.140625" style="158"/>
    <col min="6400" max="6400" width="46.140625" style="158" customWidth="1"/>
    <col min="6401" max="6401" width="11" style="158" customWidth="1"/>
    <col min="6402" max="6402" width="9.140625" style="158"/>
    <col min="6403" max="6405" width="9.5703125" style="158" bestFit="1" customWidth="1"/>
    <col min="6406" max="6655" width="9.140625" style="158"/>
    <col min="6656" max="6656" width="46.140625" style="158" customWidth="1"/>
    <col min="6657" max="6657" width="11" style="158" customWidth="1"/>
    <col min="6658" max="6658" width="9.140625" style="158"/>
    <col min="6659" max="6661" width="9.5703125" style="158" bestFit="1" customWidth="1"/>
    <col min="6662" max="6911" width="9.140625" style="158"/>
    <col min="6912" max="6912" width="46.140625" style="158" customWidth="1"/>
    <col min="6913" max="6913" width="11" style="158" customWidth="1"/>
    <col min="6914" max="6914" width="9.140625" style="158"/>
    <col min="6915" max="6917" width="9.5703125" style="158" bestFit="1" customWidth="1"/>
    <col min="6918" max="7167" width="9.140625" style="158"/>
    <col min="7168" max="7168" width="46.140625" style="158" customWidth="1"/>
    <col min="7169" max="7169" width="11" style="158" customWidth="1"/>
    <col min="7170" max="7170" width="9.140625" style="158"/>
    <col min="7171" max="7173" width="9.5703125" style="158" bestFit="1" customWidth="1"/>
    <col min="7174" max="7423" width="9.140625" style="158"/>
    <col min="7424" max="7424" width="46.140625" style="158" customWidth="1"/>
    <col min="7425" max="7425" width="11" style="158" customWidth="1"/>
    <col min="7426" max="7426" width="9.140625" style="158"/>
    <col min="7427" max="7429" width="9.5703125" style="158" bestFit="1" customWidth="1"/>
    <col min="7430" max="7679" width="9.140625" style="158"/>
    <col min="7680" max="7680" width="46.140625" style="158" customWidth="1"/>
    <col min="7681" max="7681" width="11" style="158" customWidth="1"/>
    <col min="7682" max="7682" width="9.140625" style="158"/>
    <col min="7683" max="7685" width="9.5703125" style="158" bestFit="1" customWidth="1"/>
    <col min="7686" max="7935" width="9.140625" style="158"/>
    <col min="7936" max="7936" width="46.140625" style="158" customWidth="1"/>
    <col min="7937" max="7937" width="11" style="158" customWidth="1"/>
    <col min="7938" max="7938" width="9.140625" style="158"/>
    <col min="7939" max="7941" width="9.5703125" style="158" bestFit="1" customWidth="1"/>
    <col min="7942" max="8191" width="9.140625" style="158"/>
    <col min="8192" max="8192" width="46.140625" style="158" customWidth="1"/>
    <col min="8193" max="8193" width="11" style="158" customWidth="1"/>
    <col min="8194" max="8194" width="9.140625" style="158"/>
    <col min="8195" max="8197" width="9.5703125" style="158" bestFit="1" customWidth="1"/>
    <col min="8198" max="8447" width="9.140625" style="158"/>
    <col min="8448" max="8448" width="46.140625" style="158" customWidth="1"/>
    <col min="8449" max="8449" width="11" style="158" customWidth="1"/>
    <col min="8450" max="8450" width="9.140625" style="158"/>
    <col min="8451" max="8453" width="9.5703125" style="158" bestFit="1" customWidth="1"/>
    <col min="8454" max="8703" width="9.140625" style="158"/>
    <col min="8704" max="8704" width="46.140625" style="158" customWidth="1"/>
    <col min="8705" max="8705" width="11" style="158" customWidth="1"/>
    <col min="8706" max="8706" width="9.140625" style="158"/>
    <col min="8707" max="8709" width="9.5703125" style="158" bestFit="1" customWidth="1"/>
    <col min="8710" max="8959" width="9.140625" style="158"/>
    <col min="8960" max="8960" width="46.140625" style="158" customWidth="1"/>
    <col min="8961" max="8961" width="11" style="158" customWidth="1"/>
    <col min="8962" max="8962" width="9.140625" style="158"/>
    <col min="8963" max="8965" width="9.5703125" style="158" bestFit="1" customWidth="1"/>
    <col min="8966" max="9215" width="9.140625" style="158"/>
    <col min="9216" max="9216" width="46.140625" style="158" customWidth="1"/>
    <col min="9217" max="9217" width="11" style="158" customWidth="1"/>
    <col min="9218" max="9218" width="9.140625" style="158"/>
    <col min="9219" max="9221" width="9.5703125" style="158" bestFit="1" customWidth="1"/>
    <col min="9222" max="9471" width="9.140625" style="158"/>
    <col min="9472" max="9472" width="46.140625" style="158" customWidth="1"/>
    <col min="9473" max="9473" width="11" style="158" customWidth="1"/>
    <col min="9474" max="9474" width="9.140625" style="158"/>
    <col min="9475" max="9477" width="9.5703125" style="158" bestFit="1" customWidth="1"/>
    <col min="9478" max="9727" width="9.140625" style="158"/>
    <col min="9728" max="9728" width="46.140625" style="158" customWidth="1"/>
    <col min="9729" max="9729" width="11" style="158" customWidth="1"/>
    <col min="9730" max="9730" width="9.140625" style="158"/>
    <col min="9731" max="9733" width="9.5703125" style="158" bestFit="1" customWidth="1"/>
    <col min="9734" max="9983" width="9.140625" style="158"/>
    <col min="9984" max="9984" width="46.140625" style="158" customWidth="1"/>
    <col min="9985" max="9985" width="11" style="158" customWidth="1"/>
    <col min="9986" max="9986" width="9.140625" style="158"/>
    <col min="9987" max="9989" width="9.5703125" style="158" bestFit="1" customWidth="1"/>
    <col min="9990" max="10239" width="9.140625" style="158"/>
    <col min="10240" max="10240" width="46.140625" style="158" customWidth="1"/>
    <col min="10241" max="10241" width="11" style="158" customWidth="1"/>
    <col min="10242" max="10242" width="9.140625" style="158"/>
    <col min="10243" max="10245" width="9.5703125" style="158" bestFit="1" customWidth="1"/>
    <col min="10246" max="10495" width="9.140625" style="158"/>
    <col min="10496" max="10496" width="46.140625" style="158" customWidth="1"/>
    <col min="10497" max="10497" width="11" style="158" customWidth="1"/>
    <col min="10498" max="10498" width="9.140625" style="158"/>
    <col min="10499" max="10501" width="9.5703125" style="158" bestFit="1" customWidth="1"/>
    <col min="10502" max="10751" width="9.140625" style="158"/>
    <col min="10752" max="10752" width="46.140625" style="158" customWidth="1"/>
    <col min="10753" max="10753" width="11" style="158" customWidth="1"/>
    <col min="10754" max="10754" width="9.140625" style="158"/>
    <col min="10755" max="10757" width="9.5703125" style="158" bestFit="1" customWidth="1"/>
    <col min="10758" max="11007" width="9.140625" style="158"/>
    <col min="11008" max="11008" width="46.140625" style="158" customWidth="1"/>
    <col min="11009" max="11009" width="11" style="158" customWidth="1"/>
    <col min="11010" max="11010" width="9.140625" style="158"/>
    <col min="11011" max="11013" width="9.5703125" style="158" bestFit="1" customWidth="1"/>
    <col min="11014" max="11263" width="9.140625" style="158"/>
    <col min="11264" max="11264" width="46.140625" style="158" customWidth="1"/>
    <col min="11265" max="11265" width="11" style="158" customWidth="1"/>
    <col min="11266" max="11266" width="9.140625" style="158"/>
    <col min="11267" max="11269" width="9.5703125" style="158" bestFit="1" customWidth="1"/>
    <col min="11270" max="11519" width="9.140625" style="158"/>
    <col min="11520" max="11520" width="46.140625" style="158" customWidth="1"/>
    <col min="11521" max="11521" width="11" style="158" customWidth="1"/>
    <col min="11522" max="11522" width="9.140625" style="158"/>
    <col min="11523" max="11525" width="9.5703125" style="158" bestFit="1" customWidth="1"/>
    <col min="11526" max="11775" width="9.140625" style="158"/>
    <col min="11776" max="11776" width="46.140625" style="158" customWidth="1"/>
    <col min="11777" max="11777" width="11" style="158" customWidth="1"/>
    <col min="11778" max="11778" width="9.140625" style="158"/>
    <col min="11779" max="11781" width="9.5703125" style="158" bestFit="1" customWidth="1"/>
    <col min="11782" max="12031" width="9.140625" style="158"/>
    <col min="12032" max="12032" width="46.140625" style="158" customWidth="1"/>
    <col min="12033" max="12033" width="11" style="158" customWidth="1"/>
    <col min="12034" max="12034" width="9.140625" style="158"/>
    <col min="12035" max="12037" width="9.5703125" style="158" bestFit="1" customWidth="1"/>
    <col min="12038" max="12287" width="9.140625" style="158"/>
    <col min="12288" max="12288" width="46.140625" style="158" customWidth="1"/>
    <col min="12289" max="12289" width="11" style="158" customWidth="1"/>
    <col min="12290" max="12290" width="9.140625" style="158"/>
    <col min="12291" max="12293" width="9.5703125" style="158" bestFit="1" customWidth="1"/>
    <col min="12294" max="12543" width="9.140625" style="158"/>
    <col min="12544" max="12544" width="46.140625" style="158" customWidth="1"/>
    <col min="12545" max="12545" width="11" style="158" customWidth="1"/>
    <col min="12546" max="12546" width="9.140625" style="158"/>
    <col min="12547" max="12549" width="9.5703125" style="158" bestFit="1" customWidth="1"/>
    <col min="12550" max="12799" width="9.140625" style="158"/>
    <col min="12800" max="12800" width="46.140625" style="158" customWidth="1"/>
    <col min="12801" max="12801" width="11" style="158" customWidth="1"/>
    <col min="12802" max="12802" width="9.140625" style="158"/>
    <col min="12803" max="12805" width="9.5703125" style="158" bestFit="1" customWidth="1"/>
    <col min="12806" max="13055" width="9.140625" style="158"/>
    <col min="13056" max="13056" width="46.140625" style="158" customWidth="1"/>
    <col min="13057" max="13057" width="11" style="158" customWidth="1"/>
    <col min="13058" max="13058" width="9.140625" style="158"/>
    <col min="13059" max="13061" width="9.5703125" style="158" bestFit="1" customWidth="1"/>
    <col min="13062" max="13311" width="9.140625" style="158"/>
    <col min="13312" max="13312" width="46.140625" style="158" customWidth="1"/>
    <col min="13313" max="13313" width="11" style="158" customWidth="1"/>
    <col min="13314" max="13314" width="9.140625" style="158"/>
    <col min="13315" max="13317" width="9.5703125" style="158" bestFit="1" customWidth="1"/>
    <col min="13318" max="13567" width="9.140625" style="158"/>
    <col min="13568" max="13568" width="46.140625" style="158" customWidth="1"/>
    <col min="13569" max="13569" width="11" style="158" customWidth="1"/>
    <col min="13570" max="13570" width="9.140625" style="158"/>
    <col min="13571" max="13573" width="9.5703125" style="158" bestFit="1" customWidth="1"/>
    <col min="13574" max="13823" width="9.140625" style="158"/>
    <col min="13824" max="13824" width="46.140625" style="158" customWidth="1"/>
    <col min="13825" max="13825" width="11" style="158" customWidth="1"/>
    <col min="13826" max="13826" width="9.140625" style="158"/>
    <col min="13827" max="13829" width="9.5703125" style="158" bestFit="1" customWidth="1"/>
    <col min="13830" max="14079" width="9.140625" style="158"/>
    <col min="14080" max="14080" width="46.140625" style="158" customWidth="1"/>
    <col min="14081" max="14081" width="11" style="158" customWidth="1"/>
    <col min="14082" max="14082" width="9.140625" style="158"/>
    <col min="14083" max="14085" width="9.5703125" style="158" bestFit="1" customWidth="1"/>
    <col min="14086" max="14335" width="9.140625" style="158"/>
    <col min="14336" max="14336" width="46.140625" style="158" customWidth="1"/>
    <col min="14337" max="14337" width="11" style="158" customWidth="1"/>
    <col min="14338" max="14338" width="9.140625" style="158"/>
    <col min="14339" max="14341" width="9.5703125" style="158" bestFit="1" customWidth="1"/>
    <col min="14342" max="14591" width="9.140625" style="158"/>
    <col min="14592" max="14592" width="46.140625" style="158" customWidth="1"/>
    <col min="14593" max="14593" width="11" style="158" customWidth="1"/>
    <col min="14594" max="14594" width="9.140625" style="158"/>
    <col min="14595" max="14597" width="9.5703125" style="158" bestFit="1" customWidth="1"/>
    <col min="14598" max="14847" width="9.140625" style="158"/>
    <col min="14848" max="14848" width="46.140625" style="158" customWidth="1"/>
    <col min="14849" max="14849" width="11" style="158" customWidth="1"/>
    <col min="14850" max="14850" width="9.140625" style="158"/>
    <col min="14851" max="14853" width="9.5703125" style="158" bestFit="1" customWidth="1"/>
    <col min="14854" max="15103" width="9.140625" style="158"/>
    <col min="15104" max="15104" width="46.140625" style="158" customWidth="1"/>
    <col min="15105" max="15105" width="11" style="158" customWidth="1"/>
    <col min="15106" max="15106" width="9.140625" style="158"/>
    <col min="15107" max="15109" width="9.5703125" style="158" bestFit="1" customWidth="1"/>
    <col min="15110" max="15359" width="9.140625" style="158"/>
    <col min="15360" max="15360" width="46.140625" style="158" customWidth="1"/>
    <col min="15361" max="15361" width="11" style="158" customWidth="1"/>
    <col min="15362" max="15362" width="9.140625" style="158"/>
    <col min="15363" max="15365" width="9.5703125" style="158" bestFit="1" customWidth="1"/>
    <col min="15366" max="15615" width="9.140625" style="158"/>
    <col min="15616" max="15616" width="46.140625" style="158" customWidth="1"/>
    <col min="15617" max="15617" width="11" style="158" customWidth="1"/>
    <col min="15618" max="15618" width="9.140625" style="158"/>
    <col min="15619" max="15621" width="9.5703125" style="158" bestFit="1" customWidth="1"/>
    <col min="15622" max="15871" width="9.140625" style="158"/>
    <col min="15872" max="15872" width="46.140625" style="158" customWidth="1"/>
    <col min="15873" max="15873" width="11" style="158" customWidth="1"/>
    <col min="15874" max="15874" width="9.140625" style="158"/>
    <col min="15875" max="15877" width="9.5703125" style="158" bestFit="1" customWidth="1"/>
    <col min="15878" max="16127" width="9.140625" style="158"/>
    <col min="16128" max="16128" width="46.140625" style="158" customWidth="1"/>
    <col min="16129" max="16129" width="11" style="158" customWidth="1"/>
    <col min="16130" max="16130" width="9.140625" style="158"/>
    <col min="16131" max="16133" width="9.5703125" style="158" bestFit="1" customWidth="1"/>
    <col min="16134" max="16384" width="9.140625" style="158"/>
  </cols>
  <sheetData>
    <row r="1" spans="1:7" x14ac:dyDescent="0.2">
      <c r="A1" s="3" t="s">
        <v>1065</v>
      </c>
      <c r="C1"/>
      <c r="D1"/>
      <c r="E1"/>
      <c r="F1"/>
    </row>
    <row r="2" spans="1:7" ht="15.75" x14ac:dyDescent="0.2">
      <c r="A2" s="721" t="s">
        <v>197</v>
      </c>
      <c r="B2" s="721"/>
      <c r="C2" s="721"/>
      <c r="D2" s="721"/>
      <c r="E2" s="721"/>
      <c r="F2" s="721"/>
    </row>
    <row r="3" spans="1:7" ht="15" x14ac:dyDescent="0.2">
      <c r="A3" s="718" t="s">
        <v>198</v>
      </c>
      <c r="B3" s="718"/>
      <c r="C3" s="718"/>
      <c r="D3" s="718"/>
      <c r="E3" s="718"/>
      <c r="F3" s="718"/>
    </row>
    <row r="4" spans="1:7" ht="13.5" thickBot="1" x14ac:dyDescent="0.25">
      <c r="A4" s="159"/>
      <c r="B4" s="159"/>
      <c r="C4" s="159"/>
      <c r="D4" s="160"/>
      <c r="E4" s="160"/>
      <c r="F4" s="161"/>
    </row>
    <row r="5" spans="1:7" ht="13.5" thickBot="1" x14ac:dyDescent="0.25">
      <c r="A5" s="722"/>
      <c r="B5" s="722"/>
      <c r="C5" s="722"/>
      <c r="D5" s="724" t="s">
        <v>348</v>
      </c>
      <c r="E5" s="724" t="s">
        <v>349</v>
      </c>
      <c r="F5" s="726" t="s">
        <v>375</v>
      </c>
    </row>
    <row r="6" spans="1:7" ht="13.5" thickBot="1" x14ac:dyDescent="0.25">
      <c r="A6" s="723"/>
      <c r="B6" s="723"/>
      <c r="C6" s="723"/>
      <c r="D6" s="725"/>
      <c r="E6" s="725"/>
      <c r="F6" s="727"/>
    </row>
    <row r="7" spans="1:7" ht="15.75" thickBot="1" x14ac:dyDescent="0.25">
      <c r="A7" s="335" t="s">
        <v>199</v>
      </c>
      <c r="B7" s="336"/>
      <c r="C7" s="337"/>
      <c r="D7" s="331">
        <f>SUM(D8+D9+D10+D11+D12+D13)</f>
        <v>164283525</v>
      </c>
      <c r="E7" s="331">
        <f>SUM(E8+E9+E10+E11+E12+E13)</f>
        <v>194450817</v>
      </c>
      <c r="F7" s="331">
        <f>SUM(F8+F9+F10+F11+F12+F13)</f>
        <v>140455154</v>
      </c>
    </row>
    <row r="8" spans="1:7" x14ac:dyDescent="0.2">
      <c r="A8" s="167" t="s">
        <v>200</v>
      </c>
      <c r="B8" s="315"/>
      <c r="C8" s="168"/>
      <c r="D8" s="324">
        <v>62232000</v>
      </c>
      <c r="E8" s="324">
        <v>63861000</v>
      </c>
      <c r="F8" s="324">
        <v>58419682</v>
      </c>
      <c r="G8" s="196"/>
    </row>
    <row r="9" spans="1:7" x14ac:dyDescent="0.2">
      <c r="A9" s="162" t="s">
        <v>201</v>
      </c>
      <c r="B9" s="163"/>
      <c r="C9" s="164"/>
      <c r="D9" s="165">
        <v>12125900</v>
      </c>
      <c r="E9" s="165">
        <v>12422900</v>
      </c>
      <c r="F9" s="165">
        <v>12024872</v>
      </c>
      <c r="G9" s="196"/>
    </row>
    <row r="10" spans="1:7" x14ac:dyDescent="0.2">
      <c r="A10" s="162" t="s">
        <v>202</v>
      </c>
      <c r="B10" s="163"/>
      <c r="C10" s="164"/>
      <c r="D10" s="165">
        <v>44657472</v>
      </c>
      <c r="E10" s="165">
        <v>44852159</v>
      </c>
      <c r="F10" s="165">
        <v>33541028</v>
      </c>
      <c r="G10" s="196"/>
    </row>
    <row r="11" spans="1:7" x14ac:dyDescent="0.2">
      <c r="A11" s="162" t="s">
        <v>203</v>
      </c>
      <c r="B11" s="163"/>
      <c r="C11" s="164"/>
      <c r="D11" s="166">
        <v>14724000</v>
      </c>
      <c r="E11" s="166">
        <v>36130408</v>
      </c>
      <c r="F11" s="166">
        <v>32447572</v>
      </c>
      <c r="G11" s="196"/>
    </row>
    <row r="12" spans="1:7" x14ac:dyDescent="0.2">
      <c r="A12" s="338" t="s">
        <v>204</v>
      </c>
      <c r="B12" s="161"/>
      <c r="C12" s="160"/>
      <c r="D12" s="166">
        <v>5300000</v>
      </c>
      <c r="E12" s="166">
        <v>5423000</v>
      </c>
      <c r="F12" s="166">
        <v>4022000</v>
      </c>
      <c r="G12" s="196"/>
    </row>
    <row r="13" spans="1:7" ht="13.5" thickBot="1" x14ac:dyDescent="0.25">
      <c r="A13" s="447" t="s">
        <v>351</v>
      </c>
      <c r="B13" s="161"/>
      <c r="C13" s="160"/>
      <c r="D13" s="166">
        <v>25244153</v>
      </c>
      <c r="E13" s="166">
        <v>31761350</v>
      </c>
      <c r="F13" s="166"/>
      <c r="G13" s="196"/>
    </row>
    <row r="14" spans="1:7" ht="15.75" thickBot="1" x14ac:dyDescent="0.25">
      <c r="A14" s="335" t="s">
        <v>205</v>
      </c>
      <c r="B14" s="336"/>
      <c r="C14" s="337"/>
      <c r="D14" s="434">
        <f>SUM(D15+D16+D17)</f>
        <v>57576300</v>
      </c>
      <c r="E14" s="434">
        <f>SUM(E15+E16+E17)</f>
        <v>48893200</v>
      </c>
      <c r="F14" s="434">
        <f>SUM(F15+F16+F17)</f>
        <v>39947416</v>
      </c>
      <c r="G14" s="475"/>
    </row>
    <row r="15" spans="1:7" x14ac:dyDescent="0.2">
      <c r="A15" s="167" t="s">
        <v>206</v>
      </c>
      <c r="B15" s="315"/>
      <c r="C15" s="339"/>
      <c r="D15" s="324">
        <v>20812600</v>
      </c>
      <c r="E15" s="324">
        <v>21179500</v>
      </c>
      <c r="F15" s="324">
        <v>14847003</v>
      </c>
      <c r="G15" s="196"/>
    </row>
    <row r="16" spans="1:7" x14ac:dyDescent="0.2">
      <c r="A16" s="162" t="s">
        <v>207</v>
      </c>
      <c r="B16" s="163"/>
      <c r="C16" s="169"/>
      <c r="D16" s="165">
        <v>36763700</v>
      </c>
      <c r="E16" s="165">
        <v>27713700</v>
      </c>
      <c r="F16" s="165">
        <v>25100413</v>
      </c>
      <c r="G16" s="196"/>
    </row>
    <row r="17" spans="1:7" ht="13.5" thickBot="1" x14ac:dyDescent="0.25">
      <c r="A17" s="167" t="s">
        <v>208</v>
      </c>
      <c r="B17" s="161"/>
      <c r="C17" s="169"/>
      <c r="D17" s="165"/>
      <c r="E17" s="165"/>
      <c r="F17" s="165"/>
      <c r="G17" s="475"/>
    </row>
    <row r="18" spans="1:7" ht="15.75" thickBot="1" x14ac:dyDescent="0.25">
      <c r="A18" s="170" t="s">
        <v>209</v>
      </c>
      <c r="B18" s="171"/>
      <c r="C18" s="172"/>
      <c r="D18" s="433"/>
      <c r="E18" s="433"/>
      <c r="F18" s="433"/>
      <c r="G18" s="475"/>
    </row>
    <row r="19" spans="1:7" ht="15.75" thickBot="1" x14ac:dyDescent="0.25">
      <c r="A19" s="174" t="s">
        <v>210</v>
      </c>
      <c r="B19" s="175"/>
      <c r="C19" s="176"/>
      <c r="D19" s="436">
        <v>3046178</v>
      </c>
      <c r="E19" s="436">
        <v>3046178</v>
      </c>
      <c r="F19" s="436">
        <v>3046178</v>
      </c>
      <c r="G19" s="476"/>
    </row>
    <row r="20" spans="1:7" ht="15.75" thickBot="1" x14ac:dyDescent="0.25">
      <c r="A20" s="170" t="s">
        <v>211</v>
      </c>
      <c r="B20" s="171"/>
      <c r="C20" s="172"/>
      <c r="D20" s="433"/>
      <c r="E20" s="433"/>
      <c r="F20" s="433"/>
      <c r="G20" s="475"/>
    </row>
    <row r="21" spans="1:7" ht="16.5" thickBot="1" x14ac:dyDescent="0.25">
      <c r="A21" s="177" t="s">
        <v>212</v>
      </c>
      <c r="B21" s="178"/>
      <c r="C21" s="179"/>
      <c r="D21" s="433">
        <f>SUM(D7+D14+D18+D19+D20)</f>
        <v>224906003</v>
      </c>
      <c r="E21" s="433">
        <f>SUM(E7+E14+E18+E19+E20)</f>
        <v>246390195</v>
      </c>
      <c r="F21" s="433">
        <f>SUM(F7+F14+F18+F19+F20)</f>
        <v>183448748</v>
      </c>
      <c r="G21" s="475"/>
    </row>
    <row r="22" spans="1:7" x14ac:dyDescent="0.2">
      <c r="A22" s="181"/>
      <c r="B22" s="160"/>
      <c r="C22" s="160"/>
      <c r="D22" s="160"/>
      <c r="E22" s="160"/>
      <c r="F22" s="161"/>
      <c r="G22" s="475"/>
    </row>
    <row r="23" spans="1:7" ht="15" x14ac:dyDescent="0.2">
      <c r="A23" s="718" t="s">
        <v>213</v>
      </c>
      <c r="B23" s="718"/>
      <c r="C23" s="718"/>
      <c r="D23" s="718"/>
      <c r="E23" s="718"/>
      <c r="F23" s="718"/>
      <c r="G23" s="475"/>
    </row>
    <row r="24" spans="1:7" ht="13.5" thickBot="1" x14ac:dyDescent="0.25">
      <c r="A24" s="159"/>
      <c r="B24" s="159"/>
      <c r="C24" s="159"/>
      <c r="D24" s="160"/>
      <c r="E24" s="160"/>
      <c r="F24" s="161"/>
      <c r="G24" s="475"/>
    </row>
    <row r="25" spans="1:7" ht="26.25" thickBot="1" x14ac:dyDescent="0.25">
      <c r="A25" s="310"/>
      <c r="B25" s="311"/>
      <c r="C25" s="311"/>
      <c r="D25" s="312" t="s">
        <v>348</v>
      </c>
      <c r="E25" s="312" t="s">
        <v>350</v>
      </c>
      <c r="F25" s="313" t="s">
        <v>375</v>
      </c>
      <c r="G25" s="475"/>
    </row>
    <row r="26" spans="1:7" ht="15.75" thickBot="1" x14ac:dyDescent="0.25">
      <c r="A26" s="318" t="s">
        <v>214</v>
      </c>
      <c r="B26" s="319"/>
      <c r="C26" s="319"/>
      <c r="D26" s="438">
        <f>SUM(D27+D28+D29+D30)</f>
        <v>151346816</v>
      </c>
      <c r="E26" s="438">
        <f>SUM(E27+E28+E29+E30)</f>
        <v>172831204</v>
      </c>
      <c r="F26" s="438">
        <f>SUM(F27+F28+F29+F30)</f>
        <v>165088988</v>
      </c>
      <c r="G26" s="475"/>
    </row>
    <row r="27" spans="1:7" x14ac:dyDescent="0.2">
      <c r="A27" s="314" t="s">
        <v>215</v>
      </c>
      <c r="B27" s="315"/>
      <c r="C27" s="316"/>
      <c r="D27" s="317">
        <v>88928816</v>
      </c>
      <c r="E27" s="317">
        <v>96149071</v>
      </c>
      <c r="F27" s="317">
        <v>96149071</v>
      </c>
      <c r="G27" s="196"/>
    </row>
    <row r="28" spans="1:7" x14ac:dyDescent="0.2">
      <c r="A28" s="184" t="s">
        <v>216</v>
      </c>
      <c r="B28" s="163"/>
      <c r="C28" s="185"/>
      <c r="D28" s="385">
        <v>27650000</v>
      </c>
      <c r="E28" s="385">
        <v>34290733</v>
      </c>
      <c r="F28" s="385">
        <v>29341883</v>
      </c>
      <c r="G28" s="477"/>
    </row>
    <row r="29" spans="1:7" x14ac:dyDescent="0.2">
      <c r="A29" s="719" t="s">
        <v>217</v>
      </c>
      <c r="B29" s="719"/>
      <c r="C29" s="719"/>
      <c r="D29" s="166">
        <v>14348000</v>
      </c>
      <c r="E29" s="166">
        <v>17552400</v>
      </c>
      <c r="F29" s="166">
        <v>15805015</v>
      </c>
      <c r="G29" s="196"/>
    </row>
    <row r="30" spans="1:7" ht="13.5" thickBot="1" x14ac:dyDescent="0.25">
      <c r="A30" s="320" t="s">
        <v>218</v>
      </c>
      <c r="B30" s="321"/>
      <c r="C30" s="322"/>
      <c r="D30" s="166">
        <v>20420000</v>
      </c>
      <c r="E30" s="166">
        <v>24839000</v>
      </c>
      <c r="F30" s="166">
        <v>23793019</v>
      </c>
      <c r="G30" s="196"/>
    </row>
    <row r="31" spans="1:7" ht="15.75" thickBot="1" x14ac:dyDescent="0.25">
      <c r="A31" s="318" t="s">
        <v>153</v>
      </c>
      <c r="B31" s="319"/>
      <c r="C31" s="319"/>
      <c r="D31" s="437">
        <f>SUM(D32+D33+D34)</f>
        <v>16823056</v>
      </c>
      <c r="E31" s="437">
        <f>SUM(E32+E33+E34)</f>
        <v>16822856</v>
      </c>
      <c r="F31" s="437">
        <f>SUM(F32+F33+F34)</f>
        <v>16793056</v>
      </c>
      <c r="G31" s="475"/>
    </row>
    <row r="32" spans="1:7" x14ac:dyDescent="0.2">
      <c r="A32" s="323" t="s">
        <v>219</v>
      </c>
      <c r="B32" s="315"/>
      <c r="C32" s="316"/>
      <c r="D32" s="324">
        <v>12648718</v>
      </c>
      <c r="E32" s="324">
        <v>12648718</v>
      </c>
      <c r="F32" s="324">
        <v>12648718</v>
      </c>
      <c r="G32" s="196"/>
    </row>
    <row r="33" spans="1:7" x14ac:dyDescent="0.2">
      <c r="A33" s="474" t="s">
        <v>365</v>
      </c>
      <c r="B33" s="163"/>
      <c r="C33" s="183"/>
      <c r="D33" s="165"/>
      <c r="E33" s="165"/>
      <c r="F33" s="165"/>
      <c r="G33" s="196"/>
    </row>
    <row r="34" spans="1:7" ht="13.5" thickBot="1" x14ac:dyDescent="0.25">
      <c r="A34" s="186" t="s">
        <v>220</v>
      </c>
      <c r="B34" s="187"/>
      <c r="C34" s="188"/>
      <c r="D34" s="165">
        <v>4174338</v>
      </c>
      <c r="E34" s="165">
        <v>4174138</v>
      </c>
      <c r="F34" s="165">
        <v>4144338</v>
      </c>
      <c r="G34" s="196"/>
    </row>
    <row r="35" spans="1:7" ht="15.75" thickBot="1" x14ac:dyDescent="0.25">
      <c r="A35" s="182" t="s">
        <v>221</v>
      </c>
      <c r="B35" s="189"/>
      <c r="C35" s="190"/>
      <c r="D35" s="191"/>
      <c r="E35" s="191"/>
      <c r="F35" s="191"/>
      <c r="G35" s="475"/>
    </row>
    <row r="36" spans="1:7" ht="15.75" thickBot="1" x14ac:dyDescent="0.25">
      <c r="A36" s="318" t="s">
        <v>222</v>
      </c>
      <c r="B36" s="329"/>
      <c r="C36" s="330"/>
      <c r="D36" s="434">
        <v>56736131</v>
      </c>
      <c r="E36" s="434">
        <v>56736135</v>
      </c>
      <c r="F36" s="434">
        <v>59799860</v>
      </c>
      <c r="G36" s="476"/>
    </row>
    <row r="37" spans="1:7" ht="15.75" thickBot="1" x14ac:dyDescent="0.25">
      <c r="A37" s="325" t="s">
        <v>223</v>
      </c>
      <c r="B37" s="326"/>
      <c r="C37" s="327"/>
      <c r="D37" s="328"/>
      <c r="E37" s="328"/>
      <c r="F37" s="328"/>
      <c r="G37" s="475"/>
    </row>
    <row r="38" spans="1:7" ht="15.75" thickBot="1" x14ac:dyDescent="0.25">
      <c r="A38" s="170" t="s">
        <v>224</v>
      </c>
      <c r="B38" s="189"/>
      <c r="C38" s="190"/>
      <c r="D38" s="332"/>
      <c r="E38" s="332"/>
      <c r="F38" s="332"/>
      <c r="G38" s="475"/>
    </row>
    <row r="39" spans="1:7" ht="16.5" thickBot="1" x14ac:dyDescent="0.25">
      <c r="A39" s="177" t="s">
        <v>225</v>
      </c>
      <c r="B39" s="333"/>
      <c r="C39" s="334"/>
      <c r="D39" s="435">
        <f>SUM(D26+D31+D35+D36+D37+D38)</f>
        <v>224906003</v>
      </c>
      <c r="E39" s="435">
        <f>SUM(E26+E31+E35+E36+E37+E38)</f>
        <v>246390195</v>
      </c>
      <c r="F39" s="435">
        <f>SUM(F26+F31+F35+F36+F37+F38)</f>
        <v>241681904</v>
      </c>
      <c r="G39" s="475"/>
    </row>
    <row r="40" spans="1:7" ht="16.5" thickBot="1" x14ac:dyDescent="0.25">
      <c r="A40" s="194"/>
      <c r="B40" s="195"/>
      <c r="C40" s="195"/>
      <c r="D40" s="196"/>
      <c r="E40" s="196"/>
      <c r="F40" s="197"/>
      <c r="G40" s="475"/>
    </row>
    <row r="41" spans="1:7" ht="16.5" thickBot="1" x14ac:dyDescent="0.25">
      <c r="A41" s="720" t="s">
        <v>226</v>
      </c>
      <c r="B41" s="720"/>
      <c r="C41" s="720"/>
      <c r="D41" s="180"/>
      <c r="E41" s="180"/>
      <c r="F41" s="309"/>
      <c r="G41" s="475"/>
    </row>
    <row r="42" spans="1:7" ht="13.5" thickBot="1" x14ac:dyDescent="0.25">
      <c r="A42" s="181"/>
      <c r="B42" s="160"/>
      <c r="C42" s="160"/>
      <c r="D42" s="160"/>
      <c r="E42" s="160"/>
      <c r="F42" s="161"/>
      <c r="G42" s="475"/>
    </row>
    <row r="43" spans="1:7" ht="15.75" thickBot="1" x14ac:dyDescent="0.25">
      <c r="A43" s="170" t="s">
        <v>227</v>
      </c>
      <c r="B43" s="171"/>
      <c r="C43" s="172"/>
      <c r="D43" s="173">
        <v>51005877</v>
      </c>
      <c r="E43" s="173">
        <v>53034477</v>
      </c>
      <c r="F43" s="308">
        <v>49416669</v>
      </c>
      <c r="G43" s="476"/>
    </row>
    <row r="44" spans="1:7" ht="15.75" thickBot="1" x14ac:dyDescent="0.25">
      <c r="A44" s="170" t="s">
        <v>228</v>
      </c>
      <c r="B44" s="171"/>
      <c r="C44" s="172"/>
      <c r="D44" s="173">
        <v>51005877</v>
      </c>
      <c r="E44" s="173">
        <v>53034477</v>
      </c>
      <c r="F44" s="308">
        <v>49416669</v>
      </c>
      <c r="G44" s="476"/>
    </row>
    <row r="45" spans="1:7" ht="15" thickBot="1" x14ac:dyDescent="0.25">
      <c r="A45" s="198"/>
      <c r="B45" s="198"/>
      <c r="C45" s="198"/>
      <c r="D45" s="198"/>
      <c r="E45" s="198"/>
      <c r="F45" s="161"/>
      <c r="G45" s="475"/>
    </row>
    <row r="46" spans="1:7" ht="15.75" thickBot="1" x14ac:dyDescent="0.25">
      <c r="A46" s="170" t="s">
        <v>229</v>
      </c>
      <c r="B46" s="192"/>
      <c r="C46" s="193"/>
      <c r="D46" s="173">
        <f>SUM(D21+D43)</f>
        <v>275911880</v>
      </c>
      <c r="E46" s="173">
        <f>SUM(E39+E43)</f>
        <v>299424672</v>
      </c>
      <c r="F46" s="173">
        <f>SUM(F21+F43)</f>
        <v>232865417</v>
      </c>
      <c r="G46" s="478"/>
    </row>
    <row r="47" spans="1:7" ht="15.75" thickBot="1" x14ac:dyDescent="0.25">
      <c r="A47" s="170" t="s">
        <v>230</v>
      </c>
      <c r="B47" s="192"/>
      <c r="C47" s="193"/>
      <c r="D47" s="173">
        <f>SUM(D39+D44)</f>
        <v>275911880</v>
      </c>
      <c r="E47" s="173">
        <f>SUM(E39+E44)</f>
        <v>299424672</v>
      </c>
      <c r="F47" s="173">
        <f>SUM(F39+F44)</f>
        <v>291098573</v>
      </c>
      <c r="G47" s="478"/>
    </row>
    <row r="48" spans="1:7" x14ac:dyDescent="0.2">
      <c r="A48" s="161"/>
      <c r="B48" s="161"/>
      <c r="C48" s="161"/>
      <c r="D48" s="161"/>
      <c r="E48" s="161"/>
      <c r="F48" s="161"/>
      <c r="G48" s="475"/>
    </row>
    <row r="49" spans="7:7" x14ac:dyDescent="0.2">
      <c r="G49" s="475"/>
    </row>
    <row r="50" spans="7:7" x14ac:dyDescent="0.2">
      <c r="G50" s="475"/>
    </row>
    <row r="51" spans="7:7" x14ac:dyDescent="0.2">
      <c r="G51" s="475"/>
    </row>
    <row r="52" spans="7:7" x14ac:dyDescent="0.2">
      <c r="G52" s="475"/>
    </row>
  </sheetData>
  <mergeCells count="9">
    <mergeCell ref="A23:F23"/>
    <mergeCell ref="A29:C29"/>
    <mergeCell ref="A41:C41"/>
    <mergeCell ref="A2:F2"/>
    <mergeCell ref="A3:F3"/>
    <mergeCell ref="A5:C6"/>
    <mergeCell ref="D5:D6"/>
    <mergeCell ref="E5:E6"/>
    <mergeCell ref="F5:F6"/>
  </mergeCells>
  <pageMargins left="0.7" right="0.7" top="0.75" bottom="0.75" header="0.3" footer="0.3"/>
  <pageSetup paperSize="9" scale="8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56"/>
  <sheetViews>
    <sheetView workbookViewId="0"/>
  </sheetViews>
  <sheetFormatPr defaultRowHeight="12.75" x14ac:dyDescent="0.2"/>
  <cols>
    <col min="1" max="1" width="18.140625" style="245" customWidth="1"/>
    <col min="2" max="2" width="13.140625" style="245" customWidth="1"/>
    <col min="3" max="3" width="9.7109375" style="245" customWidth="1"/>
    <col min="4" max="4" width="10.7109375" style="245" customWidth="1"/>
    <col min="5" max="5" width="9.5703125" style="245" customWidth="1"/>
    <col min="6" max="6" width="23.140625" style="245" customWidth="1"/>
    <col min="7" max="7" width="9.28515625" style="245" customWidth="1"/>
    <col min="8" max="8" width="10.140625" style="245" customWidth="1"/>
    <col min="9" max="9" width="9.85546875" style="245" customWidth="1"/>
    <col min="10" max="10" width="19.7109375" style="245" customWidth="1"/>
    <col min="11" max="16384" width="9.140625" style="245"/>
  </cols>
  <sheetData>
    <row r="1" spans="1:11" x14ac:dyDescent="0.2">
      <c r="A1" s="245" t="s">
        <v>1066</v>
      </c>
    </row>
    <row r="4" spans="1:11" ht="15.75" x14ac:dyDescent="0.25">
      <c r="A4" s="246" t="s">
        <v>252</v>
      </c>
      <c r="D4" s="247" t="s">
        <v>253</v>
      </c>
      <c r="E4" s="247"/>
      <c r="F4" s="247">
        <v>2018</v>
      </c>
    </row>
    <row r="5" spans="1:11" ht="13.5" thickBot="1" x14ac:dyDescent="0.25">
      <c r="J5" s="248"/>
      <c r="K5" s="248"/>
    </row>
    <row r="6" spans="1:11" ht="18" x14ac:dyDescent="0.25">
      <c r="A6" s="728" t="s">
        <v>21</v>
      </c>
      <c r="B6" s="729"/>
      <c r="C6" s="532">
        <v>2018</v>
      </c>
      <c r="D6" s="532">
        <v>2018</v>
      </c>
      <c r="E6" s="538">
        <v>2018</v>
      </c>
      <c r="F6" s="730">
        <v>2018</v>
      </c>
      <c r="G6" s="730"/>
      <c r="H6" s="548">
        <v>2018</v>
      </c>
      <c r="I6" s="275">
        <v>2018</v>
      </c>
    </row>
    <row r="7" spans="1:11" x14ac:dyDescent="0.2">
      <c r="A7" s="249" t="s">
        <v>2</v>
      </c>
      <c r="B7" s="250"/>
      <c r="C7" s="533" t="s">
        <v>76</v>
      </c>
      <c r="D7" s="533" t="s">
        <v>306</v>
      </c>
      <c r="E7" s="534" t="s">
        <v>368</v>
      </c>
      <c r="F7" s="251" t="s">
        <v>2</v>
      </c>
      <c r="G7" s="534" t="s">
        <v>316</v>
      </c>
      <c r="H7" s="549" t="s">
        <v>317</v>
      </c>
      <c r="I7" s="275" t="s">
        <v>368</v>
      </c>
    </row>
    <row r="8" spans="1:11" ht="13.5" thickBot="1" x14ac:dyDescent="0.25">
      <c r="A8" s="546" t="s">
        <v>254</v>
      </c>
      <c r="B8" s="530"/>
      <c r="C8" s="570"/>
      <c r="D8" s="570"/>
      <c r="E8" s="570"/>
      <c r="F8" s="540" t="s">
        <v>255</v>
      </c>
      <c r="G8" s="570"/>
      <c r="H8" s="571"/>
      <c r="I8" s="572"/>
    </row>
    <row r="9" spans="1:11" ht="13.5" thickBot="1" x14ac:dyDescent="0.25">
      <c r="A9" s="547" t="s">
        <v>256</v>
      </c>
      <c r="B9" s="550"/>
      <c r="C9" s="578">
        <f>C10</f>
        <v>150746816</v>
      </c>
      <c r="D9" s="579">
        <f>D10</f>
        <v>172831204</v>
      </c>
      <c r="E9" s="580">
        <v>165088988</v>
      </c>
      <c r="F9" s="576" t="s">
        <v>257</v>
      </c>
      <c r="G9" s="578">
        <f>G10</f>
        <v>139039372</v>
      </c>
      <c r="H9" s="584">
        <f>H10</f>
        <v>159980754</v>
      </c>
      <c r="I9" s="585">
        <v>140455154</v>
      </c>
    </row>
    <row r="10" spans="1:11" ht="13.5" thickBot="1" x14ac:dyDescent="0.25">
      <c r="A10" s="547" t="s">
        <v>258</v>
      </c>
      <c r="B10" s="550"/>
      <c r="C10" s="581">
        <f>SUM(C11+C12+C13+C14+C15+C16+C17)</f>
        <v>150746816</v>
      </c>
      <c r="D10" s="582">
        <f>SUM(D11+D12+D13+D14+D15+D16+D17)</f>
        <v>172831204</v>
      </c>
      <c r="E10" s="583">
        <v>165088988</v>
      </c>
      <c r="F10" s="576" t="s">
        <v>258</v>
      </c>
      <c r="G10" s="581">
        <f>SUM(G11+G12+G13+G14+G15+G16+G17)</f>
        <v>139039372</v>
      </c>
      <c r="H10" s="586">
        <f>SUM(H11+H12+H13+H14+H15+H16+H17)</f>
        <v>159980754</v>
      </c>
      <c r="I10" s="587">
        <v>140455154</v>
      </c>
    </row>
    <row r="11" spans="1:11" x14ac:dyDescent="0.2">
      <c r="A11" s="253" t="s">
        <v>259</v>
      </c>
      <c r="B11" s="254" t="s">
        <v>260</v>
      </c>
      <c r="C11" s="573">
        <v>84632816</v>
      </c>
      <c r="D11" s="573">
        <v>96149071</v>
      </c>
      <c r="E11" s="577">
        <v>96149071</v>
      </c>
      <c r="F11" s="257" t="s">
        <v>261</v>
      </c>
      <c r="G11" s="573">
        <v>62232000</v>
      </c>
      <c r="H11" s="574">
        <v>63861000</v>
      </c>
      <c r="I11" s="575">
        <v>58419682</v>
      </c>
      <c r="J11" s="248"/>
      <c r="K11" s="248"/>
    </row>
    <row r="12" spans="1:11" x14ac:dyDescent="0.2">
      <c r="A12" s="259" t="s">
        <v>69</v>
      </c>
      <c r="B12" s="260"/>
      <c r="C12" s="260">
        <v>4296000</v>
      </c>
      <c r="D12" s="260">
        <v>4296000</v>
      </c>
      <c r="E12" s="536">
        <v>3250019</v>
      </c>
      <c r="F12" s="261" t="s">
        <v>262</v>
      </c>
      <c r="G12" s="260">
        <v>12125900</v>
      </c>
      <c r="H12" s="551">
        <v>12422900</v>
      </c>
      <c r="I12" s="559">
        <v>12024872</v>
      </c>
      <c r="J12" s="262"/>
      <c r="K12" s="262"/>
    </row>
    <row r="13" spans="1:11" x14ac:dyDescent="0.2">
      <c r="A13" s="259" t="s">
        <v>71</v>
      </c>
      <c r="B13" s="260"/>
      <c r="C13" s="260">
        <v>27650000</v>
      </c>
      <c r="D13" s="260">
        <v>34290733</v>
      </c>
      <c r="E13" s="260">
        <v>29341883</v>
      </c>
      <c r="F13" s="263"/>
      <c r="G13" s="260"/>
      <c r="H13" s="551"/>
      <c r="I13" s="275"/>
      <c r="J13" s="262"/>
      <c r="K13" s="262"/>
    </row>
    <row r="14" spans="1:11" x14ac:dyDescent="0.2">
      <c r="A14" s="253" t="s">
        <v>70</v>
      </c>
      <c r="B14" s="254"/>
      <c r="C14" s="254">
        <v>14348000</v>
      </c>
      <c r="D14" s="254">
        <v>17552400</v>
      </c>
      <c r="E14" s="254">
        <v>15805015</v>
      </c>
      <c r="F14" s="263" t="s">
        <v>50</v>
      </c>
      <c r="G14" s="254">
        <v>44657472</v>
      </c>
      <c r="H14" s="439">
        <v>44852159</v>
      </c>
      <c r="I14" s="559">
        <v>33541028</v>
      </c>
      <c r="J14" s="248"/>
      <c r="K14" s="248"/>
    </row>
    <row r="15" spans="1:11" x14ac:dyDescent="0.2">
      <c r="A15" s="253" t="s">
        <v>263</v>
      </c>
      <c r="B15" s="439"/>
      <c r="C15" s="254">
        <v>19820000</v>
      </c>
      <c r="D15" s="254">
        <v>20543000</v>
      </c>
      <c r="E15" s="254">
        <v>20543000</v>
      </c>
      <c r="F15" s="263" t="s">
        <v>23</v>
      </c>
      <c r="G15" s="254">
        <v>5300000</v>
      </c>
      <c r="H15" s="439">
        <v>5423000</v>
      </c>
      <c r="I15" s="559">
        <v>4022000</v>
      </c>
      <c r="J15" s="248"/>
      <c r="K15" s="248"/>
    </row>
    <row r="16" spans="1:11" x14ac:dyDescent="0.2">
      <c r="A16" s="264" t="s">
        <v>264</v>
      </c>
      <c r="B16" s="265"/>
      <c r="C16" s="254"/>
      <c r="D16" s="254"/>
      <c r="E16" s="254"/>
      <c r="F16" s="263" t="s">
        <v>51</v>
      </c>
      <c r="G16" s="254">
        <v>14724000</v>
      </c>
      <c r="H16" s="439">
        <v>30365887</v>
      </c>
      <c r="I16" s="559">
        <v>29398077</v>
      </c>
      <c r="J16" s="248"/>
      <c r="K16" s="248"/>
    </row>
    <row r="17" spans="1:11" ht="13.5" thickBot="1" x14ac:dyDescent="0.25">
      <c r="A17" s="266" t="s">
        <v>310</v>
      </c>
      <c r="B17" s="267"/>
      <c r="C17" s="531"/>
      <c r="D17" s="531"/>
      <c r="E17" s="531"/>
      <c r="F17" s="257" t="s">
        <v>352</v>
      </c>
      <c r="G17" s="531"/>
      <c r="H17" s="536">
        <v>3055808</v>
      </c>
      <c r="I17" s="568">
        <v>3049495</v>
      </c>
      <c r="J17" s="248"/>
      <c r="K17" s="248"/>
    </row>
    <row r="18" spans="1:11" ht="13.5" thickBot="1" x14ac:dyDescent="0.25">
      <c r="A18" s="561" t="s">
        <v>303</v>
      </c>
      <c r="B18" s="562"/>
      <c r="C18" s="563">
        <v>51005877</v>
      </c>
      <c r="D18" s="564">
        <v>53034477</v>
      </c>
      <c r="E18" s="563">
        <v>49416669</v>
      </c>
      <c r="F18" s="565" t="s">
        <v>265</v>
      </c>
      <c r="G18" s="566">
        <v>51005877</v>
      </c>
      <c r="H18" s="567">
        <v>53034477</v>
      </c>
      <c r="I18" s="569">
        <v>49416669</v>
      </c>
      <c r="J18" s="248"/>
      <c r="K18" s="248"/>
    </row>
    <row r="19" spans="1:11" x14ac:dyDescent="0.2">
      <c r="A19" s="269"/>
      <c r="B19" s="270"/>
      <c r="C19" s="265"/>
      <c r="D19" s="265"/>
      <c r="E19" s="265"/>
      <c r="F19" s="269"/>
      <c r="G19" s="265"/>
      <c r="H19" s="258"/>
      <c r="I19" s="303"/>
      <c r="J19" s="248"/>
      <c r="K19" s="248"/>
    </row>
    <row r="20" spans="1:11" x14ac:dyDescent="0.2">
      <c r="A20" s="269"/>
      <c r="B20" s="270"/>
      <c r="C20" s="265"/>
      <c r="D20" s="265"/>
      <c r="E20" s="265"/>
      <c r="F20" s="269"/>
      <c r="G20" s="265"/>
      <c r="H20" s="258"/>
      <c r="I20" s="258"/>
      <c r="J20" s="248"/>
      <c r="K20" s="248"/>
    </row>
    <row r="21" spans="1:11" ht="13.5" thickBot="1" x14ac:dyDescent="0.25">
      <c r="A21" s="269"/>
      <c r="B21" s="270"/>
      <c r="C21" s="265"/>
      <c r="D21" s="265"/>
      <c r="E21" s="265"/>
      <c r="F21" s="269"/>
      <c r="G21" s="265"/>
      <c r="H21" s="258"/>
      <c r="I21" s="258"/>
      <c r="J21" s="248"/>
      <c r="K21" s="248"/>
    </row>
    <row r="22" spans="1:11" x14ac:dyDescent="0.2">
      <c r="A22" s="271" t="s">
        <v>18</v>
      </c>
      <c r="B22" s="272" t="s">
        <v>266</v>
      </c>
      <c r="C22" s="530">
        <f>C23</f>
        <v>17423056</v>
      </c>
      <c r="D22" s="530">
        <f>D23</f>
        <v>16822856</v>
      </c>
      <c r="E22" s="537">
        <v>16793056</v>
      </c>
      <c r="F22" s="273" t="s">
        <v>267</v>
      </c>
      <c r="G22" s="535">
        <f>SUM(G23+G24+G25+G26+G27)</f>
        <v>57576300</v>
      </c>
      <c r="H22" s="552">
        <f>SUM(H23+H24+H25+H26+H27)</f>
        <v>48893200</v>
      </c>
      <c r="I22" s="559">
        <f>(I23+I24)</f>
        <v>39947416</v>
      </c>
      <c r="J22" s="248"/>
      <c r="K22" s="248"/>
    </row>
    <row r="23" spans="1:11" x14ac:dyDescent="0.2">
      <c r="A23" s="274" t="s">
        <v>72</v>
      </c>
      <c r="B23" s="254"/>
      <c r="C23" s="530">
        <f>SUM(C24+C25+C26+C27+C28+C29+C30)</f>
        <v>17423056</v>
      </c>
      <c r="D23" s="530">
        <f>SUM(D24+D25+D26+D27+D28+D29+D30)</f>
        <v>16822856</v>
      </c>
      <c r="E23" s="530">
        <v>16793056</v>
      </c>
      <c r="F23" s="275" t="s">
        <v>68</v>
      </c>
      <c r="G23" s="254">
        <v>20812600</v>
      </c>
      <c r="H23" s="439">
        <v>21179500</v>
      </c>
      <c r="I23" s="559">
        <v>14847003</v>
      </c>
      <c r="J23" s="248"/>
      <c r="K23" s="248"/>
    </row>
    <row r="24" spans="1:11" x14ac:dyDescent="0.2">
      <c r="A24" s="276" t="s">
        <v>268</v>
      </c>
      <c r="B24" s="260"/>
      <c r="C24" s="254"/>
      <c r="D24" s="254"/>
      <c r="E24" s="254"/>
      <c r="F24" s="275" t="s">
        <v>24</v>
      </c>
      <c r="G24" s="254">
        <v>36763700</v>
      </c>
      <c r="H24" s="439">
        <v>27713700</v>
      </c>
      <c r="I24" s="559">
        <v>25100413</v>
      </c>
      <c r="J24" s="248"/>
      <c r="K24" s="248"/>
    </row>
    <row r="25" spans="1:11" x14ac:dyDescent="0.2">
      <c r="A25" s="276" t="s">
        <v>269</v>
      </c>
      <c r="B25" s="260"/>
      <c r="C25" s="260"/>
      <c r="D25" s="260"/>
      <c r="E25" s="260"/>
      <c r="F25" s="275" t="s">
        <v>271</v>
      </c>
      <c r="G25" s="254"/>
      <c r="H25" s="439"/>
      <c r="I25" s="275"/>
      <c r="J25" s="248"/>
      <c r="K25" s="248"/>
    </row>
    <row r="26" spans="1:11" x14ac:dyDescent="0.2">
      <c r="A26" s="274" t="s">
        <v>270</v>
      </c>
      <c r="B26" s="254"/>
      <c r="C26" s="260">
        <v>600000</v>
      </c>
      <c r="D26" s="260"/>
      <c r="E26" s="260"/>
      <c r="F26" s="275" t="s">
        <v>273</v>
      </c>
      <c r="G26" s="254"/>
      <c r="H26" s="439"/>
      <c r="I26" s="275"/>
      <c r="J26" s="248"/>
      <c r="K26" s="248"/>
    </row>
    <row r="27" spans="1:11" x14ac:dyDescent="0.2">
      <c r="A27" s="274" t="s">
        <v>272</v>
      </c>
      <c r="B27" s="254"/>
      <c r="C27" s="254">
        <v>4174338</v>
      </c>
      <c r="D27" s="254">
        <v>4174138</v>
      </c>
      <c r="E27" s="254">
        <v>4144338</v>
      </c>
      <c r="F27" s="275" t="s">
        <v>52</v>
      </c>
      <c r="G27" s="254"/>
      <c r="H27" s="439"/>
      <c r="I27" s="275"/>
      <c r="J27" s="248"/>
      <c r="K27" s="248"/>
    </row>
    <row r="28" spans="1:11" x14ac:dyDescent="0.2">
      <c r="A28" s="274" t="s">
        <v>274</v>
      </c>
      <c r="B28" s="254"/>
      <c r="C28" s="254">
        <v>12648718</v>
      </c>
      <c r="D28" s="254">
        <v>12648718</v>
      </c>
      <c r="E28" s="254">
        <v>12648718</v>
      </c>
      <c r="F28" s="277" t="s">
        <v>276</v>
      </c>
      <c r="G28" s="530"/>
      <c r="H28" s="549"/>
      <c r="I28" s="275"/>
      <c r="J28" s="248"/>
      <c r="K28" s="248"/>
    </row>
    <row r="29" spans="1:11" x14ac:dyDescent="0.2">
      <c r="A29" s="274" t="s">
        <v>275</v>
      </c>
      <c r="B29" s="254"/>
      <c r="C29" s="255"/>
      <c r="D29" s="255"/>
      <c r="E29" s="255"/>
      <c r="F29" s="277" t="s">
        <v>318</v>
      </c>
      <c r="G29" s="530">
        <v>3046178</v>
      </c>
      <c r="H29" s="553">
        <v>3046178</v>
      </c>
      <c r="I29" s="559">
        <v>3046178</v>
      </c>
    </row>
    <row r="30" spans="1:11" ht="16.5" thickBot="1" x14ac:dyDescent="0.3">
      <c r="A30" s="278"/>
      <c r="B30" s="256"/>
      <c r="C30" s="440"/>
      <c r="D30" s="440"/>
      <c r="E30" s="440"/>
      <c r="F30" s="279" t="s">
        <v>277</v>
      </c>
      <c r="G30" s="530">
        <f>SUM(G31+G32)</f>
        <v>25244153</v>
      </c>
      <c r="H30" s="550">
        <v>23505250</v>
      </c>
      <c r="I30" s="275"/>
    </row>
    <row r="31" spans="1:11" ht="15" thickBot="1" x14ac:dyDescent="0.25">
      <c r="A31" s="280"/>
      <c r="B31" s="256"/>
      <c r="C31" s="256"/>
      <c r="D31" s="256"/>
      <c r="E31" s="256"/>
      <c r="F31" s="281" t="s">
        <v>17</v>
      </c>
      <c r="G31" s="254">
        <v>14970525</v>
      </c>
      <c r="H31" s="554">
        <v>13231622</v>
      </c>
      <c r="I31" s="275"/>
    </row>
    <row r="32" spans="1:11" ht="14.25" x14ac:dyDescent="0.2">
      <c r="A32" s="280"/>
      <c r="B32" s="256"/>
      <c r="C32" s="256"/>
      <c r="D32" s="256"/>
      <c r="E32" s="256"/>
      <c r="F32" s="281" t="s">
        <v>278</v>
      </c>
      <c r="G32" s="254">
        <v>10273628</v>
      </c>
      <c r="H32" s="439">
        <v>10273628</v>
      </c>
      <c r="I32" s="275"/>
    </row>
    <row r="33" spans="1:11" ht="15.75" x14ac:dyDescent="0.25">
      <c r="A33" s="278"/>
      <c r="B33" s="256"/>
      <c r="C33" s="256"/>
      <c r="D33" s="256"/>
      <c r="E33" s="256"/>
      <c r="F33" s="277" t="s">
        <v>279</v>
      </c>
      <c r="G33" s="530">
        <f>SUM(G34+G35)</f>
        <v>0</v>
      </c>
      <c r="H33" s="550">
        <f>SUM(H34+H35)</f>
        <v>8256100</v>
      </c>
      <c r="I33" s="275"/>
    </row>
    <row r="34" spans="1:11" ht="15" thickBot="1" x14ac:dyDescent="0.25">
      <c r="A34" s="282"/>
      <c r="B34" s="268"/>
      <c r="C34" s="268"/>
      <c r="D34" s="268"/>
      <c r="E34" s="256"/>
      <c r="F34" s="283" t="s">
        <v>280</v>
      </c>
      <c r="G34" s="254"/>
      <c r="H34" s="439"/>
      <c r="I34" s="275"/>
    </row>
    <row r="35" spans="1:11" ht="14.25" x14ac:dyDescent="0.2">
      <c r="A35" s="284"/>
      <c r="B35" s="270"/>
      <c r="C35" s="270"/>
      <c r="D35" s="270"/>
      <c r="E35" s="270"/>
      <c r="F35" s="281" t="s">
        <v>281</v>
      </c>
      <c r="G35" s="254"/>
      <c r="H35" s="439">
        <v>8256100</v>
      </c>
      <c r="I35" s="275"/>
    </row>
    <row r="36" spans="1:11" ht="18" x14ac:dyDescent="0.25">
      <c r="A36" s="285"/>
      <c r="B36" s="270"/>
      <c r="C36" s="270"/>
      <c r="D36" s="270"/>
      <c r="E36" s="270"/>
      <c r="F36" s="286" t="s">
        <v>282</v>
      </c>
      <c r="G36" s="530">
        <f>SUM(G37+G38)</f>
        <v>0</v>
      </c>
      <c r="H36" s="550">
        <f>SUM(H37+H38)</f>
        <v>0</v>
      </c>
      <c r="I36" s="275"/>
    </row>
    <row r="37" spans="1:11" ht="14.25" x14ac:dyDescent="0.2">
      <c r="A37" s="284"/>
      <c r="B37" s="270"/>
      <c r="C37" s="270"/>
      <c r="D37" s="270"/>
      <c r="E37" s="270"/>
      <c r="F37" s="281" t="s">
        <v>283</v>
      </c>
      <c r="G37" s="254"/>
      <c r="H37" s="439"/>
      <c r="I37" s="275"/>
    </row>
    <row r="38" spans="1:11" ht="14.25" x14ac:dyDescent="0.2">
      <c r="A38" s="284"/>
      <c r="B38" s="270"/>
      <c r="C38" s="270"/>
      <c r="D38" s="270"/>
      <c r="E38" s="270"/>
      <c r="F38" s="281" t="s">
        <v>362</v>
      </c>
      <c r="G38" s="254"/>
      <c r="H38" s="439"/>
      <c r="I38" s="275"/>
    </row>
    <row r="39" spans="1:11" ht="18" x14ac:dyDescent="0.25">
      <c r="A39" s="285"/>
      <c r="B39" s="270"/>
      <c r="C39" s="270"/>
      <c r="D39" s="270"/>
      <c r="E39" s="270"/>
      <c r="F39" s="287" t="s">
        <v>285</v>
      </c>
      <c r="G39" s="530">
        <f>SUM(G40+G41)</f>
        <v>0</v>
      </c>
      <c r="H39" s="550">
        <f>SUM(H40+H41)</f>
        <v>0</v>
      </c>
      <c r="I39" s="275"/>
      <c r="J39" s="248"/>
      <c r="K39" s="248"/>
    </row>
    <row r="40" spans="1:11" ht="14.25" x14ac:dyDescent="0.2">
      <c r="A40" s="284"/>
      <c r="B40" s="270"/>
      <c r="C40" s="270"/>
      <c r="D40" s="270"/>
      <c r="E40" s="270"/>
      <c r="F40" s="263" t="s">
        <v>286</v>
      </c>
      <c r="G40" s="256"/>
      <c r="H40" s="555"/>
      <c r="I40" s="275"/>
    </row>
    <row r="41" spans="1:11" ht="15" thickBot="1" x14ac:dyDescent="0.25">
      <c r="A41" s="284"/>
      <c r="B41" s="270"/>
      <c r="C41" s="270"/>
      <c r="D41" s="270"/>
      <c r="E41" s="270"/>
      <c r="F41" s="257" t="s">
        <v>287</v>
      </c>
      <c r="G41" s="256"/>
      <c r="H41" s="555"/>
      <c r="I41" s="275"/>
    </row>
    <row r="42" spans="1:11" ht="114" customHeight="1" x14ac:dyDescent="0.25">
      <c r="A42" s="543" t="s">
        <v>377</v>
      </c>
      <c r="B42" s="288"/>
      <c r="C42" s="386"/>
      <c r="D42" s="386"/>
      <c r="E42" s="535"/>
      <c r="F42" s="544" t="s">
        <v>288</v>
      </c>
      <c r="G42" s="545"/>
      <c r="H42" s="556"/>
      <c r="I42" s="275"/>
    </row>
    <row r="43" spans="1:11" ht="15.75" x14ac:dyDescent="0.25">
      <c r="A43" s="289"/>
      <c r="B43" s="256"/>
      <c r="C43" s="256"/>
      <c r="D43" s="256"/>
      <c r="E43" s="254"/>
      <c r="F43" s="290" t="s">
        <v>289</v>
      </c>
      <c r="G43" s="291"/>
      <c r="H43" s="557"/>
      <c r="I43" s="275"/>
      <c r="J43" s="248"/>
      <c r="K43" s="248"/>
    </row>
    <row r="44" spans="1:11" ht="14.25" x14ac:dyDescent="0.2">
      <c r="A44" s="280"/>
      <c r="B44" s="256"/>
      <c r="C44" s="256"/>
      <c r="D44" s="256"/>
      <c r="E44" s="254"/>
      <c r="F44" s="281" t="s">
        <v>283</v>
      </c>
      <c r="G44" s="256">
        <v>0</v>
      </c>
      <c r="H44" s="558"/>
      <c r="I44" s="275"/>
    </row>
    <row r="45" spans="1:11" ht="14.25" x14ac:dyDescent="0.2">
      <c r="A45" s="280" t="s">
        <v>318</v>
      </c>
      <c r="B45" s="256"/>
      <c r="C45" s="256"/>
      <c r="D45" s="256"/>
      <c r="E45" s="542">
        <v>3063725</v>
      </c>
      <c r="F45" s="281" t="s">
        <v>284</v>
      </c>
      <c r="G45" s="256">
        <v>0</v>
      </c>
      <c r="H45" s="558"/>
      <c r="I45" s="275"/>
    </row>
    <row r="46" spans="1:11" ht="18" x14ac:dyDescent="0.25">
      <c r="A46" s="546" t="s">
        <v>290</v>
      </c>
      <c r="B46" s="530"/>
      <c r="C46" s="530"/>
      <c r="D46" s="292"/>
      <c r="E46" s="530"/>
      <c r="F46" s="293"/>
      <c r="G46" s="294"/>
      <c r="H46" s="558"/>
      <c r="I46" s="275"/>
    </row>
    <row r="47" spans="1:11" ht="18" x14ac:dyDescent="0.25">
      <c r="A47" s="252" t="s">
        <v>291</v>
      </c>
      <c r="B47" s="292"/>
      <c r="C47" s="530">
        <f>SUM(C48+C49)</f>
        <v>56736131</v>
      </c>
      <c r="D47" s="530">
        <f>SUM(D48+D49)</f>
        <v>56736135</v>
      </c>
      <c r="E47" s="530">
        <v>56736135</v>
      </c>
      <c r="F47" s="295"/>
      <c r="G47" s="294"/>
      <c r="H47" s="558"/>
      <c r="I47" s="275"/>
    </row>
    <row r="48" spans="1:11" ht="18" x14ac:dyDescent="0.25">
      <c r="A48" s="296" t="s">
        <v>292</v>
      </c>
      <c r="B48" s="254"/>
      <c r="C48" s="254">
        <v>17009887</v>
      </c>
      <c r="D48" s="254">
        <v>17009891</v>
      </c>
      <c r="E48" s="254">
        <v>17009891</v>
      </c>
      <c r="F48" s="281"/>
      <c r="G48" s="294"/>
      <c r="H48" s="558"/>
      <c r="I48" s="275"/>
    </row>
    <row r="49" spans="1:9" ht="18" x14ac:dyDescent="0.25">
      <c r="A49" s="296" t="s">
        <v>293</v>
      </c>
      <c r="B49" s="254"/>
      <c r="C49" s="254">
        <v>39726244</v>
      </c>
      <c r="D49" s="254">
        <v>39726244</v>
      </c>
      <c r="E49" s="254">
        <v>39726244</v>
      </c>
      <c r="F49" s="281"/>
      <c r="G49" s="294"/>
      <c r="H49" s="558"/>
      <c r="I49" s="275"/>
    </row>
    <row r="50" spans="1:9" ht="18" x14ac:dyDescent="0.25">
      <c r="A50" s="252" t="s">
        <v>294</v>
      </c>
      <c r="B50" s="292"/>
      <c r="C50" s="530">
        <f>SUM(C51+C52)</f>
        <v>0</v>
      </c>
      <c r="D50" s="530">
        <f>SUM(D51+D52)</f>
        <v>0</v>
      </c>
      <c r="E50" s="530">
        <v>0</v>
      </c>
      <c r="F50" s="295"/>
      <c r="G50" s="294"/>
      <c r="H50" s="558"/>
      <c r="I50" s="275"/>
    </row>
    <row r="51" spans="1:9" ht="18" x14ac:dyDescent="0.25">
      <c r="A51" s="297" t="s">
        <v>295</v>
      </c>
      <c r="B51" s="255"/>
      <c r="C51" s="254"/>
      <c r="D51" s="254"/>
      <c r="E51" s="254"/>
      <c r="F51" s="281"/>
      <c r="G51" s="294"/>
      <c r="H51" s="558"/>
      <c r="I51" s="275"/>
    </row>
    <row r="52" spans="1:9" ht="18" x14ac:dyDescent="0.25">
      <c r="A52" s="297" t="s">
        <v>296</v>
      </c>
      <c r="B52" s="255"/>
      <c r="C52" s="254"/>
      <c r="D52" s="254"/>
      <c r="E52" s="254"/>
      <c r="F52" s="281"/>
      <c r="G52" s="294"/>
      <c r="H52" s="558"/>
      <c r="I52" s="275"/>
    </row>
    <row r="53" spans="1:9" x14ac:dyDescent="0.2">
      <c r="A53" s="541" t="s">
        <v>297</v>
      </c>
      <c r="B53" s="542"/>
      <c r="C53" s="530">
        <f>SUM(C54+C55)</f>
        <v>224906003</v>
      </c>
      <c r="D53" s="530">
        <f>SUM(D54+D55)</f>
        <v>243687795</v>
      </c>
      <c r="E53" s="530">
        <f>(E54+E55)</f>
        <v>241681904</v>
      </c>
      <c r="F53" s="540" t="s">
        <v>298</v>
      </c>
      <c r="G53" s="530">
        <f>SUM(G54+G55)</f>
        <v>224906003</v>
      </c>
      <c r="H53" s="550">
        <f>SUM(H54+H55)</f>
        <v>243687795</v>
      </c>
      <c r="I53" s="560">
        <f>(I54+I55)</f>
        <v>183448748</v>
      </c>
    </row>
    <row r="54" spans="1:9" x14ac:dyDescent="0.2">
      <c r="A54" s="297" t="s">
        <v>299</v>
      </c>
      <c r="B54" s="255"/>
      <c r="C54" s="254">
        <f>SUM(C10+C48)</f>
        <v>167756703</v>
      </c>
      <c r="D54" s="254">
        <v>186538495</v>
      </c>
      <c r="E54" s="254">
        <f>(E10+E48)</f>
        <v>182098879</v>
      </c>
      <c r="F54" s="263" t="s">
        <v>300</v>
      </c>
      <c r="G54" s="254">
        <f>SUM(G10+G29+G30)</f>
        <v>167329703</v>
      </c>
      <c r="H54" s="439">
        <v>186538495</v>
      </c>
      <c r="I54" s="559">
        <f>(I10+I29+I30)</f>
        <v>143501332</v>
      </c>
    </row>
    <row r="55" spans="1:9" ht="13.5" thickBot="1" x14ac:dyDescent="0.25">
      <c r="A55" s="299" t="s">
        <v>301</v>
      </c>
      <c r="B55" s="300"/>
      <c r="C55" s="254">
        <f>SUM(C23+C49)</f>
        <v>57149300</v>
      </c>
      <c r="D55" s="254">
        <v>57149300</v>
      </c>
      <c r="E55" s="539">
        <f>(E23+E45+E49)</f>
        <v>59583025</v>
      </c>
      <c r="F55" s="301" t="s">
        <v>302</v>
      </c>
      <c r="G55" s="254">
        <f>SUM(G22+G33)</f>
        <v>57576300</v>
      </c>
      <c r="H55" s="439">
        <v>57149300</v>
      </c>
      <c r="I55" s="559">
        <f>(I22)</f>
        <v>39947416</v>
      </c>
    </row>
    <row r="56" spans="1:9" x14ac:dyDescent="0.2">
      <c r="C56" s="302"/>
      <c r="D56" s="302"/>
      <c r="E56" s="588"/>
      <c r="F56" s="258"/>
      <c r="G56" s="303"/>
      <c r="H56" s="340"/>
      <c r="I56" s="298"/>
    </row>
  </sheetData>
  <mergeCells count="2">
    <mergeCell ref="A6:B6"/>
    <mergeCell ref="F6:G6"/>
  </mergeCell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3539F-309D-4CE6-AAFC-6415C028C9A0}">
  <dimension ref="A1:D65"/>
  <sheetViews>
    <sheetView workbookViewId="0">
      <pane ySplit="5" topLeftCell="A43" activePane="bottomLeft" state="frozen"/>
      <selection pane="bottomLeft" activeCell="B1" sqref="B1"/>
    </sheetView>
  </sheetViews>
  <sheetFormatPr defaultRowHeight="12.75" x14ac:dyDescent="0.2"/>
  <cols>
    <col min="1" max="1" width="8.140625" style="158" customWidth="1"/>
    <col min="2" max="2" width="41" style="158" customWidth="1"/>
    <col min="3" max="3" width="16.42578125" style="158" customWidth="1"/>
    <col min="4" max="4" width="15.28515625" style="158" customWidth="1"/>
    <col min="5" max="256" width="9.140625" style="158"/>
    <col min="257" max="257" width="8.140625" style="158" customWidth="1"/>
    <col min="258" max="258" width="41" style="158" customWidth="1"/>
    <col min="259" max="259" width="16.42578125" style="158" customWidth="1"/>
    <col min="260" max="260" width="15.28515625" style="158" customWidth="1"/>
    <col min="261" max="512" width="9.140625" style="158"/>
    <col min="513" max="513" width="8.140625" style="158" customWidth="1"/>
    <col min="514" max="514" width="41" style="158" customWidth="1"/>
    <col min="515" max="515" width="16.42578125" style="158" customWidth="1"/>
    <col min="516" max="516" width="15.28515625" style="158" customWidth="1"/>
    <col min="517" max="768" width="9.140625" style="158"/>
    <col min="769" max="769" width="8.140625" style="158" customWidth="1"/>
    <col min="770" max="770" width="41" style="158" customWidth="1"/>
    <col min="771" max="771" width="16.42578125" style="158" customWidth="1"/>
    <col min="772" max="772" width="15.28515625" style="158" customWidth="1"/>
    <col min="773" max="1024" width="9.140625" style="158"/>
    <col min="1025" max="1025" width="8.140625" style="158" customWidth="1"/>
    <col min="1026" max="1026" width="41" style="158" customWidth="1"/>
    <col min="1027" max="1027" width="16.42578125" style="158" customWidth="1"/>
    <col min="1028" max="1028" width="15.28515625" style="158" customWidth="1"/>
    <col min="1029" max="1280" width="9.140625" style="158"/>
    <col min="1281" max="1281" width="8.140625" style="158" customWidth="1"/>
    <col min="1282" max="1282" width="41" style="158" customWidth="1"/>
    <col min="1283" max="1283" width="16.42578125" style="158" customWidth="1"/>
    <col min="1284" max="1284" width="15.28515625" style="158" customWidth="1"/>
    <col min="1285" max="1536" width="9.140625" style="158"/>
    <col min="1537" max="1537" width="8.140625" style="158" customWidth="1"/>
    <col min="1538" max="1538" width="41" style="158" customWidth="1"/>
    <col min="1539" max="1539" width="16.42578125" style="158" customWidth="1"/>
    <col min="1540" max="1540" width="15.28515625" style="158" customWidth="1"/>
    <col min="1541" max="1792" width="9.140625" style="158"/>
    <col min="1793" max="1793" width="8.140625" style="158" customWidth="1"/>
    <col min="1794" max="1794" width="41" style="158" customWidth="1"/>
    <col min="1795" max="1795" width="16.42578125" style="158" customWidth="1"/>
    <col min="1796" max="1796" width="15.28515625" style="158" customWidth="1"/>
    <col min="1797" max="2048" width="9.140625" style="158"/>
    <col min="2049" max="2049" width="8.140625" style="158" customWidth="1"/>
    <col min="2050" max="2050" width="41" style="158" customWidth="1"/>
    <col min="2051" max="2051" width="16.42578125" style="158" customWidth="1"/>
    <col min="2052" max="2052" width="15.28515625" style="158" customWidth="1"/>
    <col min="2053" max="2304" width="9.140625" style="158"/>
    <col min="2305" max="2305" width="8.140625" style="158" customWidth="1"/>
    <col min="2306" max="2306" width="41" style="158" customWidth="1"/>
    <col min="2307" max="2307" width="16.42578125" style="158" customWidth="1"/>
    <col min="2308" max="2308" width="15.28515625" style="158" customWidth="1"/>
    <col min="2309" max="2560" width="9.140625" style="158"/>
    <col min="2561" max="2561" width="8.140625" style="158" customWidth="1"/>
    <col min="2562" max="2562" width="41" style="158" customWidth="1"/>
    <col min="2563" max="2563" width="16.42578125" style="158" customWidth="1"/>
    <col min="2564" max="2564" width="15.28515625" style="158" customWidth="1"/>
    <col min="2565" max="2816" width="9.140625" style="158"/>
    <col min="2817" max="2817" width="8.140625" style="158" customWidth="1"/>
    <col min="2818" max="2818" width="41" style="158" customWidth="1"/>
    <col min="2819" max="2819" width="16.42578125" style="158" customWidth="1"/>
    <col min="2820" max="2820" width="15.28515625" style="158" customWidth="1"/>
    <col min="2821" max="3072" width="9.140625" style="158"/>
    <col min="3073" max="3073" width="8.140625" style="158" customWidth="1"/>
    <col min="3074" max="3074" width="41" style="158" customWidth="1"/>
    <col min="3075" max="3075" width="16.42578125" style="158" customWidth="1"/>
    <col min="3076" max="3076" width="15.28515625" style="158" customWidth="1"/>
    <col min="3077" max="3328" width="9.140625" style="158"/>
    <col min="3329" max="3329" width="8.140625" style="158" customWidth="1"/>
    <col min="3330" max="3330" width="41" style="158" customWidth="1"/>
    <col min="3331" max="3331" width="16.42578125" style="158" customWidth="1"/>
    <col min="3332" max="3332" width="15.28515625" style="158" customWidth="1"/>
    <col min="3333" max="3584" width="9.140625" style="158"/>
    <col min="3585" max="3585" width="8.140625" style="158" customWidth="1"/>
    <col min="3586" max="3586" width="41" style="158" customWidth="1"/>
    <col min="3587" max="3587" width="16.42578125" style="158" customWidth="1"/>
    <col min="3588" max="3588" width="15.28515625" style="158" customWidth="1"/>
    <col min="3589" max="3840" width="9.140625" style="158"/>
    <col min="3841" max="3841" width="8.140625" style="158" customWidth="1"/>
    <col min="3842" max="3842" width="41" style="158" customWidth="1"/>
    <col min="3843" max="3843" width="16.42578125" style="158" customWidth="1"/>
    <col min="3844" max="3844" width="15.28515625" style="158" customWidth="1"/>
    <col min="3845" max="4096" width="9.140625" style="158"/>
    <col min="4097" max="4097" width="8.140625" style="158" customWidth="1"/>
    <col min="4098" max="4098" width="41" style="158" customWidth="1"/>
    <col min="4099" max="4099" width="16.42578125" style="158" customWidth="1"/>
    <col min="4100" max="4100" width="15.28515625" style="158" customWidth="1"/>
    <col min="4101" max="4352" width="9.140625" style="158"/>
    <col min="4353" max="4353" width="8.140625" style="158" customWidth="1"/>
    <col min="4354" max="4354" width="41" style="158" customWidth="1"/>
    <col min="4355" max="4355" width="16.42578125" style="158" customWidth="1"/>
    <col min="4356" max="4356" width="15.28515625" style="158" customWidth="1"/>
    <col min="4357" max="4608" width="9.140625" style="158"/>
    <col min="4609" max="4609" width="8.140625" style="158" customWidth="1"/>
    <col min="4610" max="4610" width="41" style="158" customWidth="1"/>
    <col min="4611" max="4611" width="16.42578125" style="158" customWidth="1"/>
    <col min="4612" max="4612" width="15.28515625" style="158" customWidth="1"/>
    <col min="4613" max="4864" width="9.140625" style="158"/>
    <col min="4865" max="4865" width="8.140625" style="158" customWidth="1"/>
    <col min="4866" max="4866" width="41" style="158" customWidth="1"/>
    <col min="4867" max="4867" width="16.42578125" style="158" customWidth="1"/>
    <col min="4868" max="4868" width="15.28515625" style="158" customWidth="1"/>
    <col min="4869" max="5120" width="9.140625" style="158"/>
    <col min="5121" max="5121" width="8.140625" style="158" customWidth="1"/>
    <col min="5122" max="5122" width="41" style="158" customWidth="1"/>
    <col min="5123" max="5123" width="16.42578125" style="158" customWidth="1"/>
    <col min="5124" max="5124" width="15.28515625" style="158" customWidth="1"/>
    <col min="5125" max="5376" width="9.140625" style="158"/>
    <col min="5377" max="5377" width="8.140625" style="158" customWidth="1"/>
    <col min="5378" max="5378" width="41" style="158" customWidth="1"/>
    <col min="5379" max="5379" width="16.42578125" style="158" customWidth="1"/>
    <col min="5380" max="5380" width="15.28515625" style="158" customWidth="1"/>
    <col min="5381" max="5632" width="9.140625" style="158"/>
    <col min="5633" max="5633" width="8.140625" style="158" customWidth="1"/>
    <col min="5634" max="5634" width="41" style="158" customWidth="1"/>
    <col min="5635" max="5635" width="16.42578125" style="158" customWidth="1"/>
    <col min="5636" max="5636" width="15.28515625" style="158" customWidth="1"/>
    <col min="5637" max="5888" width="9.140625" style="158"/>
    <col min="5889" max="5889" width="8.140625" style="158" customWidth="1"/>
    <col min="5890" max="5890" width="41" style="158" customWidth="1"/>
    <col min="5891" max="5891" width="16.42578125" style="158" customWidth="1"/>
    <col min="5892" max="5892" width="15.28515625" style="158" customWidth="1"/>
    <col min="5893" max="6144" width="9.140625" style="158"/>
    <col min="6145" max="6145" width="8.140625" style="158" customWidth="1"/>
    <col min="6146" max="6146" width="41" style="158" customWidth="1"/>
    <col min="6147" max="6147" width="16.42578125" style="158" customWidth="1"/>
    <col min="6148" max="6148" width="15.28515625" style="158" customWidth="1"/>
    <col min="6149" max="6400" width="9.140625" style="158"/>
    <col min="6401" max="6401" width="8.140625" style="158" customWidth="1"/>
    <col min="6402" max="6402" width="41" style="158" customWidth="1"/>
    <col min="6403" max="6403" width="16.42578125" style="158" customWidth="1"/>
    <col min="6404" max="6404" width="15.28515625" style="158" customWidth="1"/>
    <col min="6405" max="6656" width="9.140625" style="158"/>
    <col min="6657" max="6657" width="8.140625" style="158" customWidth="1"/>
    <col min="6658" max="6658" width="41" style="158" customWidth="1"/>
    <col min="6659" max="6659" width="16.42578125" style="158" customWidth="1"/>
    <col min="6660" max="6660" width="15.28515625" style="158" customWidth="1"/>
    <col min="6661" max="6912" width="9.140625" style="158"/>
    <col min="6913" max="6913" width="8.140625" style="158" customWidth="1"/>
    <col min="6914" max="6914" width="41" style="158" customWidth="1"/>
    <col min="6915" max="6915" width="16.42578125" style="158" customWidth="1"/>
    <col min="6916" max="6916" width="15.28515625" style="158" customWidth="1"/>
    <col min="6917" max="7168" width="9.140625" style="158"/>
    <col min="7169" max="7169" width="8.140625" style="158" customWidth="1"/>
    <col min="7170" max="7170" width="41" style="158" customWidth="1"/>
    <col min="7171" max="7171" width="16.42578125" style="158" customWidth="1"/>
    <col min="7172" max="7172" width="15.28515625" style="158" customWidth="1"/>
    <col min="7173" max="7424" width="9.140625" style="158"/>
    <col min="7425" max="7425" width="8.140625" style="158" customWidth="1"/>
    <col min="7426" max="7426" width="41" style="158" customWidth="1"/>
    <col min="7427" max="7427" width="16.42578125" style="158" customWidth="1"/>
    <col min="7428" max="7428" width="15.28515625" style="158" customWidth="1"/>
    <col min="7429" max="7680" width="9.140625" style="158"/>
    <col min="7681" max="7681" width="8.140625" style="158" customWidth="1"/>
    <col min="7682" max="7682" width="41" style="158" customWidth="1"/>
    <col min="7683" max="7683" width="16.42578125" style="158" customWidth="1"/>
    <col min="7684" max="7684" width="15.28515625" style="158" customWidth="1"/>
    <col min="7685" max="7936" width="9.140625" style="158"/>
    <col min="7937" max="7937" width="8.140625" style="158" customWidth="1"/>
    <col min="7938" max="7938" width="41" style="158" customWidth="1"/>
    <col min="7939" max="7939" width="16.42578125" style="158" customWidth="1"/>
    <col min="7940" max="7940" width="15.28515625" style="158" customWidth="1"/>
    <col min="7941" max="8192" width="9.140625" style="158"/>
    <col min="8193" max="8193" width="8.140625" style="158" customWidth="1"/>
    <col min="8194" max="8194" width="41" style="158" customWidth="1"/>
    <col min="8195" max="8195" width="16.42578125" style="158" customWidth="1"/>
    <col min="8196" max="8196" width="15.28515625" style="158" customWidth="1"/>
    <col min="8197" max="8448" width="9.140625" style="158"/>
    <col min="8449" max="8449" width="8.140625" style="158" customWidth="1"/>
    <col min="8450" max="8450" width="41" style="158" customWidth="1"/>
    <col min="8451" max="8451" width="16.42578125" style="158" customWidth="1"/>
    <col min="8452" max="8452" width="15.28515625" style="158" customWidth="1"/>
    <col min="8453" max="8704" width="9.140625" style="158"/>
    <col min="8705" max="8705" width="8.140625" style="158" customWidth="1"/>
    <col min="8706" max="8706" width="41" style="158" customWidth="1"/>
    <col min="8707" max="8707" width="16.42578125" style="158" customWidth="1"/>
    <col min="8708" max="8708" width="15.28515625" style="158" customWidth="1"/>
    <col min="8709" max="8960" width="9.140625" style="158"/>
    <col min="8961" max="8961" width="8.140625" style="158" customWidth="1"/>
    <col min="8962" max="8962" width="41" style="158" customWidth="1"/>
    <col min="8963" max="8963" width="16.42578125" style="158" customWidth="1"/>
    <col min="8964" max="8964" width="15.28515625" style="158" customWidth="1"/>
    <col min="8965" max="9216" width="9.140625" style="158"/>
    <col min="9217" max="9217" width="8.140625" style="158" customWidth="1"/>
    <col min="9218" max="9218" width="41" style="158" customWidth="1"/>
    <col min="9219" max="9219" width="16.42578125" style="158" customWidth="1"/>
    <col min="9220" max="9220" width="15.28515625" style="158" customWidth="1"/>
    <col min="9221" max="9472" width="9.140625" style="158"/>
    <col min="9473" max="9473" width="8.140625" style="158" customWidth="1"/>
    <col min="9474" max="9474" width="41" style="158" customWidth="1"/>
    <col min="9475" max="9475" width="16.42578125" style="158" customWidth="1"/>
    <col min="9476" max="9476" width="15.28515625" style="158" customWidth="1"/>
    <col min="9477" max="9728" width="9.140625" style="158"/>
    <col min="9729" max="9729" width="8.140625" style="158" customWidth="1"/>
    <col min="9730" max="9730" width="41" style="158" customWidth="1"/>
    <col min="9731" max="9731" width="16.42578125" style="158" customWidth="1"/>
    <col min="9732" max="9732" width="15.28515625" style="158" customWidth="1"/>
    <col min="9733" max="9984" width="9.140625" style="158"/>
    <col min="9985" max="9985" width="8.140625" style="158" customWidth="1"/>
    <col min="9986" max="9986" width="41" style="158" customWidth="1"/>
    <col min="9987" max="9987" width="16.42578125" style="158" customWidth="1"/>
    <col min="9988" max="9988" width="15.28515625" style="158" customWidth="1"/>
    <col min="9989" max="10240" width="9.140625" style="158"/>
    <col min="10241" max="10241" width="8.140625" style="158" customWidth="1"/>
    <col min="10242" max="10242" width="41" style="158" customWidth="1"/>
    <col min="10243" max="10243" width="16.42578125" style="158" customWidth="1"/>
    <col min="10244" max="10244" width="15.28515625" style="158" customWidth="1"/>
    <col min="10245" max="10496" width="9.140625" style="158"/>
    <col min="10497" max="10497" width="8.140625" style="158" customWidth="1"/>
    <col min="10498" max="10498" width="41" style="158" customWidth="1"/>
    <col min="10499" max="10499" width="16.42578125" style="158" customWidth="1"/>
    <col min="10500" max="10500" width="15.28515625" style="158" customWidth="1"/>
    <col min="10501" max="10752" width="9.140625" style="158"/>
    <col min="10753" max="10753" width="8.140625" style="158" customWidth="1"/>
    <col min="10754" max="10754" width="41" style="158" customWidth="1"/>
    <col min="10755" max="10755" width="16.42578125" style="158" customWidth="1"/>
    <col min="10756" max="10756" width="15.28515625" style="158" customWidth="1"/>
    <col min="10757" max="11008" width="9.140625" style="158"/>
    <col min="11009" max="11009" width="8.140625" style="158" customWidth="1"/>
    <col min="11010" max="11010" width="41" style="158" customWidth="1"/>
    <col min="11011" max="11011" width="16.42578125" style="158" customWidth="1"/>
    <col min="11012" max="11012" width="15.28515625" style="158" customWidth="1"/>
    <col min="11013" max="11264" width="9.140625" style="158"/>
    <col min="11265" max="11265" width="8.140625" style="158" customWidth="1"/>
    <col min="11266" max="11266" width="41" style="158" customWidth="1"/>
    <col min="11267" max="11267" width="16.42578125" style="158" customWidth="1"/>
    <col min="11268" max="11268" width="15.28515625" style="158" customWidth="1"/>
    <col min="11269" max="11520" width="9.140625" style="158"/>
    <col min="11521" max="11521" width="8.140625" style="158" customWidth="1"/>
    <col min="11522" max="11522" width="41" style="158" customWidth="1"/>
    <col min="11523" max="11523" width="16.42578125" style="158" customWidth="1"/>
    <col min="11524" max="11524" width="15.28515625" style="158" customWidth="1"/>
    <col min="11525" max="11776" width="9.140625" style="158"/>
    <col min="11777" max="11777" width="8.140625" style="158" customWidth="1"/>
    <col min="11778" max="11778" width="41" style="158" customWidth="1"/>
    <col min="11779" max="11779" width="16.42578125" style="158" customWidth="1"/>
    <col min="11780" max="11780" width="15.28515625" style="158" customWidth="1"/>
    <col min="11781" max="12032" width="9.140625" style="158"/>
    <col min="12033" max="12033" width="8.140625" style="158" customWidth="1"/>
    <col min="12034" max="12034" width="41" style="158" customWidth="1"/>
    <col min="12035" max="12035" width="16.42578125" style="158" customWidth="1"/>
    <col min="12036" max="12036" width="15.28515625" style="158" customWidth="1"/>
    <col min="12037" max="12288" width="9.140625" style="158"/>
    <col min="12289" max="12289" width="8.140625" style="158" customWidth="1"/>
    <col min="12290" max="12290" width="41" style="158" customWidth="1"/>
    <col min="12291" max="12291" width="16.42578125" style="158" customWidth="1"/>
    <col min="12292" max="12292" width="15.28515625" style="158" customWidth="1"/>
    <col min="12293" max="12544" width="9.140625" style="158"/>
    <col min="12545" max="12545" width="8.140625" style="158" customWidth="1"/>
    <col min="12546" max="12546" width="41" style="158" customWidth="1"/>
    <col min="12547" max="12547" width="16.42578125" style="158" customWidth="1"/>
    <col min="12548" max="12548" width="15.28515625" style="158" customWidth="1"/>
    <col min="12549" max="12800" width="9.140625" style="158"/>
    <col min="12801" max="12801" width="8.140625" style="158" customWidth="1"/>
    <col min="12802" max="12802" width="41" style="158" customWidth="1"/>
    <col min="12803" max="12803" width="16.42578125" style="158" customWidth="1"/>
    <col min="12804" max="12804" width="15.28515625" style="158" customWidth="1"/>
    <col min="12805" max="13056" width="9.140625" style="158"/>
    <col min="13057" max="13057" width="8.140625" style="158" customWidth="1"/>
    <col min="13058" max="13058" width="41" style="158" customWidth="1"/>
    <col min="13059" max="13059" width="16.42578125" style="158" customWidth="1"/>
    <col min="13060" max="13060" width="15.28515625" style="158" customWidth="1"/>
    <col min="13061" max="13312" width="9.140625" style="158"/>
    <col min="13313" max="13313" width="8.140625" style="158" customWidth="1"/>
    <col min="13314" max="13314" width="41" style="158" customWidth="1"/>
    <col min="13315" max="13315" width="16.42578125" style="158" customWidth="1"/>
    <col min="13316" max="13316" width="15.28515625" style="158" customWidth="1"/>
    <col min="13317" max="13568" width="9.140625" style="158"/>
    <col min="13569" max="13569" width="8.140625" style="158" customWidth="1"/>
    <col min="13570" max="13570" width="41" style="158" customWidth="1"/>
    <col min="13571" max="13571" width="16.42578125" style="158" customWidth="1"/>
    <col min="13572" max="13572" width="15.28515625" style="158" customWidth="1"/>
    <col min="13573" max="13824" width="9.140625" style="158"/>
    <col min="13825" max="13825" width="8.140625" style="158" customWidth="1"/>
    <col min="13826" max="13826" width="41" style="158" customWidth="1"/>
    <col min="13827" max="13827" width="16.42578125" style="158" customWidth="1"/>
    <col min="13828" max="13828" width="15.28515625" style="158" customWidth="1"/>
    <col min="13829" max="14080" width="9.140625" style="158"/>
    <col min="14081" max="14081" width="8.140625" style="158" customWidth="1"/>
    <col min="14082" max="14082" width="41" style="158" customWidth="1"/>
    <col min="14083" max="14083" width="16.42578125" style="158" customWidth="1"/>
    <col min="14084" max="14084" width="15.28515625" style="158" customWidth="1"/>
    <col min="14085" max="14336" width="9.140625" style="158"/>
    <col min="14337" max="14337" width="8.140625" style="158" customWidth="1"/>
    <col min="14338" max="14338" width="41" style="158" customWidth="1"/>
    <col min="14339" max="14339" width="16.42578125" style="158" customWidth="1"/>
    <col min="14340" max="14340" width="15.28515625" style="158" customWidth="1"/>
    <col min="14341" max="14592" width="9.140625" style="158"/>
    <col min="14593" max="14593" width="8.140625" style="158" customWidth="1"/>
    <col min="14594" max="14594" width="41" style="158" customWidth="1"/>
    <col min="14595" max="14595" width="16.42578125" style="158" customWidth="1"/>
    <col min="14596" max="14596" width="15.28515625" style="158" customWidth="1"/>
    <col min="14597" max="14848" width="9.140625" style="158"/>
    <col min="14849" max="14849" width="8.140625" style="158" customWidth="1"/>
    <col min="14850" max="14850" width="41" style="158" customWidth="1"/>
    <col min="14851" max="14851" width="16.42578125" style="158" customWidth="1"/>
    <col min="14852" max="14852" width="15.28515625" style="158" customWidth="1"/>
    <col min="14853" max="15104" width="9.140625" style="158"/>
    <col min="15105" max="15105" width="8.140625" style="158" customWidth="1"/>
    <col min="15106" max="15106" width="41" style="158" customWidth="1"/>
    <col min="15107" max="15107" width="16.42578125" style="158" customWidth="1"/>
    <col min="15108" max="15108" width="15.28515625" style="158" customWidth="1"/>
    <col min="15109" max="15360" width="9.140625" style="158"/>
    <col min="15361" max="15361" width="8.140625" style="158" customWidth="1"/>
    <col min="15362" max="15362" width="41" style="158" customWidth="1"/>
    <col min="15363" max="15363" width="16.42578125" style="158" customWidth="1"/>
    <col min="15364" max="15364" width="15.28515625" style="158" customWidth="1"/>
    <col min="15365" max="15616" width="9.140625" style="158"/>
    <col min="15617" max="15617" width="8.140625" style="158" customWidth="1"/>
    <col min="15618" max="15618" width="41" style="158" customWidth="1"/>
    <col min="15619" max="15619" width="16.42578125" style="158" customWidth="1"/>
    <col min="15620" max="15620" width="15.28515625" style="158" customWidth="1"/>
    <col min="15621" max="15872" width="9.140625" style="158"/>
    <col min="15873" max="15873" width="8.140625" style="158" customWidth="1"/>
    <col min="15874" max="15874" width="41" style="158" customWidth="1"/>
    <col min="15875" max="15875" width="16.42578125" style="158" customWidth="1"/>
    <col min="15876" max="15876" width="15.28515625" style="158" customWidth="1"/>
    <col min="15877" max="16128" width="9.140625" style="158"/>
    <col min="16129" max="16129" width="8.140625" style="158" customWidth="1"/>
    <col min="16130" max="16130" width="41" style="158" customWidth="1"/>
    <col min="16131" max="16131" width="16.42578125" style="158" customWidth="1"/>
    <col min="16132" max="16132" width="15.28515625" style="158" customWidth="1"/>
    <col min="16133" max="16384" width="9.140625" style="158"/>
  </cols>
  <sheetData>
    <row r="1" spans="1:4" x14ac:dyDescent="0.2">
      <c r="B1" s="158" t="s">
        <v>1067</v>
      </c>
    </row>
    <row r="3" spans="1:4" x14ac:dyDescent="0.2">
      <c r="A3" s="680" t="s">
        <v>644</v>
      </c>
      <c r="B3" s="681"/>
      <c r="C3" s="681"/>
      <c r="D3" s="681"/>
    </row>
    <row r="4" spans="1:4" ht="30" x14ac:dyDescent="0.2">
      <c r="A4" s="601" t="s">
        <v>379</v>
      </c>
      <c r="B4" s="601" t="s">
        <v>2</v>
      </c>
      <c r="C4" s="601" t="s">
        <v>645</v>
      </c>
      <c r="D4" s="601" t="s">
        <v>646</v>
      </c>
    </row>
    <row r="5" spans="1:4" ht="15" x14ac:dyDescent="0.2">
      <c r="A5" s="601">
        <v>1</v>
      </c>
      <c r="B5" s="601">
        <v>2</v>
      </c>
      <c r="C5" s="601">
        <v>3</v>
      </c>
      <c r="D5" s="601">
        <v>5</v>
      </c>
    </row>
    <row r="6" spans="1:4" x14ac:dyDescent="0.2">
      <c r="A6" s="602" t="s">
        <v>406</v>
      </c>
      <c r="B6" s="603" t="s">
        <v>647</v>
      </c>
      <c r="C6" s="604">
        <v>689044</v>
      </c>
      <c r="D6" s="604">
        <v>4956626</v>
      </c>
    </row>
    <row r="7" spans="1:4" x14ac:dyDescent="0.2">
      <c r="A7" s="605" t="s">
        <v>547</v>
      </c>
      <c r="B7" s="606" t="s">
        <v>648</v>
      </c>
      <c r="C7" s="607">
        <v>689044</v>
      </c>
      <c r="D7" s="607">
        <v>4956626</v>
      </c>
    </row>
    <row r="8" spans="1:4" ht="25.5" x14ac:dyDescent="0.2">
      <c r="A8" s="602" t="s">
        <v>549</v>
      </c>
      <c r="B8" s="603" t="s">
        <v>649</v>
      </c>
      <c r="C8" s="604">
        <v>324289774</v>
      </c>
      <c r="D8" s="604">
        <v>340120010</v>
      </c>
    </row>
    <row r="9" spans="1:4" ht="25.5" x14ac:dyDescent="0.2">
      <c r="A9" s="602" t="s">
        <v>551</v>
      </c>
      <c r="B9" s="603" t="s">
        <v>650</v>
      </c>
      <c r="C9" s="604">
        <v>6100477</v>
      </c>
      <c r="D9" s="604">
        <v>3996854</v>
      </c>
    </row>
    <row r="10" spans="1:4" x14ac:dyDescent="0.2">
      <c r="A10" s="602" t="s">
        <v>633</v>
      </c>
      <c r="B10" s="603" t="s">
        <v>651</v>
      </c>
      <c r="C10" s="604">
        <v>150000</v>
      </c>
      <c r="D10" s="604">
        <v>0</v>
      </c>
    </row>
    <row r="11" spans="1:4" x14ac:dyDescent="0.2">
      <c r="A11" s="605" t="s">
        <v>636</v>
      </c>
      <c r="B11" s="606" t="s">
        <v>652</v>
      </c>
      <c r="C11" s="607">
        <v>330540251</v>
      </c>
      <c r="D11" s="607">
        <v>344116864</v>
      </c>
    </row>
    <row r="12" spans="1:4" ht="25.5" x14ac:dyDescent="0.2">
      <c r="A12" s="602" t="s">
        <v>653</v>
      </c>
      <c r="B12" s="603" t="s">
        <v>654</v>
      </c>
      <c r="C12" s="604">
        <v>10000</v>
      </c>
      <c r="D12" s="604">
        <v>10000</v>
      </c>
    </row>
    <row r="13" spans="1:4" x14ac:dyDescent="0.2">
      <c r="A13" s="602" t="s">
        <v>416</v>
      </c>
      <c r="B13" s="603" t="s">
        <v>655</v>
      </c>
      <c r="C13" s="604">
        <v>10000</v>
      </c>
      <c r="D13" s="604">
        <v>10000</v>
      </c>
    </row>
    <row r="14" spans="1:4" ht="25.5" x14ac:dyDescent="0.2">
      <c r="A14" s="605" t="s">
        <v>426</v>
      </c>
      <c r="B14" s="606" t="s">
        <v>656</v>
      </c>
      <c r="C14" s="607">
        <v>10000</v>
      </c>
      <c r="D14" s="607">
        <v>10000</v>
      </c>
    </row>
    <row r="15" spans="1:4" ht="25.5" x14ac:dyDescent="0.2">
      <c r="A15" s="602" t="s">
        <v>428</v>
      </c>
      <c r="B15" s="603" t="s">
        <v>657</v>
      </c>
      <c r="C15" s="604">
        <v>568360183</v>
      </c>
      <c r="D15" s="604">
        <v>550416612</v>
      </c>
    </row>
    <row r="16" spans="1:4" x14ac:dyDescent="0.2">
      <c r="A16" s="602" t="s">
        <v>430</v>
      </c>
      <c r="B16" s="603" t="s">
        <v>658</v>
      </c>
      <c r="C16" s="604">
        <v>568360183</v>
      </c>
      <c r="D16" s="604">
        <v>550416612</v>
      </c>
    </row>
    <row r="17" spans="1:4" ht="25.5" x14ac:dyDescent="0.2">
      <c r="A17" s="605" t="s">
        <v>434</v>
      </c>
      <c r="B17" s="606" t="s">
        <v>659</v>
      </c>
      <c r="C17" s="607">
        <v>568360183</v>
      </c>
      <c r="D17" s="607">
        <v>550416612</v>
      </c>
    </row>
    <row r="18" spans="1:4" ht="38.25" x14ac:dyDescent="0.2">
      <c r="A18" s="605" t="s">
        <v>436</v>
      </c>
      <c r="B18" s="606" t="s">
        <v>660</v>
      </c>
      <c r="C18" s="607">
        <v>899599478</v>
      </c>
      <c r="D18" s="607">
        <v>899500102</v>
      </c>
    </row>
    <row r="19" spans="1:4" x14ac:dyDescent="0.2">
      <c r="A19" s="602" t="s">
        <v>438</v>
      </c>
      <c r="B19" s="603" t="s">
        <v>661</v>
      </c>
      <c r="C19" s="604">
        <v>629478</v>
      </c>
      <c r="D19" s="604">
        <v>558927</v>
      </c>
    </row>
    <row r="20" spans="1:4" x14ac:dyDescent="0.2">
      <c r="A20" s="605" t="s">
        <v>446</v>
      </c>
      <c r="B20" s="606" t="s">
        <v>662</v>
      </c>
      <c r="C20" s="607">
        <v>629478</v>
      </c>
      <c r="D20" s="607">
        <v>558927</v>
      </c>
    </row>
    <row r="21" spans="1:4" ht="25.5" x14ac:dyDescent="0.2">
      <c r="A21" s="605" t="s">
        <v>456</v>
      </c>
      <c r="B21" s="606" t="s">
        <v>663</v>
      </c>
      <c r="C21" s="607">
        <v>629478</v>
      </c>
      <c r="D21" s="607">
        <v>558927</v>
      </c>
    </row>
    <row r="22" spans="1:4" x14ac:dyDescent="0.2">
      <c r="A22" s="602" t="s">
        <v>462</v>
      </c>
      <c r="B22" s="603" t="s">
        <v>664</v>
      </c>
      <c r="C22" s="604">
        <v>236125</v>
      </c>
      <c r="D22" s="604">
        <v>254485</v>
      </c>
    </row>
    <row r="23" spans="1:4" ht="25.5" x14ac:dyDescent="0.2">
      <c r="A23" s="602" t="s">
        <v>466</v>
      </c>
      <c r="B23" s="603" t="s">
        <v>665</v>
      </c>
      <c r="C23" s="604">
        <v>126076</v>
      </c>
      <c r="D23" s="604">
        <v>113369</v>
      </c>
    </row>
    <row r="24" spans="1:4" ht="25.5" x14ac:dyDescent="0.2">
      <c r="A24" s="605" t="s">
        <v>468</v>
      </c>
      <c r="B24" s="606" t="s">
        <v>666</v>
      </c>
      <c r="C24" s="607">
        <v>362201</v>
      </c>
      <c r="D24" s="607">
        <v>367854</v>
      </c>
    </row>
    <row r="25" spans="1:4" x14ac:dyDescent="0.2">
      <c r="A25" s="602" t="s">
        <v>470</v>
      </c>
      <c r="B25" s="603" t="s">
        <v>667</v>
      </c>
      <c r="C25" s="604">
        <v>66676390</v>
      </c>
      <c r="D25" s="604">
        <v>69130084</v>
      </c>
    </row>
    <row r="26" spans="1:4" x14ac:dyDescent="0.2">
      <c r="A26" s="605" t="s">
        <v>668</v>
      </c>
      <c r="B26" s="606" t="s">
        <v>669</v>
      </c>
      <c r="C26" s="607">
        <v>66676390</v>
      </c>
      <c r="D26" s="607">
        <v>69130084</v>
      </c>
    </row>
    <row r="27" spans="1:4" x14ac:dyDescent="0.2">
      <c r="A27" s="605" t="s">
        <v>670</v>
      </c>
      <c r="B27" s="606" t="s">
        <v>671</v>
      </c>
      <c r="C27" s="607">
        <v>67038591</v>
      </c>
      <c r="D27" s="607">
        <v>69497938</v>
      </c>
    </row>
    <row r="28" spans="1:4" ht="38.25" x14ac:dyDescent="0.2">
      <c r="A28" s="602" t="s">
        <v>672</v>
      </c>
      <c r="B28" s="603" t="s">
        <v>673</v>
      </c>
      <c r="C28" s="604">
        <v>1477973</v>
      </c>
      <c r="D28" s="604">
        <v>2462945</v>
      </c>
    </row>
    <row r="29" spans="1:4" ht="25.5" x14ac:dyDescent="0.2">
      <c r="A29" s="602" t="s">
        <v>674</v>
      </c>
      <c r="B29" s="603" t="s">
        <v>675</v>
      </c>
      <c r="C29" s="604">
        <v>450320</v>
      </c>
      <c r="D29" s="604">
        <v>1119351</v>
      </c>
    </row>
    <row r="30" spans="1:4" ht="25.5" x14ac:dyDescent="0.2">
      <c r="A30" s="602" t="s">
        <v>676</v>
      </c>
      <c r="B30" s="603" t="s">
        <v>677</v>
      </c>
      <c r="C30" s="604">
        <v>884829</v>
      </c>
      <c r="D30" s="604">
        <v>1168879</v>
      </c>
    </row>
    <row r="31" spans="1:4" ht="25.5" x14ac:dyDescent="0.2">
      <c r="A31" s="602" t="s">
        <v>563</v>
      </c>
      <c r="B31" s="603" t="s">
        <v>678</v>
      </c>
      <c r="C31" s="604">
        <v>142824</v>
      </c>
      <c r="D31" s="604">
        <v>174715</v>
      </c>
    </row>
    <row r="32" spans="1:4" ht="38.25" x14ac:dyDescent="0.2">
      <c r="A32" s="602" t="s">
        <v>679</v>
      </c>
      <c r="B32" s="603" t="s">
        <v>680</v>
      </c>
      <c r="C32" s="604">
        <v>15660</v>
      </c>
      <c r="D32" s="604">
        <v>0</v>
      </c>
    </row>
    <row r="33" spans="1:4" ht="51" x14ac:dyDescent="0.2">
      <c r="A33" s="602" t="s">
        <v>681</v>
      </c>
      <c r="B33" s="603" t="s">
        <v>682</v>
      </c>
      <c r="C33" s="604">
        <v>15660</v>
      </c>
      <c r="D33" s="604">
        <v>0</v>
      </c>
    </row>
    <row r="34" spans="1:4" ht="25.5" x14ac:dyDescent="0.2">
      <c r="A34" s="605" t="s">
        <v>683</v>
      </c>
      <c r="B34" s="606" t="s">
        <v>684</v>
      </c>
      <c r="C34" s="607">
        <v>1493633</v>
      </c>
      <c r="D34" s="607">
        <v>2462945</v>
      </c>
    </row>
    <row r="35" spans="1:4" x14ac:dyDescent="0.2">
      <c r="A35" s="602" t="s">
        <v>494</v>
      </c>
      <c r="B35" s="603" t="s">
        <v>685</v>
      </c>
      <c r="C35" s="604">
        <v>23798</v>
      </c>
      <c r="D35" s="604">
        <v>25000</v>
      </c>
    </row>
    <row r="36" spans="1:4" ht="25.5" x14ac:dyDescent="0.2">
      <c r="A36" s="605" t="s">
        <v>686</v>
      </c>
      <c r="B36" s="606" t="s">
        <v>687</v>
      </c>
      <c r="C36" s="607">
        <v>23798</v>
      </c>
      <c r="D36" s="607">
        <v>25000</v>
      </c>
    </row>
    <row r="37" spans="1:4" x14ac:dyDescent="0.2">
      <c r="A37" s="605" t="s">
        <v>688</v>
      </c>
      <c r="B37" s="606" t="s">
        <v>689</v>
      </c>
      <c r="C37" s="607">
        <v>1517431</v>
      </c>
      <c r="D37" s="607">
        <v>2487945</v>
      </c>
    </row>
    <row r="38" spans="1:4" x14ac:dyDescent="0.2">
      <c r="A38" s="602" t="s">
        <v>690</v>
      </c>
      <c r="B38" s="603" t="s">
        <v>691</v>
      </c>
      <c r="C38" s="604">
        <v>-456583</v>
      </c>
      <c r="D38" s="604">
        <v>-242848</v>
      </c>
    </row>
    <row r="39" spans="1:4" ht="25.5" x14ac:dyDescent="0.2">
      <c r="A39" s="605" t="s">
        <v>587</v>
      </c>
      <c r="B39" s="606" t="s">
        <v>692</v>
      </c>
      <c r="C39" s="607">
        <v>-456583</v>
      </c>
      <c r="D39" s="607">
        <v>-242848</v>
      </c>
    </row>
    <row r="40" spans="1:4" ht="25.5" x14ac:dyDescent="0.2">
      <c r="A40" s="602" t="s">
        <v>589</v>
      </c>
      <c r="B40" s="603" t="s">
        <v>693</v>
      </c>
      <c r="C40" s="604">
        <v>0</v>
      </c>
      <c r="D40" s="604">
        <v>10220</v>
      </c>
    </row>
    <row r="41" spans="1:4" ht="25.5" x14ac:dyDescent="0.2">
      <c r="A41" s="605" t="s">
        <v>694</v>
      </c>
      <c r="B41" s="606" t="s">
        <v>695</v>
      </c>
      <c r="C41" s="607">
        <v>0</v>
      </c>
      <c r="D41" s="607">
        <v>10220</v>
      </c>
    </row>
    <row r="42" spans="1:4" ht="25.5" x14ac:dyDescent="0.2">
      <c r="A42" s="605" t="s">
        <v>696</v>
      </c>
      <c r="B42" s="606" t="s">
        <v>697</v>
      </c>
      <c r="C42" s="607">
        <v>-456583</v>
      </c>
      <c r="D42" s="607">
        <v>-232628</v>
      </c>
    </row>
    <row r="43" spans="1:4" ht="25.5" x14ac:dyDescent="0.2">
      <c r="A43" s="602" t="s">
        <v>698</v>
      </c>
      <c r="B43" s="603" t="s">
        <v>699</v>
      </c>
      <c r="C43" s="604">
        <v>600252</v>
      </c>
      <c r="D43" s="604">
        <v>574319</v>
      </c>
    </row>
    <row r="44" spans="1:4" ht="25.5" x14ac:dyDescent="0.2">
      <c r="A44" s="605" t="s">
        <v>700</v>
      </c>
      <c r="B44" s="606" t="s">
        <v>701</v>
      </c>
      <c r="C44" s="607">
        <v>600252</v>
      </c>
      <c r="D44" s="607">
        <v>574319</v>
      </c>
    </row>
    <row r="45" spans="1:4" x14ac:dyDescent="0.2">
      <c r="A45" s="605" t="s">
        <v>500</v>
      </c>
      <c r="B45" s="606" t="s">
        <v>702</v>
      </c>
      <c r="C45" s="607">
        <v>968928647</v>
      </c>
      <c r="D45" s="607">
        <v>972386603</v>
      </c>
    </row>
    <row r="46" spans="1:4" x14ac:dyDescent="0.2">
      <c r="A46" s="602" t="s">
        <v>502</v>
      </c>
      <c r="B46" s="603" t="s">
        <v>703</v>
      </c>
      <c r="C46" s="604">
        <v>289923223</v>
      </c>
      <c r="D46" s="604">
        <v>289923223</v>
      </c>
    </row>
    <row r="47" spans="1:4" ht="25.5" x14ac:dyDescent="0.2">
      <c r="A47" s="602" t="s">
        <v>504</v>
      </c>
      <c r="B47" s="603" t="s">
        <v>704</v>
      </c>
      <c r="C47" s="604">
        <v>40657237</v>
      </c>
      <c r="D47" s="604">
        <v>40657237</v>
      </c>
    </row>
    <row r="48" spans="1:4" x14ac:dyDescent="0.2">
      <c r="A48" s="602" t="s">
        <v>705</v>
      </c>
      <c r="B48" s="603" t="s">
        <v>706</v>
      </c>
      <c r="C48" s="604">
        <v>42194658</v>
      </c>
      <c r="D48" s="604">
        <v>57827220</v>
      </c>
    </row>
    <row r="49" spans="1:4" x14ac:dyDescent="0.2">
      <c r="A49" s="602" t="s">
        <v>707</v>
      </c>
      <c r="B49" s="603" t="s">
        <v>708</v>
      </c>
      <c r="C49" s="604">
        <v>15632562</v>
      </c>
      <c r="D49" s="604">
        <v>19268131</v>
      </c>
    </row>
    <row r="50" spans="1:4" x14ac:dyDescent="0.2">
      <c r="A50" s="605" t="s">
        <v>709</v>
      </c>
      <c r="B50" s="606" t="s">
        <v>710</v>
      </c>
      <c r="C50" s="607">
        <v>388407680</v>
      </c>
      <c r="D50" s="607">
        <v>407675811</v>
      </c>
    </row>
    <row r="51" spans="1:4" ht="25.5" x14ac:dyDescent="0.2">
      <c r="A51" s="602" t="s">
        <v>591</v>
      </c>
      <c r="B51" s="603" t="s">
        <v>711</v>
      </c>
      <c r="C51" s="604">
        <v>0</v>
      </c>
      <c r="D51" s="604">
        <v>1</v>
      </c>
    </row>
    <row r="52" spans="1:4" ht="38.25" x14ac:dyDescent="0.2">
      <c r="A52" s="602" t="s">
        <v>508</v>
      </c>
      <c r="B52" s="603" t="s">
        <v>712</v>
      </c>
      <c r="C52" s="604">
        <v>0</v>
      </c>
      <c r="D52" s="604">
        <v>6313</v>
      </c>
    </row>
    <row r="53" spans="1:4" ht="25.5" x14ac:dyDescent="0.2">
      <c r="A53" s="605" t="s">
        <v>600</v>
      </c>
      <c r="B53" s="606" t="s">
        <v>713</v>
      </c>
      <c r="C53" s="607">
        <v>0</v>
      </c>
      <c r="D53" s="607">
        <v>6314</v>
      </c>
    </row>
    <row r="54" spans="1:4" ht="38.25" x14ac:dyDescent="0.2">
      <c r="A54" s="602" t="s">
        <v>606</v>
      </c>
      <c r="B54" s="603" t="s">
        <v>714</v>
      </c>
      <c r="C54" s="604">
        <v>3046178</v>
      </c>
      <c r="D54" s="604">
        <v>3063725</v>
      </c>
    </row>
    <row r="55" spans="1:4" ht="38.25" x14ac:dyDescent="0.2">
      <c r="A55" s="602" t="s">
        <v>715</v>
      </c>
      <c r="B55" s="603" t="s">
        <v>716</v>
      </c>
      <c r="C55" s="604">
        <v>3046178</v>
      </c>
      <c r="D55" s="604">
        <v>3063725</v>
      </c>
    </row>
    <row r="56" spans="1:4" ht="25.5" x14ac:dyDescent="0.2">
      <c r="A56" s="605" t="s">
        <v>717</v>
      </c>
      <c r="B56" s="606" t="s">
        <v>718</v>
      </c>
      <c r="C56" s="607">
        <v>3046178</v>
      </c>
      <c r="D56" s="607">
        <v>3063725</v>
      </c>
    </row>
    <row r="57" spans="1:4" x14ac:dyDescent="0.2">
      <c r="A57" s="602" t="s">
        <v>719</v>
      </c>
      <c r="B57" s="603" t="s">
        <v>720</v>
      </c>
      <c r="C57" s="604">
        <v>1537967</v>
      </c>
      <c r="D57" s="604">
        <v>2548110</v>
      </c>
    </row>
    <row r="58" spans="1:4" ht="25.5" x14ac:dyDescent="0.2">
      <c r="A58" s="602" t="s">
        <v>721</v>
      </c>
      <c r="B58" s="603" t="s">
        <v>722</v>
      </c>
      <c r="C58" s="604">
        <v>124644</v>
      </c>
      <c r="D58" s="604">
        <v>88249</v>
      </c>
    </row>
    <row r="59" spans="1:4" ht="25.5" x14ac:dyDescent="0.2">
      <c r="A59" s="602" t="s">
        <v>723</v>
      </c>
      <c r="B59" s="603" t="s">
        <v>724</v>
      </c>
      <c r="C59" s="604">
        <v>2331176</v>
      </c>
      <c r="D59" s="604">
        <v>2331176</v>
      </c>
    </row>
    <row r="60" spans="1:4" ht="25.5" x14ac:dyDescent="0.2">
      <c r="A60" s="605" t="s">
        <v>725</v>
      </c>
      <c r="B60" s="606" t="s">
        <v>726</v>
      </c>
      <c r="C60" s="607">
        <v>3993787</v>
      </c>
      <c r="D60" s="607">
        <v>4967535</v>
      </c>
    </row>
    <row r="61" spans="1:4" x14ac:dyDescent="0.2">
      <c r="A61" s="605" t="s">
        <v>727</v>
      </c>
      <c r="B61" s="606" t="s">
        <v>728</v>
      </c>
      <c r="C61" s="607">
        <v>7039965</v>
      </c>
      <c r="D61" s="607">
        <v>8037574</v>
      </c>
    </row>
    <row r="62" spans="1:4" ht="25.5" x14ac:dyDescent="0.2">
      <c r="A62" s="602" t="s">
        <v>729</v>
      </c>
      <c r="B62" s="603" t="s">
        <v>730</v>
      </c>
      <c r="C62" s="604">
        <v>5120819</v>
      </c>
      <c r="D62" s="604">
        <v>6256606</v>
      </c>
    </row>
    <row r="63" spans="1:4" x14ac:dyDescent="0.2">
      <c r="A63" s="602" t="s">
        <v>731</v>
      </c>
      <c r="B63" s="603" t="s">
        <v>732</v>
      </c>
      <c r="C63" s="604">
        <v>568360183</v>
      </c>
      <c r="D63" s="604">
        <v>550416612</v>
      </c>
    </row>
    <row r="64" spans="1:4" ht="25.5" x14ac:dyDescent="0.2">
      <c r="A64" s="605" t="s">
        <v>733</v>
      </c>
      <c r="B64" s="606" t="s">
        <v>734</v>
      </c>
      <c r="C64" s="607">
        <v>573481002</v>
      </c>
      <c r="D64" s="607">
        <v>556673218</v>
      </c>
    </row>
    <row r="65" spans="1:4" x14ac:dyDescent="0.2">
      <c r="A65" s="605" t="s">
        <v>735</v>
      </c>
      <c r="B65" s="606" t="s">
        <v>736</v>
      </c>
      <c r="C65" s="607">
        <v>968928647</v>
      </c>
      <c r="D65" s="607">
        <v>972386603</v>
      </c>
    </row>
  </sheetData>
  <mergeCells count="1">
    <mergeCell ref="A3:D3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EF44-91A6-4A12-B6D1-DD39EB5E29B4}">
  <dimension ref="A1:D35"/>
  <sheetViews>
    <sheetView workbookViewId="0">
      <pane ySplit="3" topLeftCell="A34" activePane="bottomLeft" state="frozen"/>
      <selection pane="bottomLeft" activeCell="B35" sqref="B35"/>
    </sheetView>
  </sheetViews>
  <sheetFormatPr defaultRowHeight="12.75" x14ac:dyDescent="0.2"/>
  <cols>
    <col min="1" max="1" width="8.140625" style="158" customWidth="1"/>
    <col min="2" max="2" width="41" style="158" customWidth="1"/>
    <col min="3" max="3" width="19.7109375" style="158" customWidth="1"/>
    <col min="4" max="4" width="15.85546875" style="158" customWidth="1"/>
    <col min="5" max="256" width="9.140625" style="158"/>
    <col min="257" max="257" width="8.140625" style="158" customWidth="1"/>
    <col min="258" max="258" width="41" style="158" customWidth="1"/>
    <col min="259" max="259" width="19.7109375" style="158" customWidth="1"/>
    <col min="260" max="260" width="15.85546875" style="158" customWidth="1"/>
    <col min="261" max="512" width="9.140625" style="158"/>
    <col min="513" max="513" width="8.140625" style="158" customWidth="1"/>
    <col min="514" max="514" width="41" style="158" customWidth="1"/>
    <col min="515" max="515" width="19.7109375" style="158" customWidth="1"/>
    <col min="516" max="516" width="15.85546875" style="158" customWidth="1"/>
    <col min="517" max="768" width="9.140625" style="158"/>
    <col min="769" max="769" width="8.140625" style="158" customWidth="1"/>
    <col min="770" max="770" width="41" style="158" customWidth="1"/>
    <col min="771" max="771" width="19.7109375" style="158" customWidth="1"/>
    <col min="772" max="772" width="15.85546875" style="158" customWidth="1"/>
    <col min="773" max="1024" width="9.140625" style="158"/>
    <col min="1025" max="1025" width="8.140625" style="158" customWidth="1"/>
    <col min="1026" max="1026" width="41" style="158" customWidth="1"/>
    <col min="1027" max="1027" width="19.7109375" style="158" customWidth="1"/>
    <col min="1028" max="1028" width="15.85546875" style="158" customWidth="1"/>
    <col min="1029" max="1280" width="9.140625" style="158"/>
    <col min="1281" max="1281" width="8.140625" style="158" customWidth="1"/>
    <col min="1282" max="1282" width="41" style="158" customWidth="1"/>
    <col min="1283" max="1283" width="19.7109375" style="158" customWidth="1"/>
    <col min="1284" max="1284" width="15.85546875" style="158" customWidth="1"/>
    <col min="1285" max="1536" width="9.140625" style="158"/>
    <col min="1537" max="1537" width="8.140625" style="158" customWidth="1"/>
    <col min="1538" max="1538" width="41" style="158" customWidth="1"/>
    <col min="1539" max="1539" width="19.7109375" style="158" customWidth="1"/>
    <col min="1540" max="1540" width="15.85546875" style="158" customWidth="1"/>
    <col min="1541" max="1792" width="9.140625" style="158"/>
    <col min="1793" max="1793" width="8.140625" style="158" customWidth="1"/>
    <col min="1794" max="1794" width="41" style="158" customWidth="1"/>
    <col min="1795" max="1795" width="19.7109375" style="158" customWidth="1"/>
    <col min="1796" max="1796" width="15.85546875" style="158" customWidth="1"/>
    <col min="1797" max="2048" width="9.140625" style="158"/>
    <col min="2049" max="2049" width="8.140625" style="158" customWidth="1"/>
    <col min="2050" max="2050" width="41" style="158" customWidth="1"/>
    <col min="2051" max="2051" width="19.7109375" style="158" customWidth="1"/>
    <col min="2052" max="2052" width="15.85546875" style="158" customWidth="1"/>
    <col min="2053" max="2304" width="9.140625" style="158"/>
    <col min="2305" max="2305" width="8.140625" style="158" customWidth="1"/>
    <col min="2306" max="2306" width="41" style="158" customWidth="1"/>
    <col min="2307" max="2307" width="19.7109375" style="158" customWidth="1"/>
    <col min="2308" max="2308" width="15.85546875" style="158" customWidth="1"/>
    <col min="2309" max="2560" width="9.140625" style="158"/>
    <col min="2561" max="2561" width="8.140625" style="158" customWidth="1"/>
    <col min="2562" max="2562" width="41" style="158" customWidth="1"/>
    <col min="2563" max="2563" width="19.7109375" style="158" customWidth="1"/>
    <col min="2564" max="2564" width="15.85546875" style="158" customWidth="1"/>
    <col min="2565" max="2816" width="9.140625" style="158"/>
    <col min="2817" max="2817" width="8.140625" style="158" customWidth="1"/>
    <col min="2818" max="2818" width="41" style="158" customWidth="1"/>
    <col min="2819" max="2819" width="19.7109375" style="158" customWidth="1"/>
    <col min="2820" max="2820" width="15.85546875" style="158" customWidth="1"/>
    <col min="2821" max="3072" width="9.140625" style="158"/>
    <col min="3073" max="3073" width="8.140625" style="158" customWidth="1"/>
    <col min="3074" max="3074" width="41" style="158" customWidth="1"/>
    <col min="3075" max="3075" width="19.7109375" style="158" customWidth="1"/>
    <col min="3076" max="3076" width="15.85546875" style="158" customWidth="1"/>
    <col min="3077" max="3328" width="9.140625" style="158"/>
    <col min="3329" max="3329" width="8.140625" style="158" customWidth="1"/>
    <col min="3330" max="3330" width="41" style="158" customWidth="1"/>
    <col min="3331" max="3331" width="19.7109375" style="158" customWidth="1"/>
    <col min="3332" max="3332" width="15.85546875" style="158" customWidth="1"/>
    <col min="3333" max="3584" width="9.140625" style="158"/>
    <col min="3585" max="3585" width="8.140625" style="158" customWidth="1"/>
    <col min="3586" max="3586" width="41" style="158" customWidth="1"/>
    <col min="3587" max="3587" width="19.7109375" style="158" customWidth="1"/>
    <col min="3588" max="3588" width="15.85546875" style="158" customWidth="1"/>
    <col min="3589" max="3840" width="9.140625" style="158"/>
    <col min="3841" max="3841" width="8.140625" style="158" customWidth="1"/>
    <col min="3842" max="3842" width="41" style="158" customWidth="1"/>
    <col min="3843" max="3843" width="19.7109375" style="158" customWidth="1"/>
    <col min="3844" max="3844" width="15.85546875" style="158" customWidth="1"/>
    <col min="3845" max="4096" width="9.140625" style="158"/>
    <col min="4097" max="4097" width="8.140625" style="158" customWidth="1"/>
    <col min="4098" max="4098" width="41" style="158" customWidth="1"/>
    <col min="4099" max="4099" width="19.7109375" style="158" customWidth="1"/>
    <col min="4100" max="4100" width="15.85546875" style="158" customWidth="1"/>
    <col min="4101" max="4352" width="9.140625" style="158"/>
    <col min="4353" max="4353" width="8.140625" style="158" customWidth="1"/>
    <col min="4354" max="4354" width="41" style="158" customWidth="1"/>
    <col min="4355" max="4355" width="19.7109375" style="158" customWidth="1"/>
    <col min="4356" max="4356" width="15.85546875" style="158" customWidth="1"/>
    <col min="4357" max="4608" width="9.140625" style="158"/>
    <col min="4609" max="4609" width="8.140625" style="158" customWidth="1"/>
    <col min="4610" max="4610" width="41" style="158" customWidth="1"/>
    <col min="4611" max="4611" width="19.7109375" style="158" customWidth="1"/>
    <col min="4612" max="4612" width="15.85546875" style="158" customWidth="1"/>
    <col min="4613" max="4864" width="9.140625" style="158"/>
    <col min="4865" max="4865" width="8.140625" style="158" customWidth="1"/>
    <col min="4866" max="4866" width="41" style="158" customWidth="1"/>
    <col min="4867" max="4867" width="19.7109375" style="158" customWidth="1"/>
    <col min="4868" max="4868" width="15.85546875" style="158" customWidth="1"/>
    <col min="4869" max="5120" width="9.140625" style="158"/>
    <col min="5121" max="5121" width="8.140625" style="158" customWidth="1"/>
    <col min="5122" max="5122" width="41" style="158" customWidth="1"/>
    <col min="5123" max="5123" width="19.7109375" style="158" customWidth="1"/>
    <col min="5124" max="5124" width="15.85546875" style="158" customWidth="1"/>
    <col min="5125" max="5376" width="9.140625" style="158"/>
    <col min="5377" max="5377" width="8.140625" style="158" customWidth="1"/>
    <col min="5378" max="5378" width="41" style="158" customWidth="1"/>
    <col min="5379" max="5379" width="19.7109375" style="158" customWidth="1"/>
    <col min="5380" max="5380" width="15.85546875" style="158" customWidth="1"/>
    <col min="5381" max="5632" width="9.140625" style="158"/>
    <col min="5633" max="5633" width="8.140625" style="158" customWidth="1"/>
    <col min="5634" max="5634" width="41" style="158" customWidth="1"/>
    <col min="5635" max="5635" width="19.7109375" style="158" customWidth="1"/>
    <col min="5636" max="5636" width="15.85546875" style="158" customWidth="1"/>
    <col min="5637" max="5888" width="9.140625" style="158"/>
    <col min="5889" max="5889" width="8.140625" style="158" customWidth="1"/>
    <col min="5890" max="5890" width="41" style="158" customWidth="1"/>
    <col min="5891" max="5891" width="19.7109375" style="158" customWidth="1"/>
    <col min="5892" max="5892" width="15.85546875" style="158" customWidth="1"/>
    <col min="5893" max="6144" width="9.140625" style="158"/>
    <col min="6145" max="6145" width="8.140625" style="158" customWidth="1"/>
    <col min="6146" max="6146" width="41" style="158" customWidth="1"/>
    <col min="6147" max="6147" width="19.7109375" style="158" customWidth="1"/>
    <col min="6148" max="6148" width="15.85546875" style="158" customWidth="1"/>
    <col min="6149" max="6400" width="9.140625" style="158"/>
    <col min="6401" max="6401" width="8.140625" style="158" customWidth="1"/>
    <col min="6402" max="6402" width="41" style="158" customWidth="1"/>
    <col min="6403" max="6403" width="19.7109375" style="158" customWidth="1"/>
    <col min="6404" max="6404" width="15.85546875" style="158" customWidth="1"/>
    <col min="6405" max="6656" width="9.140625" style="158"/>
    <col min="6657" max="6657" width="8.140625" style="158" customWidth="1"/>
    <col min="6658" max="6658" width="41" style="158" customWidth="1"/>
    <col min="6659" max="6659" width="19.7109375" style="158" customWidth="1"/>
    <col min="6660" max="6660" width="15.85546875" style="158" customWidth="1"/>
    <col min="6661" max="6912" width="9.140625" style="158"/>
    <col min="6913" max="6913" width="8.140625" style="158" customWidth="1"/>
    <col min="6914" max="6914" width="41" style="158" customWidth="1"/>
    <col min="6915" max="6915" width="19.7109375" style="158" customWidth="1"/>
    <col min="6916" max="6916" width="15.85546875" style="158" customWidth="1"/>
    <col min="6917" max="7168" width="9.140625" style="158"/>
    <col min="7169" max="7169" width="8.140625" style="158" customWidth="1"/>
    <col min="7170" max="7170" width="41" style="158" customWidth="1"/>
    <col min="7171" max="7171" width="19.7109375" style="158" customWidth="1"/>
    <col min="7172" max="7172" width="15.85546875" style="158" customWidth="1"/>
    <col min="7173" max="7424" width="9.140625" style="158"/>
    <col min="7425" max="7425" width="8.140625" style="158" customWidth="1"/>
    <col min="7426" max="7426" width="41" style="158" customWidth="1"/>
    <col min="7427" max="7427" width="19.7109375" style="158" customWidth="1"/>
    <col min="7428" max="7428" width="15.85546875" style="158" customWidth="1"/>
    <col min="7429" max="7680" width="9.140625" style="158"/>
    <col min="7681" max="7681" width="8.140625" style="158" customWidth="1"/>
    <col min="7682" max="7682" width="41" style="158" customWidth="1"/>
    <col min="7683" max="7683" width="19.7109375" style="158" customWidth="1"/>
    <col min="7684" max="7684" width="15.85546875" style="158" customWidth="1"/>
    <col min="7685" max="7936" width="9.140625" style="158"/>
    <col min="7937" max="7937" width="8.140625" style="158" customWidth="1"/>
    <col min="7938" max="7938" width="41" style="158" customWidth="1"/>
    <col min="7939" max="7939" width="19.7109375" style="158" customWidth="1"/>
    <col min="7940" max="7940" width="15.85546875" style="158" customWidth="1"/>
    <col min="7941" max="8192" width="9.140625" style="158"/>
    <col min="8193" max="8193" width="8.140625" style="158" customWidth="1"/>
    <col min="8194" max="8194" width="41" style="158" customWidth="1"/>
    <col min="8195" max="8195" width="19.7109375" style="158" customWidth="1"/>
    <col min="8196" max="8196" width="15.85546875" style="158" customWidth="1"/>
    <col min="8197" max="8448" width="9.140625" style="158"/>
    <col min="8449" max="8449" width="8.140625" style="158" customWidth="1"/>
    <col min="8450" max="8450" width="41" style="158" customWidth="1"/>
    <col min="8451" max="8451" width="19.7109375" style="158" customWidth="1"/>
    <col min="8452" max="8452" width="15.85546875" style="158" customWidth="1"/>
    <col min="8453" max="8704" width="9.140625" style="158"/>
    <col min="8705" max="8705" width="8.140625" style="158" customWidth="1"/>
    <col min="8706" max="8706" width="41" style="158" customWidth="1"/>
    <col min="8707" max="8707" width="19.7109375" style="158" customWidth="1"/>
    <col min="8708" max="8708" width="15.85546875" style="158" customWidth="1"/>
    <col min="8709" max="8960" width="9.140625" style="158"/>
    <col min="8961" max="8961" width="8.140625" style="158" customWidth="1"/>
    <col min="8962" max="8962" width="41" style="158" customWidth="1"/>
    <col min="8963" max="8963" width="19.7109375" style="158" customWidth="1"/>
    <col min="8964" max="8964" width="15.85546875" style="158" customWidth="1"/>
    <col min="8965" max="9216" width="9.140625" style="158"/>
    <col min="9217" max="9217" width="8.140625" style="158" customWidth="1"/>
    <col min="9218" max="9218" width="41" style="158" customWidth="1"/>
    <col min="9219" max="9219" width="19.7109375" style="158" customWidth="1"/>
    <col min="9220" max="9220" width="15.85546875" style="158" customWidth="1"/>
    <col min="9221" max="9472" width="9.140625" style="158"/>
    <col min="9473" max="9473" width="8.140625" style="158" customWidth="1"/>
    <col min="9474" max="9474" width="41" style="158" customWidth="1"/>
    <col min="9475" max="9475" width="19.7109375" style="158" customWidth="1"/>
    <col min="9476" max="9476" width="15.85546875" style="158" customWidth="1"/>
    <col min="9477" max="9728" width="9.140625" style="158"/>
    <col min="9729" max="9729" width="8.140625" style="158" customWidth="1"/>
    <col min="9730" max="9730" width="41" style="158" customWidth="1"/>
    <col min="9731" max="9731" width="19.7109375" style="158" customWidth="1"/>
    <col min="9732" max="9732" width="15.85546875" style="158" customWidth="1"/>
    <col min="9733" max="9984" width="9.140625" style="158"/>
    <col min="9985" max="9985" width="8.140625" style="158" customWidth="1"/>
    <col min="9986" max="9986" width="41" style="158" customWidth="1"/>
    <col min="9987" max="9987" width="19.7109375" style="158" customWidth="1"/>
    <col min="9988" max="9988" width="15.85546875" style="158" customWidth="1"/>
    <col min="9989" max="10240" width="9.140625" style="158"/>
    <col min="10241" max="10241" width="8.140625" style="158" customWidth="1"/>
    <col min="10242" max="10242" width="41" style="158" customWidth="1"/>
    <col min="10243" max="10243" width="19.7109375" style="158" customWidth="1"/>
    <col min="10244" max="10244" width="15.85546875" style="158" customWidth="1"/>
    <col min="10245" max="10496" width="9.140625" style="158"/>
    <col min="10497" max="10497" width="8.140625" style="158" customWidth="1"/>
    <col min="10498" max="10498" width="41" style="158" customWidth="1"/>
    <col min="10499" max="10499" width="19.7109375" style="158" customWidth="1"/>
    <col min="10500" max="10500" width="15.85546875" style="158" customWidth="1"/>
    <col min="10501" max="10752" width="9.140625" style="158"/>
    <col min="10753" max="10753" width="8.140625" style="158" customWidth="1"/>
    <col min="10754" max="10754" width="41" style="158" customWidth="1"/>
    <col min="10755" max="10755" width="19.7109375" style="158" customWidth="1"/>
    <col min="10756" max="10756" width="15.85546875" style="158" customWidth="1"/>
    <col min="10757" max="11008" width="9.140625" style="158"/>
    <col min="11009" max="11009" width="8.140625" style="158" customWidth="1"/>
    <col min="11010" max="11010" width="41" style="158" customWidth="1"/>
    <col min="11011" max="11011" width="19.7109375" style="158" customWidth="1"/>
    <col min="11012" max="11012" width="15.85546875" style="158" customWidth="1"/>
    <col min="11013" max="11264" width="9.140625" style="158"/>
    <col min="11265" max="11265" width="8.140625" style="158" customWidth="1"/>
    <col min="11266" max="11266" width="41" style="158" customWidth="1"/>
    <col min="11267" max="11267" width="19.7109375" style="158" customWidth="1"/>
    <col min="11268" max="11268" width="15.85546875" style="158" customWidth="1"/>
    <col min="11269" max="11520" width="9.140625" style="158"/>
    <col min="11521" max="11521" width="8.140625" style="158" customWidth="1"/>
    <col min="11522" max="11522" width="41" style="158" customWidth="1"/>
    <col min="11523" max="11523" width="19.7109375" style="158" customWidth="1"/>
    <col min="11524" max="11524" width="15.85546875" style="158" customWidth="1"/>
    <col min="11525" max="11776" width="9.140625" style="158"/>
    <col min="11777" max="11777" width="8.140625" style="158" customWidth="1"/>
    <col min="11778" max="11778" width="41" style="158" customWidth="1"/>
    <col min="11779" max="11779" width="19.7109375" style="158" customWidth="1"/>
    <col min="11780" max="11780" width="15.85546875" style="158" customWidth="1"/>
    <col min="11781" max="12032" width="9.140625" style="158"/>
    <col min="12033" max="12033" width="8.140625" style="158" customWidth="1"/>
    <col min="12034" max="12034" width="41" style="158" customWidth="1"/>
    <col min="12035" max="12035" width="19.7109375" style="158" customWidth="1"/>
    <col min="12036" max="12036" width="15.85546875" style="158" customWidth="1"/>
    <col min="12037" max="12288" width="9.140625" style="158"/>
    <col min="12289" max="12289" width="8.140625" style="158" customWidth="1"/>
    <col min="12290" max="12290" width="41" style="158" customWidth="1"/>
    <col min="12291" max="12291" width="19.7109375" style="158" customWidth="1"/>
    <col min="12292" max="12292" width="15.85546875" style="158" customWidth="1"/>
    <col min="12293" max="12544" width="9.140625" style="158"/>
    <col min="12545" max="12545" width="8.140625" style="158" customWidth="1"/>
    <col min="12546" max="12546" width="41" style="158" customWidth="1"/>
    <col min="12547" max="12547" width="19.7109375" style="158" customWidth="1"/>
    <col min="12548" max="12548" width="15.85546875" style="158" customWidth="1"/>
    <col min="12549" max="12800" width="9.140625" style="158"/>
    <col min="12801" max="12801" width="8.140625" style="158" customWidth="1"/>
    <col min="12802" max="12802" width="41" style="158" customWidth="1"/>
    <col min="12803" max="12803" width="19.7109375" style="158" customWidth="1"/>
    <col min="12804" max="12804" width="15.85546875" style="158" customWidth="1"/>
    <col min="12805" max="13056" width="9.140625" style="158"/>
    <col min="13057" max="13057" width="8.140625" style="158" customWidth="1"/>
    <col min="13058" max="13058" width="41" style="158" customWidth="1"/>
    <col min="13059" max="13059" width="19.7109375" style="158" customWidth="1"/>
    <col min="13060" max="13060" width="15.85546875" style="158" customWidth="1"/>
    <col min="13061" max="13312" width="9.140625" style="158"/>
    <col min="13313" max="13313" width="8.140625" style="158" customWidth="1"/>
    <col min="13314" max="13314" width="41" style="158" customWidth="1"/>
    <col min="13315" max="13315" width="19.7109375" style="158" customWidth="1"/>
    <col min="13316" max="13316" width="15.85546875" style="158" customWidth="1"/>
    <col min="13317" max="13568" width="9.140625" style="158"/>
    <col min="13569" max="13569" width="8.140625" style="158" customWidth="1"/>
    <col min="13570" max="13570" width="41" style="158" customWidth="1"/>
    <col min="13571" max="13571" width="19.7109375" style="158" customWidth="1"/>
    <col min="13572" max="13572" width="15.85546875" style="158" customWidth="1"/>
    <col min="13573" max="13824" width="9.140625" style="158"/>
    <col min="13825" max="13825" width="8.140625" style="158" customWidth="1"/>
    <col min="13826" max="13826" width="41" style="158" customWidth="1"/>
    <col min="13827" max="13827" width="19.7109375" style="158" customWidth="1"/>
    <col min="13828" max="13828" width="15.85546875" style="158" customWidth="1"/>
    <col min="13829" max="14080" width="9.140625" style="158"/>
    <col min="14081" max="14081" width="8.140625" style="158" customWidth="1"/>
    <col min="14082" max="14082" width="41" style="158" customWidth="1"/>
    <col min="14083" max="14083" width="19.7109375" style="158" customWidth="1"/>
    <col min="14084" max="14084" width="15.85546875" style="158" customWidth="1"/>
    <col min="14085" max="14336" width="9.140625" style="158"/>
    <col min="14337" max="14337" width="8.140625" style="158" customWidth="1"/>
    <col min="14338" max="14338" width="41" style="158" customWidth="1"/>
    <col min="14339" max="14339" width="19.7109375" style="158" customWidth="1"/>
    <col min="14340" max="14340" width="15.85546875" style="158" customWidth="1"/>
    <col min="14341" max="14592" width="9.140625" style="158"/>
    <col min="14593" max="14593" width="8.140625" style="158" customWidth="1"/>
    <col min="14594" max="14594" width="41" style="158" customWidth="1"/>
    <col min="14595" max="14595" width="19.7109375" style="158" customWidth="1"/>
    <col min="14596" max="14596" width="15.85546875" style="158" customWidth="1"/>
    <col min="14597" max="14848" width="9.140625" style="158"/>
    <col min="14849" max="14849" width="8.140625" style="158" customWidth="1"/>
    <col min="14850" max="14850" width="41" style="158" customWidth="1"/>
    <col min="14851" max="14851" width="19.7109375" style="158" customWidth="1"/>
    <col min="14852" max="14852" width="15.85546875" style="158" customWidth="1"/>
    <col min="14853" max="15104" width="9.140625" style="158"/>
    <col min="15105" max="15105" width="8.140625" style="158" customWidth="1"/>
    <col min="15106" max="15106" width="41" style="158" customWidth="1"/>
    <col min="15107" max="15107" width="19.7109375" style="158" customWidth="1"/>
    <col min="15108" max="15108" width="15.85546875" style="158" customWidth="1"/>
    <col min="15109" max="15360" width="9.140625" style="158"/>
    <col min="15361" max="15361" width="8.140625" style="158" customWidth="1"/>
    <col min="15362" max="15362" width="41" style="158" customWidth="1"/>
    <col min="15363" max="15363" width="19.7109375" style="158" customWidth="1"/>
    <col min="15364" max="15364" width="15.85546875" style="158" customWidth="1"/>
    <col min="15365" max="15616" width="9.140625" style="158"/>
    <col min="15617" max="15617" width="8.140625" style="158" customWidth="1"/>
    <col min="15618" max="15618" width="41" style="158" customWidth="1"/>
    <col min="15619" max="15619" width="19.7109375" style="158" customWidth="1"/>
    <col min="15620" max="15620" width="15.85546875" style="158" customWidth="1"/>
    <col min="15621" max="15872" width="9.140625" style="158"/>
    <col min="15873" max="15873" width="8.140625" style="158" customWidth="1"/>
    <col min="15874" max="15874" width="41" style="158" customWidth="1"/>
    <col min="15875" max="15875" width="19.7109375" style="158" customWidth="1"/>
    <col min="15876" max="15876" width="15.85546875" style="158" customWidth="1"/>
    <col min="15877" max="16128" width="9.140625" style="158"/>
    <col min="16129" max="16129" width="8.140625" style="158" customWidth="1"/>
    <col min="16130" max="16130" width="41" style="158" customWidth="1"/>
    <col min="16131" max="16131" width="19.7109375" style="158" customWidth="1"/>
    <col min="16132" max="16132" width="15.85546875" style="158" customWidth="1"/>
    <col min="16133" max="16384" width="9.140625" style="158"/>
  </cols>
  <sheetData>
    <row r="1" spans="1:4" x14ac:dyDescent="0.2">
      <c r="A1" s="680" t="s">
        <v>737</v>
      </c>
      <c r="B1" s="681"/>
      <c r="C1" s="681"/>
      <c r="D1" s="681"/>
    </row>
    <row r="2" spans="1:4" ht="15" x14ac:dyDescent="0.2">
      <c r="A2" s="601" t="s">
        <v>379</v>
      </c>
      <c r="B2" s="601" t="s">
        <v>2</v>
      </c>
      <c r="C2" s="601" t="s">
        <v>645</v>
      </c>
      <c r="D2" s="601" t="s">
        <v>646</v>
      </c>
    </row>
    <row r="3" spans="1:4" ht="15" x14ac:dyDescent="0.2">
      <c r="A3" s="601">
        <v>1</v>
      </c>
      <c r="B3" s="601">
        <v>2</v>
      </c>
      <c r="C3" s="601">
        <v>3</v>
      </c>
      <c r="D3" s="601">
        <v>5</v>
      </c>
    </row>
    <row r="4" spans="1:4" x14ac:dyDescent="0.2">
      <c r="A4" s="602" t="s">
        <v>404</v>
      </c>
      <c r="B4" s="603" t="s">
        <v>738</v>
      </c>
      <c r="C4" s="604">
        <v>26789376</v>
      </c>
      <c r="D4" s="604">
        <v>30842560</v>
      </c>
    </row>
    <row r="5" spans="1:4" ht="25.5" x14ac:dyDescent="0.2">
      <c r="A5" s="602" t="s">
        <v>406</v>
      </c>
      <c r="B5" s="603" t="s">
        <v>739</v>
      </c>
      <c r="C5" s="604">
        <v>9806616</v>
      </c>
      <c r="D5" s="604">
        <v>10418596</v>
      </c>
    </row>
    <row r="6" spans="1:4" ht="25.5" x14ac:dyDescent="0.2">
      <c r="A6" s="605" t="s">
        <v>547</v>
      </c>
      <c r="B6" s="606" t="s">
        <v>740</v>
      </c>
      <c r="C6" s="607">
        <v>36595992</v>
      </c>
      <c r="D6" s="607">
        <v>41261156</v>
      </c>
    </row>
    <row r="7" spans="1:4" ht="25.5" x14ac:dyDescent="0.2">
      <c r="A7" s="602" t="s">
        <v>549</v>
      </c>
      <c r="B7" s="603" t="s">
        <v>741</v>
      </c>
      <c r="C7" s="604">
        <v>91000</v>
      </c>
      <c r="D7" s="604">
        <v>0</v>
      </c>
    </row>
    <row r="8" spans="1:4" ht="25.5" x14ac:dyDescent="0.2">
      <c r="A8" s="605" t="s">
        <v>408</v>
      </c>
      <c r="B8" s="606" t="s">
        <v>742</v>
      </c>
      <c r="C8" s="607">
        <v>91000</v>
      </c>
      <c r="D8" s="607">
        <v>0</v>
      </c>
    </row>
    <row r="9" spans="1:4" ht="25.5" x14ac:dyDescent="0.2">
      <c r="A9" s="602" t="s">
        <v>633</v>
      </c>
      <c r="B9" s="603" t="s">
        <v>743</v>
      </c>
      <c r="C9" s="604">
        <v>130517427</v>
      </c>
      <c r="D9" s="604">
        <v>145565740</v>
      </c>
    </row>
    <row r="10" spans="1:4" ht="25.5" x14ac:dyDescent="0.2">
      <c r="A10" s="602" t="s">
        <v>410</v>
      </c>
      <c r="B10" s="603" t="s">
        <v>744</v>
      </c>
      <c r="C10" s="604">
        <v>6011518</v>
      </c>
      <c r="D10" s="604">
        <v>23793019</v>
      </c>
    </row>
    <row r="11" spans="1:4" ht="25.5" x14ac:dyDescent="0.2">
      <c r="A11" s="602" t="s">
        <v>636</v>
      </c>
      <c r="B11" s="603" t="s">
        <v>745</v>
      </c>
      <c r="C11" s="604">
        <v>9070000</v>
      </c>
      <c r="D11" s="604">
        <v>4144338</v>
      </c>
    </row>
    <row r="12" spans="1:4" ht="25.5" x14ac:dyDescent="0.2">
      <c r="A12" s="602" t="s">
        <v>653</v>
      </c>
      <c r="B12" s="603" t="s">
        <v>746</v>
      </c>
      <c r="C12" s="604">
        <v>34936002</v>
      </c>
      <c r="D12" s="604">
        <v>33618122</v>
      </c>
    </row>
    <row r="13" spans="1:4" ht="25.5" x14ac:dyDescent="0.2">
      <c r="A13" s="605" t="s">
        <v>747</v>
      </c>
      <c r="B13" s="606" t="s">
        <v>748</v>
      </c>
      <c r="C13" s="607">
        <v>180534947</v>
      </c>
      <c r="D13" s="607">
        <v>207121219</v>
      </c>
    </row>
    <row r="14" spans="1:4" x14ac:dyDescent="0.2">
      <c r="A14" s="602" t="s">
        <v>412</v>
      </c>
      <c r="B14" s="603" t="s">
        <v>749</v>
      </c>
      <c r="C14" s="604">
        <v>14051612</v>
      </c>
      <c r="D14" s="604">
        <v>13423509</v>
      </c>
    </row>
    <row r="15" spans="1:4" x14ac:dyDescent="0.2">
      <c r="A15" s="602" t="s">
        <v>638</v>
      </c>
      <c r="B15" s="603" t="s">
        <v>750</v>
      </c>
      <c r="C15" s="604">
        <v>13066556</v>
      </c>
      <c r="D15" s="604">
        <v>13697586</v>
      </c>
    </row>
    <row r="16" spans="1:4" ht="25.5" x14ac:dyDescent="0.2">
      <c r="A16" s="605" t="s">
        <v>418</v>
      </c>
      <c r="B16" s="606" t="s">
        <v>751</v>
      </c>
      <c r="C16" s="607">
        <v>27118168</v>
      </c>
      <c r="D16" s="607">
        <v>27121095</v>
      </c>
    </row>
    <row r="17" spans="1:4" x14ac:dyDescent="0.2">
      <c r="A17" s="602" t="s">
        <v>420</v>
      </c>
      <c r="B17" s="603" t="s">
        <v>752</v>
      </c>
      <c r="C17" s="604">
        <v>41094086</v>
      </c>
      <c r="D17" s="604">
        <v>50548178</v>
      </c>
    </row>
    <row r="18" spans="1:4" x14ac:dyDescent="0.2">
      <c r="A18" s="602" t="s">
        <v>422</v>
      </c>
      <c r="B18" s="603" t="s">
        <v>753</v>
      </c>
      <c r="C18" s="604">
        <v>8357426</v>
      </c>
      <c r="D18" s="604">
        <v>8891993</v>
      </c>
    </row>
    <row r="19" spans="1:4" x14ac:dyDescent="0.2">
      <c r="A19" s="602" t="s">
        <v>424</v>
      </c>
      <c r="B19" s="603" t="s">
        <v>754</v>
      </c>
      <c r="C19" s="604">
        <v>10833172</v>
      </c>
      <c r="D19" s="604">
        <v>12140170</v>
      </c>
    </row>
    <row r="20" spans="1:4" ht="25.5" x14ac:dyDescent="0.2">
      <c r="A20" s="605" t="s">
        <v>426</v>
      </c>
      <c r="B20" s="606" t="s">
        <v>755</v>
      </c>
      <c r="C20" s="607">
        <v>60284684</v>
      </c>
      <c r="D20" s="607">
        <v>71580341</v>
      </c>
    </row>
    <row r="21" spans="1:4" x14ac:dyDescent="0.2">
      <c r="A21" s="605" t="s">
        <v>428</v>
      </c>
      <c r="B21" s="606" t="s">
        <v>756</v>
      </c>
      <c r="C21" s="607">
        <v>30276927</v>
      </c>
      <c r="D21" s="607">
        <v>31858110</v>
      </c>
    </row>
    <row r="22" spans="1:4" x14ac:dyDescent="0.2">
      <c r="A22" s="605" t="s">
        <v>757</v>
      </c>
      <c r="B22" s="606" t="s">
        <v>758</v>
      </c>
      <c r="C22" s="607">
        <v>83919988</v>
      </c>
      <c r="D22" s="607">
        <v>98554515</v>
      </c>
    </row>
    <row r="23" spans="1:4" ht="25.5" x14ac:dyDescent="0.2">
      <c r="A23" s="605" t="s">
        <v>430</v>
      </c>
      <c r="B23" s="606" t="s">
        <v>759</v>
      </c>
      <c r="C23" s="607">
        <v>15622172</v>
      </c>
      <c r="D23" s="607">
        <v>19268314</v>
      </c>
    </row>
    <row r="24" spans="1:4" ht="25.5" x14ac:dyDescent="0.2">
      <c r="A24" s="602" t="s">
        <v>436</v>
      </c>
      <c r="B24" s="603" t="s">
        <v>760</v>
      </c>
      <c r="C24" s="604">
        <v>12611</v>
      </c>
      <c r="D24" s="604">
        <v>92</v>
      </c>
    </row>
    <row r="25" spans="1:4" ht="38.25" x14ac:dyDescent="0.2">
      <c r="A25" s="605" t="s">
        <v>442</v>
      </c>
      <c r="B25" s="606" t="s">
        <v>761</v>
      </c>
      <c r="C25" s="607">
        <v>12611</v>
      </c>
      <c r="D25" s="607">
        <v>92</v>
      </c>
    </row>
    <row r="26" spans="1:4" ht="25.5" x14ac:dyDescent="0.2">
      <c r="A26" s="602" t="s">
        <v>448</v>
      </c>
      <c r="B26" s="603" t="s">
        <v>762</v>
      </c>
      <c r="C26" s="604">
        <v>2221</v>
      </c>
      <c r="D26" s="604">
        <v>275</v>
      </c>
    </row>
    <row r="27" spans="1:4" ht="25.5" x14ac:dyDescent="0.2">
      <c r="A27" s="605" t="s">
        <v>454</v>
      </c>
      <c r="B27" s="606" t="s">
        <v>763</v>
      </c>
      <c r="C27" s="607">
        <v>2221</v>
      </c>
      <c r="D27" s="607">
        <v>275</v>
      </c>
    </row>
    <row r="28" spans="1:4" ht="25.5" x14ac:dyDescent="0.2">
      <c r="A28" s="605" t="s">
        <v>456</v>
      </c>
      <c r="B28" s="606" t="s">
        <v>764</v>
      </c>
      <c r="C28" s="607">
        <v>10390</v>
      </c>
      <c r="D28" s="607">
        <v>-183</v>
      </c>
    </row>
    <row r="29" spans="1:4" x14ac:dyDescent="0.2">
      <c r="A29" s="605" t="s">
        <v>458</v>
      </c>
      <c r="B29" s="606" t="s">
        <v>765</v>
      </c>
      <c r="C29" s="607">
        <v>15632562</v>
      </c>
      <c r="D29" s="607">
        <v>19268131</v>
      </c>
    </row>
    <row r="35" spans="2:2" x14ac:dyDescent="0.2">
      <c r="B35" s="661" t="s">
        <v>1068</v>
      </c>
    </row>
  </sheetData>
  <mergeCells count="1">
    <mergeCell ref="A1:D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3"/>
  <sheetViews>
    <sheetView workbookViewId="0"/>
  </sheetViews>
  <sheetFormatPr defaultRowHeight="12.75" x14ac:dyDescent="0.2"/>
  <cols>
    <col min="1" max="1" width="35.85546875" customWidth="1"/>
  </cols>
  <sheetData>
    <row r="1" spans="1:5" x14ac:dyDescent="0.2">
      <c r="A1" s="3" t="s">
        <v>1069</v>
      </c>
    </row>
    <row r="3" spans="1:5" x14ac:dyDescent="0.2">
      <c r="A3" s="6" t="s">
        <v>25</v>
      </c>
    </row>
    <row r="6" spans="1:5" ht="13.5" thickBot="1" x14ac:dyDescent="0.25"/>
    <row r="7" spans="1:5" ht="13.5" thickBot="1" x14ac:dyDescent="0.25">
      <c r="A7" s="57"/>
      <c r="B7" s="10">
        <v>2018</v>
      </c>
      <c r="C7" s="65">
        <v>2019</v>
      </c>
      <c r="D7" s="65">
        <v>2020</v>
      </c>
      <c r="E7" s="22">
        <v>2021</v>
      </c>
    </row>
    <row r="8" spans="1:5" x14ac:dyDescent="0.2">
      <c r="A8" s="77" t="s">
        <v>6</v>
      </c>
      <c r="B8" s="51">
        <v>0</v>
      </c>
      <c r="C8" s="27">
        <v>0</v>
      </c>
      <c r="D8" s="27">
        <v>0</v>
      </c>
      <c r="E8" s="21">
        <v>0</v>
      </c>
    </row>
    <row r="9" spans="1:5" ht="25.5" x14ac:dyDescent="0.2">
      <c r="A9" s="81" t="s">
        <v>10</v>
      </c>
      <c r="B9" s="49">
        <v>0</v>
      </c>
      <c r="C9" s="47">
        <v>0</v>
      </c>
      <c r="D9" s="47">
        <v>0</v>
      </c>
      <c r="E9" s="8">
        <v>0</v>
      </c>
    </row>
    <row r="10" spans="1:5" ht="25.5" x14ac:dyDescent="0.2">
      <c r="A10" s="81" t="s">
        <v>11</v>
      </c>
      <c r="B10" s="49">
        <v>0</v>
      </c>
      <c r="C10" s="47">
        <v>0</v>
      </c>
      <c r="D10" s="47">
        <v>0</v>
      </c>
      <c r="E10" s="8">
        <v>0</v>
      </c>
    </row>
    <row r="11" spans="1:5" x14ac:dyDescent="0.2">
      <c r="A11" s="77" t="s">
        <v>7</v>
      </c>
      <c r="B11" s="49">
        <v>0</v>
      </c>
      <c r="C11" s="47">
        <v>0</v>
      </c>
      <c r="D11" s="47">
        <v>0</v>
      </c>
      <c r="E11" s="8">
        <v>0</v>
      </c>
    </row>
    <row r="12" spans="1:5" x14ac:dyDescent="0.2">
      <c r="A12" s="77" t="s">
        <v>8</v>
      </c>
      <c r="B12" s="49">
        <v>0</v>
      </c>
      <c r="C12" s="47">
        <v>0</v>
      </c>
      <c r="D12" s="47">
        <v>0</v>
      </c>
      <c r="E12" s="8">
        <v>0</v>
      </c>
    </row>
    <row r="13" spans="1:5" ht="13.5" thickBot="1" x14ac:dyDescent="0.25">
      <c r="A13" s="82" t="s">
        <v>9</v>
      </c>
      <c r="B13" s="64">
        <v>0</v>
      </c>
      <c r="C13" s="56">
        <v>0</v>
      </c>
      <c r="D13" s="56">
        <v>0</v>
      </c>
      <c r="E13" s="9"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11"/>
  <sheetViews>
    <sheetView workbookViewId="0">
      <selection activeCell="D1" sqref="D1:I1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1" x14ac:dyDescent="0.2">
      <c r="D1" s="731" t="s">
        <v>1070</v>
      </c>
      <c r="E1" s="731"/>
      <c r="F1" s="731"/>
      <c r="G1" s="731"/>
      <c r="H1" s="731"/>
      <c r="I1" s="731"/>
    </row>
    <row r="3" spans="1:11" x14ac:dyDescent="0.2">
      <c r="A3" s="7" t="s">
        <v>26</v>
      </c>
      <c r="B3" s="1"/>
      <c r="D3" s="1"/>
    </row>
    <row r="4" spans="1:11" ht="13.5" thickBot="1" x14ac:dyDescent="0.25">
      <c r="A4" s="7"/>
      <c r="B4" s="1"/>
      <c r="D4" s="1"/>
    </row>
    <row r="5" spans="1:11" ht="13.5" thickBot="1" x14ac:dyDescent="0.25">
      <c r="A5" s="66" t="s">
        <v>54</v>
      </c>
      <c r="B5" s="53"/>
      <c r="C5" s="53"/>
      <c r="D5" s="53"/>
      <c r="E5" s="53"/>
      <c r="F5" s="53"/>
      <c r="G5" s="53"/>
      <c r="H5" s="53"/>
      <c r="I5" s="53"/>
      <c r="J5" s="53"/>
      <c r="K5" s="67" t="s">
        <v>55</v>
      </c>
    </row>
    <row r="6" spans="1:11" x14ac:dyDescent="0.2">
      <c r="A6" s="735" t="s">
        <v>16</v>
      </c>
      <c r="B6" s="736"/>
      <c r="C6" s="736"/>
      <c r="D6" s="736"/>
      <c r="E6" s="736"/>
      <c r="F6" s="736"/>
      <c r="G6" s="736"/>
      <c r="H6" s="736"/>
      <c r="I6" s="736"/>
      <c r="J6" s="737"/>
      <c r="K6" s="31">
        <v>0</v>
      </c>
    </row>
    <row r="7" spans="1:11" x14ac:dyDescent="0.2">
      <c r="A7" s="738" t="s">
        <v>13</v>
      </c>
      <c r="B7" s="739"/>
      <c r="C7" s="739"/>
      <c r="D7" s="739"/>
      <c r="E7" s="739"/>
      <c r="F7" s="739"/>
      <c r="G7" s="739"/>
      <c r="H7" s="739"/>
      <c r="I7" s="739"/>
      <c r="J7" s="740"/>
      <c r="K7" s="32">
        <v>0</v>
      </c>
    </row>
    <row r="8" spans="1:11" x14ac:dyDescent="0.2">
      <c r="A8" s="738" t="s">
        <v>376</v>
      </c>
      <c r="B8" s="739"/>
      <c r="C8" s="739"/>
      <c r="D8" s="739"/>
      <c r="E8" s="739"/>
      <c r="F8" s="739"/>
      <c r="G8" s="739"/>
      <c r="H8" s="739"/>
      <c r="I8" s="739"/>
      <c r="J8" s="740"/>
      <c r="K8" s="444">
        <v>62650</v>
      </c>
    </row>
    <row r="9" spans="1:11" x14ac:dyDescent="0.2">
      <c r="A9" s="738" t="s">
        <v>14</v>
      </c>
      <c r="B9" s="739"/>
      <c r="C9" s="739"/>
      <c r="D9" s="739"/>
      <c r="E9" s="739"/>
      <c r="F9" s="739"/>
      <c r="G9" s="739"/>
      <c r="H9" s="739"/>
      <c r="I9" s="739"/>
      <c r="J9" s="740"/>
      <c r="K9" s="32">
        <v>0</v>
      </c>
    </row>
    <row r="10" spans="1:11" ht="13.5" thickBot="1" x14ac:dyDescent="0.25">
      <c r="A10" s="732" t="s">
        <v>15</v>
      </c>
      <c r="B10" s="733"/>
      <c r="C10" s="733"/>
      <c r="D10" s="733"/>
      <c r="E10" s="733"/>
      <c r="F10" s="733"/>
      <c r="G10" s="733"/>
      <c r="H10" s="733"/>
      <c r="I10" s="733"/>
      <c r="J10" s="734"/>
      <c r="K10" s="33">
        <v>0</v>
      </c>
    </row>
    <row r="11" spans="1:11" x14ac:dyDescent="0.2">
      <c r="A11" t="s">
        <v>12</v>
      </c>
    </row>
  </sheetData>
  <mergeCells count="6">
    <mergeCell ref="D1:I1"/>
    <mergeCell ref="A10:J10"/>
    <mergeCell ref="A6:J6"/>
    <mergeCell ref="A7:J7"/>
    <mergeCell ref="A8:J8"/>
    <mergeCell ref="A9:J9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D56FC-A3B2-4766-8AE0-83DAED73BD64}">
  <sheetPr>
    <pageSetUpPr fitToPage="1"/>
  </sheetPr>
  <dimension ref="A1:N119"/>
  <sheetViews>
    <sheetView workbookViewId="0">
      <selection activeCell="A3" sqref="A3"/>
    </sheetView>
  </sheetViews>
  <sheetFormatPr defaultRowHeight="15" x14ac:dyDescent="0.25"/>
  <cols>
    <col min="1" max="1" width="53.85546875" style="653" customWidth="1"/>
    <col min="2" max="2" width="9.140625" style="653"/>
    <col min="3" max="3" width="10.140625" style="653" customWidth="1"/>
    <col min="4" max="4" width="10" style="653" customWidth="1"/>
    <col min="5" max="5" width="9.140625" style="653"/>
    <col min="6" max="6" width="3.140625" style="653" customWidth="1"/>
    <col min="7" max="9" width="9.140625" style="653"/>
    <col min="10" max="10" width="4.85546875" style="653" customWidth="1"/>
    <col min="11" max="11" width="10" style="653" customWidth="1"/>
    <col min="12" max="12" width="10.85546875" style="653" customWidth="1"/>
    <col min="13" max="16384" width="9.140625" style="653"/>
  </cols>
  <sheetData>
    <row r="1" spans="1:14" x14ac:dyDescent="0.25">
      <c r="A1" s="652" t="s">
        <v>836</v>
      </c>
      <c r="B1" s="652"/>
      <c r="C1" s="652"/>
      <c r="D1" s="652"/>
      <c r="E1" s="652"/>
      <c r="F1" s="652"/>
      <c r="G1" s="652" t="s">
        <v>837</v>
      </c>
      <c r="H1" s="652"/>
      <c r="I1" s="652"/>
      <c r="J1" s="652"/>
      <c r="K1" s="652" t="s">
        <v>836</v>
      </c>
      <c r="L1" s="652"/>
      <c r="M1" s="652"/>
      <c r="N1" s="652"/>
    </row>
    <row r="2" spans="1:14" x14ac:dyDescent="0.25">
      <c r="A2" s="652" t="s">
        <v>838</v>
      </c>
      <c r="B2" s="652"/>
      <c r="C2" s="652"/>
      <c r="D2" s="652"/>
      <c r="E2" s="652"/>
      <c r="F2" s="652"/>
      <c r="G2" s="652" t="s">
        <v>839</v>
      </c>
      <c r="H2" s="652"/>
      <c r="I2" s="652"/>
      <c r="J2" s="652"/>
      <c r="K2" s="652"/>
      <c r="L2" s="652"/>
      <c r="M2" s="652"/>
      <c r="N2" s="652"/>
    </row>
    <row r="3" spans="1:14" x14ac:dyDescent="0.25">
      <c r="A3" s="652" t="s">
        <v>1071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</row>
    <row r="4" spans="1:14" x14ac:dyDescent="0.25">
      <c r="A4" s="652" t="s">
        <v>840</v>
      </c>
      <c r="B4" s="652"/>
      <c r="C4" s="652"/>
      <c r="D4" s="652"/>
      <c r="E4" s="652"/>
      <c r="F4" s="652"/>
      <c r="G4" s="652" t="s">
        <v>840</v>
      </c>
      <c r="H4" s="652"/>
      <c r="I4" s="652"/>
      <c r="J4" s="652"/>
      <c r="K4" s="652" t="s">
        <v>841</v>
      </c>
      <c r="L4" s="652"/>
      <c r="M4" s="652"/>
      <c r="N4" s="652"/>
    </row>
    <row r="5" spans="1:14" x14ac:dyDescent="0.25">
      <c r="A5" s="652"/>
      <c r="B5" s="652"/>
      <c r="C5" s="652"/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52"/>
    </row>
    <row r="6" spans="1:14" x14ac:dyDescent="0.25">
      <c r="A6" s="654" t="s">
        <v>2</v>
      </c>
      <c r="B6" s="654" t="s">
        <v>842</v>
      </c>
      <c r="C6" s="654" t="s">
        <v>843</v>
      </c>
      <c r="D6" s="654" t="s">
        <v>844</v>
      </c>
      <c r="E6" s="654" t="s">
        <v>845</v>
      </c>
      <c r="F6" s="652"/>
      <c r="G6" s="654" t="s">
        <v>843</v>
      </c>
      <c r="H6" s="654" t="s">
        <v>844</v>
      </c>
      <c r="I6" s="654" t="s">
        <v>845</v>
      </c>
      <c r="J6" s="652"/>
      <c r="K6" s="654" t="s">
        <v>843</v>
      </c>
      <c r="L6" s="654" t="s">
        <v>844</v>
      </c>
      <c r="M6" s="654" t="s">
        <v>845</v>
      </c>
      <c r="N6" s="652"/>
    </row>
    <row r="7" spans="1:14" x14ac:dyDescent="0.25">
      <c r="A7" s="654"/>
      <c r="B7" s="654"/>
      <c r="C7" s="654"/>
      <c r="D7" s="654"/>
      <c r="E7" s="654"/>
      <c r="F7" s="652"/>
      <c r="G7" s="654">
        <v>3</v>
      </c>
      <c r="H7" s="654">
        <v>4</v>
      </c>
      <c r="I7" s="654">
        <v>5</v>
      </c>
      <c r="J7" s="652"/>
      <c r="K7" s="654">
        <v>3</v>
      </c>
      <c r="L7" s="654">
        <v>4</v>
      </c>
      <c r="M7" s="654">
        <v>5</v>
      </c>
      <c r="N7" s="652"/>
    </row>
    <row r="8" spans="1:14" x14ac:dyDescent="0.25">
      <c r="A8" s="654" t="s">
        <v>846</v>
      </c>
      <c r="B8" s="654" t="s">
        <v>328</v>
      </c>
      <c r="C8" s="654" t="s">
        <v>328</v>
      </c>
      <c r="D8" s="654" t="s">
        <v>328</v>
      </c>
      <c r="E8" s="654" t="s">
        <v>328</v>
      </c>
      <c r="F8" s="652"/>
      <c r="G8" s="654" t="s">
        <v>328</v>
      </c>
      <c r="H8" s="654" t="s">
        <v>328</v>
      </c>
      <c r="I8" s="654" t="s">
        <v>328</v>
      </c>
      <c r="J8" s="652"/>
      <c r="K8" s="654" t="s">
        <v>328</v>
      </c>
      <c r="L8" s="654" t="s">
        <v>328</v>
      </c>
      <c r="M8" s="654" t="s">
        <v>328</v>
      </c>
      <c r="N8" s="652"/>
    </row>
    <row r="9" spans="1:14" x14ac:dyDescent="0.25">
      <c r="A9" s="654" t="s">
        <v>847</v>
      </c>
      <c r="B9" s="654" t="s">
        <v>794</v>
      </c>
      <c r="C9" s="654">
        <v>898003503</v>
      </c>
      <c r="D9" s="654">
        <v>898378201</v>
      </c>
      <c r="E9" s="654">
        <v>100.04</v>
      </c>
      <c r="F9" s="652"/>
      <c r="G9" s="654">
        <v>1595975</v>
      </c>
      <c r="H9" s="654">
        <v>1121901</v>
      </c>
      <c r="I9" s="654">
        <v>70.3</v>
      </c>
      <c r="J9" s="652"/>
      <c r="K9" s="654">
        <v>899599478</v>
      </c>
      <c r="L9" s="654">
        <v>899500102</v>
      </c>
      <c r="M9" s="654">
        <v>99.99</v>
      </c>
    </row>
    <row r="10" spans="1:14" x14ac:dyDescent="0.25">
      <c r="A10" s="654" t="s">
        <v>848</v>
      </c>
      <c r="B10" s="654" t="s">
        <v>849</v>
      </c>
      <c r="C10" s="654">
        <v>636701</v>
      </c>
      <c r="D10" s="654">
        <v>4937671</v>
      </c>
      <c r="E10" s="654">
        <v>775.51</v>
      </c>
      <c r="F10" s="652"/>
      <c r="G10" s="654">
        <v>52343</v>
      </c>
      <c r="H10" s="654">
        <v>18955</v>
      </c>
      <c r="I10" s="654">
        <v>36.21</v>
      </c>
      <c r="J10" s="652"/>
      <c r="K10" s="654">
        <v>689044</v>
      </c>
      <c r="L10" s="654">
        <v>4956626</v>
      </c>
      <c r="M10" s="654">
        <v>719.35</v>
      </c>
    </row>
    <row r="11" spans="1:14" x14ac:dyDescent="0.25">
      <c r="A11" s="654" t="s">
        <v>850</v>
      </c>
      <c r="B11" s="654" t="s">
        <v>851</v>
      </c>
      <c r="C11" s="654">
        <v>0</v>
      </c>
      <c r="D11" s="654">
        <v>0</v>
      </c>
      <c r="E11" s="654">
        <v>0</v>
      </c>
      <c r="F11" s="652"/>
      <c r="G11" s="654">
        <v>0</v>
      </c>
      <c r="H11" s="654">
        <v>0</v>
      </c>
      <c r="I11" s="654">
        <v>0</v>
      </c>
      <c r="J11" s="652"/>
      <c r="K11" s="654">
        <v>0</v>
      </c>
      <c r="L11" s="654">
        <v>0</v>
      </c>
      <c r="M11" s="654">
        <v>0</v>
      </c>
    </row>
    <row r="12" spans="1:14" x14ac:dyDescent="0.25">
      <c r="A12" s="654" t="s">
        <v>852</v>
      </c>
      <c r="B12" s="654" t="s">
        <v>853</v>
      </c>
      <c r="C12" s="654"/>
      <c r="D12" s="654"/>
      <c r="E12" s="654">
        <v>0</v>
      </c>
      <c r="F12" s="652"/>
      <c r="G12" s="654"/>
      <c r="H12" s="654"/>
      <c r="I12" s="654">
        <v>0</v>
      </c>
      <c r="J12" s="652"/>
      <c r="K12" s="654"/>
      <c r="L12" s="654"/>
      <c r="M12" s="654">
        <v>0</v>
      </c>
    </row>
    <row r="13" spans="1:14" x14ac:dyDescent="0.25">
      <c r="A13" s="654" t="s">
        <v>854</v>
      </c>
      <c r="B13" s="654" t="s">
        <v>855</v>
      </c>
      <c r="C13" s="654"/>
      <c r="D13" s="654"/>
      <c r="E13" s="654">
        <v>0</v>
      </c>
      <c r="F13" s="652"/>
      <c r="G13" s="654"/>
      <c r="H13" s="654"/>
      <c r="I13" s="654">
        <v>0</v>
      </c>
      <c r="J13" s="652"/>
      <c r="K13" s="654"/>
      <c r="L13" s="654"/>
      <c r="M13" s="654">
        <v>0</v>
      </c>
    </row>
    <row r="14" spans="1:14" x14ac:dyDescent="0.25">
      <c r="A14" s="654" t="s">
        <v>856</v>
      </c>
      <c r="B14" s="654" t="s">
        <v>857</v>
      </c>
      <c r="C14" s="654">
        <v>0</v>
      </c>
      <c r="D14" s="654">
        <v>0</v>
      </c>
      <c r="E14" s="654">
        <v>0</v>
      </c>
      <c r="F14" s="652"/>
      <c r="G14" s="654">
        <v>0</v>
      </c>
      <c r="H14" s="654">
        <v>0</v>
      </c>
      <c r="I14" s="654">
        <v>0</v>
      </c>
      <c r="J14" s="652"/>
      <c r="K14" s="654">
        <v>0</v>
      </c>
      <c r="L14" s="654">
        <v>0</v>
      </c>
      <c r="M14" s="654">
        <v>0</v>
      </c>
    </row>
    <row r="15" spans="1:14" x14ac:dyDescent="0.25">
      <c r="A15" s="654" t="s">
        <v>858</v>
      </c>
      <c r="B15" s="654" t="s">
        <v>859</v>
      </c>
      <c r="C15" s="654">
        <v>0</v>
      </c>
      <c r="D15" s="654">
        <v>0</v>
      </c>
      <c r="E15" s="654">
        <v>0</v>
      </c>
      <c r="F15" s="652"/>
      <c r="G15" s="654">
        <v>0</v>
      </c>
      <c r="H15" s="654">
        <v>0</v>
      </c>
      <c r="I15" s="654">
        <v>0</v>
      </c>
      <c r="J15" s="652"/>
      <c r="K15" s="654">
        <v>0</v>
      </c>
      <c r="L15" s="654">
        <v>0</v>
      </c>
      <c r="M15" s="654">
        <v>0</v>
      </c>
    </row>
    <row r="16" spans="1:14" x14ac:dyDescent="0.25">
      <c r="A16" s="654" t="s">
        <v>860</v>
      </c>
      <c r="B16" s="654" t="s">
        <v>861</v>
      </c>
      <c r="C16" s="654">
        <v>636701</v>
      </c>
      <c r="D16" s="654">
        <v>4937671</v>
      </c>
      <c r="E16" s="654">
        <v>775.51</v>
      </c>
      <c r="F16" s="652"/>
      <c r="G16" s="654">
        <v>52343</v>
      </c>
      <c r="H16" s="654">
        <v>18955</v>
      </c>
      <c r="I16" s="654">
        <v>36.21</v>
      </c>
      <c r="J16" s="652"/>
      <c r="K16" s="654">
        <v>689044</v>
      </c>
      <c r="L16" s="654">
        <v>4956626</v>
      </c>
      <c r="M16" s="654">
        <v>719.35</v>
      </c>
    </row>
    <row r="17" spans="1:13" x14ac:dyDescent="0.25">
      <c r="A17" s="654" t="s">
        <v>852</v>
      </c>
      <c r="B17" s="654" t="s">
        <v>862</v>
      </c>
      <c r="C17" s="654"/>
      <c r="D17" s="654"/>
      <c r="E17" s="654">
        <v>0</v>
      </c>
      <c r="F17" s="652"/>
      <c r="G17" s="654"/>
      <c r="H17" s="654"/>
      <c r="I17" s="654">
        <v>0</v>
      </c>
      <c r="J17" s="652"/>
      <c r="K17" s="654"/>
      <c r="L17" s="654"/>
      <c r="M17" s="654">
        <v>0</v>
      </c>
    </row>
    <row r="18" spans="1:13" x14ac:dyDescent="0.25">
      <c r="A18" s="654" t="s">
        <v>854</v>
      </c>
      <c r="B18" s="654" t="s">
        <v>863</v>
      </c>
      <c r="C18" s="654"/>
      <c r="D18" s="654"/>
      <c r="E18" s="654">
        <v>0</v>
      </c>
      <c r="F18" s="652"/>
      <c r="G18" s="654"/>
      <c r="H18" s="654"/>
      <c r="I18" s="654">
        <v>0</v>
      </c>
      <c r="J18" s="652"/>
      <c r="K18" s="654"/>
      <c r="L18" s="654"/>
      <c r="M18" s="654">
        <v>0</v>
      </c>
    </row>
    <row r="19" spans="1:13" x14ac:dyDescent="0.25">
      <c r="A19" s="654" t="s">
        <v>856</v>
      </c>
      <c r="B19" s="654" t="s">
        <v>864</v>
      </c>
      <c r="C19" s="654">
        <v>0</v>
      </c>
      <c r="D19" s="654">
        <v>4603732</v>
      </c>
      <c r="E19" s="654">
        <v>0</v>
      </c>
      <c r="F19" s="652"/>
      <c r="G19" s="654">
        <v>0</v>
      </c>
      <c r="H19" s="654">
        <v>0</v>
      </c>
      <c r="I19" s="654">
        <v>0</v>
      </c>
      <c r="J19" s="652"/>
      <c r="K19" s="654">
        <v>0</v>
      </c>
      <c r="L19" s="654">
        <v>4603732</v>
      </c>
      <c r="M19" s="654">
        <v>0</v>
      </c>
    </row>
    <row r="20" spans="1:13" x14ac:dyDescent="0.25">
      <c r="A20" s="654" t="s">
        <v>858</v>
      </c>
      <c r="B20" s="654" t="s">
        <v>865</v>
      </c>
      <c r="C20" s="654">
        <v>636701</v>
      </c>
      <c r="D20" s="654">
        <v>333939</v>
      </c>
      <c r="E20" s="654">
        <v>52.45</v>
      </c>
      <c r="F20" s="652"/>
      <c r="G20" s="654">
        <v>52343</v>
      </c>
      <c r="H20" s="654">
        <v>18955</v>
      </c>
      <c r="I20" s="654">
        <v>36.21</v>
      </c>
      <c r="J20" s="652"/>
      <c r="K20" s="654">
        <v>689044</v>
      </c>
      <c r="L20" s="654">
        <v>352894</v>
      </c>
      <c r="M20" s="654">
        <v>51.22</v>
      </c>
    </row>
    <row r="21" spans="1:13" x14ac:dyDescent="0.25">
      <c r="A21" s="654" t="s">
        <v>866</v>
      </c>
      <c r="B21" s="654" t="s">
        <v>867</v>
      </c>
      <c r="C21" s="654">
        <v>0</v>
      </c>
      <c r="D21" s="654">
        <v>0</v>
      </c>
      <c r="E21" s="654">
        <v>0</v>
      </c>
      <c r="F21" s="652"/>
      <c r="G21" s="654">
        <v>0</v>
      </c>
      <c r="H21" s="654">
        <v>0</v>
      </c>
      <c r="I21" s="654">
        <v>0</v>
      </c>
      <c r="J21" s="652"/>
      <c r="K21" s="654">
        <v>0</v>
      </c>
      <c r="L21" s="654">
        <v>0</v>
      </c>
      <c r="M21" s="654">
        <v>0</v>
      </c>
    </row>
    <row r="22" spans="1:13" x14ac:dyDescent="0.25">
      <c r="A22" s="654" t="s">
        <v>852</v>
      </c>
      <c r="B22" s="654" t="s">
        <v>868</v>
      </c>
      <c r="C22" s="654"/>
      <c r="D22" s="654"/>
      <c r="E22" s="654">
        <v>0</v>
      </c>
      <c r="F22" s="652"/>
      <c r="G22" s="654"/>
      <c r="H22" s="654"/>
      <c r="I22" s="654">
        <v>0</v>
      </c>
      <c r="J22" s="652"/>
      <c r="K22" s="654"/>
      <c r="L22" s="654"/>
      <c r="M22" s="654">
        <v>0</v>
      </c>
    </row>
    <row r="23" spans="1:13" x14ac:dyDescent="0.25">
      <c r="A23" s="654" t="s">
        <v>854</v>
      </c>
      <c r="B23" s="654" t="s">
        <v>869</v>
      </c>
      <c r="C23" s="654"/>
      <c r="D23" s="654"/>
      <c r="E23" s="654">
        <v>0</v>
      </c>
      <c r="F23" s="652"/>
      <c r="G23" s="654"/>
      <c r="H23" s="654"/>
      <c r="I23" s="654">
        <v>0</v>
      </c>
      <c r="J23" s="652"/>
      <c r="K23" s="654"/>
      <c r="L23" s="654"/>
      <c r="M23" s="654">
        <v>0</v>
      </c>
    </row>
    <row r="24" spans="1:13" x14ac:dyDescent="0.25">
      <c r="A24" s="654" t="s">
        <v>856</v>
      </c>
      <c r="B24" s="654" t="s">
        <v>870</v>
      </c>
      <c r="C24" s="654">
        <v>0</v>
      </c>
      <c r="D24" s="654">
        <v>0</v>
      </c>
      <c r="E24" s="654">
        <v>0</v>
      </c>
      <c r="F24" s="652"/>
      <c r="G24" s="654">
        <v>0</v>
      </c>
      <c r="H24" s="654">
        <v>0</v>
      </c>
      <c r="I24" s="654">
        <v>0</v>
      </c>
      <c r="J24" s="652"/>
      <c r="K24" s="654">
        <v>0</v>
      </c>
      <c r="L24" s="654">
        <v>0</v>
      </c>
      <c r="M24" s="654">
        <v>0</v>
      </c>
    </row>
    <row r="25" spans="1:13" x14ac:dyDescent="0.25">
      <c r="A25" s="654" t="s">
        <v>858</v>
      </c>
      <c r="B25" s="654" t="s">
        <v>871</v>
      </c>
      <c r="C25" s="654">
        <v>0</v>
      </c>
      <c r="D25" s="654">
        <v>0</v>
      </c>
      <c r="E25" s="654">
        <v>0</v>
      </c>
      <c r="F25" s="652"/>
      <c r="G25" s="654">
        <v>0</v>
      </c>
      <c r="H25" s="654">
        <v>0</v>
      </c>
      <c r="I25" s="654">
        <v>0</v>
      </c>
      <c r="J25" s="652"/>
      <c r="K25" s="654">
        <v>0</v>
      </c>
      <c r="L25" s="654">
        <v>0</v>
      </c>
      <c r="M25" s="654">
        <v>0</v>
      </c>
    </row>
    <row r="26" spans="1:13" x14ac:dyDescent="0.25">
      <c r="A26" s="654" t="s">
        <v>872</v>
      </c>
      <c r="B26" s="654" t="s">
        <v>873</v>
      </c>
      <c r="C26" s="654">
        <v>328996619</v>
      </c>
      <c r="D26" s="654">
        <v>343013918</v>
      </c>
      <c r="E26" s="654">
        <v>104.26</v>
      </c>
      <c r="F26" s="652"/>
      <c r="G26" s="654">
        <v>1543632</v>
      </c>
      <c r="H26" s="654">
        <v>1102946</v>
      </c>
      <c r="I26" s="654">
        <v>71.45</v>
      </c>
      <c r="J26" s="652"/>
      <c r="K26" s="654">
        <v>330540251</v>
      </c>
      <c r="L26" s="654">
        <v>344116864</v>
      </c>
      <c r="M26" s="654">
        <v>104.11</v>
      </c>
    </row>
    <row r="27" spans="1:13" x14ac:dyDescent="0.25">
      <c r="A27" s="654" t="s">
        <v>874</v>
      </c>
      <c r="B27" s="654" t="s">
        <v>875</v>
      </c>
      <c r="C27" s="654">
        <v>324289774</v>
      </c>
      <c r="D27" s="654">
        <v>340120010</v>
      </c>
      <c r="E27" s="654">
        <v>104.88</v>
      </c>
      <c r="F27" s="652"/>
      <c r="G27" s="654">
        <v>0</v>
      </c>
      <c r="H27" s="654">
        <v>0</v>
      </c>
      <c r="I27" s="654">
        <v>0</v>
      </c>
      <c r="J27" s="652"/>
      <c r="K27" s="654">
        <v>324289774</v>
      </c>
      <c r="L27" s="654">
        <v>340120010</v>
      </c>
      <c r="M27" s="654">
        <v>104.88</v>
      </c>
    </row>
    <row r="28" spans="1:13" x14ac:dyDescent="0.25">
      <c r="A28" s="654" t="s">
        <v>852</v>
      </c>
      <c r="B28" s="654" t="s">
        <v>876</v>
      </c>
      <c r="C28" s="654">
        <v>202726235</v>
      </c>
      <c r="D28" s="654">
        <v>214541276</v>
      </c>
      <c r="E28" s="654">
        <v>105.83</v>
      </c>
      <c r="F28" s="652"/>
      <c r="G28" s="654">
        <v>0</v>
      </c>
      <c r="H28" s="654">
        <v>0</v>
      </c>
      <c r="I28" s="654">
        <v>0</v>
      </c>
      <c r="J28" s="652"/>
      <c r="K28" s="654">
        <v>202726235</v>
      </c>
      <c r="L28" s="654">
        <v>214541276</v>
      </c>
      <c r="M28" s="654">
        <v>105.83</v>
      </c>
    </row>
    <row r="29" spans="1:13" x14ac:dyDescent="0.25">
      <c r="A29" s="654" t="s">
        <v>854</v>
      </c>
      <c r="B29" s="654" t="s">
        <v>877</v>
      </c>
      <c r="C29" s="654">
        <v>0</v>
      </c>
      <c r="D29" s="654">
        <v>0</v>
      </c>
      <c r="E29" s="654">
        <v>0</v>
      </c>
      <c r="F29" s="652"/>
      <c r="G29" s="654">
        <v>0</v>
      </c>
      <c r="H29" s="654">
        <v>0</v>
      </c>
      <c r="I29" s="654">
        <v>0</v>
      </c>
      <c r="J29" s="652"/>
      <c r="K29" s="654">
        <v>0</v>
      </c>
      <c r="L29" s="654">
        <v>0</v>
      </c>
      <c r="M29" s="654">
        <v>0</v>
      </c>
    </row>
    <row r="30" spans="1:13" x14ac:dyDescent="0.25">
      <c r="A30" s="654" t="s">
        <v>856</v>
      </c>
      <c r="B30" s="654" t="s">
        <v>878</v>
      </c>
      <c r="C30" s="654">
        <v>67559789</v>
      </c>
      <c r="D30" s="654">
        <v>67026047</v>
      </c>
      <c r="E30" s="654">
        <v>99.21</v>
      </c>
      <c r="F30" s="652"/>
      <c r="G30" s="654">
        <v>0</v>
      </c>
      <c r="H30" s="654">
        <v>0</v>
      </c>
      <c r="I30" s="654">
        <v>0</v>
      </c>
      <c r="J30" s="652"/>
      <c r="K30" s="654">
        <v>67559789</v>
      </c>
      <c r="L30" s="654">
        <v>67026047</v>
      </c>
      <c r="M30" s="654">
        <v>99.21</v>
      </c>
    </row>
    <row r="31" spans="1:13" x14ac:dyDescent="0.25">
      <c r="A31" s="654" t="s">
        <v>858</v>
      </c>
      <c r="B31" s="654" t="s">
        <v>879</v>
      </c>
      <c r="C31" s="654">
        <v>54003750</v>
      </c>
      <c r="D31" s="654">
        <v>58552687</v>
      </c>
      <c r="E31" s="654">
        <v>108.42</v>
      </c>
      <c r="F31" s="652"/>
      <c r="G31" s="654">
        <v>0</v>
      </c>
      <c r="H31" s="654">
        <v>0</v>
      </c>
      <c r="I31" s="654">
        <v>0</v>
      </c>
      <c r="J31" s="652"/>
      <c r="K31" s="654">
        <v>54003750</v>
      </c>
      <c r="L31" s="654">
        <v>58552687</v>
      </c>
      <c r="M31" s="654">
        <v>108.42</v>
      </c>
    </row>
    <row r="32" spans="1:13" x14ac:dyDescent="0.25">
      <c r="A32" s="654" t="s">
        <v>880</v>
      </c>
      <c r="B32" s="654" t="s">
        <v>881</v>
      </c>
      <c r="C32" s="654">
        <v>4556845</v>
      </c>
      <c r="D32" s="654">
        <v>2893908</v>
      </c>
      <c r="E32" s="654">
        <v>63.51</v>
      </c>
      <c r="F32" s="652"/>
      <c r="G32" s="654">
        <v>1543632</v>
      </c>
      <c r="H32" s="654">
        <v>1102946</v>
      </c>
      <c r="I32" s="654">
        <v>71.45</v>
      </c>
      <c r="J32" s="652"/>
      <c r="K32" s="654">
        <v>6100477</v>
      </c>
      <c r="L32" s="654">
        <v>3996854</v>
      </c>
      <c r="M32" s="654">
        <v>65.52</v>
      </c>
    </row>
    <row r="33" spans="1:13" x14ac:dyDescent="0.25">
      <c r="A33" s="654" t="s">
        <v>852</v>
      </c>
      <c r="B33" s="654" t="s">
        <v>882</v>
      </c>
      <c r="C33" s="654">
        <v>0</v>
      </c>
      <c r="D33" s="654">
        <v>0</v>
      </c>
      <c r="E33" s="654">
        <v>0</v>
      </c>
      <c r="F33" s="652"/>
      <c r="G33" s="654">
        <v>0</v>
      </c>
      <c r="H33" s="654">
        <v>0</v>
      </c>
      <c r="I33" s="654">
        <v>0</v>
      </c>
      <c r="J33" s="652"/>
      <c r="K33" s="654">
        <v>0</v>
      </c>
      <c r="L33" s="654">
        <v>0</v>
      </c>
      <c r="M33" s="654">
        <v>0</v>
      </c>
    </row>
    <row r="34" spans="1:13" x14ac:dyDescent="0.25">
      <c r="A34" s="654" t="s">
        <v>854</v>
      </c>
      <c r="B34" s="654" t="s">
        <v>883</v>
      </c>
      <c r="C34" s="654">
        <v>0</v>
      </c>
      <c r="D34" s="654">
        <v>0</v>
      </c>
      <c r="E34" s="654">
        <v>0</v>
      </c>
      <c r="F34" s="652"/>
      <c r="G34" s="654">
        <v>0</v>
      </c>
      <c r="H34" s="654">
        <v>0</v>
      </c>
      <c r="I34" s="654">
        <v>0</v>
      </c>
      <c r="J34" s="652"/>
      <c r="K34" s="654">
        <v>0</v>
      </c>
      <c r="L34" s="654">
        <v>0</v>
      </c>
      <c r="M34" s="654">
        <v>0</v>
      </c>
    </row>
    <row r="35" spans="1:13" x14ac:dyDescent="0.25">
      <c r="A35" s="654" t="s">
        <v>856</v>
      </c>
      <c r="B35" s="654" t="s">
        <v>884</v>
      </c>
      <c r="C35" s="654">
        <v>1895679</v>
      </c>
      <c r="D35" s="654">
        <v>843066</v>
      </c>
      <c r="E35" s="654">
        <v>44.47</v>
      </c>
      <c r="F35" s="652"/>
      <c r="G35" s="654">
        <v>0</v>
      </c>
      <c r="H35" s="654">
        <v>0</v>
      </c>
      <c r="I35" s="654">
        <v>0</v>
      </c>
      <c r="J35" s="652"/>
      <c r="K35" s="654">
        <v>1895679</v>
      </c>
      <c r="L35" s="654">
        <v>843066</v>
      </c>
      <c r="M35" s="654">
        <v>44.47</v>
      </c>
    </row>
    <row r="36" spans="1:13" x14ac:dyDescent="0.25">
      <c r="A36" s="654" t="s">
        <v>858</v>
      </c>
      <c r="B36" s="654" t="s">
        <v>885</v>
      </c>
      <c r="C36" s="654">
        <v>2661166</v>
      </c>
      <c r="D36" s="654">
        <v>2050842</v>
      </c>
      <c r="E36" s="654">
        <v>77.069999999999993</v>
      </c>
      <c r="F36" s="652"/>
      <c r="G36" s="654">
        <v>1543632</v>
      </c>
      <c r="H36" s="654">
        <v>1102946</v>
      </c>
      <c r="I36" s="654">
        <v>71.45</v>
      </c>
      <c r="J36" s="652"/>
      <c r="K36" s="654">
        <v>4204798</v>
      </c>
      <c r="L36" s="654">
        <v>3153788</v>
      </c>
      <c r="M36" s="654">
        <v>75</v>
      </c>
    </row>
    <row r="37" spans="1:13" x14ac:dyDescent="0.25">
      <c r="A37" s="654" t="s">
        <v>886</v>
      </c>
      <c r="B37" s="654" t="s">
        <v>887</v>
      </c>
      <c r="C37" s="654">
        <v>0</v>
      </c>
      <c r="D37" s="654">
        <v>0</v>
      </c>
      <c r="E37" s="654">
        <v>0</v>
      </c>
      <c r="F37" s="652"/>
      <c r="G37" s="654">
        <v>0</v>
      </c>
      <c r="H37" s="654">
        <v>0</v>
      </c>
      <c r="I37" s="654">
        <v>0</v>
      </c>
      <c r="J37" s="652"/>
      <c r="K37" s="654">
        <v>0</v>
      </c>
      <c r="L37" s="654">
        <v>0</v>
      </c>
      <c r="M37" s="654">
        <v>0</v>
      </c>
    </row>
    <row r="38" spans="1:13" x14ac:dyDescent="0.25">
      <c r="A38" s="654" t="s">
        <v>852</v>
      </c>
      <c r="B38" s="654" t="s">
        <v>888</v>
      </c>
      <c r="C38" s="654"/>
      <c r="D38" s="654"/>
      <c r="E38" s="654">
        <v>0</v>
      </c>
      <c r="F38" s="652"/>
      <c r="G38" s="654"/>
      <c r="H38" s="654"/>
      <c r="I38" s="654">
        <v>0</v>
      </c>
      <c r="J38" s="652"/>
      <c r="K38" s="654"/>
      <c r="L38" s="654"/>
      <c r="M38" s="654">
        <v>0</v>
      </c>
    </row>
    <row r="39" spans="1:13" x14ac:dyDescent="0.25">
      <c r="A39" s="654" t="s">
        <v>854</v>
      </c>
      <c r="B39" s="654" t="s">
        <v>889</v>
      </c>
      <c r="C39" s="654"/>
      <c r="D39" s="654"/>
      <c r="E39" s="654">
        <v>0</v>
      </c>
      <c r="F39" s="652"/>
      <c r="G39" s="654"/>
      <c r="H39" s="654"/>
      <c r="I39" s="654">
        <v>0</v>
      </c>
      <c r="J39" s="652"/>
      <c r="K39" s="654"/>
      <c r="L39" s="654"/>
      <c r="M39" s="654">
        <v>0</v>
      </c>
    </row>
    <row r="40" spans="1:13" x14ac:dyDescent="0.25">
      <c r="A40" s="654" t="s">
        <v>856</v>
      </c>
      <c r="B40" s="654" t="s">
        <v>890</v>
      </c>
      <c r="C40" s="654"/>
      <c r="D40" s="654"/>
      <c r="E40" s="654">
        <v>0</v>
      </c>
      <c r="F40" s="652"/>
      <c r="G40" s="654"/>
      <c r="H40" s="654"/>
      <c r="I40" s="654">
        <v>0</v>
      </c>
      <c r="J40" s="652"/>
      <c r="K40" s="654"/>
      <c r="L40" s="654"/>
      <c r="M40" s="654">
        <v>0</v>
      </c>
    </row>
    <row r="41" spans="1:13" x14ac:dyDescent="0.25">
      <c r="A41" s="654" t="s">
        <v>858</v>
      </c>
      <c r="B41" s="654" t="s">
        <v>891</v>
      </c>
      <c r="C41" s="654">
        <v>0</v>
      </c>
      <c r="D41" s="654">
        <v>0</v>
      </c>
      <c r="E41" s="654">
        <v>0</v>
      </c>
      <c r="F41" s="652"/>
      <c r="G41" s="654">
        <v>0</v>
      </c>
      <c r="H41" s="654">
        <v>0</v>
      </c>
      <c r="I41" s="654">
        <v>0</v>
      </c>
      <c r="J41" s="652"/>
      <c r="K41" s="654">
        <v>0</v>
      </c>
      <c r="L41" s="654">
        <v>0</v>
      </c>
      <c r="M41" s="654">
        <v>0</v>
      </c>
    </row>
    <row r="42" spans="1:13" x14ac:dyDescent="0.25">
      <c r="A42" s="654" t="s">
        <v>892</v>
      </c>
      <c r="B42" s="654" t="s">
        <v>893</v>
      </c>
      <c r="C42" s="654">
        <v>150000</v>
      </c>
      <c r="D42" s="654">
        <v>0</v>
      </c>
      <c r="E42" s="654">
        <v>0</v>
      </c>
      <c r="F42" s="652"/>
      <c r="G42" s="654">
        <v>0</v>
      </c>
      <c r="H42" s="654">
        <v>0</v>
      </c>
      <c r="I42" s="654">
        <v>0</v>
      </c>
      <c r="J42" s="652"/>
      <c r="K42" s="654">
        <v>150000</v>
      </c>
      <c r="L42" s="654">
        <v>0</v>
      </c>
      <c r="M42" s="654">
        <v>0</v>
      </c>
    </row>
    <row r="43" spans="1:13" x14ac:dyDescent="0.25">
      <c r="A43" s="654" t="s">
        <v>852</v>
      </c>
      <c r="B43" s="654" t="s">
        <v>894</v>
      </c>
      <c r="C43" s="654"/>
      <c r="D43" s="654"/>
      <c r="E43" s="654">
        <v>0</v>
      </c>
      <c r="F43" s="652"/>
      <c r="G43" s="654"/>
      <c r="H43" s="654"/>
      <c r="I43" s="654">
        <v>0</v>
      </c>
      <c r="J43" s="652"/>
      <c r="K43" s="654"/>
      <c r="L43" s="654"/>
      <c r="M43" s="654">
        <v>0</v>
      </c>
    </row>
    <row r="44" spans="1:13" x14ac:dyDescent="0.25">
      <c r="A44" s="654" t="s">
        <v>854</v>
      </c>
      <c r="B44" s="654" t="s">
        <v>895</v>
      </c>
      <c r="C44" s="654"/>
      <c r="D44" s="654"/>
      <c r="E44" s="654">
        <v>0</v>
      </c>
      <c r="F44" s="652"/>
      <c r="G44" s="654"/>
      <c r="H44" s="654"/>
      <c r="I44" s="654">
        <v>0</v>
      </c>
      <c r="J44" s="652"/>
      <c r="K44" s="654"/>
      <c r="L44" s="654"/>
      <c r="M44" s="654">
        <v>0</v>
      </c>
    </row>
    <row r="45" spans="1:13" x14ac:dyDescent="0.25">
      <c r="A45" s="654" t="s">
        <v>856</v>
      </c>
      <c r="B45" s="654" t="s">
        <v>896</v>
      </c>
      <c r="C45" s="654"/>
      <c r="D45" s="654"/>
      <c r="E45" s="654">
        <v>0</v>
      </c>
      <c r="F45" s="652"/>
      <c r="G45" s="654"/>
      <c r="H45" s="654"/>
      <c r="I45" s="654">
        <v>0</v>
      </c>
      <c r="J45" s="652"/>
      <c r="K45" s="654"/>
      <c r="L45" s="654"/>
      <c r="M45" s="654">
        <v>0</v>
      </c>
    </row>
    <row r="46" spans="1:13" x14ac:dyDescent="0.25">
      <c r="A46" s="654" t="s">
        <v>858</v>
      </c>
      <c r="B46" s="654" t="s">
        <v>897</v>
      </c>
      <c r="C46" s="654">
        <v>150000</v>
      </c>
      <c r="D46" s="654">
        <v>0</v>
      </c>
      <c r="E46" s="654">
        <v>0</v>
      </c>
      <c r="F46" s="652"/>
      <c r="G46" s="654">
        <v>0</v>
      </c>
      <c r="H46" s="654">
        <v>0</v>
      </c>
      <c r="I46" s="654">
        <v>0</v>
      </c>
      <c r="J46" s="652"/>
      <c r="K46" s="654">
        <v>150000</v>
      </c>
      <c r="L46" s="654">
        <v>0</v>
      </c>
      <c r="M46" s="654">
        <v>0</v>
      </c>
    </row>
    <row r="47" spans="1:13" x14ac:dyDescent="0.25">
      <c r="A47" s="654" t="s">
        <v>898</v>
      </c>
      <c r="B47" s="654" t="s">
        <v>899</v>
      </c>
      <c r="C47" s="654">
        <v>0</v>
      </c>
      <c r="D47" s="654">
        <v>0</v>
      </c>
      <c r="E47" s="654">
        <v>0</v>
      </c>
      <c r="F47" s="652"/>
      <c r="G47" s="654">
        <v>0</v>
      </c>
      <c r="H47" s="654">
        <v>0</v>
      </c>
      <c r="I47" s="654">
        <v>0</v>
      </c>
      <c r="J47" s="652"/>
      <c r="K47" s="654">
        <v>0</v>
      </c>
      <c r="L47" s="654">
        <v>0</v>
      </c>
      <c r="M47" s="654">
        <v>0</v>
      </c>
    </row>
    <row r="48" spans="1:13" x14ac:dyDescent="0.25">
      <c r="A48" s="654" t="s">
        <v>852</v>
      </c>
      <c r="B48" s="654" t="s">
        <v>900</v>
      </c>
      <c r="C48" s="654">
        <v>0</v>
      </c>
      <c r="D48" s="654">
        <v>0</v>
      </c>
      <c r="E48" s="654">
        <v>0</v>
      </c>
      <c r="F48" s="652"/>
      <c r="G48" s="654">
        <v>0</v>
      </c>
      <c r="H48" s="654">
        <v>0</v>
      </c>
      <c r="I48" s="654">
        <v>0</v>
      </c>
      <c r="J48" s="652"/>
      <c r="K48" s="654">
        <v>0</v>
      </c>
      <c r="L48" s="654">
        <v>0</v>
      </c>
      <c r="M48" s="654">
        <v>0</v>
      </c>
    </row>
    <row r="49" spans="1:13" x14ac:dyDescent="0.25">
      <c r="A49" s="654" t="s">
        <v>854</v>
      </c>
      <c r="B49" s="654" t="s">
        <v>901</v>
      </c>
      <c r="C49" s="654">
        <v>0</v>
      </c>
      <c r="D49" s="654">
        <v>0</v>
      </c>
      <c r="E49" s="654">
        <v>0</v>
      </c>
      <c r="F49" s="652"/>
      <c r="G49" s="654">
        <v>0</v>
      </c>
      <c r="H49" s="654">
        <v>0</v>
      </c>
      <c r="I49" s="654">
        <v>0</v>
      </c>
      <c r="J49" s="652"/>
      <c r="K49" s="654">
        <v>0</v>
      </c>
      <c r="L49" s="654">
        <v>0</v>
      </c>
      <c r="M49" s="654">
        <v>0</v>
      </c>
    </row>
    <row r="50" spans="1:13" x14ac:dyDescent="0.25">
      <c r="A50" s="654" t="s">
        <v>856</v>
      </c>
      <c r="B50" s="654" t="s">
        <v>902</v>
      </c>
      <c r="C50" s="654">
        <v>0</v>
      </c>
      <c r="D50" s="654">
        <v>0</v>
      </c>
      <c r="E50" s="654">
        <v>0</v>
      </c>
      <c r="F50" s="652"/>
      <c r="G50" s="654">
        <v>0</v>
      </c>
      <c r="H50" s="654">
        <v>0</v>
      </c>
      <c r="I50" s="654">
        <v>0</v>
      </c>
      <c r="J50" s="652"/>
      <c r="K50" s="654">
        <v>0</v>
      </c>
      <c r="L50" s="654">
        <v>0</v>
      </c>
      <c r="M50" s="654">
        <v>0</v>
      </c>
    </row>
    <row r="51" spans="1:13" x14ac:dyDescent="0.25">
      <c r="A51" s="654" t="s">
        <v>858</v>
      </c>
      <c r="B51" s="654" t="s">
        <v>903</v>
      </c>
      <c r="C51" s="654">
        <v>0</v>
      </c>
      <c r="D51" s="654">
        <v>0</v>
      </c>
      <c r="E51" s="654">
        <v>0</v>
      </c>
      <c r="F51" s="652"/>
      <c r="G51" s="654">
        <v>0</v>
      </c>
      <c r="H51" s="654">
        <v>0</v>
      </c>
      <c r="I51" s="654">
        <v>0</v>
      </c>
      <c r="J51" s="652"/>
      <c r="K51" s="654">
        <v>0</v>
      </c>
      <c r="L51" s="654">
        <v>0</v>
      </c>
      <c r="M51" s="654">
        <v>0</v>
      </c>
    </row>
    <row r="52" spans="1:13" x14ac:dyDescent="0.25">
      <c r="A52" s="654" t="s">
        <v>904</v>
      </c>
      <c r="B52" s="654" t="s">
        <v>905</v>
      </c>
      <c r="C52" s="654">
        <v>10000</v>
      </c>
      <c r="D52" s="654">
        <v>10000</v>
      </c>
      <c r="E52" s="654">
        <v>100</v>
      </c>
      <c r="F52" s="652"/>
      <c r="G52" s="654">
        <v>0</v>
      </c>
      <c r="H52" s="654">
        <v>0</v>
      </c>
      <c r="I52" s="654">
        <v>0</v>
      </c>
      <c r="J52" s="652"/>
      <c r="K52" s="654">
        <v>10000</v>
      </c>
      <c r="L52" s="654">
        <v>10000</v>
      </c>
      <c r="M52" s="654">
        <v>100</v>
      </c>
    </row>
    <row r="53" spans="1:13" x14ac:dyDescent="0.25">
      <c r="A53" s="654" t="s">
        <v>906</v>
      </c>
      <c r="B53" s="654" t="s">
        <v>907</v>
      </c>
      <c r="C53" s="654">
        <v>10000</v>
      </c>
      <c r="D53" s="654">
        <v>10000</v>
      </c>
      <c r="E53" s="654">
        <v>100</v>
      </c>
      <c r="F53" s="652"/>
      <c r="G53" s="654">
        <v>0</v>
      </c>
      <c r="H53" s="654">
        <v>0</v>
      </c>
      <c r="I53" s="654">
        <v>0</v>
      </c>
      <c r="J53" s="652"/>
      <c r="K53" s="654">
        <v>10000</v>
      </c>
      <c r="L53" s="654">
        <v>10000</v>
      </c>
      <c r="M53" s="654">
        <v>100</v>
      </c>
    </row>
    <row r="54" spans="1:13" x14ac:dyDescent="0.25">
      <c r="A54" s="654" t="s">
        <v>852</v>
      </c>
      <c r="B54" s="654" t="s">
        <v>908</v>
      </c>
      <c r="C54" s="654">
        <v>0</v>
      </c>
      <c r="D54" s="654">
        <v>0</v>
      </c>
      <c r="E54" s="654">
        <v>0</v>
      </c>
      <c r="F54" s="652"/>
      <c r="G54" s="654">
        <v>0</v>
      </c>
      <c r="H54" s="654">
        <v>0</v>
      </c>
      <c r="I54" s="654">
        <v>0</v>
      </c>
      <c r="J54" s="652"/>
      <c r="K54" s="654">
        <v>0</v>
      </c>
      <c r="L54" s="654">
        <v>0</v>
      </c>
      <c r="M54" s="654">
        <v>0</v>
      </c>
    </row>
    <row r="55" spans="1:13" x14ac:dyDescent="0.25">
      <c r="A55" s="654" t="s">
        <v>854</v>
      </c>
      <c r="B55" s="654" t="s">
        <v>909</v>
      </c>
      <c r="C55" s="654">
        <v>0</v>
      </c>
      <c r="D55" s="654">
        <v>0</v>
      </c>
      <c r="E55" s="654">
        <v>0</v>
      </c>
      <c r="F55" s="652"/>
      <c r="G55" s="654">
        <v>0</v>
      </c>
      <c r="H55" s="654">
        <v>0</v>
      </c>
      <c r="I55" s="654">
        <v>0</v>
      </c>
      <c r="J55" s="652"/>
      <c r="K55" s="654">
        <v>0</v>
      </c>
      <c r="L55" s="654">
        <v>0</v>
      </c>
      <c r="M55" s="654">
        <v>0</v>
      </c>
    </row>
    <row r="56" spans="1:13" x14ac:dyDescent="0.25">
      <c r="A56" s="654" t="s">
        <v>856</v>
      </c>
      <c r="B56" s="654" t="s">
        <v>910</v>
      </c>
      <c r="C56" s="654">
        <v>0</v>
      </c>
      <c r="D56" s="654">
        <v>0</v>
      </c>
      <c r="E56" s="654">
        <v>0</v>
      </c>
      <c r="F56" s="652"/>
      <c r="G56" s="654">
        <v>0</v>
      </c>
      <c r="H56" s="654">
        <v>0</v>
      </c>
      <c r="I56" s="654">
        <v>0</v>
      </c>
      <c r="J56" s="652"/>
      <c r="K56" s="654">
        <v>0</v>
      </c>
      <c r="L56" s="654">
        <v>0</v>
      </c>
      <c r="M56" s="654">
        <v>0</v>
      </c>
    </row>
    <row r="57" spans="1:13" x14ac:dyDescent="0.25">
      <c r="A57" s="654" t="s">
        <v>858</v>
      </c>
      <c r="B57" s="654" t="s">
        <v>911</v>
      </c>
      <c r="C57" s="654">
        <v>10000</v>
      </c>
      <c r="D57" s="654">
        <v>10000</v>
      </c>
      <c r="E57" s="654">
        <v>100</v>
      </c>
      <c r="F57" s="652"/>
      <c r="G57" s="654">
        <v>0</v>
      </c>
      <c r="H57" s="654">
        <v>0</v>
      </c>
      <c r="I57" s="654">
        <v>0</v>
      </c>
      <c r="J57" s="652"/>
      <c r="K57" s="654">
        <v>10000</v>
      </c>
      <c r="L57" s="654">
        <v>10000</v>
      </c>
      <c r="M57" s="654">
        <v>100</v>
      </c>
    </row>
    <row r="58" spans="1:13" x14ac:dyDescent="0.25">
      <c r="A58" s="654" t="s">
        <v>912</v>
      </c>
      <c r="B58" s="654" t="s">
        <v>913</v>
      </c>
      <c r="C58" s="654">
        <v>0</v>
      </c>
      <c r="D58" s="654">
        <v>0</v>
      </c>
      <c r="E58" s="654">
        <v>0</v>
      </c>
      <c r="F58" s="652"/>
      <c r="G58" s="654">
        <v>0</v>
      </c>
      <c r="H58" s="654">
        <v>0</v>
      </c>
      <c r="I58" s="654">
        <v>0</v>
      </c>
      <c r="J58" s="652"/>
      <c r="K58" s="654">
        <v>0</v>
      </c>
      <c r="L58" s="654">
        <v>0</v>
      </c>
      <c r="M58" s="654">
        <v>0</v>
      </c>
    </row>
    <row r="59" spans="1:13" x14ac:dyDescent="0.25">
      <c r="A59" s="654" t="s">
        <v>852</v>
      </c>
      <c r="B59" s="654" t="s">
        <v>914</v>
      </c>
      <c r="C59" s="654"/>
      <c r="D59" s="654"/>
      <c r="E59" s="654">
        <v>0</v>
      </c>
      <c r="F59" s="652"/>
      <c r="G59" s="654"/>
      <c r="H59" s="654"/>
      <c r="I59" s="654">
        <v>0</v>
      </c>
      <c r="J59" s="652"/>
      <c r="K59" s="654"/>
      <c r="L59" s="654"/>
      <c r="M59" s="654">
        <v>0</v>
      </c>
    </row>
    <row r="60" spans="1:13" x14ac:dyDescent="0.25">
      <c r="A60" s="654" t="s">
        <v>854</v>
      </c>
      <c r="B60" s="654" t="s">
        <v>915</v>
      </c>
      <c r="C60" s="654"/>
      <c r="D60" s="654"/>
      <c r="E60" s="654">
        <v>0</v>
      </c>
      <c r="F60" s="652"/>
      <c r="G60" s="654"/>
      <c r="H60" s="654"/>
      <c r="I60" s="654">
        <v>0</v>
      </c>
      <c r="J60" s="652"/>
      <c r="K60" s="654"/>
      <c r="L60" s="654"/>
      <c r="M60" s="654">
        <v>0</v>
      </c>
    </row>
    <row r="61" spans="1:13" x14ac:dyDescent="0.25">
      <c r="A61" s="654" t="s">
        <v>856</v>
      </c>
      <c r="B61" s="654" t="s">
        <v>916</v>
      </c>
      <c r="C61" s="654"/>
      <c r="D61" s="654"/>
      <c r="E61" s="654">
        <v>0</v>
      </c>
      <c r="F61" s="652"/>
      <c r="G61" s="654"/>
      <c r="H61" s="654"/>
      <c r="I61" s="654">
        <v>0</v>
      </c>
      <c r="J61" s="652"/>
      <c r="K61" s="654"/>
      <c r="L61" s="654"/>
      <c r="M61" s="654">
        <v>0</v>
      </c>
    </row>
    <row r="62" spans="1:13" x14ac:dyDescent="0.25">
      <c r="A62" s="654" t="s">
        <v>858</v>
      </c>
      <c r="B62" s="654" t="s">
        <v>917</v>
      </c>
      <c r="C62" s="654">
        <v>0</v>
      </c>
      <c r="D62" s="654">
        <v>0</v>
      </c>
      <c r="E62" s="654">
        <v>0</v>
      </c>
      <c r="F62" s="652"/>
      <c r="G62" s="654">
        <v>0</v>
      </c>
      <c r="H62" s="654">
        <v>0</v>
      </c>
      <c r="I62" s="654">
        <v>0</v>
      </c>
      <c r="J62" s="652"/>
      <c r="K62" s="654">
        <v>0</v>
      </c>
      <c r="L62" s="654">
        <v>0</v>
      </c>
      <c r="M62" s="654">
        <v>0</v>
      </c>
    </row>
    <row r="63" spans="1:13" x14ac:dyDescent="0.25">
      <c r="A63" s="654" t="s">
        <v>918</v>
      </c>
      <c r="B63" s="654" t="s">
        <v>919</v>
      </c>
      <c r="C63" s="654">
        <v>0</v>
      </c>
      <c r="D63" s="654">
        <v>0</v>
      </c>
      <c r="E63" s="654">
        <v>0</v>
      </c>
      <c r="F63" s="652"/>
      <c r="G63" s="654">
        <v>0</v>
      </c>
      <c r="H63" s="654">
        <v>0</v>
      </c>
      <c r="I63" s="654">
        <v>0</v>
      </c>
      <c r="J63" s="652"/>
      <c r="K63" s="654">
        <v>0</v>
      </c>
      <c r="L63" s="654">
        <v>0</v>
      </c>
      <c r="M63" s="654">
        <v>0</v>
      </c>
    </row>
    <row r="64" spans="1:13" x14ac:dyDescent="0.25">
      <c r="A64" s="654" t="s">
        <v>852</v>
      </c>
      <c r="B64" s="654" t="s">
        <v>920</v>
      </c>
      <c r="C64" s="654"/>
      <c r="D64" s="654"/>
      <c r="E64" s="654">
        <v>0</v>
      </c>
      <c r="F64" s="652"/>
      <c r="G64" s="654"/>
      <c r="H64" s="654"/>
      <c r="I64" s="654">
        <v>0</v>
      </c>
      <c r="J64" s="652"/>
      <c r="K64" s="654"/>
      <c r="L64" s="654"/>
      <c r="M64" s="654">
        <v>0</v>
      </c>
    </row>
    <row r="65" spans="1:13" x14ac:dyDescent="0.25">
      <c r="A65" s="654" t="s">
        <v>854</v>
      </c>
      <c r="B65" s="654" t="s">
        <v>921</v>
      </c>
      <c r="C65" s="654"/>
      <c r="D65" s="654"/>
      <c r="E65" s="654">
        <v>0</v>
      </c>
      <c r="F65" s="652"/>
      <c r="G65" s="654"/>
      <c r="H65" s="654"/>
      <c r="I65" s="654">
        <v>0</v>
      </c>
      <c r="J65" s="652"/>
      <c r="K65" s="654"/>
      <c r="L65" s="654"/>
      <c r="M65" s="654">
        <v>0</v>
      </c>
    </row>
    <row r="66" spans="1:13" x14ac:dyDescent="0.25">
      <c r="A66" s="654" t="s">
        <v>856</v>
      </c>
      <c r="B66" s="654" t="s">
        <v>922</v>
      </c>
      <c r="C66" s="654"/>
      <c r="D66" s="654"/>
      <c r="E66" s="654">
        <v>0</v>
      </c>
      <c r="F66" s="652"/>
      <c r="G66" s="654"/>
      <c r="H66" s="654"/>
      <c r="I66" s="654">
        <v>0</v>
      </c>
      <c r="J66" s="652"/>
      <c r="K66" s="654"/>
      <c r="L66" s="654"/>
      <c r="M66" s="654">
        <v>0</v>
      </c>
    </row>
    <row r="67" spans="1:13" x14ac:dyDescent="0.25">
      <c r="A67" s="654" t="s">
        <v>858</v>
      </c>
      <c r="B67" s="654" t="s">
        <v>923</v>
      </c>
      <c r="C67" s="654">
        <v>0</v>
      </c>
      <c r="D67" s="654">
        <v>0</v>
      </c>
      <c r="E67" s="654">
        <v>0</v>
      </c>
      <c r="F67" s="652"/>
      <c r="G67" s="654">
        <v>0</v>
      </c>
      <c r="H67" s="654">
        <v>0</v>
      </c>
      <c r="I67" s="654">
        <v>0</v>
      </c>
      <c r="J67" s="652"/>
      <c r="K67" s="654">
        <v>0</v>
      </c>
      <c r="L67" s="654">
        <v>0</v>
      </c>
      <c r="M67" s="654">
        <v>0</v>
      </c>
    </row>
    <row r="68" spans="1:13" x14ac:dyDescent="0.25">
      <c r="A68" s="654" t="s">
        <v>924</v>
      </c>
      <c r="B68" s="654" t="s">
        <v>925</v>
      </c>
      <c r="C68" s="654">
        <v>568360183</v>
      </c>
      <c r="D68" s="654">
        <v>550416612</v>
      </c>
      <c r="E68" s="654">
        <v>96.84</v>
      </c>
      <c r="F68" s="652"/>
      <c r="G68" s="654">
        <v>0</v>
      </c>
      <c r="H68" s="654">
        <v>0</v>
      </c>
      <c r="I68" s="654">
        <v>0</v>
      </c>
      <c r="J68" s="652"/>
      <c r="K68" s="654">
        <v>568360183</v>
      </c>
      <c r="L68" s="654">
        <v>550416612</v>
      </c>
      <c r="M68" s="654">
        <v>96.84</v>
      </c>
    </row>
    <row r="69" spans="1:13" x14ac:dyDescent="0.25">
      <c r="A69" s="654" t="s">
        <v>926</v>
      </c>
      <c r="B69" s="654" t="s">
        <v>927</v>
      </c>
      <c r="C69" s="654">
        <v>568360183</v>
      </c>
      <c r="D69" s="654">
        <v>550416612</v>
      </c>
      <c r="E69" s="654">
        <v>96.84</v>
      </c>
      <c r="F69" s="652"/>
      <c r="G69" s="654">
        <v>0</v>
      </c>
      <c r="H69" s="654">
        <v>0</v>
      </c>
      <c r="I69" s="654">
        <v>0</v>
      </c>
      <c r="J69" s="652"/>
      <c r="K69" s="654">
        <v>568360183</v>
      </c>
      <c r="L69" s="654">
        <v>550416612</v>
      </c>
      <c r="M69" s="654">
        <v>96.84</v>
      </c>
    </row>
    <row r="70" spans="1:13" x14ac:dyDescent="0.25">
      <c r="A70" s="654" t="s">
        <v>852</v>
      </c>
      <c r="B70" s="654" t="s">
        <v>928</v>
      </c>
      <c r="C70" s="654">
        <v>0</v>
      </c>
      <c r="D70" s="654">
        <v>0</v>
      </c>
      <c r="E70" s="654">
        <v>0</v>
      </c>
      <c r="F70" s="652"/>
      <c r="G70" s="654">
        <v>0</v>
      </c>
      <c r="H70" s="654">
        <v>0</v>
      </c>
      <c r="I70" s="654">
        <v>0</v>
      </c>
      <c r="J70" s="652"/>
      <c r="K70" s="654">
        <v>0</v>
      </c>
      <c r="L70" s="654">
        <v>0</v>
      </c>
      <c r="M70" s="654">
        <v>0</v>
      </c>
    </row>
    <row r="71" spans="1:13" x14ac:dyDescent="0.25">
      <c r="A71" s="654" t="s">
        <v>854</v>
      </c>
      <c r="B71" s="654" t="s">
        <v>929</v>
      </c>
      <c r="C71" s="654">
        <v>0</v>
      </c>
      <c r="D71" s="654">
        <v>0</v>
      </c>
      <c r="E71" s="654">
        <v>0</v>
      </c>
      <c r="F71" s="652"/>
      <c r="G71" s="654">
        <v>0</v>
      </c>
      <c r="H71" s="654">
        <v>0</v>
      </c>
      <c r="I71" s="654">
        <v>0</v>
      </c>
      <c r="J71" s="652"/>
      <c r="K71" s="654">
        <v>0</v>
      </c>
      <c r="L71" s="654">
        <v>0</v>
      </c>
      <c r="M71" s="654">
        <v>0</v>
      </c>
    </row>
    <row r="72" spans="1:13" x14ac:dyDescent="0.25">
      <c r="A72" s="654" t="s">
        <v>856</v>
      </c>
      <c r="B72" s="654" t="s">
        <v>930</v>
      </c>
      <c r="C72" s="654">
        <v>568360183</v>
      </c>
      <c r="D72" s="654">
        <v>550416612</v>
      </c>
      <c r="E72" s="654">
        <v>96.84</v>
      </c>
      <c r="F72" s="652"/>
      <c r="G72" s="654">
        <v>0</v>
      </c>
      <c r="H72" s="654">
        <v>0</v>
      </c>
      <c r="I72" s="654">
        <v>0</v>
      </c>
      <c r="J72" s="652"/>
      <c r="K72" s="654">
        <v>568360183</v>
      </c>
      <c r="L72" s="654">
        <v>550416612</v>
      </c>
      <c r="M72" s="654">
        <v>96.84</v>
      </c>
    </row>
    <row r="73" spans="1:13" x14ac:dyDescent="0.25">
      <c r="A73" s="654" t="s">
        <v>858</v>
      </c>
      <c r="B73" s="654" t="s">
        <v>931</v>
      </c>
      <c r="C73" s="654">
        <v>0</v>
      </c>
      <c r="D73" s="654">
        <v>0</v>
      </c>
      <c r="E73" s="654">
        <v>0</v>
      </c>
      <c r="F73" s="652"/>
      <c r="G73" s="654">
        <v>0</v>
      </c>
      <c r="H73" s="654">
        <v>0</v>
      </c>
      <c r="I73" s="654">
        <v>0</v>
      </c>
      <c r="J73" s="652"/>
      <c r="K73" s="654">
        <v>0</v>
      </c>
      <c r="L73" s="654">
        <v>0</v>
      </c>
      <c r="M73" s="654">
        <v>0</v>
      </c>
    </row>
    <row r="74" spans="1:13" x14ac:dyDescent="0.25">
      <c r="A74" s="654" t="s">
        <v>932</v>
      </c>
      <c r="B74" s="654" t="s">
        <v>933</v>
      </c>
      <c r="C74" s="654">
        <v>0</v>
      </c>
      <c r="D74" s="654">
        <v>0</v>
      </c>
      <c r="E74" s="654">
        <v>0</v>
      </c>
      <c r="F74" s="652"/>
      <c r="G74" s="654">
        <v>0</v>
      </c>
      <c r="H74" s="654">
        <v>0</v>
      </c>
      <c r="I74" s="654">
        <v>0</v>
      </c>
      <c r="J74" s="652"/>
      <c r="K74" s="654">
        <v>0</v>
      </c>
      <c r="L74" s="654">
        <v>0</v>
      </c>
      <c r="M74" s="654">
        <v>0</v>
      </c>
    </row>
    <row r="75" spans="1:13" x14ac:dyDescent="0.25">
      <c r="A75" s="654" t="s">
        <v>852</v>
      </c>
      <c r="B75" s="654" t="s">
        <v>934</v>
      </c>
      <c r="C75" s="654"/>
      <c r="D75" s="654"/>
      <c r="E75" s="654">
        <v>0</v>
      </c>
      <c r="F75" s="652"/>
      <c r="G75" s="654"/>
      <c r="H75" s="654"/>
      <c r="I75" s="654">
        <v>0</v>
      </c>
      <c r="J75" s="652"/>
      <c r="K75" s="654"/>
      <c r="L75" s="654"/>
      <c r="M75" s="654">
        <v>0</v>
      </c>
    </row>
    <row r="76" spans="1:13" x14ac:dyDescent="0.25">
      <c r="A76" s="654" t="s">
        <v>854</v>
      </c>
      <c r="B76" s="654" t="s">
        <v>935</v>
      </c>
      <c r="C76" s="654"/>
      <c r="D76" s="654"/>
      <c r="E76" s="654">
        <v>0</v>
      </c>
      <c r="F76" s="652"/>
      <c r="G76" s="654"/>
      <c r="H76" s="654"/>
      <c r="I76" s="654">
        <v>0</v>
      </c>
      <c r="J76" s="652"/>
      <c r="K76" s="654"/>
      <c r="L76" s="654"/>
      <c r="M76" s="654">
        <v>0</v>
      </c>
    </row>
    <row r="77" spans="1:13" x14ac:dyDescent="0.25">
      <c r="A77" s="654" t="s">
        <v>856</v>
      </c>
      <c r="B77" s="654" t="s">
        <v>936</v>
      </c>
      <c r="C77" s="654">
        <v>0</v>
      </c>
      <c r="D77" s="654">
        <v>0</v>
      </c>
      <c r="E77" s="654">
        <v>0</v>
      </c>
      <c r="F77" s="652"/>
      <c r="G77" s="654">
        <v>0</v>
      </c>
      <c r="H77" s="654">
        <v>0</v>
      </c>
      <c r="I77" s="654">
        <v>0</v>
      </c>
      <c r="J77" s="652"/>
      <c r="K77" s="654">
        <v>0</v>
      </c>
      <c r="L77" s="654">
        <v>0</v>
      </c>
      <c r="M77" s="654">
        <v>0</v>
      </c>
    </row>
    <row r="78" spans="1:13" x14ac:dyDescent="0.25">
      <c r="A78" s="654" t="s">
        <v>858</v>
      </c>
      <c r="B78" s="654" t="s">
        <v>937</v>
      </c>
      <c r="C78" s="654">
        <v>0</v>
      </c>
      <c r="D78" s="654">
        <v>0</v>
      </c>
      <c r="E78" s="654">
        <v>0</v>
      </c>
      <c r="F78" s="652"/>
      <c r="G78" s="654">
        <v>0</v>
      </c>
      <c r="H78" s="654">
        <v>0</v>
      </c>
      <c r="I78" s="654">
        <v>0</v>
      </c>
      <c r="J78" s="652"/>
      <c r="K78" s="654">
        <v>0</v>
      </c>
      <c r="L78" s="654">
        <v>0</v>
      </c>
      <c r="M78" s="654">
        <v>0</v>
      </c>
    </row>
    <row r="79" spans="1:13" x14ac:dyDescent="0.25">
      <c r="A79" s="654" t="s">
        <v>938</v>
      </c>
      <c r="B79" s="654" t="s">
        <v>795</v>
      </c>
      <c r="C79" s="654">
        <v>0</v>
      </c>
      <c r="D79" s="654">
        <v>0</v>
      </c>
      <c r="E79" s="654">
        <v>0</v>
      </c>
      <c r="F79" s="652"/>
      <c r="G79" s="654">
        <v>629478</v>
      </c>
      <c r="H79" s="654">
        <v>558927</v>
      </c>
      <c r="I79" s="654">
        <v>88.79</v>
      </c>
      <c r="J79" s="652"/>
      <c r="K79" s="654">
        <v>629478</v>
      </c>
      <c r="L79" s="654">
        <v>558927</v>
      </c>
      <c r="M79" s="654">
        <v>88.79</v>
      </c>
    </row>
    <row r="80" spans="1:13" x14ac:dyDescent="0.25">
      <c r="A80" s="654" t="s">
        <v>939</v>
      </c>
      <c r="B80" s="654" t="s">
        <v>940</v>
      </c>
      <c r="C80" s="654">
        <v>0</v>
      </c>
      <c r="D80" s="654">
        <v>0</v>
      </c>
      <c r="E80" s="654">
        <v>0</v>
      </c>
      <c r="F80" s="652"/>
      <c r="G80" s="654">
        <v>629478</v>
      </c>
      <c r="H80" s="654">
        <v>558927</v>
      </c>
      <c r="I80" s="654">
        <v>88.79</v>
      </c>
      <c r="J80" s="652"/>
      <c r="K80" s="654">
        <v>629478</v>
      </c>
      <c r="L80" s="654">
        <v>558927</v>
      </c>
      <c r="M80" s="654">
        <v>88.79</v>
      </c>
    </row>
    <row r="81" spans="1:13" x14ac:dyDescent="0.25">
      <c r="A81" s="654" t="s">
        <v>941</v>
      </c>
      <c r="B81" s="654" t="s">
        <v>942</v>
      </c>
      <c r="C81" s="654">
        <v>0</v>
      </c>
      <c r="D81" s="654">
        <v>0</v>
      </c>
      <c r="E81" s="654">
        <v>0</v>
      </c>
      <c r="F81" s="652"/>
      <c r="G81" s="654">
        <v>0</v>
      </c>
      <c r="H81" s="654">
        <v>0</v>
      </c>
      <c r="I81" s="654">
        <v>0</v>
      </c>
      <c r="J81" s="652"/>
      <c r="K81" s="654">
        <v>0</v>
      </c>
      <c r="L81" s="654">
        <v>0</v>
      </c>
      <c r="M81" s="654">
        <v>0</v>
      </c>
    </row>
    <row r="82" spans="1:13" x14ac:dyDescent="0.25">
      <c r="A82" s="654" t="s">
        <v>943</v>
      </c>
      <c r="B82" s="654" t="s">
        <v>796</v>
      </c>
      <c r="C82" s="654">
        <v>65610468</v>
      </c>
      <c r="D82" s="654">
        <v>68477303</v>
      </c>
      <c r="E82" s="654">
        <v>104.37</v>
      </c>
      <c r="F82" s="652"/>
      <c r="G82" s="654">
        <v>1428123</v>
      </c>
      <c r="H82" s="654">
        <v>1020635</v>
      </c>
      <c r="I82" s="654">
        <v>71.47</v>
      </c>
      <c r="J82" s="652"/>
      <c r="K82" s="654">
        <v>67038591</v>
      </c>
      <c r="L82" s="654">
        <v>69497938</v>
      </c>
      <c r="M82" s="654">
        <v>103.67</v>
      </c>
    </row>
    <row r="83" spans="1:13" x14ac:dyDescent="0.25">
      <c r="A83" s="654" t="s">
        <v>944</v>
      </c>
      <c r="B83" s="654" t="s">
        <v>945</v>
      </c>
      <c r="C83" s="654">
        <v>0</v>
      </c>
      <c r="D83" s="654">
        <v>0</v>
      </c>
      <c r="E83" s="654">
        <v>0</v>
      </c>
      <c r="F83" s="652"/>
      <c r="G83" s="654">
        <v>0</v>
      </c>
      <c r="H83" s="654">
        <v>0</v>
      </c>
      <c r="I83" s="654">
        <v>0</v>
      </c>
      <c r="J83" s="652"/>
      <c r="K83" s="654">
        <v>0</v>
      </c>
      <c r="L83" s="654">
        <v>0</v>
      </c>
      <c r="M83" s="654">
        <v>0</v>
      </c>
    </row>
    <row r="84" spans="1:13" x14ac:dyDescent="0.25">
      <c r="A84" s="654" t="s">
        <v>946</v>
      </c>
      <c r="B84" s="654" t="s">
        <v>947</v>
      </c>
      <c r="C84" s="654">
        <v>298711</v>
      </c>
      <c r="D84" s="654">
        <v>350549</v>
      </c>
      <c r="E84" s="654">
        <v>117.35</v>
      </c>
      <c r="F84" s="652"/>
      <c r="G84" s="654">
        <v>63490</v>
      </c>
      <c r="H84" s="654">
        <v>17305</v>
      </c>
      <c r="I84" s="654">
        <v>27.26</v>
      </c>
      <c r="J84" s="652"/>
      <c r="K84" s="654">
        <v>362201</v>
      </c>
      <c r="L84" s="654">
        <v>367854</v>
      </c>
      <c r="M84" s="654">
        <v>101.56</v>
      </c>
    </row>
    <row r="85" spans="1:13" x14ac:dyDescent="0.25">
      <c r="A85" s="654" t="s">
        <v>948</v>
      </c>
      <c r="B85" s="654" t="s">
        <v>949</v>
      </c>
      <c r="C85" s="654">
        <v>65311757</v>
      </c>
      <c r="D85" s="654">
        <v>68126754</v>
      </c>
      <c r="E85" s="654">
        <v>104.31</v>
      </c>
      <c r="F85" s="652"/>
      <c r="G85" s="654">
        <v>1364633</v>
      </c>
      <c r="H85" s="654">
        <v>1003330</v>
      </c>
      <c r="I85" s="654">
        <v>73.52</v>
      </c>
      <c r="J85" s="652"/>
      <c r="K85" s="654">
        <v>66676390</v>
      </c>
      <c r="L85" s="654">
        <v>69130084</v>
      </c>
      <c r="M85" s="654">
        <v>103.68</v>
      </c>
    </row>
    <row r="86" spans="1:13" x14ac:dyDescent="0.25">
      <c r="A86" s="654" t="s">
        <v>950</v>
      </c>
      <c r="B86" s="654" t="s">
        <v>951</v>
      </c>
      <c r="C86" s="654">
        <v>0</v>
      </c>
      <c r="D86" s="654">
        <v>0</v>
      </c>
      <c r="E86" s="654">
        <v>0</v>
      </c>
      <c r="F86" s="652"/>
      <c r="G86" s="654">
        <v>0</v>
      </c>
      <c r="H86" s="654">
        <v>0</v>
      </c>
      <c r="I86" s="654">
        <v>0</v>
      </c>
      <c r="J86" s="652"/>
      <c r="K86" s="654">
        <v>0</v>
      </c>
      <c r="L86" s="654">
        <v>0</v>
      </c>
      <c r="M86" s="654">
        <v>0</v>
      </c>
    </row>
    <row r="87" spans="1:13" x14ac:dyDescent="0.25">
      <c r="A87" s="654" t="s">
        <v>952</v>
      </c>
      <c r="B87" s="654" t="s">
        <v>797</v>
      </c>
      <c r="C87" s="654">
        <v>1517431</v>
      </c>
      <c r="D87" s="654">
        <v>2487945</v>
      </c>
      <c r="E87" s="654">
        <v>163.96</v>
      </c>
      <c r="F87" s="652"/>
      <c r="G87" s="654">
        <v>0</v>
      </c>
      <c r="H87" s="654">
        <v>0</v>
      </c>
      <c r="I87" s="654">
        <v>0</v>
      </c>
      <c r="J87" s="652"/>
      <c r="K87" s="654">
        <v>1517431</v>
      </c>
      <c r="L87" s="654">
        <v>2487945</v>
      </c>
      <c r="M87" s="654">
        <v>163.96</v>
      </c>
    </row>
    <row r="88" spans="1:13" x14ac:dyDescent="0.25">
      <c r="A88" s="654" t="s">
        <v>953</v>
      </c>
      <c r="B88" s="654" t="s">
        <v>954</v>
      </c>
      <c r="C88" s="654">
        <v>1493633</v>
      </c>
      <c r="D88" s="654">
        <v>2462945</v>
      </c>
      <c r="E88" s="654">
        <v>164.9</v>
      </c>
      <c r="F88" s="652"/>
      <c r="G88" s="654">
        <v>0</v>
      </c>
      <c r="H88" s="654">
        <v>0</v>
      </c>
      <c r="I88" s="654">
        <v>0</v>
      </c>
      <c r="J88" s="652"/>
      <c r="K88" s="654">
        <v>1493633</v>
      </c>
      <c r="L88" s="654">
        <v>2462945</v>
      </c>
      <c r="M88" s="654">
        <v>164.9</v>
      </c>
    </row>
    <row r="89" spans="1:13" x14ac:dyDescent="0.25">
      <c r="A89" s="654" t="s">
        <v>955</v>
      </c>
      <c r="B89" s="654" t="s">
        <v>956</v>
      </c>
      <c r="C89" s="654">
        <v>0</v>
      </c>
      <c r="D89" s="654">
        <v>0</v>
      </c>
      <c r="E89" s="654">
        <v>0</v>
      </c>
      <c r="F89" s="652"/>
      <c r="G89" s="654">
        <v>0</v>
      </c>
      <c r="H89" s="654">
        <v>0</v>
      </c>
      <c r="I89" s="654">
        <v>0</v>
      </c>
      <c r="J89" s="652"/>
      <c r="K89" s="654">
        <v>0</v>
      </c>
      <c r="L89" s="654">
        <v>0</v>
      </c>
      <c r="M89" s="654">
        <v>0</v>
      </c>
    </row>
    <row r="90" spans="1:13" x14ac:dyDescent="0.25">
      <c r="A90" s="654" t="s">
        <v>957</v>
      </c>
      <c r="B90" s="654" t="s">
        <v>958</v>
      </c>
      <c r="C90" s="654">
        <v>23798</v>
      </c>
      <c r="D90" s="654">
        <v>25000</v>
      </c>
      <c r="E90" s="654">
        <v>105.05</v>
      </c>
      <c r="F90" s="652"/>
      <c r="G90" s="654">
        <v>0</v>
      </c>
      <c r="H90" s="654">
        <v>0</v>
      </c>
      <c r="I90" s="654">
        <v>0</v>
      </c>
      <c r="J90" s="652"/>
      <c r="K90" s="654">
        <v>23798</v>
      </c>
      <c r="L90" s="654">
        <v>25000</v>
      </c>
      <c r="M90" s="654">
        <v>105.05</v>
      </c>
    </row>
    <row r="91" spans="1:13" x14ac:dyDescent="0.25">
      <c r="A91" s="654" t="s">
        <v>959</v>
      </c>
      <c r="B91" s="654" t="s">
        <v>960</v>
      </c>
      <c r="C91" s="654">
        <v>-28626</v>
      </c>
      <c r="D91" s="654">
        <v>-190718</v>
      </c>
      <c r="E91" s="654">
        <v>666.24</v>
      </c>
      <c r="F91" s="652"/>
      <c r="G91" s="654">
        <v>-427957</v>
      </c>
      <c r="H91" s="654">
        <v>-41910</v>
      </c>
      <c r="I91" s="654">
        <v>9.7899999999999991</v>
      </c>
      <c r="J91" s="652"/>
      <c r="K91" s="654">
        <v>-456583</v>
      </c>
      <c r="L91" s="654">
        <v>-232628</v>
      </c>
      <c r="M91" s="654">
        <v>50.95</v>
      </c>
    </row>
    <row r="92" spans="1:13" x14ac:dyDescent="0.25">
      <c r="A92" s="654" t="s">
        <v>961</v>
      </c>
      <c r="B92" s="654" t="s">
        <v>962</v>
      </c>
      <c r="C92" s="654">
        <v>0</v>
      </c>
      <c r="D92" s="654">
        <v>0</v>
      </c>
      <c r="E92" s="654">
        <v>0</v>
      </c>
      <c r="F92" s="652"/>
      <c r="G92" s="654">
        <v>600252</v>
      </c>
      <c r="H92" s="654">
        <v>574319</v>
      </c>
      <c r="I92" s="654">
        <v>95.68</v>
      </c>
      <c r="J92" s="652"/>
      <c r="K92" s="654">
        <v>600252</v>
      </c>
      <c r="L92" s="654">
        <v>574319</v>
      </c>
      <c r="M92" s="654">
        <v>95.68</v>
      </c>
    </row>
    <row r="93" spans="1:13" x14ac:dyDescent="0.25">
      <c r="A93" s="654" t="s">
        <v>963</v>
      </c>
      <c r="B93" s="654" t="s">
        <v>964</v>
      </c>
      <c r="C93" s="654">
        <v>965102776</v>
      </c>
      <c r="D93" s="654">
        <v>969152731</v>
      </c>
      <c r="E93" s="654">
        <v>100.42</v>
      </c>
      <c r="F93" s="652"/>
      <c r="G93" s="654">
        <v>3825871</v>
      </c>
      <c r="H93" s="654">
        <v>3233872</v>
      </c>
      <c r="I93" s="654">
        <v>84.53</v>
      </c>
      <c r="J93" s="652"/>
      <c r="K93" s="654">
        <v>968928647</v>
      </c>
      <c r="L93" s="654">
        <v>972386603</v>
      </c>
      <c r="M93" s="654">
        <v>100.36</v>
      </c>
    </row>
    <row r="94" spans="1:13" x14ac:dyDescent="0.25">
      <c r="A94" s="654" t="s">
        <v>328</v>
      </c>
      <c r="B94" s="654" t="s">
        <v>328</v>
      </c>
      <c r="C94" s="654" t="s">
        <v>328</v>
      </c>
      <c r="D94" s="654" t="s">
        <v>328</v>
      </c>
      <c r="E94" s="654" t="s">
        <v>328</v>
      </c>
      <c r="F94" s="652"/>
      <c r="G94" s="654" t="s">
        <v>328</v>
      </c>
      <c r="H94" s="654" t="s">
        <v>328</v>
      </c>
      <c r="I94" s="654" t="s">
        <v>328</v>
      </c>
      <c r="J94" s="652"/>
      <c r="K94" s="654" t="s">
        <v>328</v>
      </c>
      <c r="L94" s="654" t="s">
        <v>328</v>
      </c>
      <c r="M94" s="654" t="s">
        <v>328</v>
      </c>
    </row>
    <row r="95" spans="1:13" x14ac:dyDescent="0.25">
      <c r="A95" s="654" t="s">
        <v>965</v>
      </c>
      <c r="B95" s="654" t="s">
        <v>328</v>
      </c>
      <c r="C95" s="654" t="s">
        <v>328</v>
      </c>
      <c r="D95" s="654" t="s">
        <v>328</v>
      </c>
      <c r="E95" s="654" t="s">
        <v>328</v>
      </c>
      <c r="F95" s="652"/>
      <c r="G95" s="654" t="s">
        <v>328</v>
      </c>
      <c r="H95" s="654" t="s">
        <v>328</v>
      </c>
      <c r="I95" s="654" t="s">
        <v>328</v>
      </c>
      <c r="J95" s="652"/>
      <c r="K95" s="654" t="s">
        <v>328</v>
      </c>
      <c r="L95" s="654" t="s">
        <v>328</v>
      </c>
      <c r="M95" s="654" t="s">
        <v>328</v>
      </c>
    </row>
    <row r="96" spans="1:13" x14ac:dyDescent="0.25">
      <c r="A96" s="654" t="s">
        <v>966</v>
      </c>
      <c r="B96" s="654" t="s">
        <v>967</v>
      </c>
      <c r="C96" s="654">
        <v>387679392</v>
      </c>
      <c r="D96" s="654">
        <v>407793840</v>
      </c>
      <c r="E96" s="654">
        <v>105.19</v>
      </c>
      <c r="F96" s="652"/>
      <c r="G96" s="654">
        <v>728288</v>
      </c>
      <c r="H96" s="654">
        <v>-118029</v>
      </c>
      <c r="I96" s="654">
        <v>-16.21</v>
      </c>
      <c r="J96" s="652"/>
      <c r="K96" s="654">
        <v>388407680</v>
      </c>
      <c r="L96" s="654">
        <v>407675811</v>
      </c>
      <c r="M96" s="654">
        <v>104.96</v>
      </c>
    </row>
    <row r="97" spans="1:13" x14ac:dyDescent="0.25">
      <c r="A97" s="654" t="s">
        <v>968</v>
      </c>
      <c r="B97" s="654" t="s">
        <v>969</v>
      </c>
      <c r="C97" s="654">
        <v>289865057</v>
      </c>
      <c r="D97" s="654">
        <v>289865057</v>
      </c>
      <c r="E97" s="654">
        <v>100</v>
      </c>
      <c r="F97" s="652"/>
      <c r="G97" s="654">
        <v>58166</v>
      </c>
      <c r="H97" s="654">
        <v>58166</v>
      </c>
      <c r="I97" s="654">
        <v>100</v>
      </c>
      <c r="J97" s="652"/>
      <c r="K97" s="654">
        <v>289923223</v>
      </c>
      <c r="L97" s="654">
        <v>289923223</v>
      </c>
      <c r="M97" s="654">
        <v>100</v>
      </c>
    </row>
    <row r="98" spans="1:13" x14ac:dyDescent="0.25">
      <c r="A98" s="654" t="s">
        <v>970</v>
      </c>
      <c r="B98" s="654" t="s">
        <v>971</v>
      </c>
      <c r="C98" s="654">
        <v>0</v>
      </c>
      <c r="D98" s="654">
        <v>0</v>
      </c>
      <c r="E98" s="654">
        <v>0</v>
      </c>
      <c r="F98" s="652"/>
      <c r="G98" s="654">
        <v>0</v>
      </c>
      <c r="H98" s="654">
        <v>0</v>
      </c>
      <c r="I98" s="654">
        <v>0</v>
      </c>
      <c r="J98" s="652"/>
      <c r="K98" s="654">
        <v>0</v>
      </c>
      <c r="L98" s="654">
        <v>0</v>
      </c>
      <c r="M98" s="654">
        <v>0</v>
      </c>
    </row>
    <row r="99" spans="1:13" x14ac:dyDescent="0.25">
      <c r="A99" s="654" t="s">
        <v>972</v>
      </c>
      <c r="B99" s="654" t="s">
        <v>973</v>
      </c>
      <c r="C99" s="654">
        <v>38117036</v>
      </c>
      <c r="D99" s="654">
        <v>38117036</v>
      </c>
      <c r="E99" s="654">
        <v>100</v>
      </c>
      <c r="F99" s="652"/>
      <c r="G99" s="654">
        <v>2540201</v>
      </c>
      <c r="H99" s="654">
        <v>2540201</v>
      </c>
      <c r="I99" s="654">
        <v>100</v>
      </c>
      <c r="J99" s="652"/>
      <c r="K99" s="654">
        <v>40657237</v>
      </c>
      <c r="L99" s="654">
        <v>40657237</v>
      </c>
      <c r="M99" s="654">
        <v>100</v>
      </c>
    </row>
    <row r="100" spans="1:13" x14ac:dyDescent="0.25">
      <c r="A100" s="654" t="s">
        <v>974</v>
      </c>
      <c r="B100" s="654" t="s">
        <v>975</v>
      </c>
      <c r="C100" s="654">
        <v>44102264</v>
      </c>
      <c r="D100" s="654">
        <v>59697299</v>
      </c>
      <c r="E100" s="654">
        <v>135.36000000000001</v>
      </c>
      <c r="F100" s="652"/>
      <c r="G100" s="654">
        <v>-1907606</v>
      </c>
      <c r="H100" s="654">
        <v>-1870079</v>
      </c>
      <c r="I100" s="654">
        <v>98.03</v>
      </c>
      <c r="J100" s="652"/>
      <c r="K100" s="654">
        <v>42194658</v>
      </c>
      <c r="L100" s="654">
        <v>57827220</v>
      </c>
      <c r="M100" s="654">
        <v>137.05000000000001</v>
      </c>
    </row>
    <row r="101" spans="1:13" x14ac:dyDescent="0.25">
      <c r="A101" s="654" t="s">
        <v>976</v>
      </c>
      <c r="B101" s="654" t="s">
        <v>977</v>
      </c>
      <c r="C101" s="654">
        <v>0</v>
      </c>
      <c r="D101" s="654">
        <v>0</v>
      </c>
      <c r="E101" s="654">
        <v>0</v>
      </c>
      <c r="F101" s="652"/>
      <c r="G101" s="654">
        <v>0</v>
      </c>
      <c r="H101" s="654">
        <v>0</v>
      </c>
      <c r="I101" s="654">
        <v>0</v>
      </c>
      <c r="J101" s="652"/>
      <c r="K101" s="654">
        <v>0</v>
      </c>
      <c r="L101" s="654">
        <v>0</v>
      </c>
      <c r="M101" s="654">
        <v>0</v>
      </c>
    </row>
    <row r="102" spans="1:13" x14ac:dyDescent="0.25">
      <c r="A102" s="654" t="s">
        <v>978</v>
      </c>
      <c r="B102" s="654" t="s">
        <v>979</v>
      </c>
      <c r="C102" s="654">
        <v>15595035</v>
      </c>
      <c r="D102" s="654">
        <v>20114448</v>
      </c>
      <c r="E102" s="654">
        <v>128.97999999999999</v>
      </c>
      <c r="F102" s="652"/>
      <c r="G102" s="654">
        <v>37527</v>
      </c>
      <c r="H102" s="654">
        <v>-846317</v>
      </c>
      <c r="I102" s="654">
        <v>-2255.2199999999998</v>
      </c>
      <c r="J102" s="652"/>
      <c r="K102" s="654">
        <v>15632562</v>
      </c>
      <c r="L102" s="654">
        <v>19268131</v>
      </c>
      <c r="M102" s="654">
        <v>123.26</v>
      </c>
    </row>
    <row r="103" spans="1:13" x14ac:dyDescent="0.25">
      <c r="A103" s="654" t="s">
        <v>980</v>
      </c>
      <c r="B103" s="654" t="s">
        <v>981</v>
      </c>
      <c r="C103" s="654">
        <v>7039965</v>
      </c>
      <c r="D103" s="654">
        <v>8031261</v>
      </c>
      <c r="E103" s="654">
        <v>114.08</v>
      </c>
      <c r="F103" s="652"/>
      <c r="G103" s="654">
        <v>0</v>
      </c>
      <c r="H103" s="654">
        <v>6313</v>
      </c>
      <c r="I103" s="654">
        <v>0</v>
      </c>
      <c r="J103" s="652"/>
      <c r="K103" s="654">
        <v>7039965</v>
      </c>
      <c r="L103" s="654">
        <v>8037574</v>
      </c>
      <c r="M103" s="654">
        <v>114.17</v>
      </c>
    </row>
    <row r="104" spans="1:13" x14ac:dyDescent="0.25">
      <c r="A104" s="654" t="s">
        <v>982</v>
      </c>
      <c r="B104" s="654" t="s">
        <v>983</v>
      </c>
      <c r="C104" s="654">
        <v>0</v>
      </c>
      <c r="D104" s="654">
        <v>1</v>
      </c>
      <c r="E104" s="654">
        <v>0</v>
      </c>
      <c r="F104" s="652"/>
      <c r="G104" s="654">
        <v>0</v>
      </c>
      <c r="H104" s="654">
        <v>6313</v>
      </c>
      <c r="I104" s="654">
        <v>0</v>
      </c>
      <c r="J104" s="652"/>
      <c r="K104" s="654">
        <v>0</v>
      </c>
      <c r="L104" s="654">
        <v>6314</v>
      </c>
      <c r="M104" s="654">
        <v>0</v>
      </c>
    </row>
    <row r="105" spans="1:13" x14ac:dyDescent="0.25">
      <c r="A105" s="654" t="s">
        <v>984</v>
      </c>
      <c r="B105" s="654" t="s">
        <v>985</v>
      </c>
      <c r="C105" s="654">
        <v>3046178</v>
      </c>
      <c r="D105" s="654">
        <v>3063725</v>
      </c>
      <c r="E105" s="654">
        <v>100.58</v>
      </c>
      <c r="F105" s="652"/>
      <c r="G105" s="654">
        <v>0</v>
      </c>
      <c r="H105" s="654">
        <v>0</v>
      </c>
      <c r="I105" s="654">
        <v>0</v>
      </c>
      <c r="J105" s="652"/>
      <c r="K105" s="654">
        <v>3046178</v>
      </c>
      <c r="L105" s="654">
        <v>3063725</v>
      </c>
      <c r="M105" s="654">
        <v>100.58</v>
      </c>
    </row>
    <row r="106" spans="1:13" x14ac:dyDescent="0.25">
      <c r="A106" s="654" t="s">
        <v>986</v>
      </c>
      <c r="B106" s="654" t="s">
        <v>987</v>
      </c>
      <c r="C106" s="654">
        <v>3993787</v>
      </c>
      <c r="D106" s="654">
        <v>4967535</v>
      </c>
      <c r="E106" s="654">
        <v>124.38</v>
      </c>
      <c r="F106" s="652"/>
      <c r="G106" s="654">
        <v>0</v>
      </c>
      <c r="H106" s="654">
        <v>0</v>
      </c>
      <c r="I106" s="654">
        <v>0</v>
      </c>
      <c r="J106" s="652"/>
      <c r="K106" s="654">
        <v>3993787</v>
      </c>
      <c r="L106" s="654">
        <v>4967535</v>
      </c>
      <c r="M106" s="654">
        <v>124.38</v>
      </c>
    </row>
    <row r="107" spans="1:13" x14ac:dyDescent="0.25">
      <c r="A107" s="654" t="s">
        <v>988</v>
      </c>
      <c r="B107" s="654" t="s">
        <v>989</v>
      </c>
      <c r="C107" s="654">
        <v>0</v>
      </c>
      <c r="D107" s="654">
        <v>0</v>
      </c>
      <c r="E107" s="654">
        <v>0</v>
      </c>
      <c r="F107" s="652"/>
      <c r="G107" s="654">
        <v>0</v>
      </c>
      <c r="H107" s="654">
        <v>0</v>
      </c>
      <c r="I107" s="654">
        <v>0</v>
      </c>
      <c r="J107" s="652"/>
      <c r="K107" s="654">
        <v>0</v>
      </c>
      <c r="L107" s="654">
        <v>0</v>
      </c>
      <c r="M107" s="654">
        <v>0</v>
      </c>
    </row>
    <row r="108" spans="1:13" x14ac:dyDescent="0.25">
      <c r="A108" s="654" t="s">
        <v>990</v>
      </c>
      <c r="B108" s="654" t="s">
        <v>991</v>
      </c>
      <c r="C108" s="654">
        <v>570383419</v>
      </c>
      <c r="D108" s="654">
        <v>553327630</v>
      </c>
      <c r="E108" s="654">
        <v>97.01</v>
      </c>
      <c r="F108" s="652"/>
      <c r="G108" s="654">
        <v>3097583</v>
      </c>
      <c r="H108" s="654">
        <v>3345588</v>
      </c>
      <c r="I108" s="654">
        <v>108.01</v>
      </c>
      <c r="J108" s="652"/>
      <c r="K108" s="654">
        <v>573481002</v>
      </c>
      <c r="L108" s="654">
        <v>556673218</v>
      </c>
      <c r="M108" s="654">
        <v>97.07</v>
      </c>
    </row>
    <row r="109" spans="1:13" x14ac:dyDescent="0.25">
      <c r="A109" s="654" t="s">
        <v>992</v>
      </c>
      <c r="B109" s="654" t="s">
        <v>993</v>
      </c>
      <c r="C109" s="654">
        <v>965102776</v>
      </c>
      <c r="D109" s="654">
        <v>969152731</v>
      </c>
      <c r="E109" s="654">
        <v>100.42</v>
      </c>
      <c r="F109" s="652"/>
      <c r="G109" s="654">
        <v>3825871</v>
      </c>
      <c r="H109" s="654">
        <v>3233872</v>
      </c>
      <c r="I109" s="654">
        <v>84.53</v>
      </c>
      <c r="J109" s="652"/>
      <c r="K109" s="654">
        <v>968928647</v>
      </c>
      <c r="L109" s="654">
        <v>972386603</v>
      </c>
      <c r="M109" s="654">
        <v>100.36</v>
      </c>
    </row>
    <row r="110" spans="1:13" x14ac:dyDescent="0.25">
      <c r="A110" s="654" t="s">
        <v>328</v>
      </c>
      <c r="B110" s="654" t="s">
        <v>328</v>
      </c>
      <c r="C110" s="654" t="s">
        <v>328</v>
      </c>
      <c r="D110" s="654" t="s">
        <v>328</v>
      </c>
      <c r="E110" s="654" t="s">
        <v>328</v>
      </c>
      <c r="F110" s="652"/>
      <c r="G110" s="654" t="s">
        <v>328</v>
      </c>
      <c r="H110" s="654" t="s">
        <v>328</v>
      </c>
      <c r="I110" s="654" t="s">
        <v>328</v>
      </c>
      <c r="J110" s="652"/>
      <c r="K110" s="654" t="s">
        <v>328</v>
      </c>
      <c r="L110" s="654" t="s">
        <v>328</v>
      </c>
      <c r="M110" s="654" t="s">
        <v>328</v>
      </c>
    </row>
    <row r="111" spans="1:13" x14ac:dyDescent="0.25">
      <c r="A111" s="654" t="s">
        <v>994</v>
      </c>
      <c r="B111" s="654" t="s">
        <v>995</v>
      </c>
      <c r="C111" s="654" t="s">
        <v>328</v>
      </c>
      <c r="D111" s="654" t="s">
        <v>328</v>
      </c>
      <c r="E111" s="654" t="s">
        <v>328</v>
      </c>
      <c r="F111" s="652"/>
      <c r="G111" s="654" t="s">
        <v>328</v>
      </c>
      <c r="H111" s="654" t="s">
        <v>328</v>
      </c>
      <c r="I111" s="654" t="s">
        <v>328</v>
      </c>
      <c r="J111" s="652"/>
      <c r="K111" s="654" t="s">
        <v>328</v>
      </c>
      <c r="L111" s="654" t="s">
        <v>328</v>
      </c>
      <c r="M111" s="654" t="s">
        <v>328</v>
      </c>
    </row>
    <row r="112" spans="1:13" x14ac:dyDescent="0.25">
      <c r="A112" s="654" t="s">
        <v>996</v>
      </c>
      <c r="B112" s="654" t="s">
        <v>997</v>
      </c>
      <c r="C112" s="654">
        <v>16745631</v>
      </c>
      <c r="D112" s="654">
        <v>25419135</v>
      </c>
      <c r="E112" s="654">
        <v>151.80000000000001</v>
      </c>
      <c r="F112" s="652"/>
      <c r="G112" s="654">
        <v>2732277</v>
      </c>
      <c r="H112" s="654">
        <v>3918910</v>
      </c>
      <c r="I112" s="654">
        <v>143.43</v>
      </c>
      <c r="J112" s="652"/>
      <c r="K112" s="654">
        <v>19477908</v>
      </c>
      <c r="L112" s="654">
        <v>29338045</v>
      </c>
      <c r="M112" s="654">
        <v>150.62</v>
      </c>
    </row>
    <row r="113" spans="1:13" x14ac:dyDescent="0.25">
      <c r="A113" s="654" t="s">
        <v>998</v>
      </c>
      <c r="B113" s="654" t="s">
        <v>999</v>
      </c>
      <c r="C113" s="654">
        <v>2604782</v>
      </c>
      <c r="D113" s="654">
        <v>2802056</v>
      </c>
      <c r="E113" s="654">
        <v>107.57</v>
      </c>
      <c r="F113" s="652"/>
      <c r="G113" s="654">
        <v>1350148</v>
      </c>
      <c r="H113" s="654">
        <v>2381324</v>
      </c>
      <c r="I113" s="654">
        <v>176.38</v>
      </c>
      <c r="J113" s="652"/>
      <c r="K113" s="654">
        <v>3954930</v>
      </c>
      <c r="L113" s="654">
        <v>5183380</v>
      </c>
      <c r="M113" s="654">
        <v>131.06</v>
      </c>
    </row>
    <row r="114" spans="1:13" x14ac:dyDescent="0.25">
      <c r="A114" s="654" t="s">
        <v>1000</v>
      </c>
      <c r="B114" s="654" t="s">
        <v>1001</v>
      </c>
      <c r="C114" s="654"/>
      <c r="D114" s="654"/>
      <c r="E114" s="654">
        <v>0</v>
      </c>
      <c r="F114" s="652"/>
      <c r="G114" s="654"/>
      <c r="H114" s="654"/>
      <c r="I114" s="654">
        <v>0</v>
      </c>
      <c r="J114" s="652"/>
      <c r="K114" s="654"/>
      <c r="L114" s="654"/>
      <c r="M114" s="654">
        <v>0</v>
      </c>
    </row>
    <row r="115" spans="1:13" x14ac:dyDescent="0.25">
      <c r="A115" s="654" t="s">
        <v>1002</v>
      </c>
      <c r="B115" s="654" t="s">
        <v>1003</v>
      </c>
      <c r="C115" s="654">
        <v>-50243218</v>
      </c>
      <c r="D115" s="654">
        <v>-50243218</v>
      </c>
      <c r="E115" s="654">
        <v>100</v>
      </c>
      <c r="F115" s="652"/>
      <c r="G115" s="654">
        <v>0</v>
      </c>
      <c r="H115" s="654">
        <v>0</v>
      </c>
      <c r="I115" s="654">
        <v>0</v>
      </c>
      <c r="J115" s="652"/>
      <c r="K115" s="654">
        <v>-50243218</v>
      </c>
      <c r="L115" s="654">
        <v>-50243218</v>
      </c>
      <c r="M115" s="654">
        <v>100</v>
      </c>
    </row>
    <row r="116" spans="1:13" x14ac:dyDescent="0.25">
      <c r="A116" s="654" t="s">
        <v>1004</v>
      </c>
      <c r="B116" s="654" t="s">
        <v>1005</v>
      </c>
      <c r="C116" s="654"/>
      <c r="D116" s="654"/>
      <c r="E116" s="654">
        <v>0</v>
      </c>
      <c r="F116" s="652"/>
      <c r="G116" s="654"/>
      <c r="H116" s="654"/>
      <c r="I116" s="654">
        <v>0</v>
      </c>
      <c r="J116" s="652"/>
      <c r="K116" s="654"/>
      <c r="L116" s="654"/>
      <c r="M116" s="654">
        <v>0</v>
      </c>
    </row>
    <row r="117" spans="1:13" x14ac:dyDescent="0.25">
      <c r="A117" s="654" t="s">
        <v>1006</v>
      </c>
      <c r="B117" s="654" t="s">
        <v>1007</v>
      </c>
      <c r="C117" s="654">
        <v>0</v>
      </c>
      <c r="D117" s="654">
        <v>0</v>
      </c>
      <c r="E117" s="654">
        <v>0</v>
      </c>
      <c r="F117" s="652"/>
      <c r="G117" s="654">
        <v>0</v>
      </c>
      <c r="H117" s="654">
        <v>0</v>
      </c>
      <c r="I117" s="654">
        <v>0</v>
      </c>
      <c r="J117" s="652"/>
      <c r="K117" s="654">
        <v>0</v>
      </c>
      <c r="L117" s="654">
        <v>0</v>
      </c>
      <c r="M117" s="654">
        <v>0</v>
      </c>
    </row>
    <row r="118" spans="1:13" x14ac:dyDescent="0.25">
      <c r="A118" s="654" t="s">
        <v>1008</v>
      </c>
      <c r="B118" s="654" t="s">
        <v>1009</v>
      </c>
      <c r="C118" s="654">
        <v>0</v>
      </c>
      <c r="D118" s="654">
        <v>0</v>
      </c>
      <c r="E118" s="654">
        <v>0</v>
      </c>
      <c r="F118" s="652"/>
      <c r="G118" s="654">
        <v>0</v>
      </c>
      <c r="H118" s="654">
        <v>0</v>
      </c>
      <c r="I118" s="654">
        <v>0</v>
      </c>
      <c r="J118" s="652"/>
      <c r="K118" s="654">
        <v>0</v>
      </c>
      <c r="L118" s="654">
        <v>0</v>
      </c>
      <c r="M118" s="654">
        <v>0</v>
      </c>
    </row>
    <row r="119" spans="1:13" x14ac:dyDescent="0.25">
      <c r="A119" s="654" t="s">
        <v>1010</v>
      </c>
      <c r="B119" s="654" t="s">
        <v>1011</v>
      </c>
      <c r="C119" s="654">
        <v>0</v>
      </c>
      <c r="D119" s="654">
        <v>0</v>
      </c>
      <c r="E119" s="654">
        <v>0</v>
      </c>
      <c r="F119" s="652"/>
      <c r="G119" s="654">
        <v>0</v>
      </c>
      <c r="H119" s="654">
        <v>0</v>
      </c>
      <c r="I119" s="654">
        <v>0</v>
      </c>
      <c r="J119" s="652"/>
      <c r="K119" s="654">
        <v>0</v>
      </c>
      <c r="L119" s="654">
        <v>0</v>
      </c>
      <c r="M119" s="654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8" scale="6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E60CE-BD6E-47DB-9205-E7E7CDD047C2}">
  <dimension ref="A1:G36"/>
  <sheetViews>
    <sheetView workbookViewId="0">
      <selection activeCell="C1" sqref="C1"/>
    </sheetView>
  </sheetViews>
  <sheetFormatPr defaultRowHeight="15" x14ac:dyDescent="0.25"/>
  <cols>
    <col min="1" max="1" width="65.85546875" style="662" customWidth="1"/>
    <col min="2" max="2" width="12.42578125" style="662" customWidth="1"/>
    <col min="3" max="3" width="11.85546875" style="662" customWidth="1"/>
    <col min="4" max="4" width="12.7109375" style="662" customWidth="1"/>
    <col min="5" max="5" width="11.5703125" style="662" customWidth="1"/>
    <col min="6" max="6" width="9.85546875" style="662" bestFit="1" customWidth="1"/>
    <col min="7" max="16384" width="9.140625" style="662"/>
  </cols>
  <sheetData>
    <row r="1" spans="1:6" x14ac:dyDescent="0.25">
      <c r="C1" s="743" t="s">
        <v>1072</v>
      </c>
    </row>
    <row r="2" spans="1:6" x14ac:dyDescent="0.25">
      <c r="A2" s="662" t="s">
        <v>1049</v>
      </c>
      <c r="C2" s="662">
        <v>1360</v>
      </c>
      <c r="D2" s="662">
        <v>1360</v>
      </c>
    </row>
    <row r="3" spans="1:6" x14ac:dyDescent="0.25">
      <c r="A3" s="663" t="s">
        <v>1021</v>
      </c>
      <c r="B3" s="663"/>
      <c r="C3" s="664">
        <v>2018</v>
      </c>
      <c r="D3" s="664">
        <v>2018</v>
      </c>
      <c r="E3" s="665"/>
    </row>
    <row r="4" spans="1:6" x14ac:dyDescent="0.25">
      <c r="A4" s="665" t="s">
        <v>1022</v>
      </c>
      <c r="B4" s="665"/>
      <c r="C4" s="665"/>
      <c r="D4" s="666" t="s">
        <v>1050</v>
      </c>
      <c r="E4" s="665"/>
    </row>
    <row r="5" spans="1:6" x14ac:dyDescent="0.25">
      <c r="A5" s="665" t="s">
        <v>1023</v>
      </c>
      <c r="B5" s="667" t="s">
        <v>1024</v>
      </c>
      <c r="C5" s="666"/>
      <c r="D5" s="665"/>
      <c r="E5" s="668"/>
      <c r="F5" s="667"/>
    </row>
    <row r="6" spans="1:6" x14ac:dyDescent="0.25">
      <c r="A6" s="665" t="s">
        <v>1025</v>
      </c>
      <c r="B6" s="665"/>
      <c r="C6" s="666">
        <v>3929260</v>
      </c>
      <c r="D6" s="666">
        <v>3929260</v>
      </c>
      <c r="E6" s="666"/>
    </row>
    <row r="7" spans="1:6" x14ac:dyDescent="0.25">
      <c r="A7" s="665" t="s">
        <v>1026</v>
      </c>
      <c r="B7" s="665"/>
      <c r="C7" s="666">
        <v>5120000</v>
      </c>
      <c r="D7" s="666">
        <v>5120000</v>
      </c>
      <c r="E7" s="666"/>
    </row>
    <row r="8" spans="1:6" x14ac:dyDescent="0.25">
      <c r="A8" s="665" t="s">
        <v>1027</v>
      </c>
      <c r="B8" s="665"/>
      <c r="C8" s="666">
        <v>1569474</v>
      </c>
      <c r="D8" s="666">
        <v>1569474</v>
      </c>
      <c r="E8" s="665"/>
    </row>
    <row r="9" spans="1:6" x14ac:dyDescent="0.25">
      <c r="A9" s="665" t="s">
        <v>1028</v>
      </c>
      <c r="B9" s="665"/>
      <c r="C9" s="665"/>
      <c r="D9" s="665"/>
      <c r="E9" s="665"/>
    </row>
    <row r="10" spans="1:6" x14ac:dyDescent="0.25">
      <c r="A10" s="665" t="s">
        <v>1029</v>
      </c>
      <c r="B10" s="665"/>
      <c r="C10" s="666">
        <v>2605960</v>
      </c>
      <c r="D10" s="666">
        <v>2605960</v>
      </c>
      <c r="E10" s="665"/>
    </row>
    <row r="11" spans="1:6" x14ac:dyDescent="0.25">
      <c r="A11" s="663" t="s">
        <v>1030</v>
      </c>
      <c r="B11" s="665"/>
      <c r="C11" s="669">
        <f>SUM(C6:C10)</f>
        <v>13224694</v>
      </c>
      <c r="D11" s="669">
        <f>SUM(D6:D10)</f>
        <v>13224694</v>
      </c>
      <c r="E11" s="666"/>
      <c r="F11" s="679"/>
    </row>
    <row r="12" spans="1:6" x14ac:dyDescent="0.25">
      <c r="A12" s="665" t="s">
        <v>1031</v>
      </c>
      <c r="B12" s="665"/>
      <c r="C12" s="666">
        <v>8698295</v>
      </c>
      <c r="D12" s="666">
        <v>8698295</v>
      </c>
      <c r="E12" s="666"/>
    </row>
    <row r="13" spans="1:6" x14ac:dyDescent="0.25">
      <c r="A13" s="665" t="s">
        <v>1032</v>
      </c>
      <c r="B13" s="665"/>
      <c r="C13" s="666">
        <v>6000000</v>
      </c>
      <c r="D13" s="666">
        <v>6000000</v>
      </c>
      <c r="E13" s="666"/>
    </row>
    <row r="14" spans="1:6" x14ac:dyDescent="0.25">
      <c r="A14" s="665" t="s">
        <v>340</v>
      </c>
      <c r="B14" s="665"/>
      <c r="C14" s="666"/>
      <c r="D14" s="666"/>
      <c r="E14" s="666"/>
    </row>
    <row r="15" spans="1:6" x14ac:dyDescent="0.25">
      <c r="A15" s="665" t="s">
        <v>1033</v>
      </c>
      <c r="B15" s="665"/>
      <c r="C15" s="666"/>
      <c r="D15" s="666">
        <v>22326</v>
      </c>
      <c r="E15" s="666"/>
    </row>
    <row r="16" spans="1:6" x14ac:dyDescent="0.25">
      <c r="A16" s="665" t="s">
        <v>1034</v>
      </c>
      <c r="B16" s="665"/>
      <c r="C16" s="666">
        <v>1170400</v>
      </c>
      <c r="D16" s="666">
        <v>1170400</v>
      </c>
      <c r="E16" s="666"/>
    </row>
    <row r="17" spans="1:7" x14ac:dyDescent="0.25">
      <c r="A17" s="665" t="s">
        <v>1035</v>
      </c>
      <c r="B17" s="665"/>
      <c r="C17" s="666">
        <v>68850</v>
      </c>
      <c r="D17" s="666">
        <v>68850</v>
      </c>
      <c r="E17" s="666"/>
    </row>
    <row r="18" spans="1:7" x14ac:dyDescent="0.25">
      <c r="A18" s="665" t="s">
        <v>1036</v>
      </c>
      <c r="B18" s="665"/>
      <c r="C18" s="666">
        <v>36000</v>
      </c>
      <c r="D18" s="666">
        <v>36000</v>
      </c>
      <c r="E18" s="666"/>
    </row>
    <row r="19" spans="1:7" x14ac:dyDescent="0.25">
      <c r="A19" s="663" t="s">
        <v>1037</v>
      </c>
      <c r="B19" s="663"/>
      <c r="C19" s="670">
        <f>SUM(C11:C18)</f>
        <v>29198239</v>
      </c>
      <c r="D19" s="670">
        <f>SUM(D11:D18)</f>
        <v>29220565</v>
      </c>
      <c r="E19" s="670"/>
      <c r="F19" s="679"/>
    </row>
    <row r="20" spans="1:7" x14ac:dyDescent="0.25">
      <c r="A20" s="665" t="s">
        <v>1038</v>
      </c>
      <c r="B20" s="665"/>
      <c r="C20" s="666">
        <v>23559000</v>
      </c>
      <c r="D20" s="666">
        <v>24663084</v>
      </c>
      <c r="E20" s="666"/>
    </row>
    <row r="21" spans="1:7" x14ac:dyDescent="0.25">
      <c r="A21" s="665" t="s">
        <v>1039</v>
      </c>
      <c r="B21" s="665"/>
      <c r="C21" s="666">
        <v>3676300</v>
      </c>
      <c r="D21" s="666">
        <v>3839900</v>
      </c>
      <c r="E21" s="666"/>
    </row>
    <row r="22" spans="1:7" x14ac:dyDescent="0.25">
      <c r="A22" s="665" t="s">
        <v>1040</v>
      </c>
      <c r="B22" s="665"/>
      <c r="C22" s="670">
        <f>SUM(C20:C21)</f>
        <v>27235300</v>
      </c>
      <c r="D22" s="670">
        <f>SUM(D20:D21)</f>
        <v>28502984</v>
      </c>
      <c r="E22" s="670"/>
      <c r="F22" s="673"/>
      <c r="G22" s="671"/>
    </row>
    <row r="23" spans="1:7" x14ac:dyDescent="0.25">
      <c r="A23" s="665" t="s">
        <v>1041</v>
      </c>
      <c r="B23" s="665"/>
      <c r="C23" s="670">
        <v>8911000</v>
      </c>
      <c r="D23" s="670">
        <v>8911000</v>
      </c>
      <c r="E23" s="666"/>
      <c r="F23" s="672"/>
      <c r="G23" s="671"/>
    </row>
    <row r="24" spans="1:7" x14ac:dyDescent="0.25">
      <c r="A24" s="665" t="s">
        <v>1042</v>
      </c>
      <c r="B24" s="665"/>
      <c r="C24" s="666"/>
      <c r="D24" s="666"/>
      <c r="E24" s="666"/>
      <c r="F24" s="672"/>
      <c r="G24" s="671"/>
    </row>
    <row r="25" spans="1:7" x14ac:dyDescent="0.25">
      <c r="A25" s="665" t="s">
        <v>1043</v>
      </c>
      <c r="B25" s="665"/>
      <c r="C25" s="670">
        <v>664320</v>
      </c>
      <c r="D25" s="670">
        <v>775040</v>
      </c>
      <c r="E25" s="666"/>
      <c r="F25" s="671"/>
      <c r="G25" s="671"/>
    </row>
    <row r="26" spans="1:7" x14ac:dyDescent="0.25">
      <c r="A26" s="665" t="s">
        <v>1044</v>
      </c>
      <c r="B26" s="665"/>
      <c r="C26" s="666">
        <v>9310000</v>
      </c>
      <c r="D26" s="666">
        <v>9120000</v>
      </c>
      <c r="E26" s="666"/>
      <c r="F26" s="672"/>
      <c r="G26" s="671"/>
    </row>
    <row r="27" spans="1:7" x14ac:dyDescent="0.25">
      <c r="A27" s="665" t="s">
        <v>1045</v>
      </c>
      <c r="B27" s="665"/>
      <c r="C27" s="666">
        <v>7326997</v>
      </c>
      <c r="D27" s="666">
        <v>7022997</v>
      </c>
      <c r="E27" s="666"/>
      <c r="F27" s="672"/>
      <c r="G27" s="671"/>
    </row>
    <row r="28" spans="1:7" x14ac:dyDescent="0.25">
      <c r="A28" s="665" t="s">
        <v>1046</v>
      </c>
      <c r="B28" s="665"/>
      <c r="C28" s="666">
        <v>186960</v>
      </c>
      <c r="D28" s="666">
        <v>3420</v>
      </c>
      <c r="E28" s="666"/>
      <c r="F28" s="672"/>
      <c r="G28" s="671"/>
    </row>
    <row r="29" spans="1:7" x14ac:dyDescent="0.25">
      <c r="A29" s="665" t="s">
        <v>1047</v>
      </c>
      <c r="B29" s="665"/>
      <c r="C29" s="670">
        <f>SUM(C26:C28)</f>
        <v>16823957</v>
      </c>
      <c r="D29" s="670">
        <f>SUM(D26:D28)</f>
        <v>16146417</v>
      </c>
      <c r="E29" s="670"/>
      <c r="F29" s="673"/>
      <c r="G29" s="671"/>
    </row>
    <row r="30" spans="1:7" x14ac:dyDescent="0.25">
      <c r="A30" s="665" t="s">
        <v>1048</v>
      </c>
      <c r="B30" s="665"/>
      <c r="C30" s="666">
        <v>1800000</v>
      </c>
      <c r="D30" s="666">
        <v>1800000</v>
      </c>
      <c r="E30" s="666"/>
      <c r="F30" s="672"/>
      <c r="G30" s="671"/>
    </row>
    <row r="31" spans="1:7" x14ac:dyDescent="0.25">
      <c r="A31" s="663" t="s">
        <v>39</v>
      </c>
      <c r="B31" s="663"/>
      <c r="C31" s="669">
        <v>84632816</v>
      </c>
      <c r="D31" s="669">
        <v>85356006</v>
      </c>
      <c r="E31" s="670"/>
      <c r="F31" s="673"/>
      <c r="G31" s="671"/>
    </row>
    <row r="32" spans="1:7" x14ac:dyDescent="0.25">
      <c r="A32" s="665"/>
      <c r="B32" s="665"/>
      <c r="C32" s="666"/>
      <c r="D32" s="666"/>
      <c r="E32" s="666"/>
      <c r="F32" s="671"/>
      <c r="G32" s="671"/>
    </row>
    <row r="33" spans="1:5" x14ac:dyDescent="0.25">
      <c r="A33" s="674"/>
      <c r="B33" s="674"/>
      <c r="C33" s="675"/>
      <c r="D33" s="675"/>
      <c r="E33" s="676"/>
    </row>
    <row r="34" spans="1:5" x14ac:dyDescent="0.25">
      <c r="A34" s="677"/>
      <c r="B34" s="677"/>
      <c r="C34" s="678"/>
      <c r="D34" s="678"/>
      <c r="E34" s="673"/>
    </row>
    <row r="35" spans="1:5" x14ac:dyDescent="0.25">
      <c r="A35" s="671"/>
      <c r="B35" s="671"/>
      <c r="C35" s="671"/>
      <c r="D35" s="671"/>
      <c r="E35" s="671"/>
    </row>
    <row r="36" spans="1:5" x14ac:dyDescent="0.25">
      <c r="A36" s="671"/>
      <c r="B36" s="671"/>
      <c r="C36" s="671"/>
      <c r="D36" s="671"/>
      <c r="E36" s="671"/>
    </row>
  </sheetData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921EE-C30B-46C8-81BF-A7D22CD5944E}">
  <dimension ref="B3:F28"/>
  <sheetViews>
    <sheetView tabSelected="1" topLeftCell="A7" workbookViewId="0">
      <selection activeCell="C3" sqref="C3"/>
    </sheetView>
  </sheetViews>
  <sheetFormatPr defaultRowHeight="12.75" x14ac:dyDescent="0.2"/>
  <cols>
    <col min="1" max="1" width="2" style="589" customWidth="1"/>
    <col min="2" max="2" width="8" style="589" customWidth="1"/>
    <col min="3" max="3" width="37" style="589" customWidth="1"/>
    <col min="4" max="4" width="36.28515625" style="589" customWidth="1"/>
    <col min="5" max="16384" width="9.140625" style="589"/>
  </cols>
  <sheetData>
    <row r="3" spans="2:6" x14ac:dyDescent="0.2">
      <c r="C3" s="661" t="s">
        <v>1073</v>
      </c>
      <c r="D3" s="643"/>
    </row>
    <row r="5" spans="2:6" ht="15.75" x14ac:dyDescent="0.2">
      <c r="C5" s="660"/>
      <c r="D5" s="617"/>
      <c r="E5" s="660"/>
      <c r="F5" s="660"/>
    </row>
    <row r="6" spans="2:6" x14ac:dyDescent="0.2">
      <c r="C6" s="589" t="s">
        <v>1020</v>
      </c>
    </row>
    <row r="8" spans="2:6" ht="15.75" x14ac:dyDescent="0.2">
      <c r="B8" s="659"/>
    </row>
    <row r="9" spans="2:6" ht="16.5" thickBot="1" x14ac:dyDescent="0.25">
      <c r="B9" s="619"/>
    </row>
    <row r="10" spans="2:6" ht="16.5" thickBot="1" x14ac:dyDescent="0.25">
      <c r="B10" s="658"/>
      <c r="C10" s="657" t="s">
        <v>794</v>
      </c>
      <c r="D10" s="657" t="s">
        <v>795</v>
      </c>
    </row>
    <row r="11" spans="2:6" ht="16.5" thickBot="1" x14ac:dyDescent="0.25">
      <c r="B11" s="656">
        <v>1</v>
      </c>
      <c r="C11" s="696" t="s">
        <v>1019</v>
      </c>
      <c r="D11" s="698"/>
    </row>
    <row r="12" spans="2:6" ht="31.5" x14ac:dyDescent="0.2">
      <c r="B12" s="741">
        <v>2</v>
      </c>
      <c r="C12" s="622" t="s">
        <v>1018</v>
      </c>
      <c r="D12" s="694" t="s">
        <v>1014</v>
      </c>
    </row>
    <row r="13" spans="2:6" ht="16.5" thickBot="1" x14ac:dyDescent="0.25">
      <c r="B13" s="742"/>
      <c r="C13" s="623" t="s">
        <v>1013</v>
      </c>
      <c r="D13" s="695"/>
    </row>
    <row r="14" spans="2:6" ht="16.5" thickBot="1" x14ac:dyDescent="0.25">
      <c r="B14" s="656">
        <v>3</v>
      </c>
      <c r="C14" s="655"/>
      <c r="D14" s="655"/>
    </row>
    <row r="15" spans="2:6" ht="16.5" thickBot="1" x14ac:dyDescent="0.25">
      <c r="B15" s="656">
        <v>4</v>
      </c>
      <c r="C15" s="655"/>
      <c r="D15" s="655"/>
    </row>
    <row r="16" spans="2:6" ht="16.5" thickBot="1" x14ac:dyDescent="0.25">
      <c r="B16" s="656">
        <v>5</v>
      </c>
      <c r="C16" s="655"/>
      <c r="D16" s="655"/>
    </row>
    <row r="17" spans="2:4" ht="16.5" thickBot="1" x14ac:dyDescent="0.25">
      <c r="B17" s="656">
        <v>6</v>
      </c>
      <c r="C17" s="628" t="s">
        <v>1017</v>
      </c>
      <c r="D17" s="655">
        <v>0</v>
      </c>
    </row>
    <row r="18" spans="2:4" ht="16.5" thickBot="1" x14ac:dyDescent="0.25">
      <c r="B18" s="656">
        <v>7</v>
      </c>
      <c r="C18" s="696" t="s">
        <v>1016</v>
      </c>
      <c r="D18" s="698"/>
    </row>
    <row r="19" spans="2:4" ht="31.5" x14ac:dyDescent="0.2">
      <c r="B19" s="741">
        <v>8</v>
      </c>
      <c r="C19" s="622" t="s">
        <v>1015</v>
      </c>
      <c r="D19" s="694" t="s">
        <v>1014</v>
      </c>
    </row>
    <row r="20" spans="2:4" ht="16.5" thickBot="1" x14ac:dyDescent="0.25">
      <c r="B20" s="742"/>
      <c r="C20" s="623" t="s">
        <v>1013</v>
      </c>
      <c r="D20" s="695"/>
    </row>
    <row r="21" spans="2:4" ht="16.5" thickBot="1" x14ac:dyDescent="0.25">
      <c r="B21" s="656">
        <v>9</v>
      </c>
      <c r="C21" s="655"/>
      <c r="D21" s="655"/>
    </row>
    <row r="22" spans="2:4" ht="16.5" thickBot="1" x14ac:dyDescent="0.25">
      <c r="B22" s="656">
        <v>10</v>
      </c>
      <c r="C22" s="655"/>
      <c r="D22" s="655"/>
    </row>
    <row r="23" spans="2:4" ht="16.5" thickBot="1" x14ac:dyDescent="0.25">
      <c r="B23" s="656">
        <v>11</v>
      </c>
      <c r="C23" s="655"/>
      <c r="D23" s="655"/>
    </row>
    <row r="24" spans="2:4" ht="16.5" thickBot="1" x14ac:dyDescent="0.25">
      <c r="B24" s="656">
        <v>12</v>
      </c>
      <c r="C24" s="655"/>
      <c r="D24" s="655"/>
    </row>
    <row r="25" spans="2:4" ht="16.5" thickBot="1" x14ac:dyDescent="0.25">
      <c r="B25" s="656">
        <v>13</v>
      </c>
      <c r="C25" s="655"/>
      <c r="D25" s="655"/>
    </row>
    <row r="26" spans="2:4" ht="16.5" thickBot="1" x14ac:dyDescent="0.25">
      <c r="B26" s="656">
        <v>14</v>
      </c>
      <c r="C26" s="655"/>
      <c r="D26" s="655"/>
    </row>
    <row r="27" spans="2:4" ht="16.5" thickBot="1" x14ac:dyDescent="0.25">
      <c r="B27" s="656">
        <v>15</v>
      </c>
      <c r="C27" s="628" t="s">
        <v>1012</v>
      </c>
      <c r="D27" s="655">
        <v>0</v>
      </c>
    </row>
    <row r="28" spans="2:4" x14ac:dyDescent="0.2">
      <c r="B28" s="636"/>
    </row>
  </sheetData>
  <mergeCells count="6">
    <mergeCell ref="C11:D11"/>
    <mergeCell ref="B12:B13"/>
    <mergeCell ref="D12:D13"/>
    <mergeCell ref="C18:D18"/>
    <mergeCell ref="B19:B20"/>
    <mergeCell ref="D19:D20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>
      <selection activeCell="H27" sqref="H27"/>
    </sheetView>
  </sheetViews>
  <sheetFormatPr defaultRowHeight="12.75" x14ac:dyDescent="0.2"/>
  <cols>
    <col min="1" max="1" width="42.28515625" customWidth="1"/>
    <col min="5" max="5" width="11.140625" customWidth="1"/>
  </cols>
  <sheetData/>
  <phoneticPr fontId="0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6697C-9740-4782-AEE0-737C2A2BA601}">
  <dimension ref="A2:E13"/>
  <sheetViews>
    <sheetView workbookViewId="0">
      <pane ySplit="6" topLeftCell="A7" activePane="bottomLeft" state="frozen"/>
      <selection pane="bottomLeft" activeCell="B23" sqref="B23"/>
    </sheetView>
  </sheetViews>
  <sheetFormatPr defaultRowHeight="12.75" x14ac:dyDescent="0.2"/>
  <cols>
    <col min="1" max="1" width="8.140625" style="589" customWidth="1"/>
    <col min="2" max="2" width="41" style="589" customWidth="1"/>
    <col min="3" max="3" width="11.28515625" style="589" customWidth="1"/>
    <col min="4" max="4" width="12.140625" style="589" customWidth="1"/>
    <col min="5" max="5" width="12.5703125" style="589" customWidth="1"/>
    <col min="6" max="256" width="9.140625" style="589"/>
    <col min="257" max="257" width="8.140625" style="589" customWidth="1"/>
    <col min="258" max="258" width="41" style="589" customWidth="1"/>
    <col min="259" max="259" width="11.28515625" style="589" customWidth="1"/>
    <col min="260" max="260" width="12.140625" style="589" customWidth="1"/>
    <col min="261" max="261" width="12.5703125" style="589" customWidth="1"/>
    <col min="262" max="512" width="9.140625" style="589"/>
    <col min="513" max="513" width="8.140625" style="589" customWidth="1"/>
    <col min="514" max="514" width="41" style="589" customWidth="1"/>
    <col min="515" max="515" width="11.28515625" style="589" customWidth="1"/>
    <col min="516" max="516" width="12.140625" style="589" customWidth="1"/>
    <col min="517" max="517" width="12.5703125" style="589" customWidth="1"/>
    <col min="518" max="768" width="9.140625" style="589"/>
    <col min="769" max="769" width="8.140625" style="589" customWidth="1"/>
    <col min="770" max="770" width="41" style="589" customWidth="1"/>
    <col min="771" max="771" width="11.28515625" style="589" customWidth="1"/>
    <col min="772" max="772" width="12.140625" style="589" customWidth="1"/>
    <col min="773" max="773" width="12.5703125" style="589" customWidth="1"/>
    <col min="774" max="1024" width="9.140625" style="589"/>
    <col min="1025" max="1025" width="8.140625" style="589" customWidth="1"/>
    <col min="1026" max="1026" width="41" style="589" customWidth="1"/>
    <col min="1027" max="1027" width="11.28515625" style="589" customWidth="1"/>
    <col min="1028" max="1028" width="12.140625" style="589" customWidth="1"/>
    <col min="1029" max="1029" width="12.5703125" style="589" customWidth="1"/>
    <col min="1030" max="1280" width="9.140625" style="589"/>
    <col min="1281" max="1281" width="8.140625" style="589" customWidth="1"/>
    <col min="1282" max="1282" width="41" style="589" customWidth="1"/>
    <col min="1283" max="1283" width="11.28515625" style="589" customWidth="1"/>
    <col min="1284" max="1284" width="12.140625" style="589" customWidth="1"/>
    <col min="1285" max="1285" width="12.5703125" style="589" customWidth="1"/>
    <col min="1286" max="1536" width="9.140625" style="589"/>
    <col min="1537" max="1537" width="8.140625" style="589" customWidth="1"/>
    <col min="1538" max="1538" width="41" style="589" customWidth="1"/>
    <col min="1539" max="1539" width="11.28515625" style="589" customWidth="1"/>
    <col min="1540" max="1540" width="12.140625" style="589" customWidth="1"/>
    <col min="1541" max="1541" width="12.5703125" style="589" customWidth="1"/>
    <col min="1542" max="1792" width="9.140625" style="589"/>
    <col min="1793" max="1793" width="8.140625" style="589" customWidth="1"/>
    <col min="1794" max="1794" width="41" style="589" customWidth="1"/>
    <col min="1795" max="1795" width="11.28515625" style="589" customWidth="1"/>
    <col min="1796" max="1796" width="12.140625" style="589" customWidth="1"/>
    <col min="1797" max="1797" width="12.5703125" style="589" customWidth="1"/>
    <col min="1798" max="2048" width="9.140625" style="589"/>
    <col min="2049" max="2049" width="8.140625" style="589" customWidth="1"/>
    <col min="2050" max="2050" width="41" style="589" customWidth="1"/>
    <col min="2051" max="2051" width="11.28515625" style="589" customWidth="1"/>
    <col min="2052" max="2052" width="12.140625" style="589" customWidth="1"/>
    <col min="2053" max="2053" width="12.5703125" style="589" customWidth="1"/>
    <col min="2054" max="2304" width="9.140625" style="589"/>
    <col min="2305" max="2305" width="8.140625" style="589" customWidth="1"/>
    <col min="2306" max="2306" width="41" style="589" customWidth="1"/>
    <col min="2307" max="2307" width="11.28515625" style="589" customWidth="1"/>
    <col min="2308" max="2308" width="12.140625" style="589" customWidth="1"/>
    <col min="2309" max="2309" width="12.5703125" style="589" customWidth="1"/>
    <col min="2310" max="2560" width="9.140625" style="589"/>
    <col min="2561" max="2561" width="8.140625" style="589" customWidth="1"/>
    <col min="2562" max="2562" width="41" style="589" customWidth="1"/>
    <col min="2563" max="2563" width="11.28515625" style="589" customWidth="1"/>
    <col min="2564" max="2564" width="12.140625" style="589" customWidth="1"/>
    <col min="2565" max="2565" width="12.5703125" style="589" customWidth="1"/>
    <col min="2566" max="2816" width="9.140625" style="589"/>
    <col min="2817" max="2817" width="8.140625" style="589" customWidth="1"/>
    <col min="2818" max="2818" width="41" style="589" customWidth="1"/>
    <col min="2819" max="2819" width="11.28515625" style="589" customWidth="1"/>
    <col min="2820" max="2820" width="12.140625" style="589" customWidth="1"/>
    <col min="2821" max="2821" width="12.5703125" style="589" customWidth="1"/>
    <col min="2822" max="3072" width="9.140625" style="589"/>
    <col min="3073" max="3073" width="8.140625" style="589" customWidth="1"/>
    <col min="3074" max="3074" width="41" style="589" customWidth="1"/>
    <col min="3075" max="3075" width="11.28515625" style="589" customWidth="1"/>
    <col min="3076" max="3076" width="12.140625" style="589" customWidth="1"/>
    <col min="3077" max="3077" width="12.5703125" style="589" customWidth="1"/>
    <col min="3078" max="3328" width="9.140625" style="589"/>
    <col min="3329" max="3329" width="8.140625" style="589" customWidth="1"/>
    <col min="3330" max="3330" width="41" style="589" customWidth="1"/>
    <col min="3331" max="3331" width="11.28515625" style="589" customWidth="1"/>
    <col min="3332" max="3332" width="12.140625" style="589" customWidth="1"/>
    <col min="3333" max="3333" width="12.5703125" style="589" customWidth="1"/>
    <col min="3334" max="3584" width="9.140625" style="589"/>
    <col min="3585" max="3585" width="8.140625" style="589" customWidth="1"/>
    <col min="3586" max="3586" width="41" style="589" customWidth="1"/>
    <col min="3587" max="3587" width="11.28515625" style="589" customWidth="1"/>
    <col min="3588" max="3588" width="12.140625" style="589" customWidth="1"/>
    <col min="3589" max="3589" width="12.5703125" style="589" customWidth="1"/>
    <col min="3590" max="3840" width="9.140625" style="589"/>
    <col min="3841" max="3841" width="8.140625" style="589" customWidth="1"/>
    <col min="3842" max="3842" width="41" style="589" customWidth="1"/>
    <col min="3843" max="3843" width="11.28515625" style="589" customWidth="1"/>
    <col min="3844" max="3844" width="12.140625" style="589" customWidth="1"/>
    <col min="3845" max="3845" width="12.5703125" style="589" customWidth="1"/>
    <col min="3846" max="4096" width="9.140625" style="589"/>
    <col min="4097" max="4097" width="8.140625" style="589" customWidth="1"/>
    <col min="4098" max="4098" width="41" style="589" customWidth="1"/>
    <col min="4099" max="4099" width="11.28515625" style="589" customWidth="1"/>
    <col min="4100" max="4100" width="12.140625" style="589" customWidth="1"/>
    <col min="4101" max="4101" width="12.5703125" style="589" customWidth="1"/>
    <col min="4102" max="4352" width="9.140625" style="589"/>
    <col min="4353" max="4353" width="8.140625" style="589" customWidth="1"/>
    <col min="4354" max="4354" width="41" style="589" customWidth="1"/>
    <col min="4355" max="4355" width="11.28515625" style="589" customWidth="1"/>
    <col min="4356" max="4356" width="12.140625" style="589" customWidth="1"/>
    <col min="4357" max="4357" width="12.5703125" style="589" customWidth="1"/>
    <col min="4358" max="4608" width="9.140625" style="589"/>
    <col min="4609" max="4609" width="8.140625" style="589" customWidth="1"/>
    <col min="4610" max="4610" width="41" style="589" customWidth="1"/>
    <col min="4611" max="4611" width="11.28515625" style="589" customWidth="1"/>
    <col min="4612" max="4612" width="12.140625" style="589" customWidth="1"/>
    <col min="4613" max="4613" width="12.5703125" style="589" customWidth="1"/>
    <col min="4614" max="4864" width="9.140625" style="589"/>
    <col min="4865" max="4865" width="8.140625" style="589" customWidth="1"/>
    <col min="4866" max="4866" width="41" style="589" customWidth="1"/>
    <col min="4867" max="4867" width="11.28515625" style="589" customWidth="1"/>
    <col min="4868" max="4868" width="12.140625" style="589" customWidth="1"/>
    <col min="4869" max="4869" width="12.5703125" style="589" customWidth="1"/>
    <col min="4870" max="5120" width="9.140625" style="589"/>
    <col min="5121" max="5121" width="8.140625" style="589" customWidth="1"/>
    <col min="5122" max="5122" width="41" style="589" customWidth="1"/>
    <col min="5123" max="5123" width="11.28515625" style="589" customWidth="1"/>
    <col min="5124" max="5124" width="12.140625" style="589" customWidth="1"/>
    <col min="5125" max="5125" width="12.5703125" style="589" customWidth="1"/>
    <col min="5126" max="5376" width="9.140625" style="589"/>
    <col min="5377" max="5377" width="8.140625" style="589" customWidth="1"/>
    <col min="5378" max="5378" width="41" style="589" customWidth="1"/>
    <col min="5379" max="5379" width="11.28515625" style="589" customWidth="1"/>
    <col min="5380" max="5380" width="12.140625" style="589" customWidth="1"/>
    <col min="5381" max="5381" width="12.5703125" style="589" customWidth="1"/>
    <col min="5382" max="5632" width="9.140625" style="589"/>
    <col min="5633" max="5633" width="8.140625" style="589" customWidth="1"/>
    <col min="5634" max="5634" width="41" style="589" customWidth="1"/>
    <col min="5635" max="5635" width="11.28515625" style="589" customWidth="1"/>
    <col min="5636" max="5636" width="12.140625" style="589" customWidth="1"/>
    <col min="5637" max="5637" width="12.5703125" style="589" customWidth="1"/>
    <col min="5638" max="5888" width="9.140625" style="589"/>
    <col min="5889" max="5889" width="8.140625" style="589" customWidth="1"/>
    <col min="5890" max="5890" width="41" style="589" customWidth="1"/>
    <col min="5891" max="5891" width="11.28515625" style="589" customWidth="1"/>
    <col min="5892" max="5892" width="12.140625" style="589" customWidth="1"/>
    <col min="5893" max="5893" width="12.5703125" style="589" customWidth="1"/>
    <col min="5894" max="6144" width="9.140625" style="589"/>
    <col min="6145" max="6145" width="8.140625" style="589" customWidth="1"/>
    <col min="6146" max="6146" width="41" style="589" customWidth="1"/>
    <col min="6147" max="6147" width="11.28515625" style="589" customWidth="1"/>
    <col min="6148" max="6148" width="12.140625" style="589" customWidth="1"/>
    <col min="6149" max="6149" width="12.5703125" style="589" customWidth="1"/>
    <col min="6150" max="6400" width="9.140625" style="589"/>
    <col min="6401" max="6401" width="8.140625" style="589" customWidth="1"/>
    <col min="6402" max="6402" width="41" style="589" customWidth="1"/>
    <col min="6403" max="6403" width="11.28515625" style="589" customWidth="1"/>
    <col min="6404" max="6404" width="12.140625" style="589" customWidth="1"/>
    <col min="6405" max="6405" width="12.5703125" style="589" customWidth="1"/>
    <col min="6406" max="6656" width="9.140625" style="589"/>
    <col min="6657" max="6657" width="8.140625" style="589" customWidth="1"/>
    <col min="6658" max="6658" width="41" style="589" customWidth="1"/>
    <col min="6659" max="6659" width="11.28515625" style="589" customWidth="1"/>
    <col min="6660" max="6660" width="12.140625" style="589" customWidth="1"/>
    <col min="6661" max="6661" width="12.5703125" style="589" customWidth="1"/>
    <col min="6662" max="6912" width="9.140625" style="589"/>
    <col min="6913" max="6913" width="8.140625" style="589" customWidth="1"/>
    <col min="6914" max="6914" width="41" style="589" customWidth="1"/>
    <col min="6915" max="6915" width="11.28515625" style="589" customWidth="1"/>
    <col min="6916" max="6916" width="12.140625" style="589" customWidth="1"/>
    <col min="6917" max="6917" width="12.5703125" style="589" customWidth="1"/>
    <col min="6918" max="7168" width="9.140625" style="589"/>
    <col min="7169" max="7169" width="8.140625" style="589" customWidth="1"/>
    <col min="7170" max="7170" width="41" style="589" customWidth="1"/>
    <col min="7171" max="7171" width="11.28515625" style="589" customWidth="1"/>
    <col min="7172" max="7172" width="12.140625" style="589" customWidth="1"/>
    <col min="7173" max="7173" width="12.5703125" style="589" customWidth="1"/>
    <col min="7174" max="7424" width="9.140625" style="589"/>
    <col min="7425" max="7425" width="8.140625" style="589" customWidth="1"/>
    <col min="7426" max="7426" width="41" style="589" customWidth="1"/>
    <col min="7427" max="7427" width="11.28515625" style="589" customWidth="1"/>
    <col min="7428" max="7428" width="12.140625" style="589" customWidth="1"/>
    <col min="7429" max="7429" width="12.5703125" style="589" customWidth="1"/>
    <col min="7430" max="7680" width="9.140625" style="589"/>
    <col min="7681" max="7681" width="8.140625" style="589" customWidth="1"/>
    <col min="7682" max="7682" width="41" style="589" customWidth="1"/>
    <col min="7683" max="7683" width="11.28515625" style="589" customWidth="1"/>
    <col min="7684" max="7684" width="12.140625" style="589" customWidth="1"/>
    <col min="7685" max="7685" width="12.5703125" style="589" customWidth="1"/>
    <col min="7686" max="7936" width="9.140625" style="589"/>
    <col min="7937" max="7937" width="8.140625" style="589" customWidth="1"/>
    <col min="7938" max="7938" width="41" style="589" customWidth="1"/>
    <col min="7939" max="7939" width="11.28515625" style="589" customWidth="1"/>
    <col min="7940" max="7940" width="12.140625" style="589" customWidth="1"/>
    <col min="7941" max="7941" width="12.5703125" style="589" customWidth="1"/>
    <col min="7942" max="8192" width="9.140625" style="589"/>
    <col min="8193" max="8193" width="8.140625" style="589" customWidth="1"/>
    <col min="8194" max="8194" width="41" style="589" customWidth="1"/>
    <col min="8195" max="8195" width="11.28515625" style="589" customWidth="1"/>
    <col min="8196" max="8196" width="12.140625" style="589" customWidth="1"/>
    <col min="8197" max="8197" width="12.5703125" style="589" customWidth="1"/>
    <col min="8198" max="8448" width="9.140625" style="589"/>
    <col min="8449" max="8449" width="8.140625" style="589" customWidth="1"/>
    <col min="8450" max="8450" width="41" style="589" customWidth="1"/>
    <col min="8451" max="8451" width="11.28515625" style="589" customWidth="1"/>
    <col min="8452" max="8452" width="12.140625" style="589" customWidth="1"/>
    <col min="8453" max="8453" width="12.5703125" style="589" customWidth="1"/>
    <col min="8454" max="8704" width="9.140625" style="589"/>
    <col min="8705" max="8705" width="8.140625" style="589" customWidth="1"/>
    <col min="8706" max="8706" width="41" style="589" customWidth="1"/>
    <col min="8707" max="8707" width="11.28515625" style="589" customWidth="1"/>
    <col min="8708" max="8708" width="12.140625" style="589" customWidth="1"/>
    <col min="8709" max="8709" width="12.5703125" style="589" customWidth="1"/>
    <col min="8710" max="8960" width="9.140625" style="589"/>
    <col min="8961" max="8961" width="8.140625" style="589" customWidth="1"/>
    <col min="8962" max="8962" width="41" style="589" customWidth="1"/>
    <col min="8963" max="8963" width="11.28515625" style="589" customWidth="1"/>
    <col min="8964" max="8964" width="12.140625" style="589" customWidth="1"/>
    <col min="8965" max="8965" width="12.5703125" style="589" customWidth="1"/>
    <col min="8966" max="9216" width="9.140625" style="589"/>
    <col min="9217" max="9217" width="8.140625" style="589" customWidth="1"/>
    <col min="9218" max="9218" width="41" style="589" customWidth="1"/>
    <col min="9219" max="9219" width="11.28515625" style="589" customWidth="1"/>
    <col min="9220" max="9220" width="12.140625" style="589" customWidth="1"/>
    <col min="9221" max="9221" width="12.5703125" style="589" customWidth="1"/>
    <col min="9222" max="9472" width="9.140625" style="589"/>
    <col min="9473" max="9473" width="8.140625" style="589" customWidth="1"/>
    <col min="9474" max="9474" width="41" style="589" customWidth="1"/>
    <col min="9475" max="9475" width="11.28515625" style="589" customWidth="1"/>
    <col min="9476" max="9476" width="12.140625" style="589" customWidth="1"/>
    <col min="9477" max="9477" width="12.5703125" style="589" customWidth="1"/>
    <col min="9478" max="9728" width="9.140625" style="589"/>
    <col min="9729" max="9729" width="8.140625" style="589" customWidth="1"/>
    <col min="9730" max="9730" width="41" style="589" customWidth="1"/>
    <col min="9731" max="9731" width="11.28515625" style="589" customWidth="1"/>
    <col min="9732" max="9732" width="12.140625" style="589" customWidth="1"/>
    <col min="9733" max="9733" width="12.5703125" style="589" customWidth="1"/>
    <col min="9734" max="9984" width="9.140625" style="589"/>
    <col min="9985" max="9985" width="8.140625" style="589" customWidth="1"/>
    <col min="9986" max="9986" width="41" style="589" customWidth="1"/>
    <col min="9987" max="9987" width="11.28515625" style="589" customWidth="1"/>
    <col min="9988" max="9988" width="12.140625" style="589" customWidth="1"/>
    <col min="9989" max="9989" width="12.5703125" style="589" customWidth="1"/>
    <col min="9990" max="10240" width="9.140625" style="589"/>
    <col min="10241" max="10241" width="8.140625" style="589" customWidth="1"/>
    <col min="10242" max="10242" width="41" style="589" customWidth="1"/>
    <col min="10243" max="10243" width="11.28515625" style="589" customWidth="1"/>
    <col min="10244" max="10244" width="12.140625" style="589" customWidth="1"/>
    <col min="10245" max="10245" width="12.5703125" style="589" customWidth="1"/>
    <col min="10246" max="10496" width="9.140625" style="589"/>
    <col min="10497" max="10497" width="8.140625" style="589" customWidth="1"/>
    <col min="10498" max="10498" width="41" style="589" customWidth="1"/>
    <col min="10499" max="10499" width="11.28515625" style="589" customWidth="1"/>
    <col min="10500" max="10500" width="12.140625" style="589" customWidth="1"/>
    <col min="10501" max="10501" width="12.5703125" style="589" customWidth="1"/>
    <col min="10502" max="10752" width="9.140625" style="589"/>
    <col min="10753" max="10753" width="8.140625" style="589" customWidth="1"/>
    <col min="10754" max="10754" width="41" style="589" customWidth="1"/>
    <col min="10755" max="10755" width="11.28515625" style="589" customWidth="1"/>
    <col min="10756" max="10756" width="12.140625" style="589" customWidth="1"/>
    <col min="10757" max="10757" width="12.5703125" style="589" customWidth="1"/>
    <col min="10758" max="11008" width="9.140625" style="589"/>
    <col min="11009" max="11009" width="8.140625" style="589" customWidth="1"/>
    <col min="11010" max="11010" width="41" style="589" customWidth="1"/>
    <col min="11011" max="11011" width="11.28515625" style="589" customWidth="1"/>
    <col min="11012" max="11012" width="12.140625" style="589" customWidth="1"/>
    <col min="11013" max="11013" width="12.5703125" style="589" customWidth="1"/>
    <col min="11014" max="11264" width="9.140625" style="589"/>
    <col min="11265" max="11265" width="8.140625" style="589" customWidth="1"/>
    <col min="11266" max="11266" width="41" style="589" customWidth="1"/>
    <col min="11267" max="11267" width="11.28515625" style="589" customWidth="1"/>
    <col min="11268" max="11268" width="12.140625" style="589" customWidth="1"/>
    <col min="11269" max="11269" width="12.5703125" style="589" customWidth="1"/>
    <col min="11270" max="11520" width="9.140625" style="589"/>
    <col min="11521" max="11521" width="8.140625" style="589" customWidth="1"/>
    <col min="11522" max="11522" width="41" style="589" customWidth="1"/>
    <col min="11523" max="11523" width="11.28515625" style="589" customWidth="1"/>
    <col min="11524" max="11524" width="12.140625" style="589" customWidth="1"/>
    <col min="11525" max="11525" width="12.5703125" style="589" customWidth="1"/>
    <col min="11526" max="11776" width="9.140625" style="589"/>
    <col min="11777" max="11777" width="8.140625" style="589" customWidth="1"/>
    <col min="11778" max="11778" width="41" style="589" customWidth="1"/>
    <col min="11779" max="11779" width="11.28515625" style="589" customWidth="1"/>
    <col min="11780" max="11780" width="12.140625" style="589" customWidth="1"/>
    <col min="11781" max="11781" width="12.5703125" style="589" customWidth="1"/>
    <col min="11782" max="12032" width="9.140625" style="589"/>
    <col min="12033" max="12033" width="8.140625" style="589" customWidth="1"/>
    <col min="12034" max="12034" width="41" style="589" customWidth="1"/>
    <col min="12035" max="12035" width="11.28515625" style="589" customWidth="1"/>
    <col min="12036" max="12036" width="12.140625" style="589" customWidth="1"/>
    <col min="12037" max="12037" width="12.5703125" style="589" customWidth="1"/>
    <col min="12038" max="12288" width="9.140625" style="589"/>
    <col min="12289" max="12289" width="8.140625" style="589" customWidth="1"/>
    <col min="12290" max="12290" width="41" style="589" customWidth="1"/>
    <col min="12291" max="12291" width="11.28515625" style="589" customWidth="1"/>
    <col min="12292" max="12292" width="12.140625" style="589" customWidth="1"/>
    <col min="12293" max="12293" width="12.5703125" style="589" customWidth="1"/>
    <col min="12294" max="12544" width="9.140625" style="589"/>
    <col min="12545" max="12545" width="8.140625" style="589" customWidth="1"/>
    <col min="12546" max="12546" width="41" style="589" customWidth="1"/>
    <col min="12547" max="12547" width="11.28515625" style="589" customWidth="1"/>
    <col min="12548" max="12548" width="12.140625" style="589" customWidth="1"/>
    <col min="12549" max="12549" width="12.5703125" style="589" customWidth="1"/>
    <col min="12550" max="12800" width="9.140625" style="589"/>
    <col min="12801" max="12801" width="8.140625" style="589" customWidth="1"/>
    <col min="12802" max="12802" width="41" style="589" customWidth="1"/>
    <col min="12803" max="12803" width="11.28515625" style="589" customWidth="1"/>
    <col min="12804" max="12804" width="12.140625" style="589" customWidth="1"/>
    <col min="12805" max="12805" width="12.5703125" style="589" customWidth="1"/>
    <col min="12806" max="13056" width="9.140625" style="589"/>
    <col min="13057" max="13057" width="8.140625" style="589" customWidth="1"/>
    <col min="13058" max="13058" width="41" style="589" customWidth="1"/>
    <col min="13059" max="13059" width="11.28515625" style="589" customWidth="1"/>
    <col min="13060" max="13060" width="12.140625" style="589" customWidth="1"/>
    <col min="13061" max="13061" width="12.5703125" style="589" customWidth="1"/>
    <col min="13062" max="13312" width="9.140625" style="589"/>
    <col min="13313" max="13313" width="8.140625" style="589" customWidth="1"/>
    <col min="13314" max="13314" width="41" style="589" customWidth="1"/>
    <col min="13315" max="13315" width="11.28515625" style="589" customWidth="1"/>
    <col min="13316" max="13316" width="12.140625" style="589" customWidth="1"/>
    <col min="13317" max="13317" width="12.5703125" style="589" customWidth="1"/>
    <col min="13318" max="13568" width="9.140625" style="589"/>
    <col min="13569" max="13569" width="8.140625" style="589" customWidth="1"/>
    <col min="13570" max="13570" width="41" style="589" customWidth="1"/>
    <col min="13571" max="13571" width="11.28515625" style="589" customWidth="1"/>
    <col min="13572" max="13572" width="12.140625" style="589" customWidth="1"/>
    <col min="13573" max="13573" width="12.5703125" style="589" customWidth="1"/>
    <col min="13574" max="13824" width="9.140625" style="589"/>
    <col min="13825" max="13825" width="8.140625" style="589" customWidth="1"/>
    <col min="13826" max="13826" width="41" style="589" customWidth="1"/>
    <col min="13827" max="13827" width="11.28515625" style="589" customWidth="1"/>
    <col min="13828" max="13828" width="12.140625" style="589" customWidth="1"/>
    <col min="13829" max="13829" width="12.5703125" style="589" customWidth="1"/>
    <col min="13830" max="14080" width="9.140625" style="589"/>
    <col min="14081" max="14081" width="8.140625" style="589" customWidth="1"/>
    <col min="14082" max="14082" width="41" style="589" customWidth="1"/>
    <col min="14083" max="14083" width="11.28515625" style="589" customWidth="1"/>
    <col min="14084" max="14084" width="12.140625" style="589" customWidth="1"/>
    <col min="14085" max="14085" width="12.5703125" style="589" customWidth="1"/>
    <col min="14086" max="14336" width="9.140625" style="589"/>
    <col min="14337" max="14337" width="8.140625" style="589" customWidth="1"/>
    <col min="14338" max="14338" width="41" style="589" customWidth="1"/>
    <col min="14339" max="14339" width="11.28515625" style="589" customWidth="1"/>
    <col min="14340" max="14340" width="12.140625" style="589" customWidth="1"/>
    <col min="14341" max="14341" width="12.5703125" style="589" customWidth="1"/>
    <col min="14342" max="14592" width="9.140625" style="589"/>
    <col min="14593" max="14593" width="8.140625" style="589" customWidth="1"/>
    <col min="14594" max="14594" width="41" style="589" customWidth="1"/>
    <col min="14595" max="14595" width="11.28515625" style="589" customWidth="1"/>
    <col min="14596" max="14596" width="12.140625" style="589" customWidth="1"/>
    <col min="14597" max="14597" width="12.5703125" style="589" customWidth="1"/>
    <col min="14598" max="14848" width="9.140625" style="589"/>
    <col min="14849" max="14849" width="8.140625" style="589" customWidth="1"/>
    <col min="14850" max="14850" width="41" style="589" customWidth="1"/>
    <col min="14851" max="14851" width="11.28515625" style="589" customWidth="1"/>
    <col min="14852" max="14852" width="12.140625" style="589" customWidth="1"/>
    <col min="14853" max="14853" width="12.5703125" style="589" customWidth="1"/>
    <col min="14854" max="15104" width="9.140625" style="589"/>
    <col min="15105" max="15105" width="8.140625" style="589" customWidth="1"/>
    <col min="15106" max="15106" width="41" style="589" customWidth="1"/>
    <col min="15107" max="15107" width="11.28515625" style="589" customWidth="1"/>
    <col min="15108" max="15108" width="12.140625" style="589" customWidth="1"/>
    <col min="15109" max="15109" width="12.5703125" style="589" customWidth="1"/>
    <col min="15110" max="15360" width="9.140625" style="589"/>
    <col min="15361" max="15361" width="8.140625" style="589" customWidth="1"/>
    <col min="15362" max="15362" width="41" style="589" customWidth="1"/>
    <col min="15363" max="15363" width="11.28515625" style="589" customWidth="1"/>
    <col min="15364" max="15364" width="12.140625" style="589" customWidth="1"/>
    <col min="15365" max="15365" width="12.5703125" style="589" customWidth="1"/>
    <col min="15366" max="15616" width="9.140625" style="589"/>
    <col min="15617" max="15617" width="8.140625" style="589" customWidth="1"/>
    <col min="15618" max="15618" width="41" style="589" customWidth="1"/>
    <col min="15619" max="15619" width="11.28515625" style="589" customWidth="1"/>
    <col min="15620" max="15620" width="12.140625" style="589" customWidth="1"/>
    <col min="15621" max="15621" width="12.5703125" style="589" customWidth="1"/>
    <col min="15622" max="15872" width="9.140625" style="589"/>
    <col min="15873" max="15873" width="8.140625" style="589" customWidth="1"/>
    <col min="15874" max="15874" width="41" style="589" customWidth="1"/>
    <col min="15875" max="15875" width="11.28515625" style="589" customWidth="1"/>
    <col min="15876" max="15876" width="12.140625" style="589" customWidth="1"/>
    <col min="15877" max="15877" width="12.5703125" style="589" customWidth="1"/>
    <col min="15878" max="16128" width="9.140625" style="589"/>
    <col min="16129" max="16129" width="8.140625" style="589" customWidth="1"/>
    <col min="16130" max="16130" width="41" style="589" customWidth="1"/>
    <col min="16131" max="16131" width="11.28515625" style="589" customWidth="1"/>
    <col min="16132" max="16132" width="12.140625" style="589" customWidth="1"/>
    <col min="16133" max="16133" width="12.5703125" style="589" customWidth="1"/>
    <col min="16134" max="16384" width="9.140625" style="589"/>
  </cols>
  <sheetData>
    <row r="2" spans="1:5" x14ac:dyDescent="0.2">
      <c r="D2" s="589" t="s">
        <v>785</v>
      </c>
    </row>
    <row r="4" spans="1:5" x14ac:dyDescent="0.2">
      <c r="A4" s="682" t="s">
        <v>786</v>
      </c>
      <c r="B4" s="683"/>
      <c r="C4" s="683"/>
      <c r="D4" s="683"/>
      <c r="E4" s="683"/>
    </row>
    <row r="5" spans="1:5" ht="24" x14ac:dyDescent="0.2">
      <c r="A5" s="608" t="s">
        <v>379</v>
      </c>
      <c r="B5" s="608" t="s">
        <v>2</v>
      </c>
      <c r="C5" s="608" t="s">
        <v>768</v>
      </c>
      <c r="D5" s="608" t="s">
        <v>769</v>
      </c>
      <c r="E5" s="608" t="s">
        <v>368</v>
      </c>
    </row>
    <row r="6" spans="1:5" x14ac:dyDescent="0.2">
      <c r="A6" s="608">
        <v>2</v>
      </c>
      <c r="B6" s="608">
        <v>3</v>
      </c>
      <c r="C6" s="608">
        <v>4</v>
      </c>
      <c r="D6" s="608">
        <v>5</v>
      </c>
      <c r="E6" s="608">
        <v>8</v>
      </c>
    </row>
    <row r="7" spans="1:5" x14ac:dyDescent="0.2">
      <c r="A7" s="609" t="s">
        <v>508</v>
      </c>
      <c r="B7" s="610" t="s">
        <v>593</v>
      </c>
      <c r="C7" s="611">
        <v>2175000</v>
      </c>
      <c r="D7" s="611">
        <v>2175000</v>
      </c>
      <c r="E7" s="611">
        <v>1315735</v>
      </c>
    </row>
    <row r="8" spans="1:5" x14ac:dyDescent="0.2">
      <c r="A8" s="609" t="s">
        <v>595</v>
      </c>
      <c r="B8" s="610" t="s">
        <v>596</v>
      </c>
      <c r="C8" s="611">
        <v>6244000</v>
      </c>
      <c r="D8" s="611">
        <v>6244000</v>
      </c>
      <c r="E8" s="611">
        <v>6165871</v>
      </c>
    </row>
    <row r="9" spans="1:5" x14ac:dyDescent="0.2">
      <c r="A9" s="609" t="s">
        <v>524</v>
      </c>
      <c r="B9" s="610" t="s">
        <v>597</v>
      </c>
      <c r="C9" s="611">
        <v>2273000</v>
      </c>
      <c r="D9" s="611">
        <v>2273000</v>
      </c>
      <c r="E9" s="611">
        <v>2020044</v>
      </c>
    </row>
    <row r="10" spans="1:5" ht="24" x14ac:dyDescent="0.2">
      <c r="A10" s="609" t="s">
        <v>598</v>
      </c>
      <c r="B10" s="610" t="s">
        <v>599</v>
      </c>
      <c r="C10" s="611">
        <v>0</v>
      </c>
      <c r="D10" s="611">
        <v>0</v>
      </c>
      <c r="E10" s="611">
        <v>8</v>
      </c>
    </row>
    <row r="11" spans="1:5" ht="24" x14ac:dyDescent="0.2">
      <c r="A11" s="609" t="s">
        <v>600</v>
      </c>
      <c r="B11" s="610" t="s">
        <v>601</v>
      </c>
      <c r="C11" s="611">
        <v>0</v>
      </c>
      <c r="D11" s="611">
        <v>0</v>
      </c>
      <c r="E11" s="611">
        <v>8</v>
      </c>
    </row>
    <row r="12" spans="1:5" ht="36" x14ac:dyDescent="0.2">
      <c r="A12" s="612" t="s">
        <v>606</v>
      </c>
      <c r="B12" s="613" t="s">
        <v>607</v>
      </c>
      <c r="C12" s="614">
        <v>10692000</v>
      </c>
      <c r="D12" s="614">
        <v>10692000</v>
      </c>
      <c r="E12" s="614">
        <v>9501658</v>
      </c>
    </row>
    <row r="13" spans="1:5" ht="24" x14ac:dyDescent="0.2">
      <c r="A13" s="612" t="s">
        <v>608</v>
      </c>
      <c r="B13" s="613" t="s">
        <v>609</v>
      </c>
      <c r="C13" s="614">
        <v>10692000</v>
      </c>
      <c r="D13" s="614">
        <v>10692000</v>
      </c>
      <c r="E13" s="614">
        <v>9501658</v>
      </c>
    </row>
  </sheetData>
  <mergeCells count="1">
    <mergeCell ref="A4:E4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18-39516549-271f7c1c-a-72-51-735a5e20-102d-50-35&amp;R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0"/>
  <sheetViews>
    <sheetView workbookViewId="0">
      <selection activeCell="D1" sqref="D1"/>
    </sheetView>
  </sheetViews>
  <sheetFormatPr defaultRowHeight="12.75" x14ac:dyDescent="0.2"/>
  <cols>
    <col min="1" max="1" width="0.5703125" customWidth="1"/>
    <col min="2" max="2" width="33.85546875" customWidth="1"/>
    <col min="3" max="4" width="11.140625" customWidth="1"/>
    <col min="5" max="5" width="10.5703125" customWidth="1"/>
    <col min="6" max="6" width="9.85546875" bestFit="1" customWidth="1"/>
    <col min="7" max="7" width="8.85546875" customWidth="1"/>
    <col min="8" max="8" width="12.7109375" customWidth="1"/>
  </cols>
  <sheetData>
    <row r="1" spans="1:16" x14ac:dyDescent="0.2">
      <c r="A1" s="116"/>
      <c r="B1" s="116"/>
      <c r="C1" s="116"/>
      <c r="D1" s="116" t="s">
        <v>1052</v>
      </c>
      <c r="E1" s="117"/>
      <c r="F1" s="116"/>
      <c r="G1" s="116"/>
      <c r="H1" s="117"/>
      <c r="I1" s="118"/>
      <c r="J1" s="24"/>
      <c r="K1" s="24"/>
      <c r="L1" s="24"/>
      <c r="M1" s="24"/>
      <c r="N1" s="24"/>
      <c r="O1" s="24"/>
      <c r="P1" s="24"/>
    </row>
    <row r="2" spans="1:16" ht="13.5" thickBot="1" x14ac:dyDescent="0.25">
      <c r="A2" s="86"/>
      <c r="B2" s="86"/>
      <c r="C2" s="86" t="s">
        <v>22</v>
      </c>
      <c r="D2" s="86"/>
      <c r="E2" s="118"/>
      <c r="F2" s="86"/>
      <c r="G2" s="86"/>
      <c r="H2" s="118"/>
      <c r="I2" s="24"/>
      <c r="J2" s="24"/>
      <c r="K2" s="24"/>
      <c r="L2" s="24"/>
      <c r="M2" s="24"/>
      <c r="N2" s="24"/>
      <c r="O2" s="24"/>
      <c r="P2" s="24"/>
    </row>
    <row r="3" spans="1:16" ht="13.5" thickBot="1" x14ac:dyDescent="0.25">
      <c r="A3" s="10" t="s">
        <v>49</v>
      </c>
      <c r="B3" s="16"/>
      <c r="C3" s="457"/>
      <c r="D3" s="457">
        <v>2018</v>
      </c>
      <c r="E3" s="457" t="s">
        <v>85</v>
      </c>
      <c r="F3" s="457" t="s">
        <v>94</v>
      </c>
      <c r="G3" s="465" t="s">
        <v>96</v>
      </c>
      <c r="H3" s="47" t="s">
        <v>368</v>
      </c>
      <c r="I3" s="24"/>
      <c r="J3" s="24"/>
      <c r="K3" s="24"/>
      <c r="L3" s="24"/>
      <c r="M3" s="24"/>
      <c r="N3" s="24"/>
      <c r="O3" s="24"/>
      <c r="P3" s="24"/>
    </row>
    <row r="4" spans="1:16" ht="13.5" thickBot="1" x14ac:dyDescent="0.25">
      <c r="A4" s="89"/>
      <c r="B4" s="90"/>
      <c r="C4" s="458" t="s">
        <v>76</v>
      </c>
      <c r="D4" s="458" t="s">
        <v>308</v>
      </c>
      <c r="E4" s="458" t="s">
        <v>86</v>
      </c>
      <c r="F4" s="458" t="s">
        <v>95</v>
      </c>
      <c r="G4" s="514" t="s">
        <v>86</v>
      </c>
      <c r="H4" s="47"/>
      <c r="I4" s="24"/>
      <c r="J4" s="24"/>
      <c r="K4" s="24"/>
      <c r="L4" s="24"/>
      <c r="M4" s="24"/>
      <c r="N4" s="24"/>
      <c r="O4" s="24"/>
      <c r="P4" s="24"/>
    </row>
    <row r="5" spans="1:16" ht="13.5" thickBot="1" x14ac:dyDescent="0.25">
      <c r="A5" s="91" t="s">
        <v>19</v>
      </c>
      <c r="B5" s="88"/>
      <c r="C5" s="459">
        <f>SUM(C6+C7+C8+C9+C10+C22)</f>
        <v>164410555</v>
      </c>
      <c r="D5" s="459">
        <f>SUM(D6+D7+D8+D9+D10+D22)</f>
        <v>194450817</v>
      </c>
      <c r="E5" s="459">
        <f>SUM(E6+E7+E8+E9+E10+E22)</f>
        <v>165630817</v>
      </c>
      <c r="F5" s="459">
        <f>SUM(F6+F7+F8+F9+F10+F22)</f>
        <v>19820000</v>
      </c>
      <c r="G5" s="461">
        <f>SUM(G6+G7+G8+G9+G10+G22)</f>
        <v>9000000</v>
      </c>
      <c r="H5" s="520">
        <f>(H6+H7+H8+H9+H10)</f>
        <v>140455154</v>
      </c>
      <c r="I5" s="24"/>
      <c r="J5" s="24"/>
      <c r="K5" s="24"/>
      <c r="L5" s="24"/>
      <c r="M5" s="24"/>
      <c r="N5" s="24"/>
      <c r="O5" s="24"/>
      <c r="P5" s="24"/>
    </row>
    <row r="6" spans="1:16" ht="13.5" thickBot="1" x14ac:dyDescent="0.25">
      <c r="A6" s="61"/>
      <c r="B6" s="240" t="s">
        <v>159</v>
      </c>
      <c r="C6" s="459">
        <v>61382000</v>
      </c>
      <c r="D6" s="459">
        <v>63861000</v>
      </c>
      <c r="E6" s="459">
        <v>56751000</v>
      </c>
      <c r="F6" s="459">
        <v>7110000</v>
      </c>
      <c r="G6" s="461"/>
      <c r="H6" s="521">
        <v>58419682</v>
      </c>
      <c r="I6" s="24"/>
      <c r="J6" s="24"/>
      <c r="K6" s="24"/>
      <c r="L6" s="24"/>
      <c r="M6" s="24"/>
      <c r="N6" s="24"/>
      <c r="O6" s="24"/>
      <c r="P6" s="24"/>
    </row>
    <row r="7" spans="1:16" ht="23.25" thickBot="1" x14ac:dyDescent="0.25">
      <c r="A7" s="62"/>
      <c r="B7" s="244" t="s">
        <v>160</v>
      </c>
      <c r="C7" s="460">
        <v>12125900</v>
      </c>
      <c r="D7" s="460">
        <v>12422900</v>
      </c>
      <c r="E7" s="460">
        <v>11054000</v>
      </c>
      <c r="F7" s="460">
        <v>1368900</v>
      </c>
      <c r="G7" s="515"/>
      <c r="H7" s="521">
        <v>12024872</v>
      </c>
      <c r="I7" s="24"/>
      <c r="J7" s="24"/>
      <c r="K7" s="24"/>
      <c r="L7" s="24"/>
      <c r="M7" s="24"/>
      <c r="N7" s="24"/>
      <c r="O7" s="24"/>
      <c r="P7" s="24"/>
    </row>
    <row r="8" spans="1:16" ht="13.5" thickBot="1" x14ac:dyDescent="0.25">
      <c r="A8" s="241"/>
      <c r="B8" s="240" t="s">
        <v>161</v>
      </c>
      <c r="C8" s="459">
        <v>43457472</v>
      </c>
      <c r="D8" s="459">
        <v>44858472</v>
      </c>
      <c r="E8" s="459">
        <v>43791000</v>
      </c>
      <c r="F8" s="459">
        <v>1067472</v>
      </c>
      <c r="G8" s="461"/>
      <c r="H8" s="521">
        <v>33541028</v>
      </c>
      <c r="I8" s="24"/>
      <c r="J8" s="24"/>
      <c r="K8" s="24"/>
      <c r="L8" s="24"/>
      <c r="M8" s="24"/>
      <c r="N8" s="24"/>
      <c r="O8" s="24"/>
      <c r="P8" s="24"/>
    </row>
    <row r="9" spans="1:16" ht="13.5" thickBot="1" x14ac:dyDescent="0.25">
      <c r="A9" s="62"/>
      <c r="B9" s="243" t="s">
        <v>23</v>
      </c>
      <c r="C9" s="460">
        <v>5300000</v>
      </c>
      <c r="D9" s="460">
        <v>5423000</v>
      </c>
      <c r="E9" s="460">
        <v>5423000</v>
      </c>
      <c r="F9" s="460"/>
      <c r="G9" s="515"/>
      <c r="H9" s="521">
        <v>4022000</v>
      </c>
      <c r="I9" s="24"/>
      <c r="J9" s="24"/>
      <c r="K9" s="24"/>
      <c r="L9" s="24"/>
      <c r="M9" s="24"/>
      <c r="N9" s="24"/>
      <c r="O9" s="24"/>
      <c r="P9" s="24"/>
    </row>
    <row r="10" spans="1:16" ht="13.5" thickBot="1" x14ac:dyDescent="0.25">
      <c r="A10" s="241"/>
      <c r="B10" s="242" t="s">
        <v>51</v>
      </c>
      <c r="C10" s="461">
        <f>SUM(C11+C12+C13+C14+C15+C16+C17+C18+C19+C20+C21)</f>
        <v>14724000</v>
      </c>
      <c r="D10" s="461">
        <f>SUM(D11+D12+D13+D14+D15+D16+D17+D18+D19+D20+D21)</f>
        <v>36124095</v>
      </c>
      <c r="E10" s="461">
        <f>SUM(E11+E12+E17+E21)</f>
        <v>27124095</v>
      </c>
      <c r="F10" s="461"/>
      <c r="G10" s="461">
        <f>SUM(G11+G12+G13+G14+G15+G16+G17+G18+G19+G20+G21)</f>
        <v>9000000</v>
      </c>
      <c r="H10" s="520">
        <f>(H11+H12+H13+H14+H15+H16+H17+H18+H19+H20+H21)</f>
        <v>32447572</v>
      </c>
      <c r="I10" s="24"/>
      <c r="J10" s="24"/>
      <c r="K10" s="24"/>
      <c r="L10" s="24"/>
      <c r="M10" s="24"/>
      <c r="N10" s="24"/>
      <c r="O10" s="24"/>
      <c r="P10" s="24"/>
    </row>
    <row r="11" spans="1:16" ht="22.5" x14ac:dyDescent="0.2">
      <c r="A11" s="62"/>
      <c r="B11" s="239" t="s">
        <v>172</v>
      </c>
      <c r="C11" s="462"/>
      <c r="D11" s="466">
        <v>3049495</v>
      </c>
      <c r="E11" s="466">
        <v>3049495</v>
      </c>
      <c r="F11" s="462"/>
      <c r="G11" s="516"/>
      <c r="H11" s="521">
        <v>3049495</v>
      </c>
      <c r="I11" s="24"/>
      <c r="J11" s="24"/>
      <c r="K11" s="24"/>
      <c r="L11" s="24"/>
      <c r="M11" s="24"/>
      <c r="N11" s="24"/>
      <c r="O11" s="24"/>
      <c r="P11" s="24"/>
    </row>
    <row r="12" spans="1:16" x14ac:dyDescent="0.2">
      <c r="A12" s="73"/>
      <c r="B12" s="141" t="s">
        <v>173</v>
      </c>
      <c r="C12" s="463"/>
      <c r="D12" s="464">
        <v>9050000</v>
      </c>
      <c r="E12" s="463">
        <v>9050000</v>
      </c>
      <c r="F12" s="463"/>
      <c r="G12" s="469"/>
      <c r="H12" s="521">
        <v>9050000</v>
      </c>
      <c r="I12" s="24"/>
      <c r="J12" s="24"/>
      <c r="K12" s="24"/>
      <c r="L12" s="24"/>
      <c r="M12" s="24"/>
      <c r="N12" s="24"/>
      <c r="O12" s="24"/>
      <c r="P12" s="24"/>
    </row>
    <row r="13" spans="1:16" x14ac:dyDescent="0.2">
      <c r="A13" s="73"/>
      <c r="B13" s="141" t="s">
        <v>162</v>
      </c>
      <c r="C13" s="463"/>
      <c r="D13" s="463"/>
      <c r="E13" s="463"/>
      <c r="F13" s="463"/>
      <c r="G13" s="469"/>
      <c r="H13" s="522"/>
      <c r="I13" s="24"/>
      <c r="J13" s="24"/>
      <c r="K13" s="24"/>
      <c r="L13" s="24"/>
      <c r="M13" s="24"/>
      <c r="N13" s="24"/>
      <c r="O13" s="24"/>
      <c r="P13" s="24"/>
    </row>
    <row r="14" spans="1:16" x14ac:dyDescent="0.2">
      <c r="A14" s="73"/>
      <c r="B14" s="142" t="s">
        <v>163</v>
      </c>
      <c r="C14" s="463"/>
      <c r="D14" s="463"/>
      <c r="E14" s="463"/>
      <c r="F14" s="463"/>
      <c r="G14" s="469"/>
      <c r="H14" s="522"/>
      <c r="I14" s="24"/>
      <c r="J14" s="24"/>
      <c r="K14" s="24"/>
      <c r="L14" s="24"/>
      <c r="M14" s="24"/>
      <c r="N14" s="24"/>
      <c r="O14" s="24"/>
      <c r="P14" s="24"/>
    </row>
    <row r="15" spans="1:16" ht="22.5" x14ac:dyDescent="0.2">
      <c r="A15" s="73"/>
      <c r="B15" s="143" t="s">
        <v>164</v>
      </c>
      <c r="C15" s="463"/>
      <c r="D15" s="463"/>
      <c r="E15" s="463"/>
      <c r="F15" s="463"/>
      <c r="G15" s="469"/>
      <c r="H15" s="522"/>
      <c r="I15" s="24"/>
      <c r="J15" s="24"/>
      <c r="K15" s="24" t="s">
        <v>358</v>
      </c>
      <c r="L15" s="24"/>
      <c r="M15" s="24"/>
      <c r="N15" s="24"/>
      <c r="O15" s="24"/>
      <c r="P15" s="24"/>
    </row>
    <row r="16" spans="1:16" ht="22.5" x14ac:dyDescent="0.2">
      <c r="A16" s="73"/>
      <c r="B16" s="143" t="s">
        <v>165</v>
      </c>
      <c r="C16" s="463"/>
      <c r="D16" s="463"/>
      <c r="E16" s="463"/>
      <c r="F16" s="463"/>
      <c r="G16" s="469"/>
      <c r="H16" s="522"/>
      <c r="I16" s="24"/>
      <c r="J16" s="24"/>
      <c r="K16" s="24"/>
      <c r="L16" s="24"/>
      <c r="M16" s="24"/>
      <c r="N16" s="24"/>
      <c r="O16" s="24"/>
      <c r="P16" s="24"/>
    </row>
    <row r="17" spans="1:16" x14ac:dyDescent="0.2">
      <c r="A17" s="73"/>
      <c r="B17" s="142" t="s">
        <v>166</v>
      </c>
      <c r="C17" s="464">
        <v>13764000</v>
      </c>
      <c r="D17" s="464">
        <v>13681900</v>
      </c>
      <c r="E17" s="464">
        <v>4681900</v>
      </c>
      <c r="F17" s="464"/>
      <c r="G17" s="470">
        <v>9000000</v>
      </c>
      <c r="H17" s="521">
        <v>10005377</v>
      </c>
      <c r="I17" s="24"/>
      <c r="J17" s="24"/>
      <c r="K17" s="24"/>
      <c r="L17" s="24"/>
      <c r="M17" s="24"/>
      <c r="N17" s="24"/>
      <c r="O17" s="24"/>
      <c r="P17" s="24"/>
    </row>
    <row r="18" spans="1:16" x14ac:dyDescent="0.2">
      <c r="A18" s="73"/>
      <c r="B18" s="142" t="s">
        <v>167</v>
      </c>
      <c r="C18" s="463"/>
      <c r="D18" s="463"/>
      <c r="E18" s="463"/>
      <c r="F18" s="463"/>
      <c r="G18" s="469"/>
      <c r="H18" s="522"/>
      <c r="I18" s="24"/>
      <c r="J18" s="24"/>
      <c r="K18" s="24"/>
      <c r="L18" s="24"/>
      <c r="M18" s="24"/>
      <c r="N18" s="24"/>
      <c r="O18" s="24"/>
      <c r="P18" s="24"/>
    </row>
    <row r="19" spans="1:16" ht="22.5" x14ac:dyDescent="0.2">
      <c r="A19" s="73"/>
      <c r="B19" s="143" t="s">
        <v>168</v>
      </c>
      <c r="C19" s="463"/>
      <c r="D19" s="463"/>
      <c r="E19" s="463"/>
      <c r="F19" s="463"/>
      <c r="G19" s="469"/>
      <c r="H19" s="522"/>
      <c r="I19" s="24"/>
      <c r="J19" s="24"/>
      <c r="K19" s="24"/>
      <c r="L19" s="24"/>
      <c r="M19" s="24"/>
      <c r="N19" s="24"/>
      <c r="O19" s="24"/>
      <c r="P19" s="24"/>
    </row>
    <row r="20" spans="1:16" x14ac:dyDescent="0.2">
      <c r="A20" s="73"/>
      <c r="B20" s="141" t="s">
        <v>169</v>
      </c>
      <c r="C20" s="463"/>
      <c r="D20" s="463"/>
      <c r="E20" s="463"/>
      <c r="F20" s="463"/>
      <c r="G20" s="469"/>
      <c r="H20" s="522"/>
      <c r="I20" s="24"/>
      <c r="J20" s="24"/>
      <c r="K20" s="24"/>
      <c r="L20" s="24"/>
      <c r="M20" s="24"/>
      <c r="N20" s="24"/>
      <c r="O20" s="24"/>
      <c r="P20" s="24"/>
    </row>
    <row r="21" spans="1:16" ht="23.25" thickBot="1" x14ac:dyDescent="0.25">
      <c r="A21" s="73"/>
      <c r="B21" s="141" t="s">
        <v>170</v>
      </c>
      <c r="C21" s="464">
        <v>960000</v>
      </c>
      <c r="D21" s="464">
        <v>10342700</v>
      </c>
      <c r="E21" s="464">
        <v>10342700</v>
      </c>
      <c r="F21" s="464"/>
      <c r="G21" s="470"/>
      <c r="H21" s="521">
        <v>10342700</v>
      </c>
      <c r="I21" s="24"/>
      <c r="J21" s="24"/>
      <c r="K21" s="24"/>
      <c r="L21" s="24"/>
      <c r="M21" s="24"/>
      <c r="N21" s="24"/>
      <c r="O21" s="24"/>
      <c r="P21" s="24"/>
    </row>
    <row r="22" spans="1:16" ht="13.5" thickBot="1" x14ac:dyDescent="0.25">
      <c r="A22" s="120"/>
      <c r="B22" s="240" t="s">
        <v>171</v>
      </c>
      <c r="C22" s="461">
        <f>SUM(C23+C24)</f>
        <v>27421183</v>
      </c>
      <c r="D22" s="461">
        <v>31761350</v>
      </c>
      <c r="E22" s="465">
        <f>SUM(E23+E24)</f>
        <v>21487722</v>
      </c>
      <c r="F22" s="465">
        <f>SUM(F23+F24)</f>
        <v>10273628</v>
      </c>
      <c r="G22" s="465">
        <f>SUM(G23+G24)</f>
        <v>0</v>
      </c>
      <c r="H22" s="523"/>
      <c r="I22" s="24"/>
      <c r="J22" s="24"/>
      <c r="K22" s="24"/>
      <c r="L22" s="24"/>
      <c r="M22" s="24"/>
      <c r="N22" s="24"/>
      <c r="O22" s="24"/>
      <c r="P22" s="24"/>
    </row>
    <row r="23" spans="1:16" x14ac:dyDescent="0.2">
      <c r="A23" s="73"/>
      <c r="B23" s="239" t="s">
        <v>174</v>
      </c>
      <c r="C23" s="460">
        <v>17147555</v>
      </c>
      <c r="D23" s="460">
        <v>21487722</v>
      </c>
      <c r="E23" s="460">
        <v>21487722</v>
      </c>
      <c r="F23" s="460"/>
      <c r="G23" s="515"/>
      <c r="H23" s="522"/>
      <c r="I23" s="24"/>
      <c r="J23" s="24"/>
      <c r="K23" s="24"/>
      <c r="L23" s="24"/>
      <c r="M23" s="24"/>
      <c r="N23" s="24"/>
      <c r="O23" s="24"/>
      <c r="P23" s="24"/>
    </row>
    <row r="24" spans="1:16" ht="13.5" thickBot="1" x14ac:dyDescent="0.25">
      <c r="A24" s="73"/>
      <c r="B24" s="140" t="s">
        <v>359</v>
      </c>
      <c r="C24" s="464">
        <v>10273628</v>
      </c>
      <c r="D24" s="464">
        <v>10273628</v>
      </c>
      <c r="E24" s="463"/>
      <c r="F24" s="464">
        <v>10273628</v>
      </c>
      <c r="G24" s="469"/>
      <c r="H24" s="522"/>
      <c r="I24" s="24"/>
      <c r="J24" s="24"/>
      <c r="K24" s="24"/>
      <c r="L24" s="24"/>
      <c r="M24" s="24"/>
      <c r="N24" s="24"/>
      <c r="O24" s="24"/>
      <c r="P24" s="24"/>
    </row>
    <row r="25" spans="1:16" ht="13.5" thickBot="1" x14ac:dyDescent="0.25">
      <c r="A25" s="10" t="s">
        <v>20</v>
      </c>
      <c r="B25" s="88"/>
      <c r="C25" s="457">
        <f>SUM(C26+C28+C30)</f>
        <v>57449300</v>
      </c>
      <c r="D25" s="457">
        <f>SUM(D26+D28+D30)</f>
        <v>48893200</v>
      </c>
      <c r="E25" s="457">
        <f>SUM(E26+E28+E30)</f>
        <v>0</v>
      </c>
      <c r="F25" s="457">
        <f>SUM(F26+F28+F30)</f>
        <v>48893200</v>
      </c>
      <c r="G25" s="465">
        <f>SUM(G26+G28+G30)</f>
        <v>0</v>
      </c>
      <c r="H25" s="520">
        <f>(H26+H28)</f>
        <v>39947416</v>
      </c>
      <c r="I25" s="24"/>
      <c r="J25" s="24"/>
      <c r="K25" s="24"/>
      <c r="L25" s="24"/>
      <c r="M25" s="24"/>
      <c r="N25" s="24"/>
      <c r="O25" s="24"/>
      <c r="P25" s="24"/>
    </row>
    <row r="26" spans="1:16" x14ac:dyDescent="0.2">
      <c r="A26" s="72"/>
      <c r="B26" s="138" t="s">
        <v>175</v>
      </c>
      <c r="C26" s="466">
        <v>20685600</v>
      </c>
      <c r="D26" s="466">
        <v>21179500</v>
      </c>
      <c r="E26" s="462"/>
      <c r="F26" s="466">
        <v>21179500</v>
      </c>
      <c r="G26" s="516"/>
      <c r="H26" s="521">
        <v>14847003</v>
      </c>
      <c r="I26" s="24"/>
      <c r="J26" s="24"/>
      <c r="K26" s="24"/>
      <c r="L26" s="24"/>
      <c r="M26" s="24"/>
      <c r="N26" s="24"/>
      <c r="O26" s="24"/>
      <c r="P26" s="24"/>
    </row>
    <row r="27" spans="1:16" x14ac:dyDescent="0.2">
      <c r="A27" s="62"/>
      <c r="B27" s="144" t="s">
        <v>180</v>
      </c>
      <c r="C27" s="153"/>
      <c r="D27" s="153"/>
      <c r="E27" s="153"/>
      <c r="F27" s="153"/>
      <c r="G27" s="517"/>
      <c r="H27" s="522"/>
      <c r="I27" s="24"/>
      <c r="J27" s="24"/>
      <c r="K27" s="24"/>
      <c r="L27" s="24"/>
      <c r="M27" s="24"/>
      <c r="N27" s="24"/>
      <c r="O27" s="24"/>
      <c r="P27" s="24"/>
    </row>
    <row r="28" spans="1:16" x14ac:dyDescent="0.2">
      <c r="A28" s="62"/>
      <c r="B28" s="144" t="s">
        <v>24</v>
      </c>
      <c r="C28" s="467">
        <v>36763700</v>
      </c>
      <c r="D28" s="467">
        <v>27713700</v>
      </c>
      <c r="E28" s="153"/>
      <c r="F28" s="467">
        <v>27713700</v>
      </c>
      <c r="G28" s="517"/>
      <c r="H28" s="359">
        <v>25100413</v>
      </c>
      <c r="I28" s="24"/>
      <c r="J28" s="24"/>
      <c r="K28" s="24"/>
      <c r="L28" s="24"/>
      <c r="M28" s="24"/>
      <c r="N28" s="24"/>
      <c r="O28" s="24"/>
      <c r="P28" s="24"/>
    </row>
    <row r="29" spans="1:16" x14ac:dyDescent="0.2">
      <c r="A29" s="62"/>
      <c r="B29" s="144" t="s">
        <v>181</v>
      </c>
      <c r="C29" s="153"/>
      <c r="D29" s="153"/>
      <c r="E29" s="153"/>
      <c r="F29" s="153"/>
      <c r="G29" s="517"/>
      <c r="H29" s="47"/>
      <c r="I29" s="24"/>
      <c r="J29" s="24"/>
      <c r="K29" s="24"/>
      <c r="L29" s="24"/>
      <c r="M29" s="24"/>
      <c r="N29" s="24"/>
      <c r="O29" s="24"/>
      <c r="P29" s="24"/>
    </row>
    <row r="30" spans="1:16" x14ac:dyDescent="0.2">
      <c r="A30" s="62"/>
      <c r="B30" s="127" t="s">
        <v>52</v>
      </c>
      <c r="C30" s="153">
        <f>SUM(C31+C32+C33+C34+C35+C36)</f>
        <v>0</v>
      </c>
      <c r="D30" s="153">
        <f>SUM(D31+D32+D33+D34+D35+D36)</f>
        <v>0</v>
      </c>
      <c r="E30" s="153">
        <f>SUM(E31+E32+E33+E34+E35+E36)</f>
        <v>0</v>
      </c>
      <c r="F30" s="153">
        <f>SUM(F31+F32+F33+F34+F35+F36)</f>
        <v>0</v>
      </c>
      <c r="G30" s="517">
        <f>SUM(G31+G32+G33+G34+G35+G36)</f>
        <v>0</v>
      </c>
      <c r="H30" s="47"/>
      <c r="I30" s="24"/>
      <c r="J30" s="24"/>
      <c r="K30" s="24"/>
      <c r="L30" s="24"/>
      <c r="M30" s="24"/>
      <c r="N30" s="24"/>
      <c r="O30" s="24"/>
      <c r="P30" s="24"/>
    </row>
    <row r="31" spans="1:16" ht="22.5" x14ac:dyDescent="0.2">
      <c r="A31" s="62"/>
      <c r="B31" s="126" t="s">
        <v>182</v>
      </c>
      <c r="C31" s="153"/>
      <c r="D31" s="153"/>
      <c r="E31" s="153"/>
      <c r="F31" s="153"/>
      <c r="G31" s="517"/>
      <c r="H31" s="47"/>
      <c r="I31" s="24"/>
      <c r="J31" s="24"/>
      <c r="K31" s="24"/>
      <c r="L31" s="24"/>
      <c r="M31" s="24"/>
      <c r="N31" s="24"/>
      <c r="O31" s="24"/>
      <c r="P31" s="24"/>
    </row>
    <row r="32" spans="1:16" ht="22.5" x14ac:dyDescent="0.2">
      <c r="A32" s="62"/>
      <c r="B32" s="145" t="s">
        <v>176</v>
      </c>
      <c r="C32" s="153"/>
      <c r="D32" s="153"/>
      <c r="E32" s="153"/>
      <c r="F32" s="153"/>
      <c r="G32" s="517"/>
      <c r="H32" s="47"/>
      <c r="I32" s="24"/>
      <c r="J32" s="24"/>
      <c r="K32" s="24"/>
      <c r="L32" s="24"/>
      <c r="M32" s="24"/>
      <c r="N32" s="24"/>
      <c r="O32" s="24"/>
      <c r="P32" s="24"/>
    </row>
    <row r="33" spans="1:16" ht="33.75" x14ac:dyDescent="0.2">
      <c r="A33" s="62"/>
      <c r="B33" s="139" t="s">
        <v>177</v>
      </c>
      <c r="C33" s="153"/>
      <c r="D33" s="153"/>
      <c r="E33" s="153"/>
      <c r="F33" s="153"/>
      <c r="G33" s="517"/>
      <c r="H33" s="47"/>
      <c r="I33" s="24"/>
      <c r="J33" s="24"/>
      <c r="K33" s="24"/>
      <c r="L33" s="24"/>
      <c r="M33" s="24"/>
      <c r="N33" s="24"/>
      <c r="O33" s="24"/>
      <c r="P33" s="24"/>
    </row>
    <row r="34" spans="1:16" ht="22.5" x14ac:dyDescent="0.2">
      <c r="A34" s="62"/>
      <c r="B34" s="139" t="s">
        <v>168</v>
      </c>
      <c r="C34" s="153"/>
      <c r="D34" s="153"/>
      <c r="E34" s="153"/>
      <c r="F34" s="153"/>
      <c r="G34" s="517"/>
      <c r="H34" s="47"/>
      <c r="I34" s="24"/>
      <c r="J34" s="24"/>
      <c r="K34" s="24"/>
      <c r="L34" s="24"/>
      <c r="M34" s="24"/>
      <c r="N34" s="24"/>
      <c r="O34" s="24"/>
      <c r="P34" s="24"/>
    </row>
    <row r="35" spans="1:16" x14ac:dyDescent="0.2">
      <c r="A35" s="62"/>
      <c r="B35" s="139" t="s">
        <v>178</v>
      </c>
      <c r="C35" s="153"/>
      <c r="D35" s="153"/>
      <c r="E35" s="153"/>
      <c r="F35" s="153"/>
      <c r="G35" s="517"/>
      <c r="H35" s="47"/>
      <c r="I35" s="24"/>
      <c r="J35" s="24"/>
      <c r="K35" s="24"/>
      <c r="L35" s="24"/>
      <c r="M35" s="24"/>
      <c r="N35" s="24"/>
      <c r="O35" s="24"/>
      <c r="P35" s="24"/>
    </row>
    <row r="36" spans="1:16" ht="34.5" thickBot="1" x14ac:dyDescent="0.25">
      <c r="A36" s="73"/>
      <c r="B36" s="139" t="s">
        <v>179</v>
      </c>
      <c r="C36" s="463"/>
      <c r="D36" s="463"/>
      <c r="E36" s="463"/>
      <c r="F36" s="463"/>
      <c r="G36" s="469"/>
      <c r="H36" s="47"/>
      <c r="I36" s="24"/>
      <c r="J36" s="24"/>
      <c r="K36" s="24"/>
      <c r="L36" s="24"/>
      <c r="M36" s="24"/>
      <c r="N36" s="24"/>
      <c r="O36" s="24"/>
      <c r="P36" s="24"/>
    </row>
    <row r="37" spans="1:16" ht="13.5" thickBot="1" x14ac:dyDescent="0.25">
      <c r="A37" s="120"/>
      <c r="B37" s="35" t="s">
        <v>183</v>
      </c>
      <c r="C37" s="468">
        <f>SUM(C5+C25)</f>
        <v>221859855</v>
      </c>
      <c r="D37" s="468">
        <f>SUM(D5+D25)</f>
        <v>243344017</v>
      </c>
      <c r="E37" s="468">
        <f>SUM(E5+E25)</f>
        <v>165630817</v>
      </c>
      <c r="F37" s="468">
        <f>SUM(F5+F25)</f>
        <v>68713200</v>
      </c>
      <c r="G37" s="468">
        <f>SUM(G5+G25)</f>
        <v>9000000</v>
      </c>
      <c r="H37" s="359">
        <f>(H5+H25)</f>
        <v>180402570</v>
      </c>
      <c r="I37" s="24"/>
      <c r="J37" s="24"/>
      <c r="K37" s="24"/>
      <c r="L37" s="24"/>
      <c r="M37" s="24"/>
      <c r="N37" s="24"/>
      <c r="O37" s="24"/>
      <c r="P37" s="24"/>
    </row>
    <row r="38" spans="1:16" ht="13.5" thickBot="1" x14ac:dyDescent="0.25">
      <c r="A38" s="10"/>
      <c r="B38" s="307" t="s">
        <v>305</v>
      </c>
      <c r="C38" s="469">
        <v>3046148</v>
      </c>
      <c r="D38" s="469">
        <v>3046178</v>
      </c>
      <c r="E38" s="470">
        <v>3046178</v>
      </c>
      <c r="F38" s="469"/>
      <c r="G38" s="469"/>
      <c r="H38" s="520">
        <v>3046178</v>
      </c>
      <c r="I38" s="24"/>
      <c r="J38" s="24"/>
      <c r="K38" s="24"/>
      <c r="L38" s="24"/>
      <c r="M38" s="24"/>
      <c r="N38" s="24"/>
      <c r="O38" s="24"/>
      <c r="P38" s="24"/>
    </row>
    <row r="39" spans="1:16" ht="21.75" thickBot="1" x14ac:dyDescent="0.25">
      <c r="A39" s="92"/>
      <c r="B39" s="146" t="s">
        <v>184</v>
      </c>
      <c r="C39" s="471"/>
      <c r="D39" s="471"/>
      <c r="E39" s="471"/>
      <c r="F39" s="471"/>
      <c r="G39" s="518"/>
      <c r="H39" s="47"/>
      <c r="I39" s="24"/>
      <c r="J39" s="24"/>
      <c r="K39" s="24"/>
      <c r="L39" s="24"/>
      <c r="M39" s="24"/>
      <c r="N39" s="24"/>
      <c r="O39" s="24"/>
      <c r="P39" s="24"/>
    </row>
    <row r="40" spans="1:16" ht="13.5" thickBot="1" x14ac:dyDescent="0.25">
      <c r="A40" s="62"/>
      <c r="B40" s="146" t="s">
        <v>185</v>
      </c>
      <c r="C40" s="153"/>
      <c r="D40" s="153"/>
      <c r="E40" s="153"/>
      <c r="F40" s="153"/>
      <c r="G40" s="517"/>
      <c r="H40" s="47"/>
      <c r="I40" s="24"/>
      <c r="J40" s="24"/>
      <c r="K40" s="24"/>
      <c r="L40" s="24"/>
      <c r="M40" s="24"/>
      <c r="N40" s="24"/>
      <c r="O40" s="24"/>
      <c r="P40" s="24"/>
    </row>
    <row r="41" spans="1:16" ht="13.5" thickBot="1" x14ac:dyDescent="0.25">
      <c r="A41" s="62"/>
      <c r="B41" s="146" t="s">
        <v>188</v>
      </c>
      <c r="C41" s="153"/>
      <c r="D41" s="153"/>
      <c r="E41" s="153"/>
      <c r="F41" s="153"/>
      <c r="G41" s="517"/>
      <c r="H41" s="47"/>
      <c r="I41" s="24"/>
      <c r="J41" s="24"/>
      <c r="K41" s="24"/>
      <c r="L41" s="24"/>
      <c r="M41" s="24"/>
      <c r="N41" s="24"/>
      <c r="O41" s="24"/>
      <c r="P41" s="24"/>
    </row>
    <row r="42" spans="1:16" ht="13.5" thickBot="1" x14ac:dyDescent="0.25">
      <c r="A42" s="62"/>
      <c r="B42" s="146" t="s">
        <v>186</v>
      </c>
      <c r="C42" s="153"/>
      <c r="D42" s="153"/>
      <c r="E42" s="153"/>
      <c r="F42" s="153"/>
      <c r="G42" s="517"/>
      <c r="H42" s="47"/>
      <c r="I42" s="24"/>
      <c r="J42" s="24"/>
      <c r="K42" s="24"/>
      <c r="L42" s="24"/>
      <c r="M42" s="24"/>
      <c r="N42" s="24"/>
      <c r="O42" s="24"/>
      <c r="P42" s="24"/>
    </row>
    <row r="43" spans="1:16" ht="21.75" thickBot="1" x14ac:dyDescent="0.25">
      <c r="A43" s="62"/>
      <c r="B43" s="146" t="s">
        <v>187</v>
      </c>
      <c r="C43" s="153"/>
      <c r="D43" s="153"/>
      <c r="E43" s="153"/>
      <c r="F43" s="153"/>
      <c r="G43" s="517"/>
      <c r="H43" s="47"/>
      <c r="I43" s="24"/>
      <c r="J43" s="24"/>
      <c r="K43" s="24"/>
      <c r="L43" s="24"/>
      <c r="M43" s="24"/>
      <c r="N43" s="24"/>
      <c r="O43" s="24"/>
      <c r="P43" s="24"/>
    </row>
    <row r="44" spans="1:16" ht="22.5" thickTop="1" thickBot="1" x14ac:dyDescent="0.25">
      <c r="A44" s="120"/>
      <c r="B44" s="146" t="s">
        <v>189</v>
      </c>
      <c r="C44" s="472">
        <f>SUM(C38+C39+C40+C41+C42+C43)</f>
        <v>3046148</v>
      </c>
      <c r="D44" s="472">
        <f>SUM(D38+D39+D40+D41+D42+D43)</f>
        <v>3046178</v>
      </c>
      <c r="E44" s="472">
        <f>SUM(E38+E39+E40+E41+E42+E43)</f>
        <v>3046178</v>
      </c>
      <c r="F44" s="472">
        <f>SUM(F38+F39+F40+F41+F42+F43)</f>
        <v>0</v>
      </c>
      <c r="G44" s="519">
        <f>SUM(G38+G39+G40+G41+G42+G43)</f>
        <v>0</v>
      </c>
      <c r="H44" s="47"/>
      <c r="I44" s="24"/>
      <c r="J44" s="24"/>
      <c r="K44" s="24"/>
      <c r="L44" s="24"/>
      <c r="M44" s="24"/>
      <c r="N44" s="24"/>
      <c r="O44" s="24"/>
      <c r="P44" s="24"/>
    </row>
    <row r="45" spans="1:16" ht="13.5" thickBot="1" x14ac:dyDescent="0.25">
      <c r="A45" s="684" t="s">
        <v>74</v>
      </c>
      <c r="B45" s="685"/>
      <c r="C45" s="457">
        <f>SUM(C37+C44)</f>
        <v>224906003</v>
      </c>
      <c r="D45" s="457">
        <f>SUM(D37+D44)</f>
        <v>246390195</v>
      </c>
      <c r="E45" s="457">
        <f>SUM(E37+E44)</f>
        <v>168676995</v>
      </c>
      <c r="F45" s="457">
        <f>SUM(F37+F44)</f>
        <v>68713200</v>
      </c>
      <c r="G45" s="465">
        <f>SUM(G37+G44)</f>
        <v>9000000</v>
      </c>
      <c r="H45" s="359">
        <f>(H37+H38)</f>
        <v>183448748</v>
      </c>
      <c r="I45" s="24"/>
      <c r="J45" s="24"/>
      <c r="K45" s="24"/>
      <c r="L45" s="24"/>
      <c r="M45" s="24"/>
      <c r="N45" s="24"/>
      <c r="O45" s="24"/>
      <c r="P45" s="24"/>
    </row>
    <row r="46" spans="1:16" x14ac:dyDescent="0.2">
      <c r="H46" s="24"/>
      <c r="I46" s="24"/>
      <c r="J46" s="24"/>
      <c r="K46" s="24"/>
      <c r="L46" s="24"/>
      <c r="M46" s="24"/>
      <c r="N46" s="24"/>
      <c r="O46" s="24"/>
      <c r="P46" s="24"/>
    </row>
    <row r="47" spans="1:16" x14ac:dyDescent="0.2">
      <c r="H47" s="24"/>
      <c r="I47" s="24"/>
      <c r="J47" s="24"/>
      <c r="K47" s="24"/>
      <c r="L47" s="24"/>
      <c r="M47" s="24"/>
      <c r="N47" s="24"/>
      <c r="O47" s="24"/>
      <c r="P47" s="24"/>
    </row>
    <row r="48" spans="1:16" x14ac:dyDescent="0.2">
      <c r="H48" s="24"/>
      <c r="I48" s="24"/>
      <c r="J48" s="24"/>
      <c r="K48" s="24"/>
      <c r="L48" s="24"/>
      <c r="M48" s="24"/>
      <c r="N48" s="24"/>
      <c r="O48" s="24"/>
      <c r="P48" s="24"/>
    </row>
    <row r="49" spans="8:16" x14ac:dyDescent="0.2">
      <c r="H49" s="24"/>
      <c r="I49" s="24"/>
      <c r="J49" s="24"/>
      <c r="K49" s="24"/>
      <c r="L49" s="24"/>
      <c r="M49" s="24"/>
      <c r="N49" s="24"/>
      <c r="O49" s="24"/>
      <c r="P49" s="24"/>
    </row>
    <row r="50" spans="8:16" x14ac:dyDescent="0.2">
      <c r="H50" s="24"/>
      <c r="I50" s="24"/>
      <c r="J50" s="24"/>
      <c r="K50" s="24"/>
      <c r="L50" s="24"/>
      <c r="M50" s="24"/>
      <c r="N50" s="24"/>
      <c r="O50" s="24"/>
      <c r="P50" s="24"/>
    </row>
    <row r="51" spans="8:16" x14ac:dyDescent="0.2">
      <c r="H51" s="24"/>
      <c r="I51" s="24"/>
      <c r="J51" s="24"/>
      <c r="K51" s="24"/>
      <c r="L51" s="24"/>
      <c r="M51" s="24"/>
      <c r="N51" s="24"/>
      <c r="O51" s="24"/>
      <c r="P51" s="24"/>
    </row>
    <row r="52" spans="8:16" x14ac:dyDescent="0.2">
      <c r="H52" s="24"/>
      <c r="I52" s="24"/>
      <c r="J52" s="24"/>
      <c r="K52" s="24"/>
      <c r="L52" s="24"/>
      <c r="M52" s="24"/>
      <c r="N52" s="24"/>
      <c r="O52" s="24"/>
      <c r="P52" s="24"/>
    </row>
    <row r="53" spans="8:16" x14ac:dyDescent="0.2">
      <c r="H53" s="24"/>
      <c r="I53" s="24"/>
      <c r="J53" s="24"/>
      <c r="K53" s="24"/>
      <c r="L53" s="24"/>
      <c r="M53" s="24"/>
      <c r="N53" s="24"/>
      <c r="O53" s="24"/>
      <c r="P53" s="24"/>
    </row>
    <row r="54" spans="8:16" x14ac:dyDescent="0.2">
      <c r="H54" s="24"/>
      <c r="I54" s="24"/>
      <c r="J54" s="24"/>
      <c r="K54" s="24"/>
      <c r="L54" s="24"/>
      <c r="M54" s="24"/>
      <c r="N54" s="24"/>
      <c r="O54" s="24"/>
      <c r="P54" s="24"/>
    </row>
    <row r="55" spans="8:16" x14ac:dyDescent="0.2">
      <c r="H55" s="24"/>
      <c r="I55" s="24"/>
      <c r="J55" s="24"/>
      <c r="K55" s="24"/>
      <c r="L55" s="24"/>
      <c r="M55" s="24"/>
      <c r="N55" s="24"/>
      <c r="O55" s="24"/>
      <c r="P55" s="24"/>
    </row>
    <row r="56" spans="8:16" x14ac:dyDescent="0.2">
      <c r="H56" s="24"/>
      <c r="I56" s="24"/>
      <c r="J56" s="24"/>
      <c r="K56" s="24"/>
      <c r="L56" s="24"/>
      <c r="M56" s="24"/>
      <c r="N56" s="24"/>
      <c r="O56" s="24"/>
      <c r="P56" s="24"/>
    </row>
    <row r="57" spans="8:16" x14ac:dyDescent="0.2">
      <c r="H57" s="24"/>
      <c r="I57" s="24"/>
      <c r="J57" s="24"/>
      <c r="K57" s="24"/>
      <c r="L57" s="24"/>
      <c r="M57" s="24"/>
      <c r="N57" s="24"/>
      <c r="O57" s="24"/>
      <c r="P57" s="24"/>
    </row>
    <row r="58" spans="8:16" x14ac:dyDescent="0.2">
      <c r="H58" s="24"/>
      <c r="I58" s="24"/>
      <c r="J58" s="24"/>
      <c r="K58" s="24"/>
      <c r="L58" s="24"/>
      <c r="M58" s="24"/>
      <c r="N58" s="24"/>
      <c r="O58" s="24"/>
      <c r="P58" s="24"/>
    </row>
    <row r="59" spans="8:16" x14ac:dyDescent="0.2">
      <c r="H59" s="24"/>
      <c r="I59" s="24"/>
      <c r="J59" s="24"/>
      <c r="K59" s="24"/>
      <c r="L59" s="24"/>
      <c r="M59" s="24"/>
      <c r="N59" s="24"/>
      <c r="O59" s="24"/>
      <c r="P59" s="24"/>
    </row>
    <row r="60" spans="8:16" x14ac:dyDescent="0.2">
      <c r="H60" s="24"/>
      <c r="I60" s="24"/>
      <c r="J60" s="24"/>
      <c r="K60" s="24"/>
      <c r="L60" s="24"/>
      <c r="M60" s="24"/>
      <c r="N60" s="24"/>
      <c r="O60" s="24"/>
      <c r="P60" s="24"/>
    </row>
    <row r="61" spans="8:16" x14ac:dyDescent="0.2">
      <c r="H61" s="24"/>
      <c r="I61" s="24"/>
      <c r="J61" s="24"/>
      <c r="K61" s="24"/>
      <c r="L61" s="24"/>
      <c r="M61" s="24"/>
      <c r="N61" s="24"/>
      <c r="O61" s="24"/>
      <c r="P61" s="24"/>
    </row>
    <row r="62" spans="8:16" x14ac:dyDescent="0.2">
      <c r="H62" s="24"/>
      <c r="I62" s="24"/>
      <c r="J62" s="24"/>
      <c r="K62" s="24"/>
      <c r="L62" s="24"/>
      <c r="M62" s="24"/>
      <c r="N62" s="24"/>
      <c r="O62" s="24"/>
      <c r="P62" s="24"/>
    </row>
    <row r="63" spans="8:16" x14ac:dyDescent="0.2">
      <c r="H63" s="24"/>
      <c r="I63" s="24"/>
      <c r="J63" s="24"/>
      <c r="K63" s="24"/>
      <c r="L63" s="24"/>
      <c r="M63" s="24"/>
      <c r="N63" s="24"/>
      <c r="O63" s="24"/>
      <c r="P63" s="24"/>
    </row>
    <row r="64" spans="8:16" x14ac:dyDescent="0.2">
      <c r="H64" s="24"/>
      <c r="I64" s="24"/>
      <c r="J64" s="24"/>
      <c r="K64" s="24"/>
      <c r="L64" s="24"/>
      <c r="M64" s="24"/>
      <c r="N64" s="24"/>
      <c r="O64" s="24"/>
      <c r="P64" s="24"/>
    </row>
    <row r="65" spans="8:16" x14ac:dyDescent="0.2">
      <c r="H65" s="24"/>
      <c r="I65" s="24"/>
      <c r="J65" s="24"/>
      <c r="K65" s="24"/>
      <c r="L65" s="24"/>
      <c r="M65" s="24"/>
      <c r="N65" s="24"/>
      <c r="O65" s="24"/>
      <c r="P65" s="24"/>
    </row>
    <row r="66" spans="8:16" x14ac:dyDescent="0.2">
      <c r="H66" s="24"/>
      <c r="I66" s="24"/>
      <c r="J66" s="24"/>
      <c r="K66" s="24"/>
      <c r="L66" s="24"/>
      <c r="M66" s="24"/>
      <c r="N66" s="24"/>
      <c r="O66" s="24"/>
      <c r="P66" s="24"/>
    </row>
    <row r="67" spans="8:16" x14ac:dyDescent="0.2">
      <c r="H67" s="24"/>
      <c r="I67" s="24"/>
      <c r="J67" s="24"/>
      <c r="K67" s="24"/>
      <c r="L67" s="24"/>
      <c r="M67" s="24"/>
      <c r="N67" s="24"/>
      <c r="O67" s="24"/>
      <c r="P67" s="24"/>
    </row>
    <row r="68" spans="8:16" x14ac:dyDescent="0.2">
      <c r="H68" s="24"/>
      <c r="I68" s="24"/>
      <c r="J68" s="24"/>
      <c r="K68" s="24"/>
      <c r="L68" s="24"/>
      <c r="M68" s="24"/>
      <c r="N68" s="24"/>
      <c r="O68" s="24"/>
      <c r="P68" s="24"/>
    </row>
    <row r="69" spans="8:16" x14ac:dyDescent="0.2">
      <c r="H69" s="24"/>
      <c r="I69" s="24"/>
      <c r="J69" s="24"/>
      <c r="K69" s="24"/>
      <c r="L69" s="24"/>
      <c r="M69" s="24"/>
      <c r="N69" s="24"/>
      <c r="O69" s="24"/>
      <c r="P69" s="24"/>
    </row>
    <row r="70" spans="8:16" x14ac:dyDescent="0.2">
      <c r="H70" s="24"/>
      <c r="I70" s="24"/>
      <c r="J70" s="24"/>
      <c r="K70" s="24"/>
      <c r="L70" s="24"/>
      <c r="M70" s="24"/>
      <c r="N70" s="24"/>
      <c r="O70" s="24"/>
      <c r="P70" s="24"/>
    </row>
    <row r="71" spans="8:16" x14ac:dyDescent="0.2">
      <c r="H71" s="24"/>
      <c r="I71" s="24"/>
      <c r="J71" s="24"/>
      <c r="K71" s="24"/>
      <c r="L71" s="24"/>
      <c r="M71" s="24"/>
      <c r="N71" s="24"/>
      <c r="O71" s="24"/>
      <c r="P71" s="24"/>
    </row>
    <row r="72" spans="8:16" x14ac:dyDescent="0.2">
      <c r="H72" s="24"/>
      <c r="I72" s="24"/>
      <c r="J72" s="24"/>
      <c r="K72" s="24"/>
      <c r="L72" s="24"/>
      <c r="M72" s="24"/>
      <c r="N72" s="24"/>
      <c r="O72" s="24"/>
      <c r="P72" s="24"/>
    </row>
    <row r="73" spans="8:16" x14ac:dyDescent="0.2">
      <c r="H73" s="24"/>
      <c r="I73" s="24"/>
      <c r="J73" s="24"/>
      <c r="K73" s="24"/>
      <c r="L73" s="24"/>
      <c r="M73" s="24"/>
      <c r="N73" s="24"/>
      <c r="O73" s="24"/>
      <c r="P73" s="24"/>
    </row>
    <row r="74" spans="8:16" x14ac:dyDescent="0.2">
      <c r="H74" s="24"/>
      <c r="I74" s="24"/>
      <c r="J74" s="24"/>
      <c r="K74" s="24"/>
      <c r="L74" s="24"/>
      <c r="M74" s="24"/>
      <c r="N74" s="24"/>
      <c r="O74" s="24"/>
      <c r="P74" s="24"/>
    </row>
    <row r="75" spans="8:16" x14ac:dyDescent="0.2">
      <c r="H75" s="24"/>
      <c r="I75" s="24"/>
      <c r="J75" s="24"/>
      <c r="K75" s="24"/>
      <c r="L75" s="24"/>
      <c r="M75" s="24"/>
      <c r="N75" s="24"/>
      <c r="O75" s="24"/>
      <c r="P75" s="24"/>
    </row>
    <row r="76" spans="8:16" x14ac:dyDescent="0.2">
      <c r="H76" s="24"/>
      <c r="I76" s="24"/>
      <c r="J76" s="24"/>
      <c r="K76" s="24"/>
      <c r="L76" s="24"/>
      <c r="M76" s="24"/>
      <c r="N76" s="24"/>
      <c r="O76" s="24"/>
      <c r="P76" s="24"/>
    </row>
    <row r="77" spans="8:16" x14ac:dyDescent="0.2">
      <c r="H77" s="24"/>
      <c r="I77" s="24"/>
      <c r="J77" s="24"/>
      <c r="K77" s="24"/>
      <c r="L77" s="24"/>
      <c r="M77" s="24"/>
      <c r="N77" s="24"/>
      <c r="O77" s="24"/>
      <c r="P77" s="24"/>
    </row>
    <row r="78" spans="8:16" x14ac:dyDescent="0.2">
      <c r="H78" s="24"/>
      <c r="I78" s="24"/>
      <c r="J78" s="24"/>
      <c r="K78" s="24"/>
      <c r="L78" s="24"/>
      <c r="M78" s="24"/>
      <c r="N78" s="24"/>
      <c r="O78" s="24"/>
      <c r="P78" s="24"/>
    </row>
    <row r="79" spans="8:16" x14ac:dyDescent="0.2">
      <c r="H79" s="24"/>
      <c r="I79" s="24"/>
      <c r="J79" s="24"/>
      <c r="K79" s="24"/>
      <c r="L79" s="24"/>
      <c r="M79" s="24"/>
      <c r="N79" s="24"/>
      <c r="O79" s="24"/>
      <c r="P79" s="24"/>
    </row>
    <row r="80" spans="8:16" x14ac:dyDescent="0.2">
      <c r="H80" s="24"/>
      <c r="I80" s="24"/>
      <c r="J80" s="24"/>
      <c r="K80" s="24"/>
      <c r="L80" s="24"/>
      <c r="M80" s="24"/>
      <c r="N80" s="24"/>
      <c r="O80" s="24"/>
      <c r="P80" s="24"/>
    </row>
    <row r="81" spans="8:16" x14ac:dyDescent="0.2">
      <c r="H81" s="24"/>
      <c r="I81" s="24"/>
      <c r="J81" s="24"/>
      <c r="K81" s="24"/>
      <c r="L81" s="24"/>
      <c r="M81" s="24"/>
      <c r="N81" s="24"/>
      <c r="O81" s="24"/>
      <c r="P81" s="24"/>
    </row>
    <row r="82" spans="8:16" x14ac:dyDescent="0.2">
      <c r="H82" s="24"/>
      <c r="I82" s="24"/>
      <c r="J82" s="24"/>
      <c r="K82" s="24"/>
      <c r="L82" s="24"/>
      <c r="M82" s="24"/>
      <c r="N82" s="24"/>
      <c r="O82" s="24"/>
      <c r="P82" s="24"/>
    </row>
    <row r="83" spans="8:16" x14ac:dyDescent="0.2">
      <c r="H83" s="24"/>
      <c r="I83" s="24"/>
      <c r="J83" s="24"/>
      <c r="K83" s="24"/>
      <c r="L83" s="24"/>
      <c r="M83" s="24"/>
      <c r="N83" s="24"/>
      <c r="O83" s="24"/>
      <c r="P83" s="24"/>
    </row>
    <row r="84" spans="8:16" x14ac:dyDescent="0.2">
      <c r="H84" s="24"/>
      <c r="I84" s="24"/>
      <c r="J84" s="24"/>
      <c r="K84" s="24"/>
      <c r="L84" s="24"/>
      <c r="M84" s="24"/>
      <c r="N84" s="24"/>
      <c r="O84" s="24"/>
      <c r="P84" s="24"/>
    </row>
    <row r="85" spans="8:16" x14ac:dyDescent="0.2">
      <c r="H85" s="24"/>
      <c r="I85" s="24"/>
      <c r="J85" s="24"/>
      <c r="K85" s="24"/>
      <c r="L85" s="24"/>
      <c r="M85" s="24"/>
      <c r="N85" s="24"/>
      <c r="O85" s="24"/>
      <c r="P85" s="24"/>
    </row>
    <row r="86" spans="8:16" x14ac:dyDescent="0.2">
      <c r="H86" s="24"/>
      <c r="I86" s="24"/>
      <c r="J86" s="24"/>
      <c r="K86" s="24"/>
      <c r="L86" s="24"/>
      <c r="M86" s="24"/>
      <c r="N86" s="24"/>
      <c r="O86" s="24"/>
      <c r="P86" s="24"/>
    </row>
    <row r="87" spans="8:16" x14ac:dyDescent="0.2">
      <c r="H87" s="24"/>
      <c r="I87" s="24"/>
      <c r="J87" s="24"/>
      <c r="K87" s="24"/>
      <c r="L87" s="24"/>
      <c r="M87" s="24"/>
      <c r="N87" s="24"/>
      <c r="O87" s="24"/>
      <c r="P87" s="24"/>
    </row>
    <row r="88" spans="8:16" x14ac:dyDescent="0.2">
      <c r="H88" s="24"/>
      <c r="I88" s="24"/>
      <c r="J88" s="24"/>
      <c r="K88" s="24"/>
      <c r="L88" s="24"/>
      <c r="M88" s="24"/>
      <c r="N88" s="24"/>
      <c r="O88" s="24"/>
      <c r="P88" s="24"/>
    </row>
    <row r="89" spans="8:16" x14ac:dyDescent="0.2">
      <c r="H89" s="24"/>
      <c r="I89" s="24"/>
      <c r="J89" s="24"/>
      <c r="K89" s="24"/>
      <c r="L89" s="24"/>
      <c r="M89" s="24"/>
      <c r="N89" s="24"/>
      <c r="O89" s="24"/>
      <c r="P89" s="24"/>
    </row>
    <row r="90" spans="8:16" x14ac:dyDescent="0.2">
      <c r="H90" s="24"/>
      <c r="I90" s="24"/>
      <c r="J90" s="24"/>
      <c r="K90" s="24"/>
      <c r="L90" s="24"/>
      <c r="M90" s="24"/>
      <c r="N90" s="24"/>
      <c r="O90" s="24"/>
      <c r="P90" s="24"/>
    </row>
  </sheetData>
  <mergeCells count="1">
    <mergeCell ref="A45:B4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5C695-39F6-43DD-8BDE-6BF321D69329}">
  <dimension ref="A1:E72"/>
  <sheetViews>
    <sheetView workbookViewId="0">
      <pane ySplit="4" topLeftCell="A38" activePane="bottomLeft" state="frozen"/>
      <selection pane="bottomLeft" activeCell="J57" sqref="J57"/>
    </sheetView>
  </sheetViews>
  <sheetFormatPr defaultRowHeight="12.75" x14ac:dyDescent="0.2"/>
  <cols>
    <col min="1" max="1" width="8.140625" style="589" customWidth="1"/>
    <col min="2" max="2" width="41" style="589" customWidth="1"/>
    <col min="3" max="3" width="14.7109375" style="589" customWidth="1"/>
    <col min="4" max="4" width="12.42578125" style="589" customWidth="1"/>
    <col min="5" max="5" width="13.140625" style="589" customWidth="1"/>
    <col min="6" max="16384" width="9.140625" style="589"/>
  </cols>
  <sheetData>
    <row r="1" spans="1:5" x14ac:dyDescent="0.2">
      <c r="D1" s="589" t="s">
        <v>835</v>
      </c>
    </row>
    <row r="3" spans="1:5" x14ac:dyDescent="0.2">
      <c r="A3" s="682" t="s">
        <v>834</v>
      </c>
      <c r="B3" s="683"/>
      <c r="C3" s="683"/>
      <c r="D3" s="683"/>
      <c r="E3" s="683"/>
    </row>
    <row r="4" spans="1:5" ht="24" x14ac:dyDescent="0.2">
      <c r="A4" s="608" t="s">
        <v>379</v>
      </c>
      <c r="B4" s="608" t="s">
        <v>2</v>
      </c>
      <c r="C4" s="608" t="s">
        <v>768</v>
      </c>
      <c r="D4" s="608" t="s">
        <v>769</v>
      </c>
      <c r="E4" s="608" t="s">
        <v>368</v>
      </c>
    </row>
    <row r="5" spans="1:5" x14ac:dyDescent="0.2">
      <c r="A5" s="608" t="s">
        <v>404</v>
      </c>
      <c r="B5" s="651" t="s">
        <v>405</v>
      </c>
      <c r="C5" s="650">
        <v>21168000</v>
      </c>
      <c r="D5" s="650">
        <v>21483646</v>
      </c>
      <c r="E5" s="650">
        <v>18043698</v>
      </c>
    </row>
    <row r="6" spans="1:5" x14ac:dyDescent="0.2">
      <c r="A6" s="609" t="s">
        <v>406</v>
      </c>
      <c r="B6" s="610" t="s">
        <v>407</v>
      </c>
      <c r="C6" s="611">
        <v>0</v>
      </c>
      <c r="D6" s="611">
        <v>290000</v>
      </c>
      <c r="E6" s="611">
        <v>290000</v>
      </c>
    </row>
    <row r="7" spans="1:5" ht="24" x14ac:dyDescent="0.2">
      <c r="A7" s="609" t="s">
        <v>547</v>
      </c>
      <c r="B7" s="610" t="s">
        <v>789</v>
      </c>
      <c r="C7" s="611">
        <v>290000</v>
      </c>
      <c r="D7" s="611">
        <v>0</v>
      </c>
      <c r="E7" s="611">
        <v>0</v>
      </c>
    </row>
    <row r="8" spans="1:5" x14ac:dyDescent="0.2">
      <c r="A8" s="609" t="s">
        <v>408</v>
      </c>
      <c r="B8" s="610" t="s">
        <v>409</v>
      </c>
      <c r="C8" s="611">
        <v>408000</v>
      </c>
      <c r="D8" s="611">
        <v>531750</v>
      </c>
      <c r="E8" s="611">
        <v>481750</v>
      </c>
    </row>
    <row r="9" spans="1:5" x14ac:dyDescent="0.2">
      <c r="A9" s="609" t="s">
        <v>410</v>
      </c>
      <c r="B9" s="610" t="s">
        <v>411</v>
      </c>
      <c r="C9" s="611">
        <v>90000</v>
      </c>
      <c r="D9" s="611">
        <v>90000</v>
      </c>
      <c r="E9" s="611">
        <v>0</v>
      </c>
    </row>
    <row r="10" spans="1:5" ht="24" x14ac:dyDescent="0.2">
      <c r="A10" s="609" t="s">
        <v>412</v>
      </c>
      <c r="B10" s="610" t="s">
        <v>413</v>
      </c>
      <c r="C10" s="611">
        <v>0</v>
      </c>
      <c r="D10" s="611">
        <v>200000</v>
      </c>
      <c r="E10" s="611">
        <v>171959</v>
      </c>
    </row>
    <row r="11" spans="1:5" ht="24" x14ac:dyDescent="0.2">
      <c r="A11" s="609" t="s">
        <v>414</v>
      </c>
      <c r="B11" s="610" t="s">
        <v>415</v>
      </c>
      <c r="C11" s="611">
        <v>21956000</v>
      </c>
      <c r="D11" s="611">
        <v>22595396</v>
      </c>
      <c r="E11" s="611">
        <v>18987407</v>
      </c>
    </row>
    <row r="12" spans="1:5" x14ac:dyDescent="0.2">
      <c r="A12" s="609" t="s">
        <v>416</v>
      </c>
      <c r="B12" s="610" t="s">
        <v>417</v>
      </c>
      <c r="C12" s="611">
        <v>5884000</v>
      </c>
      <c r="D12" s="611">
        <v>5884000</v>
      </c>
      <c r="E12" s="611">
        <v>5801148</v>
      </c>
    </row>
    <row r="13" spans="1:5" x14ac:dyDescent="0.2">
      <c r="A13" s="609" t="s">
        <v>420</v>
      </c>
      <c r="B13" s="610" t="s">
        <v>421</v>
      </c>
      <c r="C13" s="611">
        <v>500000</v>
      </c>
      <c r="D13" s="611">
        <v>837604</v>
      </c>
      <c r="E13" s="611">
        <v>387027</v>
      </c>
    </row>
    <row r="14" spans="1:5" x14ac:dyDescent="0.2">
      <c r="A14" s="609" t="s">
        <v>422</v>
      </c>
      <c r="B14" s="610" t="s">
        <v>423</v>
      </c>
      <c r="C14" s="611">
        <v>6384000</v>
      </c>
      <c r="D14" s="611">
        <v>6721604</v>
      </c>
      <c r="E14" s="611">
        <v>6188175</v>
      </c>
    </row>
    <row r="15" spans="1:5" x14ac:dyDescent="0.2">
      <c r="A15" s="612" t="s">
        <v>424</v>
      </c>
      <c r="B15" s="613" t="s">
        <v>425</v>
      </c>
      <c r="C15" s="614">
        <v>28340000</v>
      </c>
      <c r="D15" s="614">
        <v>29317000</v>
      </c>
      <c r="E15" s="614">
        <v>25175582</v>
      </c>
    </row>
    <row r="16" spans="1:5" ht="24" x14ac:dyDescent="0.2">
      <c r="A16" s="612" t="s">
        <v>426</v>
      </c>
      <c r="B16" s="613" t="s">
        <v>427</v>
      </c>
      <c r="C16" s="614">
        <v>5518900</v>
      </c>
      <c r="D16" s="614">
        <v>5215900</v>
      </c>
      <c r="E16" s="614">
        <v>4852303</v>
      </c>
    </row>
    <row r="17" spans="1:5" x14ac:dyDescent="0.2">
      <c r="A17" s="609" t="s">
        <v>428</v>
      </c>
      <c r="B17" s="610" t="s">
        <v>429</v>
      </c>
      <c r="C17" s="611">
        <v>0</v>
      </c>
      <c r="D17" s="611">
        <v>0</v>
      </c>
      <c r="E17" s="611">
        <v>4480984</v>
      </c>
    </row>
    <row r="18" spans="1:5" x14ac:dyDescent="0.2">
      <c r="A18" s="609" t="s">
        <v>430</v>
      </c>
      <c r="B18" s="610" t="s">
        <v>431</v>
      </c>
      <c r="C18" s="611">
        <v>0</v>
      </c>
      <c r="D18" s="611">
        <v>0</v>
      </c>
      <c r="E18" s="611">
        <v>194247</v>
      </c>
    </row>
    <row r="19" spans="1:5" ht="24" x14ac:dyDescent="0.2">
      <c r="A19" s="609" t="s">
        <v>434</v>
      </c>
      <c r="B19" s="610" t="s">
        <v>435</v>
      </c>
      <c r="C19" s="611">
        <v>0</v>
      </c>
      <c r="D19" s="611">
        <v>0</v>
      </c>
      <c r="E19" s="611">
        <v>177072</v>
      </c>
    </row>
    <row r="20" spans="1:5" x14ac:dyDescent="0.2">
      <c r="A20" s="609" t="s">
        <v>436</v>
      </c>
      <c r="B20" s="610" t="s">
        <v>437</v>
      </c>
      <c r="C20" s="611">
        <v>310000</v>
      </c>
      <c r="D20" s="611">
        <v>310000</v>
      </c>
      <c r="E20" s="611">
        <v>77851</v>
      </c>
    </row>
    <row r="21" spans="1:5" x14ac:dyDescent="0.2">
      <c r="A21" s="609" t="s">
        <v>438</v>
      </c>
      <c r="B21" s="610" t="s">
        <v>439</v>
      </c>
      <c r="C21" s="611">
        <v>2372000</v>
      </c>
      <c r="D21" s="611">
        <v>2372000</v>
      </c>
      <c r="E21" s="611">
        <v>1871387</v>
      </c>
    </row>
    <row r="22" spans="1:5" x14ac:dyDescent="0.2">
      <c r="A22" s="609" t="s">
        <v>440</v>
      </c>
      <c r="B22" s="610" t="s">
        <v>441</v>
      </c>
      <c r="C22" s="611">
        <v>2682000</v>
      </c>
      <c r="D22" s="611">
        <v>2682000</v>
      </c>
      <c r="E22" s="611">
        <v>1949238</v>
      </c>
    </row>
    <row r="23" spans="1:5" x14ac:dyDescent="0.2">
      <c r="A23" s="609" t="s">
        <v>442</v>
      </c>
      <c r="B23" s="610" t="s">
        <v>443</v>
      </c>
      <c r="C23" s="611">
        <v>134000</v>
      </c>
      <c r="D23" s="611">
        <v>134000</v>
      </c>
      <c r="E23" s="611">
        <v>106085</v>
      </c>
    </row>
    <row r="24" spans="1:5" x14ac:dyDescent="0.2">
      <c r="A24" s="609" t="s">
        <v>444</v>
      </c>
      <c r="B24" s="610" t="s">
        <v>445</v>
      </c>
      <c r="C24" s="611">
        <v>552000</v>
      </c>
      <c r="D24" s="611">
        <v>552000</v>
      </c>
      <c r="E24" s="611">
        <v>390880</v>
      </c>
    </row>
    <row r="25" spans="1:5" x14ac:dyDescent="0.2">
      <c r="A25" s="609" t="s">
        <v>446</v>
      </c>
      <c r="B25" s="610" t="s">
        <v>447</v>
      </c>
      <c r="C25" s="611">
        <v>686000</v>
      </c>
      <c r="D25" s="611">
        <v>686000</v>
      </c>
      <c r="E25" s="611">
        <v>496965</v>
      </c>
    </row>
    <row r="26" spans="1:5" x14ac:dyDescent="0.2">
      <c r="A26" s="609" t="s">
        <v>448</v>
      </c>
      <c r="B26" s="610" t="s">
        <v>449</v>
      </c>
      <c r="C26" s="611">
        <v>5951000</v>
      </c>
      <c r="D26" s="611">
        <v>5951000</v>
      </c>
      <c r="E26" s="611">
        <v>3887025</v>
      </c>
    </row>
    <row r="27" spans="1:5" x14ac:dyDescent="0.2">
      <c r="A27" s="609" t="s">
        <v>450</v>
      </c>
      <c r="B27" s="610" t="s">
        <v>451</v>
      </c>
      <c r="C27" s="611">
        <v>240000</v>
      </c>
      <c r="D27" s="611">
        <v>240000</v>
      </c>
      <c r="E27" s="611">
        <v>160000</v>
      </c>
    </row>
    <row r="28" spans="1:5" x14ac:dyDescent="0.2">
      <c r="A28" s="609" t="s">
        <v>452</v>
      </c>
      <c r="B28" s="610" t="s">
        <v>453</v>
      </c>
      <c r="C28" s="611">
        <v>2965000</v>
      </c>
      <c r="D28" s="611">
        <v>2665000</v>
      </c>
      <c r="E28" s="611">
        <v>1550555</v>
      </c>
    </row>
    <row r="29" spans="1:5" ht="24" x14ac:dyDescent="0.2">
      <c r="A29" s="609" t="s">
        <v>454</v>
      </c>
      <c r="B29" s="610" t="s">
        <v>455</v>
      </c>
      <c r="C29" s="611">
        <v>2210472</v>
      </c>
      <c r="D29" s="611">
        <v>2510472</v>
      </c>
      <c r="E29" s="611">
        <v>1940786</v>
      </c>
    </row>
    <row r="30" spans="1:5" x14ac:dyDescent="0.2">
      <c r="A30" s="609" t="s">
        <v>456</v>
      </c>
      <c r="B30" s="610" t="s">
        <v>790</v>
      </c>
      <c r="C30" s="611">
        <v>2610000</v>
      </c>
      <c r="D30" s="611">
        <v>3110000</v>
      </c>
      <c r="E30" s="611">
        <v>2760574</v>
      </c>
    </row>
    <row r="31" spans="1:5" x14ac:dyDescent="0.2">
      <c r="A31" s="609" t="s">
        <v>458</v>
      </c>
      <c r="B31" s="610" t="s">
        <v>459</v>
      </c>
      <c r="C31" s="611">
        <v>0</v>
      </c>
      <c r="D31" s="611">
        <v>0</v>
      </c>
      <c r="E31" s="611">
        <v>389835</v>
      </c>
    </row>
    <row r="32" spans="1:5" ht="24" x14ac:dyDescent="0.2">
      <c r="A32" s="609" t="s">
        <v>460</v>
      </c>
      <c r="B32" s="610" t="s">
        <v>461</v>
      </c>
      <c r="C32" s="611">
        <v>13976472</v>
      </c>
      <c r="D32" s="611">
        <v>14476472</v>
      </c>
      <c r="E32" s="611">
        <v>10298940</v>
      </c>
    </row>
    <row r="33" spans="1:5" x14ac:dyDescent="0.2">
      <c r="A33" s="609" t="s">
        <v>462</v>
      </c>
      <c r="B33" s="610" t="s">
        <v>463</v>
      </c>
      <c r="C33" s="611">
        <v>300000</v>
      </c>
      <c r="D33" s="611">
        <v>490000</v>
      </c>
      <c r="E33" s="611">
        <v>388200</v>
      </c>
    </row>
    <row r="34" spans="1:5" ht="24" x14ac:dyDescent="0.2">
      <c r="A34" s="609" t="s">
        <v>464</v>
      </c>
      <c r="B34" s="610" t="s">
        <v>465</v>
      </c>
      <c r="C34" s="611">
        <v>300000</v>
      </c>
      <c r="D34" s="611">
        <v>490000</v>
      </c>
      <c r="E34" s="611">
        <v>388200</v>
      </c>
    </row>
    <row r="35" spans="1:5" ht="24" x14ac:dyDescent="0.2">
      <c r="A35" s="609" t="s">
        <v>466</v>
      </c>
      <c r="B35" s="610" t="s">
        <v>467</v>
      </c>
      <c r="C35" s="611">
        <v>3575000</v>
      </c>
      <c r="D35" s="611">
        <v>3575000</v>
      </c>
      <c r="E35" s="611">
        <v>2175855</v>
      </c>
    </row>
    <row r="36" spans="1:5" x14ac:dyDescent="0.2">
      <c r="A36" s="609" t="s">
        <v>468</v>
      </c>
      <c r="B36" s="610" t="s">
        <v>469</v>
      </c>
      <c r="C36" s="611">
        <v>227000</v>
      </c>
      <c r="D36" s="611">
        <v>727000</v>
      </c>
      <c r="E36" s="611">
        <v>282000</v>
      </c>
    </row>
    <row r="37" spans="1:5" x14ac:dyDescent="0.2">
      <c r="A37" s="609" t="s">
        <v>470</v>
      </c>
      <c r="B37" s="610" t="s">
        <v>471</v>
      </c>
      <c r="C37" s="611">
        <v>0</v>
      </c>
      <c r="D37" s="611">
        <v>1000</v>
      </c>
      <c r="E37" s="611">
        <v>275</v>
      </c>
    </row>
    <row r="38" spans="1:5" x14ac:dyDescent="0.2">
      <c r="A38" s="609" t="s">
        <v>472</v>
      </c>
      <c r="B38" s="610" t="s">
        <v>473</v>
      </c>
      <c r="C38" s="611">
        <v>1033000</v>
      </c>
      <c r="D38" s="611">
        <v>443000</v>
      </c>
      <c r="E38" s="611">
        <v>350004</v>
      </c>
    </row>
    <row r="39" spans="1:5" ht="24" x14ac:dyDescent="0.2">
      <c r="A39" s="609" t="s">
        <v>474</v>
      </c>
      <c r="B39" s="610" t="s">
        <v>475</v>
      </c>
      <c r="C39" s="611">
        <v>4835000</v>
      </c>
      <c r="D39" s="611">
        <v>4746000</v>
      </c>
      <c r="E39" s="611">
        <v>2808134</v>
      </c>
    </row>
    <row r="40" spans="1:5" x14ac:dyDescent="0.2">
      <c r="A40" s="612" t="s">
        <v>476</v>
      </c>
      <c r="B40" s="613" t="s">
        <v>477</v>
      </c>
      <c r="C40" s="614">
        <v>22479472</v>
      </c>
      <c r="D40" s="614">
        <v>23080472</v>
      </c>
      <c r="E40" s="614">
        <v>15941477</v>
      </c>
    </row>
    <row r="41" spans="1:5" ht="24" x14ac:dyDescent="0.2">
      <c r="A41" s="609" t="s">
        <v>478</v>
      </c>
      <c r="B41" s="610" t="s">
        <v>479</v>
      </c>
      <c r="C41" s="611">
        <v>5300000</v>
      </c>
      <c r="D41" s="611">
        <v>5423000</v>
      </c>
      <c r="E41" s="611">
        <v>4022000</v>
      </c>
    </row>
    <row r="42" spans="1:5" ht="24" x14ac:dyDescent="0.2">
      <c r="A42" s="609" t="s">
        <v>480</v>
      </c>
      <c r="B42" s="610" t="s">
        <v>481</v>
      </c>
      <c r="C42" s="611">
        <v>0</v>
      </c>
      <c r="D42" s="611">
        <v>0</v>
      </c>
      <c r="E42" s="611">
        <v>106500</v>
      </c>
    </row>
    <row r="43" spans="1:5" x14ac:dyDescent="0.2">
      <c r="A43" s="609" t="s">
        <v>482</v>
      </c>
      <c r="B43" s="610" t="s">
        <v>483</v>
      </c>
      <c r="C43" s="611">
        <v>0</v>
      </c>
      <c r="D43" s="611">
        <v>0</v>
      </c>
      <c r="E43" s="611">
        <v>1359500</v>
      </c>
    </row>
    <row r="44" spans="1:5" ht="36" x14ac:dyDescent="0.2">
      <c r="A44" s="609" t="s">
        <v>484</v>
      </c>
      <c r="B44" s="610" t="s">
        <v>485</v>
      </c>
      <c r="C44" s="611">
        <v>0</v>
      </c>
      <c r="D44" s="611">
        <v>0</v>
      </c>
      <c r="E44" s="611">
        <v>1539000</v>
      </c>
    </row>
    <row r="45" spans="1:5" ht="24" x14ac:dyDescent="0.2">
      <c r="A45" s="612" t="s">
        <v>486</v>
      </c>
      <c r="B45" s="613" t="s">
        <v>487</v>
      </c>
      <c r="C45" s="614">
        <v>5300000</v>
      </c>
      <c r="D45" s="614">
        <v>5423000</v>
      </c>
      <c r="E45" s="614">
        <v>4022000</v>
      </c>
    </row>
    <row r="46" spans="1:5" ht="24" x14ac:dyDescent="0.2">
      <c r="A46" s="609" t="s">
        <v>488</v>
      </c>
      <c r="B46" s="610" t="s">
        <v>489</v>
      </c>
      <c r="C46" s="611">
        <v>0</v>
      </c>
      <c r="D46" s="611">
        <v>3049495</v>
      </c>
      <c r="E46" s="611">
        <v>3049495</v>
      </c>
    </row>
    <row r="47" spans="1:5" ht="24" x14ac:dyDescent="0.2">
      <c r="A47" s="609" t="s">
        <v>490</v>
      </c>
      <c r="B47" s="610" t="s">
        <v>491</v>
      </c>
      <c r="C47" s="611">
        <v>0</v>
      </c>
      <c r="D47" s="611">
        <v>3049495</v>
      </c>
      <c r="E47" s="611">
        <v>3049495</v>
      </c>
    </row>
    <row r="48" spans="1:5" ht="24" x14ac:dyDescent="0.2">
      <c r="A48" s="609" t="s">
        <v>492</v>
      </c>
      <c r="B48" s="610" t="s">
        <v>493</v>
      </c>
      <c r="C48" s="611">
        <v>13764000</v>
      </c>
      <c r="D48" s="611">
        <v>22731900</v>
      </c>
      <c r="E48" s="611">
        <v>19055377</v>
      </c>
    </row>
    <row r="49" spans="1:5" ht="24" x14ac:dyDescent="0.2">
      <c r="A49" s="609" t="s">
        <v>494</v>
      </c>
      <c r="B49" s="610" t="s">
        <v>495</v>
      </c>
      <c r="C49" s="611">
        <v>0</v>
      </c>
      <c r="D49" s="611">
        <v>0</v>
      </c>
      <c r="E49" s="611">
        <v>9050000</v>
      </c>
    </row>
    <row r="50" spans="1:5" ht="24" x14ac:dyDescent="0.2">
      <c r="A50" s="609" t="s">
        <v>496</v>
      </c>
      <c r="B50" s="610" t="s">
        <v>497</v>
      </c>
      <c r="C50" s="611">
        <v>0</v>
      </c>
      <c r="D50" s="611">
        <v>0</v>
      </c>
      <c r="E50" s="611">
        <v>8524975</v>
      </c>
    </row>
    <row r="51" spans="1:5" ht="24" x14ac:dyDescent="0.2">
      <c r="A51" s="609" t="s">
        <v>498</v>
      </c>
      <c r="B51" s="610" t="s">
        <v>499</v>
      </c>
      <c r="C51" s="611">
        <v>0</v>
      </c>
      <c r="D51" s="611">
        <v>0</v>
      </c>
      <c r="E51" s="611">
        <v>1480402</v>
      </c>
    </row>
    <row r="52" spans="1:5" ht="24" x14ac:dyDescent="0.2">
      <c r="A52" s="609" t="s">
        <v>500</v>
      </c>
      <c r="B52" s="610" t="s">
        <v>501</v>
      </c>
      <c r="C52" s="611">
        <v>960000</v>
      </c>
      <c r="D52" s="611">
        <v>10342700</v>
      </c>
      <c r="E52" s="611">
        <v>10342700</v>
      </c>
    </row>
    <row r="53" spans="1:5" x14ac:dyDescent="0.2">
      <c r="A53" s="609" t="s">
        <v>502</v>
      </c>
      <c r="B53" s="610" t="s">
        <v>503</v>
      </c>
      <c r="C53" s="611">
        <v>0</v>
      </c>
      <c r="D53" s="611">
        <v>0</v>
      </c>
      <c r="E53" s="611">
        <v>60000</v>
      </c>
    </row>
    <row r="54" spans="1:5" x14ac:dyDescent="0.2">
      <c r="A54" s="609" t="s">
        <v>504</v>
      </c>
      <c r="B54" s="610" t="s">
        <v>505</v>
      </c>
      <c r="C54" s="611">
        <v>0</v>
      </c>
      <c r="D54" s="611">
        <v>0</v>
      </c>
      <c r="E54" s="611">
        <v>982100</v>
      </c>
    </row>
    <row r="55" spans="1:5" x14ac:dyDescent="0.2">
      <c r="A55" s="609" t="s">
        <v>506</v>
      </c>
      <c r="B55" s="610" t="s">
        <v>507</v>
      </c>
      <c r="C55" s="611">
        <v>0</v>
      </c>
      <c r="D55" s="611">
        <v>0</v>
      </c>
      <c r="E55" s="611">
        <v>9300600</v>
      </c>
    </row>
    <row r="56" spans="1:5" x14ac:dyDescent="0.2">
      <c r="A56" s="609" t="s">
        <v>833</v>
      </c>
      <c r="B56" s="610" t="s">
        <v>832</v>
      </c>
      <c r="C56" s="611">
        <v>27421183</v>
      </c>
      <c r="D56" s="611">
        <v>31761350</v>
      </c>
      <c r="E56" s="611">
        <v>0</v>
      </c>
    </row>
    <row r="57" spans="1:5" ht="36" x14ac:dyDescent="0.2">
      <c r="A57" s="612" t="s">
        <v>508</v>
      </c>
      <c r="B57" s="613" t="s">
        <v>509</v>
      </c>
      <c r="C57" s="614">
        <v>42145183</v>
      </c>
      <c r="D57" s="614">
        <v>67885445</v>
      </c>
      <c r="E57" s="614">
        <v>32447572</v>
      </c>
    </row>
    <row r="58" spans="1:5" x14ac:dyDescent="0.2">
      <c r="A58" s="609" t="s">
        <v>510</v>
      </c>
      <c r="B58" s="610" t="s">
        <v>511</v>
      </c>
      <c r="C58" s="611">
        <v>9787000</v>
      </c>
      <c r="D58" s="611">
        <v>8937000</v>
      </c>
      <c r="E58" s="611">
        <v>4787402</v>
      </c>
    </row>
    <row r="59" spans="1:5" x14ac:dyDescent="0.2">
      <c r="A59" s="609" t="s">
        <v>512</v>
      </c>
      <c r="B59" s="610" t="s">
        <v>513</v>
      </c>
      <c r="C59" s="611">
        <v>4661000</v>
      </c>
      <c r="D59" s="611">
        <v>5401300</v>
      </c>
      <c r="E59" s="611">
        <v>5143688</v>
      </c>
    </row>
    <row r="60" spans="1:5" ht="24" x14ac:dyDescent="0.2">
      <c r="A60" s="609" t="s">
        <v>514</v>
      </c>
      <c r="B60" s="610" t="s">
        <v>515</v>
      </c>
      <c r="C60" s="611">
        <v>708661</v>
      </c>
      <c r="D60" s="611">
        <v>708661</v>
      </c>
      <c r="E60" s="611">
        <v>658571</v>
      </c>
    </row>
    <row r="61" spans="1:5" ht="24" x14ac:dyDescent="0.2">
      <c r="A61" s="609" t="s">
        <v>516</v>
      </c>
      <c r="B61" s="610" t="s">
        <v>517</v>
      </c>
      <c r="C61" s="611">
        <v>130000</v>
      </c>
      <c r="D61" s="611">
        <v>480000</v>
      </c>
      <c r="E61" s="611">
        <v>197274</v>
      </c>
    </row>
    <row r="62" spans="1:5" ht="24" x14ac:dyDescent="0.2">
      <c r="A62" s="609" t="s">
        <v>518</v>
      </c>
      <c r="B62" s="610" t="s">
        <v>519</v>
      </c>
      <c r="C62" s="611">
        <v>4026939</v>
      </c>
      <c r="D62" s="611">
        <v>4026939</v>
      </c>
      <c r="E62" s="611">
        <v>2750473</v>
      </c>
    </row>
    <row r="63" spans="1:5" x14ac:dyDescent="0.2">
      <c r="A63" s="612" t="s">
        <v>520</v>
      </c>
      <c r="B63" s="613" t="s">
        <v>521</v>
      </c>
      <c r="C63" s="614">
        <v>19313600</v>
      </c>
      <c r="D63" s="614">
        <v>19553900</v>
      </c>
      <c r="E63" s="614">
        <v>13537408</v>
      </c>
    </row>
    <row r="64" spans="1:5" x14ac:dyDescent="0.2">
      <c r="A64" s="609" t="s">
        <v>522</v>
      </c>
      <c r="B64" s="610" t="s">
        <v>523</v>
      </c>
      <c r="C64" s="611">
        <v>29287900</v>
      </c>
      <c r="D64" s="611">
        <v>20237900</v>
      </c>
      <c r="E64" s="611">
        <v>19940623</v>
      </c>
    </row>
    <row r="65" spans="1:5" ht="24" x14ac:dyDescent="0.2">
      <c r="A65" s="609" t="s">
        <v>524</v>
      </c>
      <c r="B65" s="610" t="s">
        <v>525</v>
      </c>
      <c r="C65" s="611">
        <v>7475800</v>
      </c>
      <c r="D65" s="611">
        <v>7475800</v>
      </c>
      <c r="E65" s="611">
        <v>5159790</v>
      </c>
    </row>
    <row r="66" spans="1:5" x14ac:dyDescent="0.2">
      <c r="A66" s="612" t="s">
        <v>526</v>
      </c>
      <c r="B66" s="613" t="s">
        <v>527</v>
      </c>
      <c r="C66" s="614">
        <v>36763700</v>
      </c>
      <c r="D66" s="614">
        <v>27713700</v>
      </c>
      <c r="E66" s="614">
        <v>25100413</v>
      </c>
    </row>
    <row r="67" spans="1:5" ht="24" x14ac:dyDescent="0.2">
      <c r="A67" s="612" t="s">
        <v>528</v>
      </c>
      <c r="B67" s="613" t="s">
        <v>529</v>
      </c>
      <c r="C67" s="614">
        <v>159860855</v>
      </c>
      <c r="D67" s="614">
        <v>178189417</v>
      </c>
      <c r="E67" s="614">
        <v>121076755</v>
      </c>
    </row>
    <row r="68" spans="1:5" x14ac:dyDescent="0.2">
      <c r="A68" s="680" t="s">
        <v>831</v>
      </c>
      <c r="B68" s="681"/>
      <c r="C68" s="681"/>
      <c r="D68" s="681"/>
      <c r="E68" s="681"/>
    </row>
    <row r="69" spans="1:5" ht="25.5" x14ac:dyDescent="0.2">
      <c r="A69" s="649" t="s">
        <v>426</v>
      </c>
      <c r="B69" s="648" t="s">
        <v>531</v>
      </c>
      <c r="C69" s="647">
        <v>3046148</v>
      </c>
      <c r="D69" s="647">
        <v>3046178</v>
      </c>
      <c r="E69" s="647">
        <v>3046178</v>
      </c>
    </row>
    <row r="70" spans="1:5" ht="25.5" x14ac:dyDescent="0.2">
      <c r="A70" s="649" t="s">
        <v>428</v>
      </c>
      <c r="B70" s="648" t="s">
        <v>533</v>
      </c>
      <c r="C70" s="647">
        <v>49878877</v>
      </c>
      <c r="D70" s="647">
        <v>53034477</v>
      </c>
      <c r="E70" s="647">
        <v>49416669</v>
      </c>
    </row>
    <row r="71" spans="1:5" ht="25.5" x14ac:dyDescent="0.2">
      <c r="A71" s="649" t="s">
        <v>438</v>
      </c>
      <c r="B71" s="648" t="s">
        <v>830</v>
      </c>
      <c r="C71" s="647">
        <v>52925025</v>
      </c>
      <c r="D71" s="647">
        <v>56080655</v>
      </c>
      <c r="E71" s="647">
        <v>52462847</v>
      </c>
    </row>
    <row r="72" spans="1:5" ht="25.5" x14ac:dyDescent="0.2">
      <c r="A72" s="646" t="s">
        <v>559</v>
      </c>
      <c r="B72" s="645" t="s">
        <v>829</v>
      </c>
      <c r="C72" s="644">
        <v>52925025</v>
      </c>
      <c r="D72" s="644">
        <v>56080655</v>
      </c>
      <c r="E72" s="644">
        <v>52462847</v>
      </c>
    </row>
  </sheetData>
  <mergeCells count="2">
    <mergeCell ref="A3:E3"/>
    <mergeCell ref="A68:E68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4f-686167-79505475-10-46-1a-55-2928-a-2956-7d-792e&amp;R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53018-2298-4226-B61E-A2293996B2C4}">
  <dimension ref="A1:E44"/>
  <sheetViews>
    <sheetView workbookViewId="0">
      <pane ySplit="5" topLeftCell="A32" activePane="bottomLeft" state="frozen"/>
      <selection pane="bottomLeft" activeCell="H45" sqref="H45"/>
    </sheetView>
  </sheetViews>
  <sheetFormatPr defaultRowHeight="12.75" x14ac:dyDescent="0.2"/>
  <cols>
    <col min="1" max="1" width="8.140625" style="589" customWidth="1"/>
    <col min="2" max="2" width="41" style="589" customWidth="1"/>
    <col min="3" max="3" width="12.140625" style="589" customWidth="1"/>
    <col min="4" max="4" width="12" style="589" customWidth="1"/>
    <col min="5" max="5" width="11.28515625" style="589" customWidth="1"/>
    <col min="6" max="256" width="9.140625" style="589"/>
    <col min="257" max="257" width="8.140625" style="589" customWidth="1"/>
    <col min="258" max="258" width="41" style="589" customWidth="1"/>
    <col min="259" max="259" width="12.140625" style="589" customWidth="1"/>
    <col min="260" max="260" width="12" style="589" customWidth="1"/>
    <col min="261" max="261" width="11.28515625" style="589" customWidth="1"/>
    <col min="262" max="512" width="9.140625" style="589"/>
    <col min="513" max="513" width="8.140625" style="589" customWidth="1"/>
    <col min="514" max="514" width="41" style="589" customWidth="1"/>
    <col min="515" max="515" width="12.140625" style="589" customWidth="1"/>
    <col min="516" max="516" width="12" style="589" customWidth="1"/>
    <col min="517" max="517" width="11.28515625" style="589" customWidth="1"/>
    <col min="518" max="768" width="9.140625" style="589"/>
    <col min="769" max="769" width="8.140625" style="589" customWidth="1"/>
    <col min="770" max="770" width="41" style="589" customWidth="1"/>
    <col min="771" max="771" width="12.140625" style="589" customWidth="1"/>
    <col min="772" max="772" width="12" style="589" customWidth="1"/>
    <col min="773" max="773" width="11.28515625" style="589" customWidth="1"/>
    <col min="774" max="1024" width="9.140625" style="589"/>
    <col min="1025" max="1025" width="8.140625" style="589" customWidth="1"/>
    <col min="1026" max="1026" width="41" style="589" customWidth="1"/>
    <col min="1027" max="1027" width="12.140625" style="589" customWidth="1"/>
    <col min="1028" max="1028" width="12" style="589" customWidth="1"/>
    <col min="1029" max="1029" width="11.28515625" style="589" customWidth="1"/>
    <col min="1030" max="1280" width="9.140625" style="589"/>
    <col min="1281" max="1281" width="8.140625" style="589" customWidth="1"/>
    <col min="1282" max="1282" width="41" style="589" customWidth="1"/>
    <col min="1283" max="1283" width="12.140625" style="589" customWidth="1"/>
    <col min="1284" max="1284" width="12" style="589" customWidth="1"/>
    <col min="1285" max="1285" width="11.28515625" style="589" customWidth="1"/>
    <col min="1286" max="1536" width="9.140625" style="589"/>
    <col min="1537" max="1537" width="8.140625" style="589" customWidth="1"/>
    <col min="1538" max="1538" width="41" style="589" customWidth="1"/>
    <col min="1539" max="1539" width="12.140625" style="589" customWidth="1"/>
    <col min="1540" max="1540" width="12" style="589" customWidth="1"/>
    <col min="1541" max="1541" width="11.28515625" style="589" customWidth="1"/>
    <col min="1542" max="1792" width="9.140625" style="589"/>
    <col min="1793" max="1793" width="8.140625" style="589" customWidth="1"/>
    <col min="1794" max="1794" width="41" style="589" customWidth="1"/>
    <col min="1795" max="1795" width="12.140625" style="589" customWidth="1"/>
    <col min="1796" max="1796" width="12" style="589" customWidth="1"/>
    <col min="1797" max="1797" width="11.28515625" style="589" customWidth="1"/>
    <col min="1798" max="2048" width="9.140625" style="589"/>
    <col min="2049" max="2049" width="8.140625" style="589" customWidth="1"/>
    <col min="2050" max="2050" width="41" style="589" customWidth="1"/>
    <col min="2051" max="2051" width="12.140625" style="589" customWidth="1"/>
    <col min="2052" max="2052" width="12" style="589" customWidth="1"/>
    <col min="2053" max="2053" width="11.28515625" style="589" customWidth="1"/>
    <col min="2054" max="2304" width="9.140625" style="589"/>
    <col min="2305" max="2305" width="8.140625" style="589" customWidth="1"/>
    <col min="2306" max="2306" width="41" style="589" customWidth="1"/>
    <col min="2307" max="2307" width="12.140625" style="589" customWidth="1"/>
    <col min="2308" max="2308" width="12" style="589" customWidth="1"/>
    <col min="2309" max="2309" width="11.28515625" style="589" customWidth="1"/>
    <col min="2310" max="2560" width="9.140625" style="589"/>
    <col min="2561" max="2561" width="8.140625" style="589" customWidth="1"/>
    <col min="2562" max="2562" width="41" style="589" customWidth="1"/>
    <col min="2563" max="2563" width="12.140625" style="589" customWidth="1"/>
    <col min="2564" max="2564" width="12" style="589" customWidth="1"/>
    <col min="2565" max="2565" width="11.28515625" style="589" customWidth="1"/>
    <col min="2566" max="2816" width="9.140625" style="589"/>
    <col min="2817" max="2817" width="8.140625" style="589" customWidth="1"/>
    <col min="2818" max="2818" width="41" style="589" customWidth="1"/>
    <col min="2819" max="2819" width="12.140625" style="589" customWidth="1"/>
    <col min="2820" max="2820" width="12" style="589" customWidth="1"/>
    <col min="2821" max="2821" width="11.28515625" style="589" customWidth="1"/>
    <col min="2822" max="3072" width="9.140625" style="589"/>
    <col min="3073" max="3073" width="8.140625" style="589" customWidth="1"/>
    <col min="3074" max="3074" width="41" style="589" customWidth="1"/>
    <col min="3075" max="3075" width="12.140625" style="589" customWidth="1"/>
    <col min="3076" max="3076" width="12" style="589" customWidth="1"/>
    <col min="3077" max="3077" width="11.28515625" style="589" customWidth="1"/>
    <col min="3078" max="3328" width="9.140625" style="589"/>
    <col min="3329" max="3329" width="8.140625" style="589" customWidth="1"/>
    <col min="3330" max="3330" width="41" style="589" customWidth="1"/>
    <col min="3331" max="3331" width="12.140625" style="589" customWidth="1"/>
    <col min="3332" max="3332" width="12" style="589" customWidth="1"/>
    <col min="3333" max="3333" width="11.28515625" style="589" customWidth="1"/>
    <col min="3334" max="3584" width="9.140625" style="589"/>
    <col min="3585" max="3585" width="8.140625" style="589" customWidth="1"/>
    <col min="3586" max="3586" width="41" style="589" customWidth="1"/>
    <col min="3587" max="3587" width="12.140625" style="589" customWidth="1"/>
    <col min="3588" max="3588" width="12" style="589" customWidth="1"/>
    <col min="3589" max="3589" width="11.28515625" style="589" customWidth="1"/>
    <col min="3590" max="3840" width="9.140625" style="589"/>
    <col min="3841" max="3841" width="8.140625" style="589" customWidth="1"/>
    <col min="3842" max="3842" width="41" style="589" customWidth="1"/>
    <col min="3843" max="3843" width="12.140625" style="589" customWidth="1"/>
    <col min="3844" max="3844" width="12" style="589" customWidth="1"/>
    <col min="3845" max="3845" width="11.28515625" style="589" customWidth="1"/>
    <col min="3846" max="4096" width="9.140625" style="589"/>
    <col min="4097" max="4097" width="8.140625" style="589" customWidth="1"/>
    <col min="4098" max="4098" width="41" style="589" customWidth="1"/>
    <col min="4099" max="4099" width="12.140625" style="589" customWidth="1"/>
    <col min="4100" max="4100" width="12" style="589" customWidth="1"/>
    <col min="4101" max="4101" width="11.28515625" style="589" customWidth="1"/>
    <col min="4102" max="4352" width="9.140625" style="589"/>
    <col min="4353" max="4353" width="8.140625" style="589" customWidth="1"/>
    <col min="4354" max="4354" width="41" style="589" customWidth="1"/>
    <col min="4355" max="4355" width="12.140625" style="589" customWidth="1"/>
    <col min="4356" max="4356" width="12" style="589" customWidth="1"/>
    <col min="4357" max="4357" width="11.28515625" style="589" customWidth="1"/>
    <col min="4358" max="4608" width="9.140625" style="589"/>
    <col min="4609" max="4609" width="8.140625" style="589" customWidth="1"/>
    <col min="4610" max="4610" width="41" style="589" customWidth="1"/>
    <col min="4611" max="4611" width="12.140625" style="589" customWidth="1"/>
    <col min="4612" max="4612" width="12" style="589" customWidth="1"/>
    <col min="4613" max="4613" width="11.28515625" style="589" customWidth="1"/>
    <col min="4614" max="4864" width="9.140625" style="589"/>
    <col min="4865" max="4865" width="8.140625" style="589" customWidth="1"/>
    <col min="4866" max="4866" width="41" style="589" customWidth="1"/>
    <col min="4867" max="4867" width="12.140625" style="589" customWidth="1"/>
    <col min="4868" max="4868" width="12" style="589" customWidth="1"/>
    <col min="4869" max="4869" width="11.28515625" style="589" customWidth="1"/>
    <col min="4870" max="5120" width="9.140625" style="589"/>
    <col min="5121" max="5121" width="8.140625" style="589" customWidth="1"/>
    <col min="5122" max="5122" width="41" style="589" customWidth="1"/>
    <col min="5123" max="5123" width="12.140625" style="589" customWidth="1"/>
    <col min="5124" max="5124" width="12" style="589" customWidth="1"/>
    <col min="5125" max="5125" width="11.28515625" style="589" customWidth="1"/>
    <col min="5126" max="5376" width="9.140625" style="589"/>
    <col min="5377" max="5377" width="8.140625" style="589" customWidth="1"/>
    <col min="5378" max="5378" width="41" style="589" customWidth="1"/>
    <col min="5379" max="5379" width="12.140625" style="589" customWidth="1"/>
    <col min="5380" max="5380" width="12" style="589" customWidth="1"/>
    <col min="5381" max="5381" width="11.28515625" style="589" customWidth="1"/>
    <col min="5382" max="5632" width="9.140625" style="589"/>
    <col min="5633" max="5633" width="8.140625" style="589" customWidth="1"/>
    <col min="5634" max="5634" width="41" style="589" customWidth="1"/>
    <col min="5635" max="5635" width="12.140625" style="589" customWidth="1"/>
    <col min="5636" max="5636" width="12" style="589" customWidth="1"/>
    <col min="5637" max="5637" width="11.28515625" style="589" customWidth="1"/>
    <col min="5638" max="5888" width="9.140625" style="589"/>
    <col min="5889" max="5889" width="8.140625" style="589" customWidth="1"/>
    <col min="5890" max="5890" width="41" style="589" customWidth="1"/>
    <col min="5891" max="5891" width="12.140625" style="589" customWidth="1"/>
    <col min="5892" max="5892" width="12" style="589" customWidth="1"/>
    <col min="5893" max="5893" width="11.28515625" style="589" customWidth="1"/>
    <col min="5894" max="6144" width="9.140625" style="589"/>
    <col min="6145" max="6145" width="8.140625" style="589" customWidth="1"/>
    <col min="6146" max="6146" width="41" style="589" customWidth="1"/>
    <col min="6147" max="6147" width="12.140625" style="589" customWidth="1"/>
    <col min="6148" max="6148" width="12" style="589" customWidth="1"/>
    <col min="6149" max="6149" width="11.28515625" style="589" customWidth="1"/>
    <col min="6150" max="6400" width="9.140625" style="589"/>
    <col min="6401" max="6401" width="8.140625" style="589" customWidth="1"/>
    <col min="6402" max="6402" width="41" style="589" customWidth="1"/>
    <col min="6403" max="6403" width="12.140625" style="589" customWidth="1"/>
    <col min="6404" max="6404" width="12" style="589" customWidth="1"/>
    <col min="6405" max="6405" width="11.28515625" style="589" customWidth="1"/>
    <col min="6406" max="6656" width="9.140625" style="589"/>
    <col min="6657" max="6657" width="8.140625" style="589" customWidth="1"/>
    <col min="6658" max="6658" width="41" style="589" customWidth="1"/>
    <col min="6659" max="6659" width="12.140625" style="589" customWidth="1"/>
    <col min="6660" max="6660" width="12" style="589" customWidth="1"/>
    <col min="6661" max="6661" width="11.28515625" style="589" customWidth="1"/>
    <col min="6662" max="6912" width="9.140625" style="589"/>
    <col min="6913" max="6913" width="8.140625" style="589" customWidth="1"/>
    <col min="6914" max="6914" width="41" style="589" customWidth="1"/>
    <col min="6915" max="6915" width="12.140625" style="589" customWidth="1"/>
    <col min="6916" max="6916" width="12" style="589" customWidth="1"/>
    <col min="6917" max="6917" width="11.28515625" style="589" customWidth="1"/>
    <col min="6918" max="7168" width="9.140625" style="589"/>
    <col min="7169" max="7169" width="8.140625" style="589" customWidth="1"/>
    <col min="7170" max="7170" width="41" style="589" customWidth="1"/>
    <col min="7171" max="7171" width="12.140625" style="589" customWidth="1"/>
    <col min="7172" max="7172" width="12" style="589" customWidth="1"/>
    <col min="7173" max="7173" width="11.28515625" style="589" customWidth="1"/>
    <col min="7174" max="7424" width="9.140625" style="589"/>
    <col min="7425" max="7425" width="8.140625" style="589" customWidth="1"/>
    <col min="7426" max="7426" width="41" style="589" customWidth="1"/>
    <col min="7427" max="7427" width="12.140625" style="589" customWidth="1"/>
    <col min="7428" max="7428" width="12" style="589" customWidth="1"/>
    <col min="7429" max="7429" width="11.28515625" style="589" customWidth="1"/>
    <col min="7430" max="7680" width="9.140625" style="589"/>
    <col min="7681" max="7681" width="8.140625" style="589" customWidth="1"/>
    <col min="7682" max="7682" width="41" style="589" customWidth="1"/>
    <col min="7683" max="7683" width="12.140625" style="589" customWidth="1"/>
    <col min="7684" max="7684" width="12" style="589" customWidth="1"/>
    <col min="7685" max="7685" width="11.28515625" style="589" customWidth="1"/>
    <col min="7686" max="7936" width="9.140625" style="589"/>
    <col min="7937" max="7937" width="8.140625" style="589" customWidth="1"/>
    <col min="7938" max="7938" width="41" style="589" customWidth="1"/>
    <col min="7939" max="7939" width="12.140625" style="589" customWidth="1"/>
    <col min="7940" max="7940" width="12" style="589" customWidth="1"/>
    <col min="7941" max="7941" width="11.28515625" style="589" customWidth="1"/>
    <col min="7942" max="8192" width="9.140625" style="589"/>
    <col min="8193" max="8193" width="8.140625" style="589" customWidth="1"/>
    <col min="8194" max="8194" width="41" style="589" customWidth="1"/>
    <col min="8195" max="8195" width="12.140625" style="589" customWidth="1"/>
    <col min="8196" max="8196" width="12" style="589" customWidth="1"/>
    <col min="8197" max="8197" width="11.28515625" style="589" customWidth="1"/>
    <col min="8198" max="8448" width="9.140625" style="589"/>
    <col min="8449" max="8449" width="8.140625" style="589" customWidth="1"/>
    <col min="8450" max="8450" width="41" style="589" customWidth="1"/>
    <col min="8451" max="8451" width="12.140625" style="589" customWidth="1"/>
    <col min="8452" max="8452" width="12" style="589" customWidth="1"/>
    <col min="8453" max="8453" width="11.28515625" style="589" customWidth="1"/>
    <col min="8454" max="8704" width="9.140625" style="589"/>
    <col min="8705" max="8705" width="8.140625" style="589" customWidth="1"/>
    <col min="8706" max="8706" width="41" style="589" customWidth="1"/>
    <col min="8707" max="8707" width="12.140625" style="589" customWidth="1"/>
    <col min="8708" max="8708" width="12" style="589" customWidth="1"/>
    <col min="8709" max="8709" width="11.28515625" style="589" customWidth="1"/>
    <col min="8710" max="8960" width="9.140625" style="589"/>
    <col min="8961" max="8961" width="8.140625" style="589" customWidth="1"/>
    <col min="8962" max="8962" width="41" style="589" customWidth="1"/>
    <col min="8963" max="8963" width="12.140625" style="589" customWidth="1"/>
    <col min="8964" max="8964" width="12" style="589" customWidth="1"/>
    <col min="8965" max="8965" width="11.28515625" style="589" customWidth="1"/>
    <col min="8966" max="9216" width="9.140625" style="589"/>
    <col min="9217" max="9217" width="8.140625" style="589" customWidth="1"/>
    <col min="9218" max="9218" width="41" style="589" customWidth="1"/>
    <col min="9219" max="9219" width="12.140625" style="589" customWidth="1"/>
    <col min="9220" max="9220" width="12" style="589" customWidth="1"/>
    <col min="9221" max="9221" width="11.28515625" style="589" customWidth="1"/>
    <col min="9222" max="9472" width="9.140625" style="589"/>
    <col min="9473" max="9473" width="8.140625" style="589" customWidth="1"/>
    <col min="9474" max="9474" width="41" style="589" customWidth="1"/>
    <col min="9475" max="9475" width="12.140625" style="589" customWidth="1"/>
    <col min="9476" max="9476" width="12" style="589" customWidth="1"/>
    <col min="9477" max="9477" width="11.28515625" style="589" customWidth="1"/>
    <col min="9478" max="9728" width="9.140625" style="589"/>
    <col min="9729" max="9729" width="8.140625" style="589" customWidth="1"/>
    <col min="9730" max="9730" width="41" style="589" customWidth="1"/>
    <col min="9731" max="9731" width="12.140625" style="589" customWidth="1"/>
    <col min="9732" max="9732" width="12" style="589" customWidth="1"/>
    <col min="9733" max="9733" width="11.28515625" style="589" customWidth="1"/>
    <col min="9734" max="9984" width="9.140625" style="589"/>
    <col min="9985" max="9985" width="8.140625" style="589" customWidth="1"/>
    <col min="9986" max="9986" width="41" style="589" customWidth="1"/>
    <col min="9987" max="9987" width="12.140625" style="589" customWidth="1"/>
    <col min="9988" max="9988" width="12" style="589" customWidth="1"/>
    <col min="9989" max="9989" width="11.28515625" style="589" customWidth="1"/>
    <col min="9990" max="10240" width="9.140625" style="589"/>
    <col min="10241" max="10241" width="8.140625" style="589" customWidth="1"/>
    <col min="10242" max="10242" width="41" style="589" customWidth="1"/>
    <col min="10243" max="10243" width="12.140625" style="589" customWidth="1"/>
    <col min="10244" max="10244" width="12" style="589" customWidth="1"/>
    <col min="10245" max="10245" width="11.28515625" style="589" customWidth="1"/>
    <col min="10246" max="10496" width="9.140625" style="589"/>
    <col min="10497" max="10497" width="8.140625" style="589" customWidth="1"/>
    <col min="10498" max="10498" width="41" style="589" customWidth="1"/>
    <col min="10499" max="10499" width="12.140625" style="589" customWidth="1"/>
    <col min="10500" max="10500" width="12" style="589" customWidth="1"/>
    <col min="10501" max="10501" width="11.28515625" style="589" customWidth="1"/>
    <col min="10502" max="10752" width="9.140625" style="589"/>
    <col min="10753" max="10753" width="8.140625" style="589" customWidth="1"/>
    <col min="10754" max="10754" width="41" style="589" customWidth="1"/>
    <col min="10755" max="10755" width="12.140625" style="589" customWidth="1"/>
    <col min="10756" max="10756" width="12" style="589" customWidth="1"/>
    <col min="10757" max="10757" width="11.28515625" style="589" customWidth="1"/>
    <col min="10758" max="11008" width="9.140625" style="589"/>
    <col min="11009" max="11009" width="8.140625" style="589" customWidth="1"/>
    <col min="11010" max="11010" width="41" style="589" customWidth="1"/>
    <col min="11011" max="11011" width="12.140625" style="589" customWidth="1"/>
    <col min="11012" max="11012" width="12" style="589" customWidth="1"/>
    <col min="11013" max="11013" width="11.28515625" style="589" customWidth="1"/>
    <col min="11014" max="11264" width="9.140625" style="589"/>
    <col min="11265" max="11265" width="8.140625" style="589" customWidth="1"/>
    <col min="11266" max="11266" width="41" style="589" customWidth="1"/>
    <col min="11267" max="11267" width="12.140625" style="589" customWidth="1"/>
    <col min="11268" max="11268" width="12" style="589" customWidth="1"/>
    <col min="11269" max="11269" width="11.28515625" style="589" customWidth="1"/>
    <col min="11270" max="11520" width="9.140625" style="589"/>
    <col min="11521" max="11521" width="8.140625" style="589" customWidth="1"/>
    <col min="11522" max="11522" width="41" style="589" customWidth="1"/>
    <col min="11523" max="11523" width="12.140625" style="589" customWidth="1"/>
    <col min="11524" max="11524" width="12" style="589" customWidth="1"/>
    <col min="11525" max="11525" width="11.28515625" style="589" customWidth="1"/>
    <col min="11526" max="11776" width="9.140625" style="589"/>
    <col min="11777" max="11777" width="8.140625" style="589" customWidth="1"/>
    <col min="11778" max="11778" width="41" style="589" customWidth="1"/>
    <col min="11779" max="11779" width="12.140625" style="589" customWidth="1"/>
    <col min="11780" max="11780" width="12" style="589" customWidth="1"/>
    <col min="11781" max="11781" width="11.28515625" style="589" customWidth="1"/>
    <col min="11782" max="12032" width="9.140625" style="589"/>
    <col min="12033" max="12033" width="8.140625" style="589" customWidth="1"/>
    <col min="12034" max="12034" width="41" style="589" customWidth="1"/>
    <col min="12035" max="12035" width="12.140625" style="589" customWidth="1"/>
    <col min="12036" max="12036" width="12" style="589" customWidth="1"/>
    <col min="12037" max="12037" width="11.28515625" style="589" customWidth="1"/>
    <col min="12038" max="12288" width="9.140625" style="589"/>
    <col min="12289" max="12289" width="8.140625" style="589" customWidth="1"/>
    <col min="12290" max="12290" width="41" style="589" customWidth="1"/>
    <col min="12291" max="12291" width="12.140625" style="589" customWidth="1"/>
    <col min="12292" max="12292" width="12" style="589" customWidth="1"/>
    <col min="12293" max="12293" width="11.28515625" style="589" customWidth="1"/>
    <col min="12294" max="12544" width="9.140625" style="589"/>
    <col min="12545" max="12545" width="8.140625" style="589" customWidth="1"/>
    <col min="12546" max="12546" width="41" style="589" customWidth="1"/>
    <col min="12547" max="12547" width="12.140625" style="589" customWidth="1"/>
    <col min="12548" max="12548" width="12" style="589" customWidth="1"/>
    <col min="12549" max="12549" width="11.28515625" style="589" customWidth="1"/>
    <col min="12550" max="12800" width="9.140625" style="589"/>
    <col min="12801" max="12801" width="8.140625" style="589" customWidth="1"/>
    <col min="12802" max="12802" width="41" style="589" customWidth="1"/>
    <col min="12803" max="12803" width="12.140625" style="589" customWidth="1"/>
    <col min="12804" max="12804" width="12" style="589" customWidth="1"/>
    <col min="12805" max="12805" width="11.28515625" style="589" customWidth="1"/>
    <col min="12806" max="13056" width="9.140625" style="589"/>
    <col min="13057" max="13057" width="8.140625" style="589" customWidth="1"/>
    <col min="13058" max="13058" width="41" style="589" customWidth="1"/>
    <col min="13059" max="13059" width="12.140625" style="589" customWidth="1"/>
    <col min="13060" max="13060" width="12" style="589" customWidth="1"/>
    <col min="13061" max="13061" width="11.28515625" style="589" customWidth="1"/>
    <col min="13062" max="13312" width="9.140625" style="589"/>
    <col min="13313" max="13313" width="8.140625" style="589" customWidth="1"/>
    <col min="13314" max="13314" width="41" style="589" customWidth="1"/>
    <col min="13315" max="13315" width="12.140625" style="589" customWidth="1"/>
    <col min="13316" max="13316" width="12" style="589" customWidth="1"/>
    <col min="13317" max="13317" width="11.28515625" style="589" customWidth="1"/>
    <col min="13318" max="13568" width="9.140625" style="589"/>
    <col min="13569" max="13569" width="8.140625" style="589" customWidth="1"/>
    <col min="13570" max="13570" width="41" style="589" customWidth="1"/>
    <col min="13571" max="13571" width="12.140625" style="589" customWidth="1"/>
    <col min="13572" max="13572" width="12" style="589" customWidth="1"/>
    <col min="13573" max="13573" width="11.28515625" style="589" customWidth="1"/>
    <col min="13574" max="13824" width="9.140625" style="589"/>
    <col min="13825" max="13825" width="8.140625" style="589" customWidth="1"/>
    <col min="13826" max="13826" width="41" style="589" customWidth="1"/>
    <col min="13827" max="13827" width="12.140625" style="589" customWidth="1"/>
    <col min="13828" max="13828" width="12" style="589" customWidth="1"/>
    <col min="13829" max="13829" width="11.28515625" style="589" customWidth="1"/>
    <col min="13830" max="14080" width="9.140625" style="589"/>
    <col min="14081" max="14081" width="8.140625" style="589" customWidth="1"/>
    <col min="14082" max="14082" width="41" style="589" customWidth="1"/>
    <col min="14083" max="14083" width="12.140625" style="589" customWidth="1"/>
    <col min="14084" max="14084" width="12" style="589" customWidth="1"/>
    <col min="14085" max="14085" width="11.28515625" style="589" customWidth="1"/>
    <col min="14086" max="14336" width="9.140625" style="589"/>
    <col min="14337" max="14337" width="8.140625" style="589" customWidth="1"/>
    <col min="14338" max="14338" width="41" style="589" customWidth="1"/>
    <col min="14339" max="14339" width="12.140625" style="589" customWidth="1"/>
    <col min="14340" max="14340" width="12" style="589" customWidth="1"/>
    <col min="14341" max="14341" width="11.28515625" style="589" customWidth="1"/>
    <col min="14342" max="14592" width="9.140625" style="589"/>
    <col min="14593" max="14593" width="8.140625" style="589" customWidth="1"/>
    <col min="14594" max="14594" width="41" style="589" customWidth="1"/>
    <col min="14595" max="14595" width="12.140625" style="589" customWidth="1"/>
    <col min="14596" max="14596" width="12" style="589" customWidth="1"/>
    <col min="14597" max="14597" width="11.28515625" style="589" customWidth="1"/>
    <col min="14598" max="14848" width="9.140625" style="589"/>
    <col min="14849" max="14849" width="8.140625" style="589" customWidth="1"/>
    <col min="14850" max="14850" width="41" style="589" customWidth="1"/>
    <col min="14851" max="14851" width="12.140625" style="589" customWidth="1"/>
    <col min="14852" max="14852" width="12" style="589" customWidth="1"/>
    <col min="14853" max="14853" width="11.28515625" style="589" customWidth="1"/>
    <col min="14854" max="15104" width="9.140625" style="589"/>
    <col min="15105" max="15105" width="8.140625" style="589" customWidth="1"/>
    <col min="15106" max="15106" width="41" style="589" customWidth="1"/>
    <col min="15107" max="15107" width="12.140625" style="589" customWidth="1"/>
    <col min="15108" max="15108" width="12" style="589" customWidth="1"/>
    <col min="15109" max="15109" width="11.28515625" style="589" customWidth="1"/>
    <col min="15110" max="15360" width="9.140625" style="589"/>
    <col min="15361" max="15361" width="8.140625" style="589" customWidth="1"/>
    <col min="15362" max="15362" width="41" style="589" customWidth="1"/>
    <col min="15363" max="15363" width="12.140625" style="589" customWidth="1"/>
    <col min="15364" max="15364" width="12" style="589" customWidth="1"/>
    <col min="15365" max="15365" width="11.28515625" style="589" customWidth="1"/>
    <col min="15366" max="15616" width="9.140625" style="589"/>
    <col min="15617" max="15617" width="8.140625" style="589" customWidth="1"/>
    <col min="15618" max="15618" width="41" style="589" customWidth="1"/>
    <col min="15619" max="15619" width="12.140625" style="589" customWidth="1"/>
    <col min="15620" max="15620" width="12" style="589" customWidth="1"/>
    <col min="15621" max="15621" width="11.28515625" style="589" customWidth="1"/>
    <col min="15622" max="15872" width="9.140625" style="589"/>
    <col min="15873" max="15873" width="8.140625" style="589" customWidth="1"/>
    <col min="15874" max="15874" width="41" style="589" customWidth="1"/>
    <col min="15875" max="15875" width="12.140625" style="589" customWidth="1"/>
    <col min="15876" max="15876" width="12" style="589" customWidth="1"/>
    <col min="15877" max="15877" width="11.28515625" style="589" customWidth="1"/>
    <col min="15878" max="16128" width="9.140625" style="589"/>
    <col min="16129" max="16129" width="8.140625" style="589" customWidth="1"/>
    <col min="16130" max="16130" width="41" style="589" customWidth="1"/>
    <col min="16131" max="16131" width="12.140625" style="589" customWidth="1"/>
    <col min="16132" max="16132" width="12" style="589" customWidth="1"/>
    <col min="16133" max="16133" width="11.28515625" style="589" customWidth="1"/>
    <col min="16134" max="16384" width="9.140625" style="589"/>
  </cols>
  <sheetData>
    <row r="1" spans="1:5" x14ac:dyDescent="0.2">
      <c r="D1" s="589" t="s">
        <v>787</v>
      </c>
    </row>
    <row r="3" spans="1:5" x14ac:dyDescent="0.2">
      <c r="A3" s="682" t="s">
        <v>788</v>
      </c>
      <c r="B3" s="683"/>
      <c r="C3" s="683"/>
      <c r="D3" s="683"/>
      <c r="E3" s="683"/>
    </row>
    <row r="4" spans="1:5" ht="24" x14ac:dyDescent="0.2">
      <c r="A4" s="608" t="s">
        <v>379</v>
      </c>
      <c r="B4" s="608" t="s">
        <v>2</v>
      </c>
      <c r="C4" s="608" t="s">
        <v>768</v>
      </c>
      <c r="D4" s="608" t="s">
        <v>769</v>
      </c>
      <c r="E4" s="608" t="s">
        <v>368</v>
      </c>
    </row>
    <row r="5" spans="1:5" x14ac:dyDescent="0.2">
      <c r="A5" s="608"/>
      <c r="B5" s="608"/>
      <c r="C5" s="608"/>
      <c r="D5" s="608"/>
      <c r="E5" s="608"/>
    </row>
    <row r="6" spans="1:5" x14ac:dyDescent="0.2">
      <c r="A6" s="609" t="s">
        <v>404</v>
      </c>
      <c r="B6" s="610" t="s">
        <v>405</v>
      </c>
      <c r="C6" s="611">
        <v>30416000</v>
      </c>
      <c r="D6" s="611">
        <v>30968000</v>
      </c>
      <c r="E6" s="611">
        <v>30313152</v>
      </c>
    </row>
    <row r="7" spans="1:5" x14ac:dyDescent="0.2">
      <c r="A7" s="609" t="s">
        <v>406</v>
      </c>
      <c r="B7" s="610" t="s">
        <v>407</v>
      </c>
      <c r="C7" s="611">
        <v>0</v>
      </c>
      <c r="D7" s="611">
        <v>800000</v>
      </c>
      <c r="E7" s="611">
        <v>800000</v>
      </c>
    </row>
    <row r="8" spans="1:5" ht="24" x14ac:dyDescent="0.2">
      <c r="A8" s="609" t="s">
        <v>547</v>
      </c>
      <c r="B8" s="610" t="s">
        <v>789</v>
      </c>
      <c r="C8" s="611">
        <v>800000</v>
      </c>
      <c r="D8" s="611">
        <v>0</v>
      </c>
      <c r="E8" s="611">
        <v>0</v>
      </c>
    </row>
    <row r="9" spans="1:5" x14ac:dyDescent="0.2">
      <c r="A9" s="609" t="s">
        <v>408</v>
      </c>
      <c r="B9" s="610" t="s">
        <v>409</v>
      </c>
      <c r="C9" s="611">
        <v>1255000</v>
      </c>
      <c r="D9" s="611">
        <v>1305000</v>
      </c>
      <c r="E9" s="611">
        <v>1135600</v>
      </c>
    </row>
    <row r="10" spans="1:5" x14ac:dyDescent="0.2">
      <c r="A10" s="609" t="s">
        <v>410</v>
      </c>
      <c r="B10" s="610" t="s">
        <v>411</v>
      </c>
      <c r="C10" s="611">
        <v>161000</v>
      </c>
      <c r="D10" s="611">
        <v>161000</v>
      </c>
      <c r="E10" s="611">
        <v>108900</v>
      </c>
    </row>
    <row r="11" spans="1:5" ht="24" x14ac:dyDescent="0.2">
      <c r="A11" s="609" t="s">
        <v>412</v>
      </c>
      <c r="B11" s="610" t="s">
        <v>413</v>
      </c>
      <c r="C11" s="611">
        <v>300000</v>
      </c>
      <c r="D11" s="611">
        <v>1200000</v>
      </c>
      <c r="E11" s="611">
        <v>806448</v>
      </c>
    </row>
    <row r="12" spans="1:5" ht="24" x14ac:dyDescent="0.2">
      <c r="A12" s="609" t="s">
        <v>414</v>
      </c>
      <c r="B12" s="610" t="s">
        <v>415</v>
      </c>
      <c r="C12" s="611">
        <v>32932000</v>
      </c>
      <c r="D12" s="611">
        <v>34434000</v>
      </c>
      <c r="E12" s="611">
        <v>33164100</v>
      </c>
    </row>
    <row r="13" spans="1:5" ht="36" x14ac:dyDescent="0.2">
      <c r="A13" s="609" t="s">
        <v>418</v>
      </c>
      <c r="B13" s="610" t="s">
        <v>419</v>
      </c>
      <c r="C13" s="611">
        <v>0</v>
      </c>
      <c r="D13" s="611">
        <v>110000</v>
      </c>
      <c r="E13" s="611">
        <v>80000</v>
      </c>
    </row>
    <row r="14" spans="1:5" x14ac:dyDescent="0.2">
      <c r="A14" s="609" t="s">
        <v>420</v>
      </c>
      <c r="B14" s="610" t="s">
        <v>421</v>
      </c>
      <c r="C14" s="611">
        <v>110000</v>
      </c>
      <c r="D14" s="611">
        <v>0</v>
      </c>
      <c r="E14" s="611">
        <v>0</v>
      </c>
    </row>
    <row r="15" spans="1:5" x14ac:dyDescent="0.2">
      <c r="A15" s="609" t="s">
        <v>422</v>
      </c>
      <c r="B15" s="610" t="s">
        <v>423</v>
      </c>
      <c r="C15" s="611">
        <v>110000</v>
      </c>
      <c r="D15" s="611">
        <v>110000</v>
      </c>
      <c r="E15" s="611">
        <v>80000</v>
      </c>
    </row>
    <row r="16" spans="1:5" x14ac:dyDescent="0.2">
      <c r="A16" s="612" t="s">
        <v>424</v>
      </c>
      <c r="B16" s="613" t="s">
        <v>425</v>
      </c>
      <c r="C16" s="614">
        <v>33042000</v>
      </c>
      <c r="D16" s="614">
        <v>34544000</v>
      </c>
      <c r="E16" s="614">
        <v>33244100</v>
      </c>
    </row>
    <row r="17" spans="1:5" ht="24" x14ac:dyDescent="0.2">
      <c r="A17" s="612" t="s">
        <v>426</v>
      </c>
      <c r="B17" s="613" t="s">
        <v>427</v>
      </c>
      <c r="C17" s="614">
        <v>6607000</v>
      </c>
      <c r="D17" s="614">
        <v>7207000</v>
      </c>
      <c r="E17" s="614">
        <v>7172569</v>
      </c>
    </row>
    <row r="18" spans="1:5" x14ac:dyDescent="0.2">
      <c r="A18" s="609" t="s">
        <v>428</v>
      </c>
      <c r="B18" s="610" t="s">
        <v>429</v>
      </c>
      <c r="C18" s="611">
        <v>0</v>
      </c>
      <c r="D18" s="611">
        <v>0</v>
      </c>
      <c r="E18" s="611">
        <v>6472333</v>
      </c>
    </row>
    <row r="19" spans="1:5" x14ac:dyDescent="0.2">
      <c r="A19" s="609" t="s">
        <v>430</v>
      </c>
      <c r="B19" s="610" t="s">
        <v>431</v>
      </c>
      <c r="C19" s="611">
        <v>0</v>
      </c>
      <c r="D19" s="611">
        <v>0</v>
      </c>
      <c r="E19" s="611">
        <v>109236</v>
      </c>
    </row>
    <row r="20" spans="1:5" x14ac:dyDescent="0.2">
      <c r="A20" s="609" t="s">
        <v>432</v>
      </c>
      <c r="B20" s="610" t="s">
        <v>433</v>
      </c>
      <c r="C20" s="611">
        <v>0</v>
      </c>
      <c r="D20" s="611">
        <v>0</v>
      </c>
      <c r="E20" s="611">
        <v>474709</v>
      </c>
    </row>
    <row r="21" spans="1:5" ht="24" x14ac:dyDescent="0.2">
      <c r="A21" s="609" t="s">
        <v>434</v>
      </c>
      <c r="B21" s="610" t="s">
        <v>435</v>
      </c>
      <c r="C21" s="611">
        <v>0</v>
      </c>
      <c r="D21" s="611">
        <v>0</v>
      </c>
      <c r="E21" s="611">
        <v>116291</v>
      </c>
    </row>
    <row r="22" spans="1:5" x14ac:dyDescent="0.2">
      <c r="A22" s="609" t="s">
        <v>436</v>
      </c>
      <c r="B22" s="610" t="s">
        <v>437</v>
      </c>
      <c r="C22" s="611">
        <v>335000</v>
      </c>
      <c r="D22" s="611">
        <v>335000</v>
      </c>
      <c r="E22" s="611">
        <v>184271</v>
      </c>
    </row>
    <row r="23" spans="1:5" x14ac:dyDescent="0.2">
      <c r="A23" s="609" t="s">
        <v>438</v>
      </c>
      <c r="B23" s="610" t="s">
        <v>439</v>
      </c>
      <c r="C23" s="611">
        <v>12104000</v>
      </c>
      <c r="D23" s="611">
        <v>12105000</v>
      </c>
      <c r="E23" s="611">
        <v>11219449</v>
      </c>
    </row>
    <row r="24" spans="1:5" x14ac:dyDescent="0.2">
      <c r="A24" s="609" t="s">
        <v>440</v>
      </c>
      <c r="B24" s="610" t="s">
        <v>441</v>
      </c>
      <c r="C24" s="611">
        <v>12439000</v>
      </c>
      <c r="D24" s="611">
        <v>12440000</v>
      </c>
      <c r="E24" s="611">
        <v>11403720</v>
      </c>
    </row>
    <row r="25" spans="1:5" x14ac:dyDescent="0.2">
      <c r="A25" s="609" t="s">
        <v>442</v>
      </c>
      <c r="B25" s="610" t="s">
        <v>443</v>
      </c>
      <c r="C25" s="611">
        <v>70000</v>
      </c>
      <c r="D25" s="611">
        <v>70000</v>
      </c>
      <c r="E25" s="611">
        <v>34800</v>
      </c>
    </row>
    <row r="26" spans="1:5" x14ac:dyDescent="0.2">
      <c r="A26" s="609" t="s">
        <v>444</v>
      </c>
      <c r="B26" s="610" t="s">
        <v>445</v>
      </c>
      <c r="C26" s="611">
        <v>216000</v>
      </c>
      <c r="D26" s="611">
        <v>216000</v>
      </c>
      <c r="E26" s="611">
        <v>156140</v>
      </c>
    </row>
    <row r="27" spans="1:5" x14ac:dyDescent="0.2">
      <c r="A27" s="609" t="s">
        <v>446</v>
      </c>
      <c r="B27" s="610" t="s">
        <v>447</v>
      </c>
      <c r="C27" s="611">
        <v>286000</v>
      </c>
      <c r="D27" s="611">
        <v>286000</v>
      </c>
      <c r="E27" s="611">
        <v>190940</v>
      </c>
    </row>
    <row r="28" spans="1:5" x14ac:dyDescent="0.2">
      <c r="A28" s="609" t="s">
        <v>448</v>
      </c>
      <c r="B28" s="610" t="s">
        <v>449</v>
      </c>
      <c r="C28" s="611">
        <v>2239000</v>
      </c>
      <c r="D28" s="611">
        <v>2239000</v>
      </c>
      <c r="E28" s="611">
        <v>1587958</v>
      </c>
    </row>
    <row r="29" spans="1:5" x14ac:dyDescent="0.2">
      <c r="A29" s="609" t="s">
        <v>452</v>
      </c>
      <c r="B29" s="610" t="s">
        <v>453</v>
      </c>
      <c r="C29" s="611">
        <v>801000</v>
      </c>
      <c r="D29" s="611">
        <v>801000</v>
      </c>
      <c r="E29" s="611">
        <v>225529</v>
      </c>
    </row>
    <row r="30" spans="1:5" ht="24" x14ac:dyDescent="0.2">
      <c r="A30" s="609" t="s">
        <v>454</v>
      </c>
      <c r="B30" s="610" t="s">
        <v>455</v>
      </c>
      <c r="C30" s="611">
        <v>51000</v>
      </c>
      <c r="D30" s="611">
        <v>171000</v>
      </c>
      <c r="E30" s="611">
        <v>150980</v>
      </c>
    </row>
    <row r="31" spans="1:5" x14ac:dyDescent="0.2">
      <c r="A31" s="609" t="s">
        <v>456</v>
      </c>
      <c r="B31" s="610" t="s">
        <v>790</v>
      </c>
      <c r="C31" s="611">
        <v>745000</v>
      </c>
      <c r="D31" s="611">
        <v>825000</v>
      </c>
      <c r="E31" s="611">
        <v>358073</v>
      </c>
    </row>
    <row r="32" spans="1:5" ht="24" x14ac:dyDescent="0.2">
      <c r="A32" s="609" t="s">
        <v>460</v>
      </c>
      <c r="B32" s="610" t="s">
        <v>461</v>
      </c>
      <c r="C32" s="611">
        <v>3836000</v>
      </c>
      <c r="D32" s="611">
        <v>4036000</v>
      </c>
      <c r="E32" s="611">
        <v>2322540</v>
      </c>
    </row>
    <row r="33" spans="1:5" ht="24" x14ac:dyDescent="0.2">
      <c r="A33" s="609" t="s">
        <v>466</v>
      </c>
      <c r="B33" s="610" t="s">
        <v>467</v>
      </c>
      <c r="C33" s="611">
        <v>3989000</v>
      </c>
      <c r="D33" s="611">
        <v>3983000</v>
      </c>
      <c r="E33" s="611">
        <v>2774673</v>
      </c>
    </row>
    <row r="34" spans="1:5" x14ac:dyDescent="0.2">
      <c r="A34" s="609" t="s">
        <v>468</v>
      </c>
      <c r="B34" s="610" t="s">
        <v>469</v>
      </c>
      <c r="C34" s="611">
        <v>428000</v>
      </c>
      <c r="D34" s="611">
        <v>1021687</v>
      </c>
      <c r="E34" s="611">
        <v>906000</v>
      </c>
    </row>
    <row r="35" spans="1:5" x14ac:dyDescent="0.2">
      <c r="A35" s="609" t="s">
        <v>472</v>
      </c>
      <c r="B35" s="610" t="s">
        <v>473</v>
      </c>
      <c r="C35" s="611">
        <v>0</v>
      </c>
      <c r="D35" s="611">
        <v>5000</v>
      </c>
      <c r="E35" s="611">
        <v>1678</v>
      </c>
    </row>
    <row r="36" spans="1:5" ht="24" x14ac:dyDescent="0.2">
      <c r="A36" s="609" t="s">
        <v>474</v>
      </c>
      <c r="B36" s="610" t="s">
        <v>475</v>
      </c>
      <c r="C36" s="611">
        <v>4417000</v>
      </c>
      <c r="D36" s="611">
        <v>5009687</v>
      </c>
      <c r="E36" s="611">
        <v>3682351</v>
      </c>
    </row>
    <row r="37" spans="1:5" x14ac:dyDescent="0.2">
      <c r="A37" s="612" t="s">
        <v>476</v>
      </c>
      <c r="B37" s="613" t="s">
        <v>477</v>
      </c>
      <c r="C37" s="614">
        <v>20978000</v>
      </c>
      <c r="D37" s="614">
        <v>21771687</v>
      </c>
      <c r="E37" s="614">
        <v>17599551</v>
      </c>
    </row>
    <row r="38" spans="1:5" x14ac:dyDescent="0.2">
      <c r="A38" s="609" t="s">
        <v>577</v>
      </c>
      <c r="B38" s="610" t="s">
        <v>791</v>
      </c>
      <c r="C38" s="611">
        <v>0</v>
      </c>
      <c r="D38" s="611">
        <v>6313</v>
      </c>
      <c r="E38" s="611">
        <v>0</v>
      </c>
    </row>
    <row r="39" spans="1:5" ht="24" x14ac:dyDescent="0.2">
      <c r="A39" s="609" t="s">
        <v>490</v>
      </c>
      <c r="B39" s="610" t="s">
        <v>491</v>
      </c>
      <c r="C39" s="611">
        <v>0</v>
      </c>
      <c r="D39" s="611">
        <v>6313</v>
      </c>
      <c r="E39" s="611">
        <v>0</v>
      </c>
    </row>
    <row r="40" spans="1:5" ht="36" x14ac:dyDescent="0.2">
      <c r="A40" s="612" t="s">
        <v>508</v>
      </c>
      <c r="B40" s="613" t="s">
        <v>509</v>
      </c>
      <c r="C40" s="614">
        <v>0</v>
      </c>
      <c r="D40" s="614">
        <v>6313</v>
      </c>
      <c r="E40" s="614">
        <v>0</v>
      </c>
    </row>
    <row r="41" spans="1:5" ht="24" x14ac:dyDescent="0.2">
      <c r="A41" s="609" t="s">
        <v>516</v>
      </c>
      <c r="B41" s="610" t="s">
        <v>517</v>
      </c>
      <c r="C41" s="611">
        <v>1080000</v>
      </c>
      <c r="D41" s="611">
        <v>1306600</v>
      </c>
      <c r="E41" s="611">
        <v>1031176</v>
      </c>
    </row>
    <row r="42" spans="1:5" ht="24" x14ac:dyDescent="0.2">
      <c r="A42" s="609" t="s">
        <v>518</v>
      </c>
      <c r="B42" s="610" t="s">
        <v>519</v>
      </c>
      <c r="C42" s="611">
        <v>292000</v>
      </c>
      <c r="D42" s="611">
        <v>319000</v>
      </c>
      <c r="E42" s="611">
        <v>278419</v>
      </c>
    </row>
    <row r="43" spans="1:5" x14ac:dyDescent="0.2">
      <c r="A43" s="612" t="s">
        <v>520</v>
      </c>
      <c r="B43" s="613" t="s">
        <v>521</v>
      </c>
      <c r="C43" s="614">
        <v>1372000</v>
      </c>
      <c r="D43" s="614">
        <v>1625600</v>
      </c>
      <c r="E43" s="614">
        <v>1309595</v>
      </c>
    </row>
    <row r="44" spans="1:5" ht="24" x14ac:dyDescent="0.2">
      <c r="A44" s="612" t="s">
        <v>528</v>
      </c>
      <c r="B44" s="613" t="s">
        <v>529</v>
      </c>
      <c r="C44" s="614">
        <v>61999000</v>
      </c>
      <c r="D44" s="614">
        <v>65154600</v>
      </c>
      <c r="E44" s="614">
        <v>59325815</v>
      </c>
    </row>
  </sheetData>
  <mergeCells count="1">
    <mergeCell ref="A3:E3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18-39516549-271f7c1c-a-72-51-735a5e20-102d-50-35&amp;R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3831A-107C-4BD6-B9A4-BBD4F0DCAFDF}">
  <dimension ref="A1:R51"/>
  <sheetViews>
    <sheetView workbookViewId="0">
      <pane ySplit="2" topLeftCell="A3" activePane="bottomLeft" state="frozen"/>
      <selection pane="bottomLeft" sqref="A1:R1"/>
    </sheetView>
  </sheetViews>
  <sheetFormatPr defaultRowHeight="12.75" x14ac:dyDescent="0.2"/>
  <cols>
    <col min="1" max="1" width="8.140625" style="158" customWidth="1"/>
    <col min="2" max="2" width="41" style="158" customWidth="1"/>
    <col min="3" max="3" width="9.7109375" style="158" customWidth="1"/>
    <col min="4" max="4" width="7.42578125" style="158" customWidth="1"/>
    <col min="5" max="5" width="6.7109375" style="158" customWidth="1"/>
    <col min="6" max="6" width="6.85546875" style="158" customWidth="1"/>
    <col min="7" max="7" width="8.5703125" style="158" customWidth="1"/>
    <col min="8" max="8" width="8.28515625" style="158" customWidth="1"/>
    <col min="9" max="10" width="8.7109375" style="158" customWidth="1"/>
    <col min="11" max="11" width="8" style="158" customWidth="1"/>
    <col min="12" max="13" width="8.7109375" style="158" customWidth="1"/>
    <col min="14" max="14" width="10.85546875" style="158" customWidth="1"/>
    <col min="15" max="15" width="9.140625" style="158" customWidth="1"/>
    <col min="16" max="16" width="6.5703125" style="158" customWidth="1"/>
    <col min="17" max="17" width="9.42578125" style="158" customWidth="1"/>
    <col min="18" max="18" width="7.140625" style="158" customWidth="1"/>
    <col min="19" max="256" width="9.140625" style="158"/>
    <col min="257" max="257" width="8.140625" style="158" customWidth="1"/>
    <col min="258" max="258" width="41" style="158" customWidth="1"/>
    <col min="259" max="259" width="9.7109375" style="158" customWidth="1"/>
    <col min="260" max="260" width="7.42578125" style="158" customWidth="1"/>
    <col min="261" max="261" width="6.7109375" style="158" customWidth="1"/>
    <col min="262" max="262" width="6.85546875" style="158" customWidth="1"/>
    <col min="263" max="263" width="8.5703125" style="158" customWidth="1"/>
    <col min="264" max="264" width="8.28515625" style="158" customWidth="1"/>
    <col min="265" max="266" width="8.7109375" style="158" customWidth="1"/>
    <col min="267" max="267" width="8" style="158" customWidth="1"/>
    <col min="268" max="269" width="8.7109375" style="158" customWidth="1"/>
    <col min="270" max="270" width="10.85546875" style="158" customWidth="1"/>
    <col min="271" max="271" width="9.140625" style="158"/>
    <col min="272" max="272" width="6.5703125" style="158" customWidth="1"/>
    <col min="273" max="273" width="9.42578125" style="158" customWidth="1"/>
    <col min="274" max="274" width="7.140625" style="158" customWidth="1"/>
    <col min="275" max="512" width="9.140625" style="158"/>
    <col min="513" max="513" width="8.140625" style="158" customWidth="1"/>
    <col min="514" max="514" width="41" style="158" customWidth="1"/>
    <col min="515" max="515" width="9.7109375" style="158" customWidth="1"/>
    <col min="516" max="516" width="7.42578125" style="158" customWidth="1"/>
    <col min="517" max="517" width="6.7109375" style="158" customWidth="1"/>
    <col min="518" max="518" width="6.85546875" style="158" customWidth="1"/>
    <col min="519" max="519" width="8.5703125" style="158" customWidth="1"/>
    <col min="520" max="520" width="8.28515625" style="158" customWidth="1"/>
    <col min="521" max="522" width="8.7109375" style="158" customWidth="1"/>
    <col min="523" max="523" width="8" style="158" customWidth="1"/>
    <col min="524" max="525" width="8.7109375" style="158" customWidth="1"/>
    <col min="526" max="526" width="10.85546875" style="158" customWidth="1"/>
    <col min="527" max="527" width="9.140625" style="158"/>
    <col min="528" max="528" width="6.5703125" style="158" customWidth="1"/>
    <col min="529" max="529" width="9.42578125" style="158" customWidth="1"/>
    <col min="530" max="530" width="7.140625" style="158" customWidth="1"/>
    <col min="531" max="768" width="9.140625" style="158"/>
    <col min="769" max="769" width="8.140625" style="158" customWidth="1"/>
    <col min="770" max="770" width="41" style="158" customWidth="1"/>
    <col min="771" max="771" width="9.7109375" style="158" customWidth="1"/>
    <col min="772" max="772" width="7.42578125" style="158" customWidth="1"/>
    <col min="773" max="773" width="6.7109375" style="158" customWidth="1"/>
    <col min="774" max="774" width="6.85546875" style="158" customWidth="1"/>
    <col min="775" max="775" width="8.5703125" style="158" customWidth="1"/>
    <col min="776" max="776" width="8.28515625" style="158" customWidth="1"/>
    <col min="777" max="778" width="8.7109375" style="158" customWidth="1"/>
    <col min="779" max="779" width="8" style="158" customWidth="1"/>
    <col min="780" max="781" width="8.7109375" style="158" customWidth="1"/>
    <col min="782" max="782" width="10.85546875" style="158" customWidth="1"/>
    <col min="783" max="783" width="9.140625" style="158"/>
    <col min="784" max="784" width="6.5703125" style="158" customWidth="1"/>
    <col min="785" max="785" width="9.42578125" style="158" customWidth="1"/>
    <col min="786" max="786" width="7.140625" style="158" customWidth="1"/>
    <col min="787" max="1024" width="9.140625" style="158"/>
    <col min="1025" max="1025" width="8.140625" style="158" customWidth="1"/>
    <col min="1026" max="1026" width="41" style="158" customWidth="1"/>
    <col min="1027" max="1027" width="9.7109375" style="158" customWidth="1"/>
    <col min="1028" max="1028" width="7.42578125" style="158" customWidth="1"/>
    <col min="1029" max="1029" width="6.7109375" style="158" customWidth="1"/>
    <col min="1030" max="1030" width="6.85546875" style="158" customWidth="1"/>
    <col min="1031" max="1031" width="8.5703125" style="158" customWidth="1"/>
    <col min="1032" max="1032" width="8.28515625" style="158" customWidth="1"/>
    <col min="1033" max="1034" width="8.7109375" style="158" customWidth="1"/>
    <col min="1035" max="1035" width="8" style="158" customWidth="1"/>
    <col min="1036" max="1037" width="8.7109375" style="158" customWidth="1"/>
    <col min="1038" max="1038" width="10.85546875" style="158" customWidth="1"/>
    <col min="1039" max="1039" width="9.140625" style="158"/>
    <col min="1040" max="1040" width="6.5703125" style="158" customWidth="1"/>
    <col min="1041" max="1041" width="9.42578125" style="158" customWidth="1"/>
    <col min="1042" max="1042" width="7.140625" style="158" customWidth="1"/>
    <col min="1043" max="1280" width="9.140625" style="158"/>
    <col min="1281" max="1281" width="8.140625" style="158" customWidth="1"/>
    <col min="1282" max="1282" width="41" style="158" customWidth="1"/>
    <col min="1283" max="1283" width="9.7109375" style="158" customWidth="1"/>
    <col min="1284" max="1284" width="7.42578125" style="158" customWidth="1"/>
    <col min="1285" max="1285" width="6.7109375" style="158" customWidth="1"/>
    <col min="1286" max="1286" width="6.85546875" style="158" customWidth="1"/>
    <col min="1287" max="1287" width="8.5703125" style="158" customWidth="1"/>
    <col min="1288" max="1288" width="8.28515625" style="158" customWidth="1"/>
    <col min="1289" max="1290" width="8.7109375" style="158" customWidth="1"/>
    <col min="1291" max="1291" width="8" style="158" customWidth="1"/>
    <col min="1292" max="1293" width="8.7109375" style="158" customWidth="1"/>
    <col min="1294" max="1294" width="10.85546875" style="158" customWidth="1"/>
    <col min="1295" max="1295" width="9.140625" style="158"/>
    <col min="1296" max="1296" width="6.5703125" style="158" customWidth="1"/>
    <col min="1297" max="1297" width="9.42578125" style="158" customWidth="1"/>
    <col min="1298" max="1298" width="7.140625" style="158" customWidth="1"/>
    <col min="1299" max="1536" width="9.140625" style="158"/>
    <col min="1537" max="1537" width="8.140625" style="158" customWidth="1"/>
    <col min="1538" max="1538" width="41" style="158" customWidth="1"/>
    <col min="1539" max="1539" width="9.7109375" style="158" customWidth="1"/>
    <col min="1540" max="1540" width="7.42578125" style="158" customWidth="1"/>
    <col min="1541" max="1541" width="6.7109375" style="158" customWidth="1"/>
    <col min="1542" max="1542" width="6.85546875" style="158" customWidth="1"/>
    <col min="1543" max="1543" width="8.5703125" style="158" customWidth="1"/>
    <col min="1544" max="1544" width="8.28515625" style="158" customWidth="1"/>
    <col min="1545" max="1546" width="8.7109375" style="158" customWidth="1"/>
    <col min="1547" max="1547" width="8" style="158" customWidth="1"/>
    <col min="1548" max="1549" width="8.7109375" style="158" customWidth="1"/>
    <col min="1550" max="1550" width="10.85546875" style="158" customWidth="1"/>
    <col min="1551" max="1551" width="9.140625" style="158"/>
    <col min="1552" max="1552" width="6.5703125" style="158" customWidth="1"/>
    <col min="1553" max="1553" width="9.42578125" style="158" customWidth="1"/>
    <col min="1554" max="1554" width="7.140625" style="158" customWidth="1"/>
    <col min="1555" max="1792" width="9.140625" style="158"/>
    <col min="1793" max="1793" width="8.140625" style="158" customWidth="1"/>
    <col min="1794" max="1794" width="41" style="158" customWidth="1"/>
    <col min="1795" max="1795" width="9.7109375" style="158" customWidth="1"/>
    <col min="1796" max="1796" width="7.42578125" style="158" customWidth="1"/>
    <col min="1797" max="1797" width="6.7109375" style="158" customWidth="1"/>
    <col min="1798" max="1798" width="6.85546875" style="158" customWidth="1"/>
    <col min="1799" max="1799" width="8.5703125" style="158" customWidth="1"/>
    <col min="1800" max="1800" width="8.28515625" style="158" customWidth="1"/>
    <col min="1801" max="1802" width="8.7109375" style="158" customWidth="1"/>
    <col min="1803" max="1803" width="8" style="158" customWidth="1"/>
    <col min="1804" max="1805" width="8.7109375" style="158" customWidth="1"/>
    <col min="1806" max="1806" width="10.85546875" style="158" customWidth="1"/>
    <col min="1807" max="1807" width="9.140625" style="158"/>
    <col min="1808" max="1808" width="6.5703125" style="158" customWidth="1"/>
    <col min="1809" max="1809" width="9.42578125" style="158" customWidth="1"/>
    <col min="1810" max="1810" width="7.140625" style="158" customWidth="1"/>
    <col min="1811" max="2048" width="9.140625" style="158"/>
    <col min="2049" max="2049" width="8.140625" style="158" customWidth="1"/>
    <col min="2050" max="2050" width="41" style="158" customWidth="1"/>
    <col min="2051" max="2051" width="9.7109375" style="158" customWidth="1"/>
    <col min="2052" max="2052" width="7.42578125" style="158" customWidth="1"/>
    <col min="2053" max="2053" width="6.7109375" style="158" customWidth="1"/>
    <col min="2054" max="2054" width="6.85546875" style="158" customWidth="1"/>
    <col min="2055" max="2055" width="8.5703125" style="158" customWidth="1"/>
    <col min="2056" max="2056" width="8.28515625" style="158" customWidth="1"/>
    <col min="2057" max="2058" width="8.7109375" style="158" customWidth="1"/>
    <col min="2059" max="2059" width="8" style="158" customWidth="1"/>
    <col min="2060" max="2061" width="8.7109375" style="158" customWidth="1"/>
    <col min="2062" max="2062" width="10.85546875" style="158" customWidth="1"/>
    <col min="2063" max="2063" width="9.140625" style="158"/>
    <col min="2064" max="2064" width="6.5703125" style="158" customWidth="1"/>
    <col min="2065" max="2065" width="9.42578125" style="158" customWidth="1"/>
    <col min="2066" max="2066" width="7.140625" style="158" customWidth="1"/>
    <col min="2067" max="2304" width="9.140625" style="158"/>
    <col min="2305" max="2305" width="8.140625" style="158" customWidth="1"/>
    <col min="2306" max="2306" width="41" style="158" customWidth="1"/>
    <col min="2307" max="2307" width="9.7109375" style="158" customWidth="1"/>
    <col min="2308" max="2308" width="7.42578125" style="158" customWidth="1"/>
    <col min="2309" max="2309" width="6.7109375" style="158" customWidth="1"/>
    <col min="2310" max="2310" width="6.85546875" style="158" customWidth="1"/>
    <col min="2311" max="2311" width="8.5703125" style="158" customWidth="1"/>
    <col min="2312" max="2312" width="8.28515625" style="158" customWidth="1"/>
    <col min="2313" max="2314" width="8.7109375" style="158" customWidth="1"/>
    <col min="2315" max="2315" width="8" style="158" customWidth="1"/>
    <col min="2316" max="2317" width="8.7109375" style="158" customWidth="1"/>
    <col min="2318" max="2318" width="10.85546875" style="158" customWidth="1"/>
    <col min="2319" max="2319" width="9.140625" style="158"/>
    <col min="2320" max="2320" width="6.5703125" style="158" customWidth="1"/>
    <col min="2321" max="2321" width="9.42578125" style="158" customWidth="1"/>
    <col min="2322" max="2322" width="7.140625" style="158" customWidth="1"/>
    <col min="2323" max="2560" width="9.140625" style="158"/>
    <col min="2561" max="2561" width="8.140625" style="158" customWidth="1"/>
    <col min="2562" max="2562" width="41" style="158" customWidth="1"/>
    <col min="2563" max="2563" width="9.7109375" style="158" customWidth="1"/>
    <col min="2564" max="2564" width="7.42578125" style="158" customWidth="1"/>
    <col min="2565" max="2565" width="6.7109375" style="158" customWidth="1"/>
    <col min="2566" max="2566" width="6.85546875" style="158" customWidth="1"/>
    <col min="2567" max="2567" width="8.5703125" style="158" customWidth="1"/>
    <col min="2568" max="2568" width="8.28515625" style="158" customWidth="1"/>
    <col min="2569" max="2570" width="8.7109375" style="158" customWidth="1"/>
    <col min="2571" max="2571" width="8" style="158" customWidth="1"/>
    <col min="2572" max="2573" width="8.7109375" style="158" customWidth="1"/>
    <col min="2574" max="2574" width="10.85546875" style="158" customWidth="1"/>
    <col min="2575" max="2575" width="9.140625" style="158"/>
    <col min="2576" max="2576" width="6.5703125" style="158" customWidth="1"/>
    <col min="2577" max="2577" width="9.42578125" style="158" customWidth="1"/>
    <col min="2578" max="2578" width="7.140625" style="158" customWidth="1"/>
    <col min="2579" max="2816" width="9.140625" style="158"/>
    <col min="2817" max="2817" width="8.140625" style="158" customWidth="1"/>
    <col min="2818" max="2818" width="41" style="158" customWidth="1"/>
    <col min="2819" max="2819" width="9.7109375" style="158" customWidth="1"/>
    <col min="2820" max="2820" width="7.42578125" style="158" customWidth="1"/>
    <col min="2821" max="2821" width="6.7109375" style="158" customWidth="1"/>
    <col min="2822" max="2822" width="6.85546875" style="158" customWidth="1"/>
    <col min="2823" max="2823" width="8.5703125" style="158" customWidth="1"/>
    <col min="2824" max="2824" width="8.28515625" style="158" customWidth="1"/>
    <col min="2825" max="2826" width="8.7109375" style="158" customWidth="1"/>
    <col min="2827" max="2827" width="8" style="158" customWidth="1"/>
    <col min="2828" max="2829" width="8.7109375" style="158" customWidth="1"/>
    <col min="2830" max="2830" width="10.85546875" style="158" customWidth="1"/>
    <col min="2831" max="2831" width="9.140625" style="158"/>
    <col min="2832" max="2832" width="6.5703125" style="158" customWidth="1"/>
    <col min="2833" max="2833" width="9.42578125" style="158" customWidth="1"/>
    <col min="2834" max="2834" width="7.140625" style="158" customWidth="1"/>
    <col min="2835" max="3072" width="9.140625" style="158"/>
    <col min="3073" max="3073" width="8.140625" style="158" customWidth="1"/>
    <col min="3074" max="3074" width="41" style="158" customWidth="1"/>
    <col min="3075" max="3075" width="9.7109375" style="158" customWidth="1"/>
    <col min="3076" max="3076" width="7.42578125" style="158" customWidth="1"/>
    <col min="3077" max="3077" width="6.7109375" style="158" customWidth="1"/>
    <col min="3078" max="3078" width="6.85546875" style="158" customWidth="1"/>
    <col min="3079" max="3079" width="8.5703125" style="158" customWidth="1"/>
    <col min="3080" max="3080" width="8.28515625" style="158" customWidth="1"/>
    <col min="3081" max="3082" width="8.7109375" style="158" customWidth="1"/>
    <col min="3083" max="3083" width="8" style="158" customWidth="1"/>
    <col min="3084" max="3085" width="8.7109375" style="158" customWidth="1"/>
    <col min="3086" max="3086" width="10.85546875" style="158" customWidth="1"/>
    <col min="3087" max="3087" width="9.140625" style="158"/>
    <col min="3088" max="3088" width="6.5703125" style="158" customWidth="1"/>
    <col min="3089" max="3089" width="9.42578125" style="158" customWidth="1"/>
    <col min="3090" max="3090" width="7.140625" style="158" customWidth="1"/>
    <col min="3091" max="3328" width="9.140625" style="158"/>
    <col min="3329" max="3329" width="8.140625" style="158" customWidth="1"/>
    <col min="3330" max="3330" width="41" style="158" customWidth="1"/>
    <col min="3331" max="3331" width="9.7109375" style="158" customWidth="1"/>
    <col min="3332" max="3332" width="7.42578125" style="158" customWidth="1"/>
    <col min="3333" max="3333" width="6.7109375" style="158" customWidth="1"/>
    <col min="3334" max="3334" width="6.85546875" style="158" customWidth="1"/>
    <col min="3335" max="3335" width="8.5703125" style="158" customWidth="1"/>
    <col min="3336" max="3336" width="8.28515625" style="158" customWidth="1"/>
    <col min="3337" max="3338" width="8.7109375" style="158" customWidth="1"/>
    <col min="3339" max="3339" width="8" style="158" customWidth="1"/>
    <col min="3340" max="3341" width="8.7109375" style="158" customWidth="1"/>
    <col min="3342" max="3342" width="10.85546875" style="158" customWidth="1"/>
    <col min="3343" max="3343" width="9.140625" style="158"/>
    <col min="3344" max="3344" width="6.5703125" style="158" customWidth="1"/>
    <col min="3345" max="3345" width="9.42578125" style="158" customWidth="1"/>
    <col min="3346" max="3346" width="7.140625" style="158" customWidth="1"/>
    <col min="3347" max="3584" width="9.140625" style="158"/>
    <col min="3585" max="3585" width="8.140625" style="158" customWidth="1"/>
    <col min="3586" max="3586" width="41" style="158" customWidth="1"/>
    <col min="3587" max="3587" width="9.7109375" style="158" customWidth="1"/>
    <col min="3588" max="3588" width="7.42578125" style="158" customWidth="1"/>
    <col min="3589" max="3589" width="6.7109375" style="158" customWidth="1"/>
    <col min="3590" max="3590" width="6.85546875" style="158" customWidth="1"/>
    <col min="3591" max="3591" width="8.5703125" style="158" customWidth="1"/>
    <col min="3592" max="3592" width="8.28515625" style="158" customWidth="1"/>
    <col min="3593" max="3594" width="8.7109375" style="158" customWidth="1"/>
    <col min="3595" max="3595" width="8" style="158" customWidth="1"/>
    <col min="3596" max="3597" width="8.7109375" style="158" customWidth="1"/>
    <col min="3598" max="3598" width="10.85546875" style="158" customWidth="1"/>
    <col min="3599" max="3599" width="9.140625" style="158"/>
    <col min="3600" max="3600" width="6.5703125" style="158" customWidth="1"/>
    <col min="3601" max="3601" width="9.42578125" style="158" customWidth="1"/>
    <col min="3602" max="3602" width="7.140625" style="158" customWidth="1"/>
    <col min="3603" max="3840" width="9.140625" style="158"/>
    <col min="3841" max="3841" width="8.140625" style="158" customWidth="1"/>
    <col min="3842" max="3842" width="41" style="158" customWidth="1"/>
    <col min="3843" max="3843" width="9.7109375" style="158" customWidth="1"/>
    <col min="3844" max="3844" width="7.42578125" style="158" customWidth="1"/>
    <col min="3845" max="3845" width="6.7109375" style="158" customWidth="1"/>
    <col min="3846" max="3846" width="6.85546875" style="158" customWidth="1"/>
    <col min="3847" max="3847" width="8.5703125" style="158" customWidth="1"/>
    <col min="3848" max="3848" width="8.28515625" style="158" customWidth="1"/>
    <col min="3849" max="3850" width="8.7109375" style="158" customWidth="1"/>
    <col min="3851" max="3851" width="8" style="158" customWidth="1"/>
    <col min="3852" max="3853" width="8.7109375" style="158" customWidth="1"/>
    <col min="3854" max="3854" width="10.85546875" style="158" customWidth="1"/>
    <col min="3855" max="3855" width="9.140625" style="158"/>
    <col min="3856" max="3856" width="6.5703125" style="158" customWidth="1"/>
    <col min="3857" max="3857" width="9.42578125" style="158" customWidth="1"/>
    <col min="3858" max="3858" width="7.140625" style="158" customWidth="1"/>
    <col min="3859" max="4096" width="9.140625" style="158"/>
    <col min="4097" max="4097" width="8.140625" style="158" customWidth="1"/>
    <col min="4098" max="4098" width="41" style="158" customWidth="1"/>
    <col min="4099" max="4099" width="9.7109375" style="158" customWidth="1"/>
    <col min="4100" max="4100" width="7.42578125" style="158" customWidth="1"/>
    <col min="4101" max="4101" width="6.7109375" style="158" customWidth="1"/>
    <col min="4102" max="4102" width="6.85546875" style="158" customWidth="1"/>
    <col min="4103" max="4103" width="8.5703125" style="158" customWidth="1"/>
    <col min="4104" max="4104" width="8.28515625" style="158" customWidth="1"/>
    <col min="4105" max="4106" width="8.7109375" style="158" customWidth="1"/>
    <col min="4107" max="4107" width="8" style="158" customWidth="1"/>
    <col min="4108" max="4109" width="8.7109375" style="158" customWidth="1"/>
    <col min="4110" max="4110" width="10.85546875" style="158" customWidth="1"/>
    <col min="4111" max="4111" width="9.140625" style="158"/>
    <col min="4112" max="4112" width="6.5703125" style="158" customWidth="1"/>
    <col min="4113" max="4113" width="9.42578125" style="158" customWidth="1"/>
    <col min="4114" max="4114" width="7.140625" style="158" customWidth="1"/>
    <col min="4115" max="4352" width="9.140625" style="158"/>
    <col min="4353" max="4353" width="8.140625" style="158" customWidth="1"/>
    <col min="4354" max="4354" width="41" style="158" customWidth="1"/>
    <col min="4355" max="4355" width="9.7109375" style="158" customWidth="1"/>
    <col min="4356" max="4356" width="7.42578125" style="158" customWidth="1"/>
    <col min="4357" max="4357" width="6.7109375" style="158" customWidth="1"/>
    <col min="4358" max="4358" width="6.85546875" style="158" customWidth="1"/>
    <col min="4359" max="4359" width="8.5703125" style="158" customWidth="1"/>
    <col min="4360" max="4360" width="8.28515625" style="158" customWidth="1"/>
    <col min="4361" max="4362" width="8.7109375" style="158" customWidth="1"/>
    <col min="4363" max="4363" width="8" style="158" customWidth="1"/>
    <col min="4364" max="4365" width="8.7109375" style="158" customWidth="1"/>
    <col min="4366" max="4366" width="10.85546875" style="158" customWidth="1"/>
    <col min="4367" max="4367" width="9.140625" style="158"/>
    <col min="4368" max="4368" width="6.5703125" style="158" customWidth="1"/>
    <col min="4369" max="4369" width="9.42578125" style="158" customWidth="1"/>
    <col min="4370" max="4370" width="7.140625" style="158" customWidth="1"/>
    <col min="4371" max="4608" width="9.140625" style="158"/>
    <col min="4609" max="4609" width="8.140625" style="158" customWidth="1"/>
    <col min="4610" max="4610" width="41" style="158" customWidth="1"/>
    <col min="4611" max="4611" width="9.7109375" style="158" customWidth="1"/>
    <col min="4612" max="4612" width="7.42578125" style="158" customWidth="1"/>
    <col min="4613" max="4613" width="6.7109375" style="158" customWidth="1"/>
    <col min="4614" max="4614" width="6.85546875" style="158" customWidth="1"/>
    <col min="4615" max="4615" width="8.5703125" style="158" customWidth="1"/>
    <col min="4616" max="4616" width="8.28515625" style="158" customWidth="1"/>
    <col min="4617" max="4618" width="8.7109375" style="158" customWidth="1"/>
    <col min="4619" max="4619" width="8" style="158" customWidth="1"/>
    <col min="4620" max="4621" width="8.7109375" style="158" customWidth="1"/>
    <col min="4622" max="4622" width="10.85546875" style="158" customWidth="1"/>
    <col min="4623" max="4623" width="9.140625" style="158"/>
    <col min="4624" max="4624" width="6.5703125" style="158" customWidth="1"/>
    <col min="4625" max="4625" width="9.42578125" style="158" customWidth="1"/>
    <col min="4626" max="4626" width="7.140625" style="158" customWidth="1"/>
    <col min="4627" max="4864" width="9.140625" style="158"/>
    <col min="4865" max="4865" width="8.140625" style="158" customWidth="1"/>
    <col min="4866" max="4866" width="41" style="158" customWidth="1"/>
    <col min="4867" max="4867" width="9.7109375" style="158" customWidth="1"/>
    <col min="4868" max="4868" width="7.42578125" style="158" customWidth="1"/>
    <col min="4869" max="4869" width="6.7109375" style="158" customWidth="1"/>
    <col min="4870" max="4870" width="6.85546875" style="158" customWidth="1"/>
    <col min="4871" max="4871" width="8.5703125" style="158" customWidth="1"/>
    <col min="4872" max="4872" width="8.28515625" style="158" customWidth="1"/>
    <col min="4873" max="4874" width="8.7109375" style="158" customWidth="1"/>
    <col min="4875" max="4875" width="8" style="158" customWidth="1"/>
    <col min="4876" max="4877" width="8.7109375" style="158" customWidth="1"/>
    <col min="4878" max="4878" width="10.85546875" style="158" customWidth="1"/>
    <col min="4879" max="4879" width="9.140625" style="158"/>
    <col min="4880" max="4880" width="6.5703125" style="158" customWidth="1"/>
    <col min="4881" max="4881" width="9.42578125" style="158" customWidth="1"/>
    <col min="4882" max="4882" width="7.140625" style="158" customWidth="1"/>
    <col min="4883" max="5120" width="9.140625" style="158"/>
    <col min="5121" max="5121" width="8.140625" style="158" customWidth="1"/>
    <col min="5122" max="5122" width="41" style="158" customWidth="1"/>
    <col min="5123" max="5123" width="9.7109375" style="158" customWidth="1"/>
    <col min="5124" max="5124" width="7.42578125" style="158" customWidth="1"/>
    <col min="5125" max="5125" width="6.7109375" style="158" customWidth="1"/>
    <col min="5126" max="5126" width="6.85546875" style="158" customWidth="1"/>
    <col min="5127" max="5127" width="8.5703125" style="158" customWidth="1"/>
    <col min="5128" max="5128" width="8.28515625" style="158" customWidth="1"/>
    <col min="5129" max="5130" width="8.7109375" style="158" customWidth="1"/>
    <col min="5131" max="5131" width="8" style="158" customWidth="1"/>
    <col min="5132" max="5133" width="8.7109375" style="158" customWidth="1"/>
    <col min="5134" max="5134" width="10.85546875" style="158" customWidth="1"/>
    <col min="5135" max="5135" width="9.140625" style="158"/>
    <col min="5136" max="5136" width="6.5703125" style="158" customWidth="1"/>
    <col min="5137" max="5137" width="9.42578125" style="158" customWidth="1"/>
    <col min="5138" max="5138" width="7.140625" style="158" customWidth="1"/>
    <col min="5139" max="5376" width="9.140625" style="158"/>
    <col min="5377" max="5377" width="8.140625" style="158" customWidth="1"/>
    <col min="5378" max="5378" width="41" style="158" customWidth="1"/>
    <col min="5379" max="5379" width="9.7109375" style="158" customWidth="1"/>
    <col min="5380" max="5380" width="7.42578125" style="158" customWidth="1"/>
    <col min="5381" max="5381" width="6.7109375" style="158" customWidth="1"/>
    <col min="5382" max="5382" width="6.85546875" style="158" customWidth="1"/>
    <col min="5383" max="5383" width="8.5703125" style="158" customWidth="1"/>
    <col min="5384" max="5384" width="8.28515625" style="158" customWidth="1"/>
    <col min="5385" max="5386" width="8.7109375" style="158" customWidth="1"/>
    <col min="5387" max="5387" width="8" style="158" customWidth="1"/>
    <col min="5388" max="5389" width="8.7109375" style="158" customWidth="1"/>
    <col min="5390" max="5390" width="10.85546875" style="158" customWidth="1"/>
    <col min="5391" max="5391" width="9.140625" style="158"/>
    <col min="5392" max="5392" width="6.5703125" style="158" customWidth="1"/>
    <col min="5393" max="5393" width="9.42578125" style="158" customWidth="1"/>
    <col min="5394" max="5394" width="7.140625" style="158" customWidth="1"/>
    <col min="5395" max="5632" width="9.140625" style="158"/>
    <col min="5633" max="5633" width="8.140625" style="158" customWidth="1"/>
    <col min="5634" max="5634" width="41" style="158" customWidth="1"/>
    <col min="5635" max="5635" width="9.7109375" style="158" customWidth="1"/>
    <col min="5636" max="5636" width="7.42578125" style="158" customWidth="1"/>
    <col min="5637" max="5637" width="6.7109375" style="158" customWidth="1"/>
    <col min="5638" max="5638" width="6.85546875" style="158" customWidth="1"/>
    <col min="5639" max="5639" width="8.5703125" style="158" customWidth="1"/>
    <col min="5640" max="5640" width="8.28515625" style="158" customWidth="1"/>
    <col min="5641" max="5642" width="8.7109375" style="158" customWidth="1"/>
    <col min="5643" max="5643" width="8" style="158" customWidth="1"/>
    <col min="5644" max="5645" width="8.7109375" style="158" customWidth="1"/>
    <col min="5646" max="5646" width="10.85546875" style="158" customWidth="1"/>
    <col min="5647" max="5647" width="9.140625" style="158"/>
    <col min="5648" max="5648" width="6.5703125" style="158" customWidth="1"/>
    <col min="5649" max="5649" width="9.42578125" style="158" customWidth="1"/>
    <col min="5650" max="5650" width="7.140625" style="158" customWidth="1"/>
    <col min="5651" max="5888" width="9.140625" style="158"/>
    <col min="5889" max="5889" width="8.140625" style="158" customWidth="1"/>
    <col min="5890" max="5890" width="41" style="158" customWidth="1"/>
    <col min="5891" max="5891" width="9.7109375" style="158" customWidth="1"/>
    <col min="5892" max="5892" width="7.42578125" style="158" customWidth="1"/>
    <col min="5893" max="5893" width="6.7109375" style="158" customWidth="1"/>
    <col min="5894" max="5894" width="6.85546875" style="158" customWidth="1"/>
    <col min="5895" max="5895" width="8.5703125" style="158" customWidth="1"/>
    <col min="5896" max="5896" width="8.28515625" style="158" customWidth="1"/>
    <col min="5897" max="5898" width="8.7109375" style="158" customWidth="1"/>
    <col min="5899" max="5899" width="8" style="158" customWidth="1"/>
    <col min="5900" max="5901" width="8.7109375" style="158" customWidth="1"/>
    <col min="5902" max="5902" width="10.85546875" style="158" customWidth="1"/>
    <col min="5903" max="5903" width="9.140625" style="158"/>
    <col min="5904" max="5904" width="6.5703125" style="158" customWidth="1"/>
    <col min="5905" max="5905" width="9.42578125" style="158" customWidth="1"/>
    <col min="5906" max="5906" width="7.140625" style="158" customWidth="1"/>
    <col min="5907" max="6144" width="9.140625" style="158"/>
    <col min="6145" max="6145" width="8.140625" style="158" customWidth="1"/>
    <col min="6146" max="6146" width="41" style="158" customWidth="1"/>
    <col min="6147" max="6147" width="9.7109375" style="158" customWidth="1"/>
    <col min="6148" max="6148" width="7.42578125" style="158" customWidth="1"/>
    <col min="6149" max="6149" width="6.7109375" style="158" customWidth="1"/>
    <col min="6150" max="6150" width="6.85546875" style="158" customWidth="1"/>
    <col min="6151" max="6151" width="8.5703125" style="158" customWidth="1"/>
    <col min="6152" max="6152" width="8.28515625" style="158" customWidth="1"/>
    <col min="6153" max="6154" width="8.7109375" style="158" customWidth="1"/>
    <col min="6155" max="6155" width="8" style="158" customWidth="1"/>
    <col min="6156" max="6157" width="8.7109375" style="158" customWidth="1"/>
    <col min="6158" max="6158" width="10.85546875" style="158" customWidth="1"/>
    <col min="6159" max="6159" width="9.140625" style="158"/>
    <col min="6160" max="6160" width="6.5703125" style="158" customWidth="1"/>
    <col min="6161" max="6161" width="9.42578125" style="158" customWidth="1"/>
    <col min="6162" max="6162" width="7.140625" style="158" customWidth="1"/>
    <col min="6163" max="6400" width="9.140625" style="158"/>
    <col min="6401" max="6401" width="8.140625" style="158" customWidth="1"/>
    <col min="6402" max="6402" width="41" style="158" customWidth="1"/>
    <col min="6403" max="6403" width="9.7109375" style="158" customWidth="1"/>
    <col min="6404" max="6404" width="7.42578125" style="158" customWidth="1"/>
    <col min="6405" max="6405" width="6.7109375" style="158" customWidth="1"/>
    <col min="6406" max="6406" width="6.85546875" style="158" customWidth="1"/>
    <col min="6407" max="6407" width="8.5703125" style="158" customWidth="1"/>
    <col min="6408" max="6408" width="8.28515625" style="158" customWidth="1"/>
    <col min="6409" max="6410" width="8.7109375" style="158" customWidth="1"/>
    <col min="6411" max="6411" width="8" style="158" customWidth="1"/>
    <col min="6412" max="6413" width="8.7109375" style="158" customWidth="1"/>
    <col min="6414" max="6414" width="10.85546875" style="158" customWidth="1"/>
    <col min="6415" max="6415" width="9.140625" style="158"/>
    <col min="6416" max="6416" width="6.5703125" style="158" customWidth="1"/>
    <col min="6417" max="6417" width="9.42578125" style="158" customWidth="1"/>
    <col min="6418" max="6418" width="7.140625" style="158" customWidth="1"/>
    <col min="6419" max="6656" width="9.140625" style="158"/>
    <col min="6657" max="6657" width="8.140625" style="158" customWidth="1"/>
    <col min="6658" max="6658" width="41" style="158" customWidth="1"/>
    <col min="6659" max="6659" width="9.7109375" style="158" customWidth="1"/>
    <col min="6660" max="6660" width="7.42578125" style="158" customWidth="1"/>
    <col min="6661" max="6661" width="6.7109375" style="158" customWidth="1"/>
    <col min="6662" max="6662" width="6.85546875" style="158" customWidth="1"/>
    <col min="6663" max="6663" width="8.5703125" style="158" customWidth="1"/>
    <col min="6664" max="6664" width="8.28515625" style="158" customWidth="1"/>
    <col min="6665" max="6666" width="8.7109375" style="158" customWidth="1"/>
    <col min="6667" max="6667" width="8" style="158" customWidth="1"/>
    <col min="6668" max="6669" width="8.7109375" style="158" customWidth="1"/>
    <col min="6670" max="6670" width="10.85546875" style="158" customWidth="1"/>
    <col min="6671" max="6671" width="9.140625" style="158"/>
    <col min="6672" max="6672" width="6.5703125" style="158" customWidth="1"/>
    <col min="6673" max="6673" width="9.42578125" style="158" customWidth="1"/>
    <col min="6674" max="6674" width="7.140625" style="158" customWidth="1"/>
    <col min="6675" max="6912" width="9.140625" style="158"/>
    <col min="6913" max="6913" width="8.140625" style="158" customWidth="1"/>
    <col min="6914" max="6914" width="41" style="158" customWidth="1"/>
    <col min="6915" max="6915" width="9.7109375" style="158" customWidth="1"/>
    <col min="6916" max="6916" width="7.42578125" style="158" customWidth="1"/>
    <col min="6917" max="6917" width="6.7109375" style="158" customWidth="1"/>
    <col min="6918" max="6918" width="6.85546875" style="158" customWidth="1"/>
    <col min="6919" max="6919" width="8.5703125" style="158" customWidth="1"/>
    <col min="6920" max="6920" width="8.28515625" style="158" customWidth="1"/>
    <col min="6921" max="6922" width="8.7109375" style="158" customWidth="1"/>
    <col min="6923" max="6923" width="8" style="158" customWidth="1"/>
    <col min="6924" max="6925" width="8.7109375" style="158" customWidth="1"/>
    <col min="6926" max="6926" width="10.85546875" style="158" customWidth="1"/>
    <col min="6927" max="6927" width="9.140625" style="158"/>
    <col min="6928" max="6928" width="6.5703125" style="158" customWidth="1"/>
    <col min="6929" max="6929" width="9.42578125" style="158" customWidth="1"/>
    <col min="6930" max="6930" width="7.140625" style="158" customWidth="1"/>
    <col min="6931" max="7168" width="9.140625" style="158"/>
    <col min="7169" max="7169" width="8.140625" style="158" customWidth="1"/>
    <col min="7170" max="7170" width="41" style="158" customWidth="1"/>
    <col min="7171" max="7171" width="9.7109375" style="158" customWidth="1"/>
    <col min="7172" max="7172" width="7.42578125" style="158" customWidth="1"/>
    <col min="7173" max="7173" width="6.7109375" style="158" customWidth="1"/>
    <col min="7174" max="7174" width="6.85546875" style="158" customWidth="1"/>
    <col min="7175" max="7175" width="8.5703125" style="158" customWidth="1"/>
    <col min="7176" max="7176" width="8.28515625" style="158" customWidth="1"/>
    <col min="7177" max="7178" width="8.7109375" style="158" customWidth="1"/>
    <col min="7179" max="7179" width="8" style="158" customWidth="1"/>
    <col min="7180" max="7181" width="8.7109375" style="158" customWidth="1"/>
    <col min="7182" max="7182" width="10.85546875" style="158" customWidth="1"/>
    <col min="7183" max="7183" width="9.140625" style="158"/>
    <col min="7184" max="7184" width="6.5703125" style="158" customWidth="1"/>
    <col min="7185" max="7185" width="9.42578125" style="158" customWidth="1"/>
    <col min="7186" max="7186" width="7.140625" style="158" customWidth="1"/>
    <col min="7187" max="7424" width="9.140625" style="158"/>
    <col min="7425" max="7425" width="8.140625" style="158" customWidth="1"/>
    <col min="7426" max="7426" width="41" style="158" customWidth="1"/>
    <col min="7427" max="7427" width="9.7109375" style="158" customWidth="1"/>
    <col min="7428" max="7428" width="7.42578125" style="158" customWidth="1"/>
    <col min="7429" max="7429" width="6.7109375" style="158" customWidth="1"/>
    <col min="7430" max="7430" width="6.85546875" style="158" customWidth="1"/>
    <col min="7431" max="7431" width="8.5703125" style="158" customWidth="1"/>
    <col min="7432" max="7432" width="8.28515625" style="158" customWidth="1"/>
    <col min="7433" max="7434" width="8.7109375" style="158" customWidth="1"/>
    <col min="7435" max="7435" width="8" style="158" customWidth="1"/>
    <col min="7436" max="7437" width="8.7109375" style="158" customWidth="1"/>
    <col min="7438" max="7438" width="10.85546875" style="158" customWidth="1"/>
    <col min="7439" max="7439" width="9.140625" style="158"/>
    <col min="7440" max="7440" width="6.5703125" style="158" customWidth="1"/>
    <col min="7441" max="7441" width="9.42578125" style="158" customWidth="1"/>
    <col min="7442" max="7442" width="7.140625" style="158" customWidth="1"/>
    <col min="7443" max="7680" width="9.140625" style="158"/>
    <col min="7681" max="7681" width="8.140625" style="158" customWidth="1"/>
    <col min="7682" max="7682" width="41" style="158" customWidth="1"/>
    <col min="7683" max="7683" width="9.7109375" style="158" customWidth="1"/>
    <col min="7684" max="7684" width="7.42578125" style="158" customWidth="1"/>
    <col min="7685" max="7685" width="6.7109375" style="158" customWidth="1"/>
    <col min="7686" max="7686" width="6.85546875" style="158" customWidth="1"/>
    <col min="7687" max="7687" width="8.5703125" style="158" customWidth="1"/>
    <col min="7688" max="7688" width="8.28515625" style="158" customWidth="1"/>
    <col min="7689" max="7690" width="8.7109375" style="158" customWidth="1"/>
    <col min="7691" max="7691" width="8" style="158" customWidth="1"/>
    <col min="7692" max="7693" width="8.7109375" style="158" customWidth="1"/>
    <col min="7694" max="7694" width="10.85546875" style="158" customWidth="1"/>
    <col min="7695" max="7695" width="9.140625" style="158"/>
    <col min="7696" max="7696" width="6.5703125" style="158" customWidth="1"/>
    <col min="7697" max="7697" width="9.42578125" style="158" customWidth="1"/>
    <col min="7698" max="7698" width="7.140625" style="158" customWidth="1"/>
    <col min="7699" max="7936" width="9.140625" style="158"/>
    <col min="7937" max="7937" width="8.140625" style="158" customWidth="1"/>
    <col min="7938" max="7938" width="41" style="158" customWidth="1"/>
    <col min="7939" max="7939" width="9.7109375" style="158" customWidth="1"/>
    <col min="7940" max="7940" width="7.42578125" style="158" customWidth="1"/>
    <col min="7941" max="7941" width="6.7109375" style="158" customWidth="1"/>
    <col min="7942" max="7942" width="6.85546875" style="158" customWidth="1"/>
    <col min="7943" max="7943" width="8.5703125" style="158" customWidth="1"/>
    <col min="7944" max="7944" width="8.28515625" style="158" customWidth="1"/>
    <col min="7945" max="7946" width="8.7109375" style="158" customWidth="1"/>
    <col min="7947" max="7947" width="8" style="158" customWidth="1"/>
    <col min="7948" max="7949" width="8.7109375" style="158" customWidth="1"/>
    <col min="7950" max="7950" width="10.85546875" style="158" customWidth="1"/>
    <col min="7951" max="7951" width="9.140625" style="158"/>
    <col min="7952" max="7952" width="6.5703125" style="158" customWidth="1"/>
    <col min="7953" max="7953" width="9.42578125" style="158" customWidth="1"/>
    <col min="7954" max="7954" width="7.140625" style="158" customWidth="1"/>
    <col min="7955" max="8192" width="9.140625" style="158"/>
    <col min="8193" max="8193" width="8.140625" style="158" customWidth="1"/>
    <col min="8194" max="8194" width="41" style="158" customWidth="1"/>
    <col min="8195" max="8195" width="9.7109375" style="158" customWidth="1"/>
    <col min="8196" max="8196" width="7.42578125" style="158" customWidth="1"/>
    <col min="8197" max="8197" width="6.7109375" style="158" customWidth="1"/>
    <col min="8198" max="8198" width="6.85546875" style="158" customWidth="1"/>
    <col min="8199" max="8199" width="8.5703125" style="158" customWidth="1"/>
    <col min="8200" max="8200" width="8.28515625" style="158" customWidth="1"/>
    <col min="8201" max="8202" width="8.7109375" style="158" customWidth="1"/>
    <col min="8203" max="8203" width="8" style="158" customWidth="1"/>
    <col min="8204" max="8205" width="8.7109375" style="158" customWidth="1"/>
    <col min="8206" max="8206" width="10.85546875" style="158" customWidth="1"/>
    <col min="8207" max="8207" width="9.140625" style="158"/>
    <col min="8208" max="8208" width="6.5703125" style="158" customWidth="1"/>
    <col min="8209" max="8209" width="9.42578125" style="158" customWidth="1"/>
    <col min="8210" max="8210" width="7.140625" style="158" customWidth="1"/>
    <col min="8211" max="8448" width="9.140625" style="158"/>
    <col min="8449" max="8449" width="8.140625" style="158" customWidth="1"/>
    <col min="8450" max="8450" width="41" style="158" customWidth="1"/>
    <col min="8451" max="8451" width="9.7109375" style="158" customWidth="1"/>
    <col min="8452" max="8452" width="7.42578125" style="158" customWidth="1"/>
    <col min="8453" max="8453" width="6.7109375" style="158" customWidth="1"/>
    <col min="8454" max="8454" width="6.85546875" style="158" customWidth="1"/>
    <col min="8455" max="8455" width="8.5703125" style="158" customWidth="1"/>
    <col min="8456" max="8456" width="8.28515625" style="158" customWidth="1"/>
    <col min="8457" max="8458" width="8.7109375" style="158" customWidth="1"/>
    <col min="8459" max="8459" width="8" style="158" customWidth="1"/>
    <col min="8460" max="8461" width="8.7109375" style="158" customWidth="1"/>
    <col min="8462" max="8462" width="10.85546875" style="158" customWidth="1"/>
    <col min="8463" max="8463" width="9.140625" style="158"/>
    <col min="8464" max="8464" width="6.5703125" style="158" customWidth="1"/>
    <col min="8465" max="8465" width="9.42578125" style="158" customWidth="1"/>
    <col min="8466" max="8466" width="7.140625" style="158" customWidth="1"/>
    <col min="8467" max="8704" width="9.140625" style="158"/>
    <col min="8705" max="8705" width="8.140625" style="158" customWidth="1"/>
    <col min="8706" max="8706" width="41" style="158" customWidth="1"/>
    <col min="8707" max="8707" width="9.7109375" style="158" customWidth="1"/>
    <col min="8708" max="8708" width="7.42578125" style="158" customWidth="1"/>
    <col min="8709" max="8709" width="6.7109375" style="158" customWidth="1"/>
    <col min="8710" max="8710" width="6.85546875" style="158" customWidth="1"/>
    <col min="8711" max="8711" width="8.5703125" style="158" customWidth="1"/>
    <col min="8712" max="8712" width="8.28515625" style="158" customWidth="1"/>
    <col min="8713" max="8714" width="8.7109375" style="158" customWidth="1"/>
    <col min="8715" max="8715" width="8" style="158" customWidth="1"/>
    <col min="8716" max="8717" width="8.7109375" style="158" customWidth="1"/>
    <col min="8718" max="8718" width="10.85546875" style="158" customWidth="1"/>
    <col min="8719" max="8719" width="9.140625" style="158"/>
    <col min="8720" max="8720" width="6.5703125" style="158" customWidth="1"/>
    <col min="8721" max="8721" width="9.42578125" style="158" customWidth="1"/>
    <col min="8722" max="8722" width="7.140625" style="158" customWidth="1"/>
    <col min="8723" max="8960" width="9.140625" style="158"/>
    <col min="8961" max="8961" width="8.140625" style="158" customWidth="1"/>
    <col min="8962" max="8962" width="41" style="158" customWidth="1"/>
    <col min="8963" max="8963" width="9.7109375" style="158" customWidth="1"/>
    <col min="8964" max="8964" width="7.42578125" style="158" customWidth="1"/>
    <col min="8965" max="8965" width="6.7109375" style="158" customWidth="1"/>
    <col min="8966" max="8966" width="6.85546875" style="158" customWidth="1"/>
    <col min="8967" max="8967" width="8.5703125" style="158" customWidth="1"/>
    <col min="8968" max="8968" width="8.28515625" style="158" customWidth="1"/>
    <col min="8969" max="8970" width="8.7109375" style="158" customWidth="1"/>
    <col min="8971" max="8971" width="8" style="158" customWidth="1"/>
    <col min="8972" max="8973" width="8.7109375" style="158" customWidth="1"/>
    <col min="8974" max="8974" width="10.85546875" style="158" customWidth="1"/>
    <col min="8975" max="8975" width="9.140625" style="158"/>
    <col min="8976" max="8976" width="6.5703125" style="158" customWidth="1"/>
    <col min="8977" max="8977" width="9.42578125" style="158" customWidth="1"/>
    <col min="8978" max="8978" width="7.140625" style="158" customWidth="1"/>
    <col min="8979" max="9216" width="9.140625" style="158"/>
    <col min="9217" max="9217" width="8.140625" style="158" customWidth="1"/>
    <col min="9218" max="9218" width="41" style="158" customWidth="1"/>
    <col min="9219" max="9219" width="9.7109375" style="158" customWidth="1"/>
    <col min="9220" max="9220" width="7.42578125" style="158" customWidth="1"/>
    <col min="9221" max="9221" width="6.7109375" style="158" customWidth="1"/>
    <col min="9222" max="9222" width="6.85546875" style="158" customWidth="1"/>
    <col min="9223" max="9223" width="8.5703125" style="158" customWidth="1"/>
    <col min="9224" max="9224" width="8.28515625" style="158" customWidth="1"/>
    <col min="9225" max="9226" width="8.7109375" style="158" customWidth="1"/>
    <col min="9227" max="9227" width="8" style="158" customWidth="1"/>
    <col min="9228" max="9229" width="8.7109375" style="158" customWidth="1"/>
    <col min="9230" max="9230" width="10.85546875" style="158" customWidth="1"/>
    <col min="9231" max="9231" width="9.140625" style="158"/>
    <col min="9232" max="9232" width="6.5703125" style="158" customWidth="1"/>
    <col min="9233" max="9233" width="9.42578125" style="158" customWidth="1"/>
    <col min="9234" max="9234" width="7.140625" style="158" customWidth="1"/>
    <col min="9235" max="9472" width="9.140625" style="158"/>
    <col min="9473" max="9473" width="8.140625" style="158" customWidth="1"/>
    <col min="9474" max="9474" width="41" style="158" customWidth="1"/>
    <col min="9475" max="9475" width="9.7109375" style="158" customWidth="1"/>
    <col min="9476" max="9476" width="7.42578125" style="158" customWidth="1"/>
    <col min="9477" max="9477" width="6.7109375" style="158" customWidth="1"/>
    <col min="9478" max="9478" width="6.85546875" style="158" customWidth="1"/>
    <col min="9479" max="9479" width="8.5703125" style="158" customWidth="1"/>
    <col min="9480" max="9480" width="8.28515625" style="158" customWidth="1"/>
    <col min="9481" max="9482" width="8.7109375" style="158" customWidth="1"/>
    <col min="9483" max="9483" width="8" style="158" customWidth="1"/>
    <col min="9484" max="9485" width="8.7109375" style="158" customWidth="1"/>
    <col min="9486" max="9486" width="10.85546875" style="158" customWidth="1"/>
    <col min="9487" max="9487" width="9.140625" style="158"/>
    <col min="9488" max="9488" width="6.5703125" style="158" customWidth="1"/>
    <col min="9489" max="9489" width="9.42578125" style="158" customWidth="1"/>
    <col min="9490" max="9490" width="7.140625" style="158" customWidth="1"/>
    <col min="9491" max="9728" width="9.140625" style="158"/>
    <col min="9729" max="9729" width="8.140625" style="158" customWidth="1"/>
    <col min="9730" max="9730" width="41" style="158" customWidth="1"/>
    <col min="9731" max="9731" width="9.7109375" style="158" customWidth="1"/>
    <col min="9732" max="9732" width="7.42578125" style="158" customWidth="1"/>
    <col min="9733" max="9733" width="6.7109375" style="158" customWidth="1"/>
    <col min="9734" max="9734" width="6.85546875" style="158" customWidth="1"/>
    <col min="9735" max="9735" width="8.5703125" style="158" customWidth="1"/>
    <col min="9736" max="9736" width="8.28515625" style="158" customWidth="1"/>
    <col min="9737" max="9738" width="8.7109375" style="158" customWidth="1"/>
    <col min="9739" max="9739" width="8" style="158" customWidth="1"/>
    <col min="9740" max="9741" width="8.7109375" style="158" customWidth="1"/>
    <col min="9742" max="9742" width="10.85546875" style="158" customWidth="1"/>
    <col min="9743" max="9743" width="9.140625" style="158"/>
    <col min="9744" max="9744" width="6.5703125" style="158" customWidth="1"/>
    <col min="9745" max="9745" width="9.42578125" style="158" customWidth="1"/>
    <col min="9746" max="9746" width="7.140625" style="158" customWidth="1"/>
    <col min="9747" max="9984" width="9.140625" style="158"/>
    <col min="9985" max="9985" width="8.140625" style="158" customWidth="1"/>
    <col min="9986" max="9986" width="41" style="158" customWidth="1"/>
    <col min="9987" max="9987" width="9.7109375" style="158" customWidth="1"/>
    <col min="9988" max="9988" width="7.42578125" style="158" customWidth="1"/>
    <col min="9989" max="9989" width="6.7109375" style="158" customWidth="1"/>
    <col min="9990" max="9990" width="6.85546875" style="158" customWidth="1"/>
    <col min="9991" max="9991" width="8.5703125" style="158" customWidth="1"/>
    <col min="9992" max="9992" width="8.28515625" style="158" customWidth="1"/>
    <col min="9993" max="9994" width="8.7109375" style="158" customWidth="1"/>
    <col min="9995" max="9995" width="8" style="158" customWidth="1"/>
    <col min="9996" max="9997" width="8.7109375" style="158" customWidth="1"/>
    <col min="9998" max="9998" width="10.85546875" style="158" customWidth="1"/>
    <col min="9999" max="9999" width="9.140625" style="158"/>
    <col min="10000" max="10000" width="6.5703125" style="158" customWidth="1"/>
    <col min="10001" max="10001" width="9.42578125" style="158" customWidth="1"/>
    <col min="10002" max="10002" width="7.140625" style="158" customWidth="1"/>
    <col min="10003" max="10240" width="9.140625" style="158"/>
    <col min="10241" max="10241" width="8.140625" style="158" customWidth="1"/>
    <col min="10242" max="10242" width="41" style="158" customWidth="1"/>
    <col min="10243" max="10243" width="9.7109375" style="158" customWidth="1"/>
    <col min="10244" max="10244" width="7.42578125" style="158" customWidth="1"/>
    <col min="10245" max="10245" width="6.7109375" style="158" customWidth="1"/>
    <col min="10246" max="10246" width="6.85546875" style="158" customWidth="1"/>
    <col min="10247" max="10247" width="8.5703125" style="158" customWidth="1"/>
    <col min="10248" max="10248" width="8.28515625" style="158" customWidth="1"/>
    <col min="10249" max="10250" width="8.7109375" style="158" customWidth="1"/>
    <col min="10251" max="10251" width="8" style="158" customWidth="1"/>
    <col min="10252" max="10253" width="8.7109375" style="158" customWidth="1"/>
    <col min="10254" max="10254" width="10.85546875" style="158" customWidth="1"/>
    <col min="10255" max="10255" width="9.140625" style="158"/>
    <col min="10256" max="10256" width="6.5703125" style="158" customWidth="1"/>
    <col min="10257" max="10257" width="9.42578125" style="158" customWidth="1"/>
    <col min="10258" max="10258" width="7.140625" style="158" customWidth="1"/>
    <col min="10259" max="10496" width="9.140625" style="158"/>
    <col min="10497" max="10497" width="8.140625" style="158" customWidth="1"/>
    <col min="10498" max="10498" width="41" style="158" customWidth="1"/>
    <col min="10499" max="10499" width="9.7109375" style="158" customWidth="1"/>
    <col min="10500" max="10500" width="7.42578125" style="158" customWidth="1"/>
    <col min="10501" max="10501" width="6.7109375" style="158" customWidth="1"/>
    <col min="10502" max="10502" width="6.85546875" style="158" customWidth="1"/>
    <col min="10503" max="10503" width="8.5703125" style="158" customWidth="1"/>
    <col min="10504" max="10504" width="8.28515625" style="158" customWidth="1"/>
    <col min="10505" max="10506" width="8.7109375" style="158" customWidth="1"/>
    <col min="10507" max="10507" width="8" style="158" customWidth="1"/>
    <col min="10508" max="10509" width="8.7109375" style="158" customWidth="1"/>
    <col min="10510" max="10510" width="10.85546875" style="158" customWidth="1"/>
    <col min="10511" max="10511" width="9.140625" style="158"/>
    <col min="10512" max="10512" width="6.5703125" style="158" customWidth="1"/>
    <col min="10513" max="10513" width="9.42578125" style="158" customWidth="1"/>
    <col min="10514" max="10514" width="7.140625" style="158" customWidth="1"/>
    <col min="10515" max="10752" width="9.140625" style="158"/>
    <col min="10753" max="10753" width="8.140625" style="158" customWidth="1"/>
    <col min="10754" max="10754" width="41" style="158" customWidth="1"/>
    <col min="10755" max="10755" width="9.7109375" style="158" customWidth="1"/>
    <col min="10756" max="10756" width="7.42578125" style="158" customWidth="1"/>
    <col min="10757" max="10757" width="6.7109375" style="158" customWidth="1"/>
    <col min="10758" max="10758" width="6.85546875" style="158" customWidth="1"/>
    <col min="10759" max="10759" width="8.5703125" style="158" customWidth="1"/>
    <col min="10760" max="10760" width="8.28515625" style="158" customWidth="1"/>
    <col min="10761" max="10762" width="8.7109375" style="158" customWidth="1"/>
    <col min="10763" max="10763" width="8" style="158" customWidth="1"/>
    <col min="10764" max="10765" width="8.7109375" style="158" customWidth="1"/>
    <col min="10766" max="10766" width="10.85546875" style="158" customWidth="1"/>
    <col min="10767" max="10767" width="9.140625" style="158"/>
    <col min="10768" max="10768" width="6.5703125" style="158" customWidth="1"/>
    <col min="10769" max="10769" width="9.42578125" style="158" customWidth="1"/>
    <col min="10770" max="10770" width="7.140625" style="158" customWidth="1"/>
    <col min="10771" max="11008" width="9.140625" style="158"/>
    <col min="11009" max="11009" width="8.140625" style="158" customWidth="1"/>
    <col min="11010" max="11010" width="41" style="158" customWidth="1"/>
    <col min="11011" max="11011" width="9.7109375" style="158" customWidth="1"/>
    <col min="11012" max="11012" width="7.42578125" style="158" customWidth="1"/>
    <col min="11013" max="11013" width="6.7109375" style="158" customWidth="1"/>
    <col min="11014" max="11014" width="6.85546875" style="158" customWidth="1"/>
    <col min="11015" max="11015" width="8.5703125" style="158" customWidth="1"/>
    <col min="11016" max="11016" width="8.28515625" style="158" customWidth="1"/>
    <col min="11017" max="11018" width="8.7109375" style="158" customWidth="1"/>
    <col min="11019" max="11019" width="8" style="158" customWidth="1"/>
    <col min="11020" max="11021" width="8.7109375" style="158" customWidth="1"/>
    <col min="11022" max="11022" width="10.85546875" style="158" customWidth="1"/>
    <col min="11023" max="11023" width="9.140625" style="158"/>
    <col min="11024" max="11024" width="6.5703125" style="158" customWidth="1"/>
    <col min="11025" max="11025" width="9.42578125" style="158" customWidth="1"/>
    <col min="11026" max="11026" width="7.140625" style="158" customWidth="1"/>
    <col min="11027" max="11264" width="9.140625" style="158"/>
    <col min="11265" max="11265" width="8.140625" style="158" customWidth="1"/>
    <col min="11266" max="11266" width="41" style="158" customWidth="1"/>
    <col min="11267" max="11267" width="9.7109375" style="158" customWidth="1"/>
    <col min="11268" max="11268" width="7.42578125" style="158" customWidth="1"/>
    <col min="11269" max="11269" width="6.7109375" style="158" customWidth="1"/>
    <col min="11270" max="11270" width="6.85546875" style="158" customWidth="1"/>
    <col min="11271" max="11271" width="8.5703125" style="158" customWidth="1"/>
    <col min="11272" max="11272" width="8.28515625" style="158" customWidth="1"/>
    <col min="11273" max="11274" width="8.7109375" style="158" customWidth="1"/>
    <col min="11275" max="11275" width="8" style="158" customWidth="1"/>
    <col min="11276" max="11277" width="8.7109375" style="158" customWidth="1"/>
    <col min="11278" max="11278" width="10.85546875" style="158" customWidth="1"/>
    <col min="11279" max="11279" width="9.140625" style="158"/>
    <col min="11280" max="11280" width="6.5703125" style="158" customWidth="1"/>
    <col min="11281" max="11281" width="9.42578125" style="158" customWidth="1"/>
    <col min="11282" max="11282" width="7.140625" style="158" customWidth="1"/>
    <col min="11283" max="11520" width="9.140625" style="158"/>
    <col min="11521" max="11521" width="8.140625" style="158" customWidth="1"/>
    <col min="11522" max="11522" width="41" style="158" customWidth="1"/>
    <col min="11523" max="11523" width="9.7109375" style="158" customWidth="1"/>
    <col min="11524" max="11524" width="7.42578125" style="158" customWidth="1"/>
    <col min="11525" max="11525" width="6.7109375" style="158" customWidth="1"/>
    <col min="11526" max="11526" width="6.85546875" style="158" customWidth="1"/>
    <col min="11527" max="11527" width="8.5703125" style="158" customWidth="1"/>
    <col min="11528" max="11528" width="8.28515625" style="158" customWidth="1"/>
    <col min="11529" max="11530" width="8.7109375" style="158" customWidth="1"/>
    <col min="11531" max="11531" width="8" style="158" customWidth="1"/>
    <col min="11532" max="11533" width="8.7109375" style="158" customWidth="1"/>
    <col min="11534" max="11534" width="10.85546875" style="158" customWidth="1"/>
    <col min="11535" max="11535" width="9.140625" style="158"/>
    <col min="11536" max="11536" width="6.5703125" style="158" customWidth="1"/>
    <col min="11537" max="11537" width="9.42578125" style="158" customWidth="1"/>
    <col min="11538" max="11538" width="7.140625" style="158" customWidth="1"/>
    <col min="11539" max="11776" width="9.140625" style="158"/>
    <col min="11777" max="11777" width="8.140625" style="158" customWidth="1"/>
    <col min="11778" max="11778" width="41" style="158" customWidth="1"/>
    <col min="11779" max="11779" width="9.7109375" style="158" customWidth="1"/>
    <col min="11780" max="11780" width="7.42578125" style="158" customWidth="1"/>
    <col min="11781" max="11781" width="6.7109375" style="158" customWidth="1"/>
    <col min="11782" max="11782" width="6.85546875" style="158" customWidth="1"/>
    <col min="11783" max="11783" width="8.5703125" style="158" customWidth="1"/>
    <col min="11784" max="11784" width="8.28515625" style="158" customWidth="1"/>
    <col min="11785" max="11786" width="8.7109375" style="158" customWidth="1"/>
    <col min="11787" max="11787" width="8" style="158" customWidth="1"/>
    <col min="11788" max="11789" width="8.7109375" style="158" customWidth="1"/>
    <col min="11790" max="11790" width="10.85546875" style="158" customWidth="1"/>
    <col min="11791" max="11791" width="9.140625" style="158"/>
    <col min="11792" max="11792" width="6.5703125" style="158" customWidth="1"/>
    <col min="11793" max="11793" width="9.42578125" style="158" customWidth="1"/>
    <col min="11794" max="11794" width="7.140625" style="158" customWidth="1"/>
    <col min="11795" max="12032" width="9.140625" style="158"/>
    <col min="12033" max="12033" width="8.140625" style="158" customWidth="1"/>
    <col min="12034" max="12034" width="41" style="158" customWidth="1"/>
    <col min="12035" max="12035" width="9.7109375" style="158" customWidth="1"/>
    <col min="12036" max="12036" width="7.42578125" style="158" customWidth="1"/>
    <col min="12037" max="12037" width="6.7109375" style="158" customWidth="1"/>
    <col min="12038" max="12038" width="6.85546875" style="158" customWidth="1"/>
    <col min="12039" max="12039" width="8.5703125" style="158" customWidth="1"/>
    <col min="12040" max="12040" width="8.28515625" style="158" customWidth="1"/>
    <col min="12041" max="12042" width="8.7109375" style="158" customWidth="1"/>
    <col min="12043" max="12043" width="8" style="158" customWidth="1"/>
    <col min="12044" max="12045" width="8.7109375" style="158" customWidth="1"/>
    <col min="12046" max="12046" width="10.85546875" style="158" customWidth="1"/>
    <col min="12047" max="12047" width="9.140625" style="158"/>
    <col min="12048" max="12048" width="6.5703125" style="158" customWidth="1"/>
    <col min="12049" max="12049" width="9.42578125" style="158" customWidth="1"/>
    <col min="12050" max="12050" width="7.140625" style="158" customWidth="1"/>
    <col min="12051" max="12288" width="9.140625" style="158"/>
    <col min="12289" max="12289" width="8.140625" style="158" customWidth="1"/>
    <col min="12290" max="12290" width="41" style="158" customWidth="1"/>
    <col min="12291" max="12291" width="9.7109375" style="158" customWidth="1"/>
    <col min="12292" max="12292" width="7.42578125" style="158" customWidth="1"/>
    <col min="12293" max="12293" width="6.7109375" style="158" customWidth="1"/>
    <col min="12294" max="12294" width="6.85546875" style="158" customWidth="1"/>
    <col min="12295" max="12295" width="8.5703125" style="158" customWidth="1"/>
    <col min="12296" max="12296" width="8.28515625" style="158" customWidth="1"/>
    <col min="12297" max="12298" width="8.7109375" style="158" customWidth="1"/>
    <col min="12299" max="12299" width="8" style="158" customWidth="1"/>
    <col min="12300" max="12301" width="8.7109375" style="158" customWidth="1"/>
    <col min="12302" max="12302" width="10.85546875" style="158" customWidth="1"/>
    <col min="12303" max="12303" width="9.140625" style="158"/>
    <col min="12304" max="12304" width="6.5703125" style="158" customWidth="1"/>
    <col min="12305" max="12305" width="9.42578125" style="158" customWidth="1"/>
    <col min="12306" max="12306" width="7.140625" style="158" customWidth="1"/>
    <col min="12307" max="12544" width="9.140625" style="158"/>
    <col min="12545" max="12545" width="8.140625" style="158" customWidth="1"/>
    <col min="12546" max="12546" width="41" style="158" customWidth="1"/>
    <col min="12547" max="12547" width="9.7109375" style="158" customWidth="1"/>
    <col min="12548" max="12548" width="7.42578125" style="158" customWidth="1"/>
    <col min="12549" max="12549" width="6.7109375" style="158" customWidth="1"/>
    <col min="12550" max="12550" width="6.85546875" style="158" customWidth="1"/>
    <col min="12551" max="12551" width="8.5703125" style="158" customWidth="1"/>
    <col min="12552" max="12552" width="8.28515625" style="158" customWidth="1"/>
    <col min="12553" max="12554" width="8.7109375" style="158" customWidth="1"/>
    <col min="12555" max="12555" width="8" style="158" customWidth="1"/>
    <col min="12556" max="12557" width="8.7109375" style="158" customWidth="1"/>
    <col min="12558" max="12558" width="10.85546875" style="158" customWidth="1"/>
    <col min="12559" max="12559" width="9.140625" style="158"/>
    <col min="12560" max="12560" width="6.5703125" style="158" customWidth="1"/>
    <col min="12561" max="12561" width="9.42578125" style="158" customWidth="1"/>
    <col min="12562" max="12562" width="7.140625" style="158" customWidth="1"/>
    <col min="12563" max="12800" width="9.140625" style="158"/>
    <col min="12801" max="12801" width="8.140625" style="158" customWidth="1"/>
    <col min="12802" max="12802" width="41" style="158" customWidth="1"/>
    <col min="12803" max="12803" width="9.7109375" style="158" customWidth="1"/>
    <col min="12804" max="12804" width="7.42578125" style="158" customWidth="1"/>
    <col min="12805" max="12805" width="6.7109375" style="158" customWidth="1"/>
    <col min="12806" max="12806" width="6.85546875" style="158" customWidth="1"/>
    <col min="12807" max="12807" width="8.5703125" style="158" customWidth="1"/>
    <col min="12808" max="12808" width="8.28515625" style="158" customWidth="1"/>
    <col min="12809" max="12810" width="8.7109375" style="158" customWidth="1"/>
    <col min="12811" max="12811" width="8" style="158" customWidth="1"/>
    <col min="12812" max="12813" width="8.7109375" style="158" customWidth="1"/>
    <col min="12814" max="12814" width="10.85546875" style="158" customWidth="1"/>
    <col min="12815" max="12815" width="9.140625" style="158"/>
    <col min="12816" max="12816" width="6.5703125" style="158" customWidth="1"/>
    <col min="12817" max="12817" width="9.42578125" style="158" customWidth="1"/>
    <col min="12818" max="12818" width="7.140625" style="158" customWidth="1"/>
    <col min="12819" max="13056" width="9.140625" style="158"/>
    <col min="13057" max="13057" width="8.140625" style="158" customWidth="1"/>
    <col min="13058" max="13058" width="41" style="158" customWidth="1"/>
    <col min="13059" max="13059" width="9.7109375" style="158" customWidth="1"/>
    <col min="13060" max="13060" width="7.42578125" style="158" customWidth="1"/>
    <col min="13061" max="13061" width="6.7109375" style="158" customWidth="1"/>
    <col min="13062" max="13062" width="6.85546875" style="158" customWidth="1"/>
    <col min="13063" max="13063" width="8.5703125" style="158" customWidth="1"/>
    <col min="13064" max="13064" width="8.28515625" style="158" customWidth="1"/>
    <col min="13065" max="13066" width="8.7109375" style="158" customWidth="1"/>
    <col min="13067" max="13067" width="8" style="158" customWidth="1"/>
    <col min="13068" max="13069" width="8.7109375" style="158" customWidth="1"/>
    <col min="13070" max="13070" width="10.85546875" style="158" customWidth="1"/>
    <col min="13071" max="13071" width="9.140625" style="158"/>
    <col min="13072" max="13072" width="6.5703125" style="158" customWidth="1"/>
    <col min="13073" max="13073" width="9.42578125" style="158" customWidth="1"/>
    <col min="13074" max="13074" width="7.140625" style="158" customWidth="1"/>
    <col min="13075" max="13312" width="9.140625" style="158"/>
    <col min="13313" max="13313" width="8.140625" style="158" customWidth="1"/>
    <col min="13314" max="13314" width="41" style="158" customWidth="1"/>
    <col min="13315" max="13315" width="9.7109375" style="158" customWidth="1"/>
    <col min="13316" max="13316" width="7.42578125" style="158" customWidth="1"/>
    <col min="13317" max="13317" width="6.7109375" style="158" customWidth="1"/>
    <col min="13318" max="13318" width="6.85546875" style="158" customWidth="1"/>
    <col min="13319" max="13319" width="8.5703125" style="158" customWidth="1"/>
    <col min="13320" max="13320" width="8.28515625" style="158" customWidth="1"/>
    <col min="13321" max="13322" width="8.7109375" style="158" customWidth="1"/>
    <col min="13323" max="13323" width="8" style="158" customWidth="1"/>
    <col min="13324" max="13325" width="8.7109375" style="158" customWidth="1"/>
    <col min="13326" max="13326" width="10.85546875" style="158" customWidth="1"/>
    <col min="13327" max="13327" width="9.140625" style="158"/>
    <col min="13328" max="13328" width="6.5703125" style="158" customWidth="1"/>
    <col min="13329" max="13329" width="9.42578125" style="158" customWidth="1"/>
    <col min="13330" max="13330" width="7.140625" style="158" customWidth="1"/>
    <col min="13331" max="13568" width="9.140625" style="158"/>
    <col min="13569" max="13569" width="8.140625" style="158" customWidth="1"/>
    <col min="13570" max="13570" width="41" style="158" customWidth="1"/>
    <col min="13571" max="13571" width="9.7109375" style="158" customWidth="1"/>
    <col min="13572" max="13572" width="7.42578125" style="158" customWidth="1"/>
    <col min="13573" max="13573" width="6.7109375" style="158" customWidth="1"/>
    <col min="13574" max="13574" width="6.85546875" style="158" customWidth="1"/>
    <col min="13575" max="13575" width="8.5703125" style="158" customWidth="1"/>
    <col min="13576" max="13576" width="8.28515625" style="158" customWidth="1"/>
    <col min="13577" max="13578" width="8.7109375" style="158" customWidth="1"/>
    <col min="13579" max="13579" width="8" style="158" customWidth="1"/>
    <col min="13580" max="13581" width="8.7109375" style="158" customWidth="1"/>
    <col min="13582" max="13582" width="10.85546875" style="158" customWidth="1"/>
    <col min="13583" max="13583" width="9.140625" style="158"/>
    <col min="13584" max="13584" width="6.5703125" style="158" customWidth="1"/>
    <col min="13585" max="13585" width="9.42578125" style="158" customWidth="1"/>
    <col min="13586" max="13586" width="7.140625" style="158" customWidth="1"/>
    <col min="13587" max="13824" width="9.140625" style="158"/>
    <col min="13825" max="13825" width="8.140625" style="158" customWidth="1"/>
    <col min="13826" max="13826" width="41" style="158" customWidth="1"/>
    <col min="13827" max="13827" width="9.7109375" style="158" customWidth="1"/>
    <col min="13828" max="13828" width="7.42578125" style="158" customWidth="1"/>
    <col min="13829" max="13829" width="6.7109375" style="158" customWidth="1"/>
    <col min="13830" max="13830" width="6.85546875" style="158" customWidth="1"/>
    <col min="13831" max="13831" width="8.5703125" style="158" customWidth="1"/>
    <col min="13832" max="13832" width="8.28515625" style="158" customWidth="1"/>
    <col min="13833" max="13834" width="8.7109375" style="158" customWidth="1"/>
    <col min="13835" max="13835" width="8" style="158" customWidth="1"/>
    <col min="13836" max="13837" width="8.7109375" style="158" customWidth="1"/>
    <col min="13838" max="13838" width="10.85546875" style="158" customWidth="1"/>
    <col min="13839" max="13839" width="9.140625" style="158"/>
    <col min="13840" max="13840" width="6.5703125" style="158" customWidth="1"/>
    <col min="13841" max="13841" width="9.42578125" style="158" customWidth="1"/>
    <col min="13842" max="13842" width="7.140625" style="158" customWidth="1"/>
    <col min="13843" max="14080" width="9.140625" style="158"/>
    <col min="14081" max="14081" width="8.140625" style="158" customWidth="1"/>
    <col min="14082" max="14082" width="41" style="158" customWidth="1"/>
    <col min="14083" max="14083" width="9.7109375" style="158" customWidth="1"/>
    <col min="14084" max="14084" width="7.42578125" style="158" customWidth="1"/>
    <col min="14085" max="14085" width="6.7109375" style="158" customWidth="1"/>
    <col min="14086" max="14086" width="6.85546875" style="158" customWidth="1"/>
    <col min="14087" max="14087" width="8.5703125" style="158" customWidth="1"/>
    <col min="14088" max="14088" width="8.28515625" style="158" customWidth="1"/>
    <col min="14089" max="14090" width="8.7109375" style="158" customWidth="1"/>
    <col min="14091" max="14091" width="8" style="158" customWidth="1"/>
    <col min="14092" max="14093" width="8.7109375" style="158" customWidth="1"/>
    <col min="14094" max="14094" width="10.85546875" style="158" customWidth="1"/>
    <col min="14095" max="14095" width="9.140625" style="158"/>
    <col min="14096" max="14096" width="6.5703125" style="158" customWidth="1"/>
    <col min="14097" max="14097" width="9.42578125" style="158" customWidth="1"/>
    <col min="14098" max="14098" width="7.140625" style="158" customWidth="1"/>
    <col min="14099" max="14336" width="9.140625" style="158"/>
    <col min="14337" max="14337" width="8.140625" style="158" customWidth="1"/>
    <col min="14338" max="14338" width="41" style="158" customWidth="1"/>
    <col min="14339" max="14339" width="9.7109375" style="158" customWidth="1"/>
    <col min="14340" max="14340" width="7.42578125" style="158" customWidth="1"/>
    <col min="14341" max="14341" width="6.7109375" style="158" customWidth="1"/>
    <col min="14342" max="14342" width="6.85546875" style="158" customWidth="1"/>
    <col min="14343" max="14343" width="8.5703125" style="158" customWidth="1"/>
    <col min="14344" max="14344" width="8.28515625" style="158" customWidth="1"/>
    <col min="14345" max="14346" width="8.7109375" style="158" customWidth="1"/>
    <col min="14347" max="14347" width="8" style="158" customWidth="1"/>
    <col min="14348" max="14349" width="8.7109375" style="158" customWidth="1"/>
    <col min="14350" max="14350" width="10.85546875" style="158" customWidth="1"/>
    <col min="14351" max="14351" width="9.140625" style="158"/>
    <col min="14352" max="14352" width="6.5703125" style="158" customWidth="1"/>
    <col min="14353" max="14353" width="9.42578125" style="158" customWidth="1"/>
    <col min="14354" max="14354" width="7.140625" style="158" customWidth="1"/>
    <col min="14355" max="14592" width="9.140625" style="158"/>
    <col min="14593" max="14593" width="8.140625" style="158" customWidth="1"/>
    <col min="14594" max="14594" width="41" style="158" customWidth="1"/>
    <col min="14595" max="14595" width="9.7109375" style="158" customWidth="1"/>
    <col min="14596" max="14596" width="7.42578125" style="158" customWidth="1"/>
    <col min="14597" max="14597" width="6.7109375" style="158" customWidth="1"/>
    <col min="14598" max="14598" width="6.85546875" style="158" customWidth="1"/>
    <col min="14599" max="14599" width="8.5703125" style="158" customWidth="1"/>
    <col min="14600" max="14600" width="8.28515625" style="158" customWidth="1"/>
    <col min="14601" max="14602" width="8.7109375" style="158" customWidth="1"/>
    <col min="14603" max="14603" width="8" style="158" customWidth="1"/>
    <col min="14604" max="14605" width="8.7109375" style="158" customWidth="1"/>
    <col min="14606" max="14606" width="10.85546875" style="158" customWidth="1"/>
    <col min="14607" max="14607" width="9.140625" style="158"/>
    <col min="14608" max="14608" width="6.5703125" style="158" customWidth="1"/>
    <col min="14609" max="14609" width="9.42578125" style="158" customWidth="1"/>
    <col min="14610" max="14610" width="7.140625" style="158" customWidth="1"/>
    <col min="14611" max="14848" width="9.140625" style="158"/>
    <col min="14849" max="14849" width="8.140625" style="158" customWidth="1"/>
    <col min="14850" max="14850" width="41" style="158" customWidth="1"/>
    <col min="14851" max="14851" width="9.7109375" style="158" customWidth="1"/>
    <col min="14852" max="14852" width="7.42578125" style="158" customWidth="1"/>
    <col min="14853" max="14853" width="6.7109375" style="158" customWidth="1"/>
    <col min="14854" max="14854" width="6.85546875" style="158" customWidth="1"/>
    <col min="14855" max="14855" width="8.5703125" style="158" customWidth="1"/>
    <col min="14856" max="14856" width="8.28515625" style="158" customWidth="1"/>
    <col min="14857" max="14858" width="8.7109375" style="158" customWidth="1"/>
    <col min="14859" max="14859" width="8" style="158" customWidth="1"/>
    <col min="14860" max="14861" width="8.7109375" style="158" customWidth="1"/>
    <col min="14862" max="14862" width="10.85546875" style="158" customWidth="1"/>
    <col min="14863" max="14863" width="9.140625" style="158"/>
    <col min="14864" max="14864" width="6.5703125" style="158" customWidth="1"/>
    <col min="14865" max="14865" width="9.42578125" style="158" customWidth="1"/>
    <col min="14866" max="14866" width="7.140625" style="158" customWidth="1"/>
    <col min="14867" max="15104" width="9.140625" style="158"/>
    <col min="15105" max="15105" width="8.140625" style="158" customWidth="1"/>
    <col min="15106" max="15106" width="41" style="158" customWidth="1"/>
    <col min="15107" max="15107" width="9.7109375" style="158" customWidth="1"/>
    <col min="15108" max="15108" width="7.42578125" style="158" customWidth="1"/>
    <col min="15109" max="15109" width="6.7109375" style="158" customWidth="1"/>
    <col min="15110" max="15110" width="6.85546875" style="158" customWidth="1"/>
    <col min="15111" max="15111" width="8.5703125" style="158" customWidth="1"/>
    <col min="15112" max="15112" width="8.28515625" style="158" customWidth="1"/>
    <col min="15113" max="15114" width="8.7109375" style="158" customWidth="1"/>
    <col min="15115" max="15115" width="8" style="158" customWidth="1"/>
    <col min="15116" max="15117" width="8.7109375" style="158" customWidth="1"/>
    <col min="15118" max="15118" width="10.85546875" style="158" customWidth="1"/>
    <col min="15119" max="15119" width="9.140625" style="158"/>
    <col min="15120" max="15120" width="6.5703125" style="158" customWidth="1"/>
    <col min="15121" max="15121" width="9.42578125" style="158" customWidth="1"/>
    <col min="15122" max="15122" width="7.140625" style="158" customWidth="1"/>
    <col min="15123" max="15360" width="9.140625" style="158"/>
    <col min="15361" max="15361" width="8.140625" style="158" customWidth="1"/>
    <col min="15362" max="15362" width="41" style="158" customWidth="1"/>
    <col min="15363" max="15363" width="9.7109375" style="158" customWidth="1"/>
    <col min="15364" max="15364" width="7.42578125" style="158" customWidth="1"/>
    <col min="15365" max="15365" width="6.7109375" style="158" customWidth="1"/>
    <col min="15366" max="15366" width="6.85546875" style="158" customWidth="1"/>
    <col min="15367" max="15367" width="8.5703125" style="158" customWidth="1"/>
    <col min="15368" max="15368" width="8.28515625" style="158" customWidth="1"/>
    <col min="15369" max="15370" width="8.7109375" style="158" customWidth="1"/>
    <col min="15371" max="15371" width="8" style="158" customWidth="1"/>
    <col min="15372" max="15373" width="8.7109375" style="158" customWidth="1"/>
    <col min="15374" max="15374" width="10.85546875" style="158" customWidth="1"/>
    <col min="15375" max="15375" width="9.140625" style="158"/>
    <col min="15376" max="15376" width="6.5703125" style="158" customWidth="1"/>
    <col min="15377" max="15377" width="9.42578125" style="158" customWidth="1"/>
    <col min="15378" max="15378" width="7.140625" style="158" customWidth="1"/>
    <col min="15379" max="15616" width="9.140625" style="158"/>
    <col min="15617" max="15617" width="8.140625" style="158" customWidth="1"/>
    <col min="15618" max="15618" width="41" style="158" customWidth="1"/>
    <col min="15619" max="15619" width="9.7109375" style="158" customWidth="1"/>
    <col min="15620" max="15620" width="7.42578125" style="158" customWidth="1"/>
    <col min="15621" max="15621" width="6.7109375" style="158" customWidth="1"/>
    <col min="15622" max="15622" width="6.85546875" style="158" customWidth="1"/>
    <col min="15623" max="15623" width="8.5703125" style="158" customWidth="1"/>
    <col min="15624" max="15624" width="8.28515625" style="158" customWidth="1"/>
    <col min="15625" max="15626" width="8.7109375" style="158" customWidth="1"/>
    <col min="15627" max="15627" width="8" style="158" customWidth="1"/>
    <col min="15628" max="15629" width="8.7109375" style="158" customWidth="1"/>
    <col min="15630" max="15630" width="10.85546875" style="158" customWidth="1"/>
    <col min="15631" max="15631" width="9.140625" style="158"/>
    <col min="15632" max="15632" width="6.5703125" style="158" customWidth="1"/>
    <col min="15633" max="15633" width="9.42578125" style="158" customWidth="1"/>
    <col min="15634" max="15634" width="7.140625" style="158" customWidth="1"/>
    <col min="15635" max="15872" width="9.140625" style="158"/>
    <col min="15873" max="15873" width="8.140625" style="158" customWidth="1"/>
    <col min="15874" max="15874" width="41" style="158" customWidth="1"/>
    <col min="15875" max="15875" width="9.7109375" style="158" customWidth="1"/>
    <col min="15876" max="15876" width="7.42578125" style="158" customWidth="1"/>
    <col min="15877" max="15877" width="6.7109375" style="158" customWidth="1"/>
    <col min="15878" max="15878" width="6.85546875" style="158" customWidth="1"/>
    <col min="15879" max="15879" width="8.5703125" style="158" customWidth="1"/>
    <col min="15880" max="15880" width="8.28515625" style="158" customWidth="1"/>
    <col min="15881" max="15882" width="8.7109375" style="158" customWidth="1"/>
    <col min="15883" max="15883" width="8" style="158" customWidth="1"/>
    <col min="15884" max="15885" width="8.7109375" style="158" customWidth="1"/>
    <col min="15886" max="15886" width="10.85546875" style="158" customWidth="1"/>
    <col min="15887" max="15887" width="9.140625" style="158"/>
    <col min="15888" max="15888" width="6.5703125" style="158" customWidth="1"/>
    <col min="15889" max="15889" width="9.42578125" style="158" customWidth="1"/>
    <col min="15890" max="15890" width="7.140625" style="158" customWidth="1"/>
    <col min="15891" max="16128" width="9.140625" style="158"/>
    <col min="16129" max="16129" width="8.140625" style="158" customWidth="1"/>
    <col min="16130" max="16130" width="41" style="158" customWidth="1"/>
    <col min="16131" max="16131" width="9.7109375" style="158" customWidth="1"/>
    <col min="16132" max="16132" width="7.42578125" style="158" customWidth="1"/>
    <col min="16133" max="16133" width="6.7109375" style="158" customWidth="1"/>
    <col min="16134" max="16134" width="6.85546875" style="158" customWidth="1"/>
    <col min="16135" max="16135" width="8.5703125" style="158" customWidth="1"/>
    <col min="16136" max="16136" width="8.28515625" style="158" customWidth="1"/>
    <col min="16137" max="16138" width="8.7109375" style="158" customWidth="1"/>
    <col min="16139" max="16139" width="8" style="158" customWidth="1"/>
    <col min="16140" max="16141" width="8.7109375" style="158" customWidth="1"/>
    <col min="16142" max="16142" width="10.85546875" style="158" customWidth="1"/>
    <col min="16143" max="16143" width="9.140625" style="158"/>
    <col min="16144" max="16144" width="6.5703125" style="158" customWidth="1"/>
    <col min="16145" max="16145" width="9.42578125" style="158" customWidth="1"/>
    <col min="16146" max="16146" width="7.140625" style="158" customWidth="1"/>
    <col min="16147" max="16384" width="9.140625" style="158"/>
  </cols>
  <sheetData>
    <row r="1" spans="1:18" x14ac:dyDescent="0.2">
      <c r="A1" s="686" t="s">
        <v>1053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</row>
    <row r="2" spans="1:18" ht="117" x14ac:dyDescent="0.2">
      <c r="A2" s="591" t="s">
        <v>379</v>
      </c>
      <c r="B2" s="591" t="s">
        <v>2</v>
      </c>
      <c r="C2" s="591" t="s">
        <v>59</v>
      </c>
      <c r="D2" s="591" t="s">
        <v>380</v>
      </c>
      <c r="E2" s="591" t="s">
        <v>381</v>
      </c>
      <c r="F2" s="591" t="s">
        <v>382</v>
      </c>
      <c r="G2" s="591" t="s">
        <v>383</v>
      </c>
      <c r="H2" s="591" t="s">
        <v>384</v>
      </c>
      <c r="I2" s="591" t="s">
        <v>385</v>
      </c>
      <c r="J2" s="591" t="s">
        <v>388</v>
      </c>
      <c r="K2" s="591" t="s">
        <v>389</v>
      </c>
      <c r="L2" s="591" t="s">
        <v>390</v>
      </c>
      <c r="M2" s="591" t="s">
        <v>393</v>
      </c>
      <c r="N2" s="591" t="s">
        <v>399</v>
      </c>
      <c r="O2" s="591" t="s">
        <v>400</v>
      </c>
      <c r="P2" s="591" t="s">
        <v>401</v>
      </c>
      <c r="Q2" s="591" t="s">
        <v>542</v>
      </c>
      <c r="R2" s="591" t="s">
        <v>403</v>
      </c>
    </row>
    <row r="3" spans="1:18" ht="19.5" x14ac:dyDescent="0.2">
      <c r="A3" s="598" t="s">
        <v>404</v>
      </c>
      <c r="B3" s="593" t="s">
        <v>543</v>
      </c>
      <c r="C3" s="594">
        <v>29220565</v>
      </c>
      <c r="D3" s="594">
        <v>0</v>
      </c>
      <c r="E3" s="594">
        <v>0</v>
      </c>
      <c r="F3" s="594">
        <v>0</v>
      </c>
      <c r="G3" s="594">
        <v>29220565</v>
      </c>
      <c r="H3" s="594">
        <v>0</v>
      </c>
      <c r="I3" s="594">
        <v>0</v>
      </c>
      <c r="J3" s="594">
        <v>0</v>
      </c>
      <c r="K3" s="594">
        <v>0</v>
      </c>
      <c r="L3" s="594">
        <v>0</v>
      </c>
      <c r="M3" s="594">
        <v>0</v>
      </c>
      <c r="N3" s="594">
        <v>0</v>
      </c>
      <c r="O3" s="594">
        <v>0</v>
      </c>
      <c r="P3" s="594">
        <v>0</v>
      </c>
      <c r="Q3" s="594">
        <v>0</v>
      </c>
      <c r="R3" s="594">
        <v>0</v>
      </c>
    </row>
    <row r="4" spans="1:18" ht="19.5" x14ac:dyDescent="0.2">
      <c r="A4" s="598" t="s">
        <v>406</v>
      </c>
      <c r="B4" s="593" t="s">
        <v>544</v>
      </c>
      <c r="C4" s="594">
        <v>27603084</v>
      </c>
      <c r="D4" s="594">
        <v>0</v>
      </c>
      <c r="E4" s="594">
        <v>0</v>
      </c>
      <c r="F4" s="594">
        <v>0</v>
      </c>
      <c r="G4" s="594">
        <v>27603084</v>
      </c>
      <c r="H4" s="594">
        <v>0</v>
      </c>
      <c r="I4" s="594">
        <v>0</v>
      </c>
      <c r="J4" s="594">
        <v>0</v>
      </c>
      <c r="K4" s="594">
        <v>0</v>
      </c>
      <c r="L4" s="594">
        <v>0</v>
      </c>
      <c r="M4" s="594">
        <v>0</v>
      </c>
      <c r="N4" s="594">
        <v>0</v>
      </c>
      <c r="O4" s="594">
        <v>0</v>
      </c>
      <c r="P4" s="594">
        <v>0</v>
      </c>
      <c r="Q4" s="594">
        <v>0</v>
      </c>
      <c r="R4" s="594">
        <v>0</v>
      </c>
    </row>
    <row r="5" spans="1:18" ht="19.5" x14ac:dyDescent="0.2">
      <c r="A5" s="598" t="s">
        <v>545</v>
      </c>
      <c r="B5" s="593" t="s">
        <v>546</v>
      </c>
      <c r="C5" s="594">
        <v>25873477</v>
      </c>
      <c r="D5" s="594">
        <v>0</v>
      </c>
      <c r="E5" s="594">
        <v>0</v>
      </c>
      <c r="F5" s="594">
        <v>0</v>
      </c>
      <c r="G5" s="594">
        <v>25873477</v>
      </c>
      <c r="H5" s="594">
        <v>0</v>
      </c>
      <c r="I5" s="594">
        <v>0</v>
      </c>
      <c r="J5" s="594">
        <v>0</v>
      </c>
      <c r="K5" s="594">
        <v>0</v>
      </c>
      <c r="L5" s="594">
        <v>0</v>
      </c>
      <c r="M5" s="594">
        <v>0</v>
      </c>
      <c r="N5" s="594">
        <v>0</v>
      </c>
      <c r="O5" s="594">
        <v>0</v>
      </c>
      <c r="P5" s="594">
        <v>0</v>
      </c>
      <c r="Q5" s="594">
        <v>0</v>
      </c>
      <c r="R5" s="594">
        <v>0</v>
      </c>
    </row>
    <row r="6" spans="1:18" ht="19.5" x14ac:dyDescent="0.2">
      <c r="A6" s="598" t="s">
        <v>547</v>
      </c>
      <c r="B6" s="593" t="s">
        <v>548</v>
      </c>
      <c r="C6" s="594">
        <v>1800000</v>
      </c>
      <c r="D6" s="594">
        <v>0</v>
      </c>
      <c r="E6" s="594">
        <v>0</v>
      </c>
      <c r="F6" s="594">
        <v>0</v>
      </c>
      <c r="G6" s="594">
        <v>1800000</v>
      </c>
      <c r="H6" s="594">
        <v>0</v>
      </c>
      <c r="I6" s="594">
        <v>0</v>
      </c>
      <c r="J6" s="594">
        <v>0</v>
      </c>
      <c r="K6" s="594">
        <v>0</v>
      </c>
      <c r="L6" s="594">
        <v>0</v>
      </c>
      <c r="M6" s="594">
        <v>0</v>
      </c>
      <c r="N6" s="594">
        <v>0</v>
      </c>
      <c r="O6" s="594">
        <v>0</v>
      </c>
      <c r="P6" s="594">
        <v>0</v>
      </c>
      <c r="Q6" s="594">
        <v>0</v>
      </c>
      <c r="R6" s="594">
        <v>0</v>
      </c>
    </row>
    <row r="7" spans="1:18" ht="19.5" x14ac:dyDescent="0.2">
      <c r="A7" s="598" t="s">
        <v>549</v>
      </c>
      <c r="B7" s="593" t="s">
        <v>550</v>
      </c>
      <c r="C7" s="594">
        <v>10916564</v>
      </c>
      <c r="D7" s="594">
        <v>0</v>
      </c>
      <c r="E7" s="594">
        <v>0</v>
      </c>
      <c r="F7" s="594">
        <v>0</v>
      </c>
      <c r="G7" s="594">
        <v>10916564</v>
      </c>
      <c r="H7" s="594">
        <v>0</v>
      </c>
      <c r="I7" s="594">
        <v>0</v>
      </c>
      <c r="J7" s="594">
        <v>0</v>
      </c>
      <c r="K7" s="594">
        <v>0</v>
      </c>
      <c r="L7" s="594">
        <v>0</v>
      </c>
      <c r="M7" s="594">
        <v>0</v>
      </c>
      <c r="N7" s="594">
        <v>0</v>
      </c>
      <c r="O7" s="594">
        <v>0</v>
      </c>
      <c r="P7" s="594">
        <v>0</v>
      </c>
      <c r="Q7" s="594">
        <v>0</v>
      </c>
      <c r="R7" s="594">
        <v>0</v>
      </c>
    </row>
    <row r="8" spans="1:18" x14ac:dyDescent="0.2">
      <c r="A8" s="598" t="s">
        <v>551</v>
      </c>
      <c r="B8" s="593" t="s">
        <v>552</v>
      </c>
      <c r="C8" s="594">
        <v>735381</v>
      </c>
      <c r="D8" s="594">
        <v>0</v>
      </c>
      <c r="E8" s="594">
        <v>0</v>
      </c>
      <c r="F8" s="594">
        <v>0</v>
      </c>
      <c r="G8" s="594">
        <v>735381</v>
      </c>
      <c r="H8" s="594">
        <v>0</v>
      </c>
      <c r="I8" s="594">
        <v>0</v>
      </c>
      <c r="J8" s="594">
        <v>0</v>
      </c>
      <c r="K8" s="594">
        <v>0</v>
      </c>
      <c r="L8" s="594">
        <v>0</v>
      </c>
      <c r="M8" s="594">
        <v>0</v>
      </c>
      <c r="N8" s="594">
        <v>0</v>
      </c>
      <c r="O8" s="594">
        <v>0</v>
      </c>
      <c r="P8" s="594">
        <v>0</v>
      </c>
      <c r="Q8" s="594">
        <v>0</v>
      </c>
      <c r="R8" s="594">
        <v>0</v>
      </c>
    </row>
    <row r="9" spans="1:18" x14ac:dyDescent="0.2">
      <c r="A9" s="598" t="s">
        <v>408</v>
      </c>
      <c r="B9" s="593" t="s">
        <v>553</v>
      </c>
      <c r="C9" s="594">
        <v>96149071</v>
      </c>
      <c r="D9" s="594">
        <v>0</v>
      </c>
      <c r="E9" s="594">
        <v>0</v>
      </c>
      <c r="F9" s="594">
        <v>0</v>
      </c>
      <c r="G9" s="594">
        <v>96149071</v>
      </c>
      <c r="H9" s="594">
        <v>0</v>
      </c>
      <c r="I9" s="594">
        <v>0</v>
      </c>
      <c r="J9" s="594">
        <v>0</v>
      </c>
      <c r="K9" s="594">
        <v>0</v>
      </c>
      <c r="L9" s="594">
        <v>0</v>
      </c>
      <c r="M9" s="594">
        <v>0</v>
      </c>
      <c r="N9" s="594">
        <v>0</v>
      </c>
      <c r="O9" s="594">
        <v>0</v>
      </c>
      <c r="P9" s="594">
        <v>0</v>
      </c>
      <c r="Q9" s="594">
        <v>0</v>
      </c>
      <c r="R9" s="594">
        <v>0</v>
      </c>
    </row>
    <row r="10" spans="1:18" ht="19.5" x14ac:dyDescent="0.2">
      <c r="A10" s="598" t="s">
        <v>442</v>
      </c>
      <c r="B10" s="593" t="s">
        <v>554</v>
      </c>
      <c r="C10" s="594">
        <v>23793019</v>
      </c>
      <c r="D10" s="594">
        <v>0</v>
      </c>
      <c r="E10" s="594">
        <v>0</v>
      </c>
      <c r="F10" s="594">
        <v>0</v>
      </c>
      <c r="G10" s="594">
        <v>0</v>
      </c>
      <c r="H10" s="594">
        <v>0</v>
      </c>
      <c r="I10" s="594">
        <v>3134370</v>
      </c>
      <c r="J10" s="594">
        <v>81479</v>
      </c>
      <c r="K10" s="594">
        <v>0</v>
      </c>
      <c r="L10" s="594">
        <v>34170</v>
      </c>
      <c r="M10" s="594">
        <v>20420000</v>
      </c>
      <c r="N10" s="594">
        <v>0</v>
      </c>
      <c r="O10" s="594">
        <v>123000</v>
      </c>
      <c r="P10" s="594">
        <v>0</v>
      </c>
      <c r="Q10" s="594">
        <v>0</v>
      </c>
      <c r="R10" s="594">
        <v>0</v>
      </c>
    </row>
    <row r="11" spans="1:18" x14ac:dyDescent="0.2">
      <c r="A11" s="598" t="s">
        <v>444</v>
      </c>
      <c r="B11" s="593" t="s">
        <v>555</v>
      </c>
      <c r="C11" s="594">
        <v>123000</v>
      </c>
      <c r="D11" s="594">
        <v>0</v>
      </c>
      <c r="E11" s="594">
        <v>0</v>
      </c>
      <c r="F11" s="594">
        <v>0</v>
      </c>
      <c r="G11" s="594">
        <v>0</v>
      </c>
      <c r="H11" s="594">
        <v>0</v>
      </c>
      <c r="I11" s="594">
        <v>0</v>
      </c>
      <c r="J11" s="594">
        <v>0</v>
      </c>
      <c r="K11" s="594">
        <v>0</v>
      </c>
      <c r="L11" s="594">
        <v>0</v>
      </c>
      <c r="M11" s="594">
        <v>0</v>
      </c>
      <c r="N11" s="594">
        <v>0</v>
      </c>
      <c r="O11" s="594">
        <v>123000</v>
      </c>
      <c r="P11" s="594">
        <v>0</v>
      </c>
      <c r="Q11" s="594">
        <v>0</v>
      </c>
      <c r="R11" s="594">
        <v>0</v>
      </c>
    </row>
    <row r="12" spans="1:18" ht="19.5" x14ac:dyDescent="0.2">
      <c r="A12" s="598" t="s">
        <v>448</v>
      </c>
      <c r="B12" s="593" t="s">
        <v>556</v>
      </c>
      <c r="C12" s="594">
        <v>20420000</v>
      </c>
      <c r="D12" s="594">
        <v>0</v>
      </c>
      <c r="E12" s="594">
        <v>0</v>
      </c>
      <c r="F12" s="594">
        <v>0</v>
      </c>
      <c r="G12" s="594">
        <v>0</v>
      </c>
      <c r="H12" s="594">
        <v>0</v>
      </c>
      <c r="I12" s="594">
        <v>0</v>
      </c>
      <c r="J12" s="594">
        <v>0</v>
      </c>
      <c r="K12" s="594">
        <v>0</v>
      </c>
      <c r="L12" s="594">
        <v>0</v>
      </c>
      <c r="M12" s="594">
        <v>20420000</v>
      </c>
      <c r="N12" s="594">
        <v>0</v>
      </c>
      <c r="O12" s="594">
        <v>0</v>
      </c>
      <c r="P12" s="594">
        <v>0</v>
      </c>
      <c r="Q12" s="594">
        <v>0</v>
      </c>
      <c r="R12" s="594">
        <v>0</v>
      </c>
    </row>
    <row r="13" spans="1:18" x14ac:dyDescent="0.2">
      <c r="A13" s="598" t="s">
        <v>557</v>
      </c>
      <c r="B13" s="593" t="s">
        <v>558</v>
      </c>
      <c r="C13" s="594">
        <v>3215849</v>
      </c>
      <c r="D13" s="594">
        <v>0</v>
      </c>
      <c r="E13" s="594">
        <v>0</v>
      </c>
      <c r="F13" s="594">
        <v>0</v>
      </c>
      <c r="G13" s="594">
        <v>0</v>
      </c>
      <c r="H13" s="594">
        <v>0</v>
      </c>
      <c r="I13" s="594">
        <v>3134370</v>
      </c>
      <c r="J13" s="594">
        <v>81479</v>
      </c>
      <c r="K13" s="594">
        <v>0</v>
      </c>
      <c r="L13" s="594">
        <v>0</v>
      </c>
      <c r="M13" s="594">
        <v>0</v>
      </c>
      <c r="N13" s="594">
        <v>0</v>
      </c>
      <c r="O13" s="594">
        <v>0</v>
      </c>
      <c r="P13" s="594">
        <v>0</v>
      </c>
      <c r="Q13" s="594">
        <v>0</v>
      </c>
      <c r="R13" s="594">
        <v>0</v>
      </c>
    </row>
    <row r="14" spans="1:18" x14ac:dyDescent="0.2">
      <c r="A14" s="598" t="s">
        <v>559</v>
      </c>
      <c r="B14" s="593" t="s">
        <v>560</v>
      </c>
      <c r="C14" s="594">
        <v>34170</v>
      </c>
      <c r="D14" s="594">
        <v>0</v>
      </c>
      <c r="E14" s="594">
        <v>0</v>
      </c>
      <c r="F14" s="594">
        <v>0</v>
      </c>
      <c r="G14" s="594">
        <v>0</v>
      </c>
      <c r="H14" s="594">
        <v>0</v>
      </c>
      <c r="I14" s="594">
        <v>0</v>
      </c>
      <c r="J14" s="594">
        <v>0</v>
      </c>
      <c r="K14" s="594">
        <v>0</v>
      </c>
      <c r="L14" s="594">
        <v>34170</v>
      </c>
      <c r="M14" s="594">
        <v>0</v>
      </c>
      <c r="N14" s="594">
        <v>0</v>
      </c>
      <c r="O14" s="594">
        <v>0</v>
      </c>
      <c r="P14" s="594">
        <v>0</v>
      </c>
      <c r="Q14" s="594">
        <v>0</v>
      </c>
      <c r="R14" s="594">
        <v>0</v>
      </c>
    </row>
    <row r="15" spans="1:18" ht="18" x14ac:dyDescent="0.2">
      <c r="A15" s="599" t="s">
        <v>456</v>
      </c>
      <c r="B15" s="596" t="s">
        <v>561</v>
      </c>
      <c r="C15" s="597">
        <v>119942090</v>
      </c>
      <c r="D15" s="597">
        <v>0</v>
      </c>
      <c r="E15" s="597">
        <v>0</v>
      </c>
      <c r="F15" s="597">
        <v>0</v>
      </c>
      <c r="G15" s="597">
        <v>96149071</v>
      </c>
      <c r="H15" s="597">
        <v>0</v>
      </c>
      <c r="I15" s="597">
        <v>3134370</v>
      </c>
      <c r="J15" s="597">
        <v>81479</v>
      </c>
      <c r="K15" s="597">
        <v>0</v>
      </c>
      <c r="L15" s="597">
        <v>34170</v>
      </c>
      <c r="M15" s="597">
        <v>20420000</v>
      </c>
      <c r="N15" s="597">
        <v>0</v>
      </c>
      <c r="O15" s="597">
        <v>123000</v>
      </c>
      <c r="P15" s="597">
        <v>0</v>
      </c>
      <c r="Q15" s="597">
        <v>0</v>
      </c>
      <c r="R15" s="597">
        <v>0</v>
      </c>
    </row>
    <row r="16" spans="1:18" x14ac:dyDescent="0.2">
      <c r="A16" s="598" t="s">
        <v>458</v>
      </c>
      <c r="B16" s="593" t="s">
        <v>562</v>
      </c>
      <c r="C16" s="594">
        <v>12648718</v>
      </c>
      <c r="D16" s="594">
        <v>0</v>
      </c>
      <c r="E16" s="594">
        <v>0</v>
      </c>
      <c r="F16" s="594">
        <v>0</v>
      </c>
      <c r="G16" s="594">
        <v>12648718</v>
      </c>
      <c r="H16" s="594">
        <v>0</v>
      </c>
      <c r="I16" s="594">
        <v>0</v>
      </c>
      <c r="J16" s="594">
        <v>0</v>
      </c>
      <c r="K16" s="594">
        <v>0</v>
      </c>
      <c r="L16" s="594">
        <v>0</v>
      </c>
      <c r="M16" s="594">
        <v>0</v>
      </c>
      <c r="N16" s="594">
        <v>0</v>
      </c>
      <c r="O16" s="594">
        <v>0</v>
      </c>
      <c r="P16" s="594">
        <v>0</v>
      </c>
      <c r="Q16" s="594">
        <v>0</v>
      </c>
      <c r="R16" s="594">
        <v>0</v>
      </c>
    </row>
    <row r="17" spans="1:18" ht="19.5" x14ac:dyDescent="0.2">
      <c r="A17" s="598" t="s">
        <v>563</v>
      </c>
      <c r="B17" s="593" t="s">
        <v>564</v>
      </c>
      <c r="C17" s="594">
        <v>4144338</v>
      </c>
      <c r="D17" s="594">
        <v>0</v>
      </c>
      <c r="E17" s="594">
        <v>0</v>
      </c>
      <c r="F17" s="594">
        <v>0</v>
      </c>
      <c r="G17" s="594">
        <v>0</v>
      </c>
      <c r="H17" s="594">
        <v>0</v>
      </c>
      <c r="I17" s="594">
        <v>0</v>
      </c>
      <c r="J17" s="594">
        <v>0</v>
      </c>
      <c r="K17" s="594">
        <v>4144338</v>
      </c>
      <c r="L17" s="594">
        <v>0</v>
      </c>
      <c r="M17" s="594">
        <v>0</v>
      </c>
      <c r="N17" s="594">
        <v>0</v>
      </c>
      <c r="O17" s="594">
        <v>0</v>
      </c>
      <c r="P17" s="594">
        <v>0</v>
      </c>
      <c r="Q17" s="594">
        <v>0</v>
      </c>
      <c r="R17" s="594">
        <v>0</v>
      </c>
    </row>
    <row r="18" spans="1:18" x14ac:dyDescent="0.2">
      <c r="A18" s="598" t="s">
        <v>565</v>
      </c>
      <c r="B18" s="593" t="s">
        <v>566</v>
      </c>
      <c r="C18" s="594">
        <v>4144338</v>
      </c>
      <c r="D18" s="594">
        <v>0</v>
      </c>
      <c r="E18" s="594">
        <v>0</v>
      </c>
      <c r="F18" s="594">
        <v>0</v>
      </c>
      <c r="G18" s="594">
        <v>0</v>
      </c>
      <c r="H18" s="594">
        <v>0</v>
      </c>
      <c r="I18" s="594">
        <v>0</v>
      </c>
      <c r="J18" s="594">
        <v>0</v>
      </c>
      <c r="K18" s="594">
        <v>4144338</v>
      </c>
      <c r="L18" s="594">
        <v>0</v>
      </c>
      <c r="M18" s="594">
        <v>0</v>
      </c>
      <c r="N18" s="594">
        <v>0</v>
      </c>
      <c r="O18" s="594">
        <v>0</v>
      </c>
      <c r="P18" s="594">
        <v>0</v>
      </c>
      <c r="Q18" s="594">
        <v>0</v>
      </c>
      <c r="R18" s="594">
        <v>0</v>
      </c>
    </row>
    <row r="19" spans="1:18" ht="18" x14ac:dyDescent="0.2">
      <c r="A19" s="599" t="s">
        <v>567</v>
      </c>
      <c r="B19" s="596" t="s">
        <v>568</v>
      </c>
      <c r="C19" s="597">
        <v>16793056</v>
      </c>
      <c r="D19" s="597">
        <v>0</v>
      </c>
      <c r="E19" s="597">
        <v>0</v>
      </c>
      <c r="F19" s="597">
        <v>0</v>
      </c>
      <c r="G19" s="597">
        <v>12648718</v>
      </c>
      <c r="H19" s="597">
        <v>0</v>
      </c>
      <c r="I19" s="597">
        <v>0</v>
      </c>
      <c r="J19" s="597">
        <v>0</v>
      </c>
      <c r="K19" s="597">
        <v>4144338</v>
      </c>
      <c r="L19" s="597">
        <v>0</v>
      </c>
      <c r="M19" s="597">
        <v>0</v>
      </c>
      <c r="N19" s="597">
        <v>0</v>
      </c>
      <c r="O19" s="597">
        <v>0</v>
      </c>
      <c r="P19" s="597">
        <v>0</v>
      </c>
      <c r="Q19" s="597">
        <v>0</v>
      </c>
      <c r="R19" s="597">
        <v>0</v>
      </c>
    </row>
    <row r="20" spans="1:18" x14ac:dyDescent="0.2">
      <c r="A20" s="598" t="s">
        <v>569</v>
      </c>
      <c r="B20" s="593" t="s">
        <v>570</v>
      </c>
      <c r="C20" s="594">
        <v>10234455</v>
      </c>
      <c r="D20" s="594">
        <v>0</v>
      </c>
      <c r="E20" s="594">
        <v>0</v>
      </c>
      <c r="F20" s="594">
        <v>0</v>
      </c>
      <c r="G20" s="594">
        <v>0</v>
      </c>
      <c r="H20" s="594">
        <v>0</v>
      </c>
      <c r="I20" s="594">
        <v>0</v>
      </c>
      <c r="J20" s="594">
        <v>0</v>
      </c>
      <c r="K20" s="594">
        <v>0</v>
      </c>
      <c r="L20" s="594">
        <v>0</v>
      </c>
      <c r="M20" s="594">
        <v>0</v>
      </c>
      <c r="N20" s="594">
        <v>0</v>
      </c>
      <c r="O20" s="594">
        <v>0</v>
      </c>
      <c r="P20" s="594">
        <v>0</v>
      </c>
      <c r="Q20" s="594">
        <v>10234455</v>
      </c>
      <c r="R20" s="594">
        <v>0</v>
      </c>
    </row>
    <row r="21" spans="1:18" x14ac:dyDescent="0.2">
      <c r="A21" s="598" t="s">
        <v>571</v>
      </c>
      <c r="B21" s="593" t="s">
        <v>572</v>
      </c>
      <c r="C21" s="594">
        <v>3888596</v>
      </c>
      <c r="D21" s="594">
        <v>0</v>
      </c>
      <c r="E21" s="594">
        <v>0</v>
      </c>
      <c r="F21" s="594">
        <v>0</v>
      </c>
      <c r="G21" s="594">
        <v>0</v>
      </c>
      <c r="H21" s="594">
        <v>0</v>
      </c>
      <c r="I21" s="594">
        <v>0</v>
      </c>
      <c r="J21" s="594">
        <v>0</v>
      </c>
      <c r="K21" s="594">
        <v>0</v>
      </c>
      <c r="L21" s="594">
        <v>0</v>
      </c>
      <c r="M21" s="594">
        <v>0</v>
      </c>
      <c r="N21" s="594">
        <v>0</v>
      </c>
      <c r="O21" s="594">
        <v>0</v>
      </c>
      <c r="P21" s="594">
        <v>0</v>
      </c>
      <c r="Q21" s="594">
        <v>3888596</v>
      </c>
      <c r="R21" s="594">
        <v>0</v>
      </c>
    </row>
    <row r="22" spans="1:18" x14ac:dyDescent="0.2">
      <c r="A22" s="598" t="s">
        <v>573</v>
      </c>
      <c r="B22" s="593" t="s">
        <v>574</v>
      </c>
      <c r="C22" s="594">
        <v>6345859</v>
      </c>
      <c r="D22" s="594">
        <v>0</v>
      </c>
      <c r="E22" s="594">
        <v>0</v>
      </c>
      <c r="F22" s="594">
        <v>0</v>
      </c>
      <c r="G22" s="594">
        <v>0</v>
      </c>
      <c r="H22" s="594">
        <v>0</v>
      </c>
      <c r="I22" s="594">
        <v>0</v>
      </c>
      <c r="J22" s="594">
        <v>0</v>
      </c>
      <c r="K22" s="594">
        <v>0</v>
      </c>
      <c r="L22" s="594">
        <v>0</v>
      </c>
      <c r="M22" s="594">
        <v>0</v>
      </c>
      <c r="N22" s="594">
        <v>0</v>
      </c>
      <c r="O22" s="594">
        <v>0</v>
      </c>
      <c r="P22" s="594">
        <v>0</v>
      </c>
      <c r="Q22" s="594">
        <v>6345859</v>
      </c>
      <c r="R22" s="594">
        <v>0</v>
      </c>
    </row>
    <row r="23" spans="1:18" x14ac:dyDescent="0.2">
      <c r="A23" s="598" t="s">
        <v>575</v>
      </c>
      <c r="B23" s="593" t="s">
        <v>576</v>
      </c>
      <c r="C23" s="594">
        <v>15657705</v>
      </c>
      <c r="D23" s="594">
        <v>0</v>
      </c>
      <c r="E23" s="594">
        <v>0</v>
      </c>
      <c r="F23" s="594">
        <v>0</v>
      </c>
      <c r="G23" s="594">
        <v>0</v>
      </c>
      <c r="H23" s="594">
        <v>0</v>
      </c>
      <c r="I23" s="594">
        <v>0</v>
      </c>
      <c r="J23" s="594">
        <v>0</v>
      </c>
      <c r="K23" s="594">
        <v>0</v>
      </c>
      <c r="L23" s="594">
        <v>0</v>
      </c>
      <c r="M23" s="594">
        <v>0</v>
      </c>
      <c r="N23" s="594">
        <v>0</v>
      </c>
      <c r="O23" s="594">
        <v>0</v>
      </c>
      <c r="P23" s="594">
        <v>0</v>
      </c>
      <c r="Q23" s="594">
        <v>15657705</v>
      </c>
      <c r="R23" s="594">
        <v>0</v>
      </c>
    </row>
    <row r="24" spans="1:18" ht="19.5" x14ac:dyDescent="0.2">
      <c r="A24" s="598" t="s">
        <v>577</v>
      </c>
      <c r="B24" s="593" t="s">
        <v>578</v>
      </c>
      <c r="C24" s="594">
        <v>15657705</v>
      </c>
      <c r="D24" s="594">
        <v>0</v>
      </c>
      <c r="E24" s="594">
        <v>0</v>
      </c>
      <c r="F24" s="594">
        <v>0</v>
      </c>
      <c r="G24" s="594">
        <v>0</v>
      </c>
      <c r="H24" s="594">
        <v>0</v>
      </c>
      <c r="I24" s="594">
        <v>0</v>
      </c>
      <c r="J24" s="594">
        <v>0</v>
      </c>
      <c r="K24" s="594">
        <v>0</v>
      </c>
      <c r="L24" s="594">
        <v>0</v>
      </c>
      <c r="M24" s="594">
        <v>0</v>
      </c>
      <c r="N24" s="594">
        <v>0</v>
      </c>
      <c r="O24" s="594">
        <v>0</v>
      </c>
      <c r="P24" s="594">
        <v>0</v>
      </c>
      <c r="Q24" s="594">
        <v>15657705</v>
      </c>
      <c r="R24" s="594">
        <v>0</v>
      </c>
    </row>
    <row r="25" spans="1:18" x14ac:dyDescent="0.2">
      <c r="A25" s="598" t="s">
        <v>579</v>
      </c>
      <c r="B25" s="593" t="s">
        <v>580</v>
      </c>
      <c r="C25" s="594">
        <v>3357497</v>
      </c>
      <c r="D25" s="594">
        <v>0</v>
      </c>
      <c r="E25" s="594">
        <v>0</v>
      </c>
      <c r="F25" s="594">
        <v>0</v>
      </c>
      <c r="G25" s="594">
        <v>0</v>
      </c>
      <c r="H25" s="594">
        <v>0</v>
      </c>
      <c r="I25" s="594">
        <v>0</v>
      </c>
      <c r="J25" s="594">
        <v>0</v>
      </c>
      <c r="K25" s="594">
        <v>0</v>
      </c>
      <c r="L25" s="594">
        <v>0</v>
      </c>
      <c r="M25" s="594">
        <v>0</v>
      </c>
      <c r="N25" s="594">
        <v>0</v>
      </c>
      <c r="O25" s="594">
        <v>0</v>
      </c>
      <c r="P25" s="594">
        <v>0</v>
      </c>
      <c r="Q25" s="594">
        <v>3357497</v>
      </c>
      <c r="R25" s="594">
        <v>0</v>
      </c>
    </row>
    <row r="26" spans="1:18" ht="19.5" x14ac:dyDescent="0.2">
      <c r="A26" s="598" t="s">
        <v>581</v>
      </c>
      <c r="B26" s="593" t="s">
        <v>582</v>
      </c>
      <c r="C26" s="594">
        <v>3357497</v>
      </c>
      <c r="D26" s="594">
        <v>0</v>
      </c>
      <c r="E26" s="594">
        <v>0</v>
      </c>
      <c r="F26" s="594">
        <v>0</v>
      </c>
      <c r="G26" s="594">
        <v>0</v>
      </c>
      <c r="H26" s="594">
        <v>0</v>
      </c>
      <c r="I26" s="594">
        <v>0</v>
      </c>
      <c r="J26" s="594">
        <v>0</v>
      </c>
      <c r="K26" s="594">
        <v>0</v>
      </c>
      <c r="L26" s="594">
        <v>0</v>
      </c>
      <c r="M26" s="594">
        <v>0</v>
      </c>
      <c r="N26" s="594">
        <v>0</v>
      </c>
      <c r="O26" s="594">
        <v>0</v>
      </c>
      <c r="P26" s="594">
        <v>0</v>
      </c>
      <c r="Q26" s="594">
        <v>3357497</v>
      </c>
      <c r="R26" s="594">
        <v>0</v>
      </c>
    </row>
    <row r="27" spans="1:18" x14ac:dyDescent="0.2">
      <c r="A27" s="598" t="s">
        <v>583</v>
      </c>
      <c r="B27" s="593" t="s">
        <v>584</v>
      </c>
      <c r="C27" s="594">
        <v>46710</v>
      </c>
      <c r="D27" s="594">
        <v>0</v>
      </c>
      <c r="E27" s="594">
        <v>0</v>
      </c>
      <c r="F27" s="594">
        <v>0</v>
      </c>
      <c r="G27" s="594">
        <v>0</v>
      </c>
      <c r="H27" s="594">
        <v>0</v>
      </c>
      <c r="I27" s="594">
        <v>0</v>
      </c>
      <c r="J27" s="594">
        <v>0</v>
      </c>
      <c r="K27" s="594">
        <v>0</v>
      </c>
      <c r="L27" s="594">
        <v>0</v>
      </c>
      <c r="M27" s="594">
        <v>0</v>
      </c>
      <c r="N27" s="594">
        <v>0</v>
      </c>
      <c r="O27" s="594">
        <v>0</v>
      </c>
      <c r="P27" s="594">
        <v>0</v>
      </c>
      <c r="Q27" s="594">
        <v>46710</v>
      </c>
      <c r="R27" s="594">
        <v>0</v>
      </c>
    </row>
    <row r="28" spans="1:18" x14ac:dyDescent="0.2">
      <c r="A28" s="598" t="s">
        <v>585</v>
      </c>
      <c r="B28" s="593" t="s">
        <v>586</v>
      </c>
      <c r="C28" s="594">
        <v>46710</v>
      </c>
      <c r="D28" s="594">
        <v>0</v>
      </c>
      <c r="E28" s="594">
        <v>0</v>
      </c>
      <c r="F28" s="594">
        <v>0</v>
      </c>
      <c r="G28" s="594">
        <v>0</v>
      </c>
      <c r="H28" s="594">
        <v>0</v>
      </c>
      <c r="I28" s="594">
        <v>0</v>
      </c>
      <c r="J28" s="594">
        <v>0</v>
      </c>
      <c r="K28" s="594">
        <v>0</v>
      </c>
      <c r="L28" s="594">
        <v>0</v>
      </c>
      <c r="M28" s="594">
        <v>0</v>
      </c>
      <c r="N28" s="594">
        <v>0</v>
      </c>
      <c r="O28" s="594">
        <v>0</v>
      </c>
      <c r="P28" s="594">
        <v>0</v>
      </c>
      <c r="Q28" s="594">
        <v>46710</v>
      </c>
      <c r="R28" s="594">
        <v>0</v>
      </c>
    </row>
    <row r="29" spans="1:18" x14ac:dyDescent="0.2">
      <c r="A29" s="598" t="s">
        <v>587</v>
      </c>
      <c r="B29" s="593" t="s">
        <v>588</v>
      </c>
      <c r="C29" s="594">
        <v>19061912</v>
      </c>
      <c r="D29" s="594">
        <v>0</v>
      </c>
      <c r="E29" s="594">
        <v>0</v>
      </c>
      <c r="F29" s="594">
        <v>0</v>
      </c>
      <c r="G29" s="594">
        <v>0</v>
      </c>
      <c r="H29" s="594">
        <v>0</v>
      </c>
      <c r="I29" s="594">
        <v>0</v>
      </c>
      <c r="J29" s="594">
        <v>0</v>
      </c>
      <c r="K29" s="594">
        <v>0</v>
      </c>
      <c r="L29" s="594">
        <v>0</v>
      </c>
      <c r="M29" s="594">
        <v>0</v>
      </c>
      <c r="N29" s="594">
        <v>0</v>
      </c>
      <c r="O29" s="594">
        <v>0</v>
      </c>
      <c r="P29" s="594">
        <v>0</v>
      </c>
      <c r="Q29" s="594">
        <v>19061912</v>
      </c>
      <c r="R29" s="594">
        <v>0</v>
      </c>
    </row>
    <row r="30" spans="1:18" x14ac:dyDescent="0.2">
      <c r="A30" s="598" t="s">
        <v>589</v>
      </c>
      <c r="B30" s="593" t="s">
        <v>590</v>
      </c>
      <c r="C30" s="594">
        <v>45516</v>
      </c>
      <c r="D30" s="594">
        <v>0</v>
      </c>
      <c r="E30" s="594">
        <v>0</v>
      </c>
      <c r="F30" s="594">
        <v>0</v>
      </c>
      <c r="G30" s="594">
        <v>0</v>
      </c>
      <c r="H30" s="594">
        <v>0</v>
      </c>
      <c r="I30" s="594">
        <v>0</v>
      </c>
      <c r="J30" s="594">
        <v>0</v>
      </c>
      <c r="K30" s="594">
        <v>0</v>
      </c>
      <c r="L30" s="594">
        <v>0</v>
      </c>
      <c r="M30" s="594">
        <v>0</v>
      </c>
      <c r="N30" s="594">
        <v>0</v>
      </c>
      <c r="O30" s="594">
        <v>0</v>
      </c>
      <c r="P30" s="594">
        <v>0</v>
      </c>
      <c r="Q30" s="594">
        <v>45516</v>
      </c>
      <c r="R30" s="594">
        <v>0</v>
      </c>
    </row>
    <row r="31" spans="1:18" x14ac:dyDescent="0.2">
      <c r="A31" s="599" t="s">
        <v>591</v>
      </c>
      <c r="B31" s="596" t="s">
        <v>592</v>
      </c>
      <c r="C31" s="597">
        <v>29341883</v>
      </c>
      <c r="D31" s="597">
        <v>0</v>
      </c>
      <c r="E31" s="597">
        <v>0</v>
      </c>
      <c r="F31" s="597">
        <v>0</v>
      </c>
      <c r="G31" s="597">
        <v>0</v>
      </c>
      <c r="H31" s="597">
        <v>0</v>
      </c>
      <c r="I31" s="597">
        <v>0</v>
      </c>
      <c r="J31" s="597">
        <v>0</v>
      </c>
      <c r="K31" s="597">
        <v>0</v>
      </c>
      <c r="L31" s="597">
        <v>0</v>
      </c>
      <c r="M31" s="597">
        <v>0</v>
      </c>
      <c r="N31" s="597">
        <v>0</v>
      </c>
      <c r="O31" s="597">
        <v>0</v>
      </c>
      <c r="P31" s="597">
        <v>0</v>
      </c>
      <c r="Q31" s="597">
        <v>29341883</v>
      </c>
      <c r="R31" s="597">
        <v>0</v>
      </c>
    </row>
    <row r="32" spans="1:18" x14ac:dyDescent="0.2">
      <c r="A32" s="598" t="s">
        <v>508</v>
      </c>
      <c r="B32" s="593" t="s">
        <v>593</v>
      </c>
      <c r="C32" s="594">
        <v>4294318</v>
      </c>
      <c r="D32" s="594">
        <v>0</v>
      </c>
      <c r="E32" s="594">
        <v>363678</v>
      </c>
      <c r="F32" s="594">
        <v>1447000</v>
      </c>
      <c r="G32" s="594">
        <v>115000</v>
      </c>
      <c r="H32" s="594">
        <v>0</v>
      </c>
      <c r="I32" s="594">
        <v>0</v>
      </c>
      <c r="J32" s="594">
        <v>0</v>
      </c>
      <c r="K32" s="594">
        <v>186100</v>
      </c>
      <c r="L32" s="594">
        <v>0</v>
      </c>
      <c r="M32" s="594">
        <v>143600</v>
      </c>
      <c r="N32" s="594">
        <v>0</v>
      </c>
      <c r="O32" s="594">
        <v>0</v>
      </c>
      <c r="P32" s="594">
        <v>0</v>
      </c>
      <c r="Q32" s="594">
        <v>0</v>
      </c>
      <c r="R32" s="594">
        <v>2038940</v>
      </c>
    </row>
    <row r="33" spans="1:18" x14ac:dyDescent="0.2">
      <c r="A33" s="598" t="s">
        <v>510</v>
      </c>
      <c r="B33" s="593" t="s">
        <v>594</v>
      </c>
      <c r="C33" s="594">
        <v>1820158</v>
      </c>
      <c r="D33" s="594">
        <v>0</v>
      </c>
      <c r="E33" s="594">
        <v>139118</v>
      </c>
      <c r="F33" s="594">
        <v>1236340</v>
      </c>
      <c r="G33" s="594">
        <v>115000</v>
      </c>
      <c r="H33" s="594">
        <v>0</v>
      </c>
      <c r="I33" s="594">
        <v>0</v>
      </c>
      <c r="J33" s="594">
        <v>0</v>
      </c>
      <c r="K33" s="594">
        <v>186100</v>
      </c>
      <c r="L33" s="594">
        <v>0</v>
      </c>
      <c r="M33" s="594">
        <v>143600</v>
      </c>
      <c r="N33" s="594">
        <v>0</v>
      </c>
      <c r="O33" s="594">
        <v>0</v>
      </c>
      <c r="P33" s="594">
        <v>0</v>
      </c>
      <c r="Q33" s="594">
        <v>0</v>
      </c>
      <c r="R33" s="594">
        <v>0</v>
      </c>
    </row>
    <row r="34" spans="1:18" x14ac:dyDescent="0.2">
      <c r="A34" s="598" t="s">
        <v>595</v>
      </c>
      <c r="B34" s="593" t="s">
        <v>596</v>
      </c>
      <c r="C34" s="594">
        <v>6165871</v>
      </c>
      <c r="D34" s="594">
        <v>0</v>
      </c>
      <c r="E34" s="594">
        <v>0</v>
      </c>
      <c r="F34" s="594">
        <v>0</v>
      </c>
      <c r="G34" s="594">
        <v>0</v>
      </c>
      <c r="H34" s="594">
        <v>0</v>
      </c>
      <c r="I34" s="594">
        <v>0</v>
      </c>
      <c r="J34" s="594">
        <v>0</v>
      </c>
      <c r="K34" s="594">
        <v>0</v>
      </c>
      <c r="L34" s="594">
        <v>0</v>
      </c>
      <c r="M34" s="594">
        <v>0</v>
      </c>
      <c r="N34" s="594">
        <v>4374668</v>
      </c>
      <c r="O34" s="594">
        <v>0</v>
      </c>
      <c r="P34" s="594">
        <v>1487483</v>
      </c>
      <c r="Q34" s="594">
        <v>0</v>
      </c>
      <c r="R34" s="594">
        <v>303720</v>
      </c>
    </row>
    <row r="35" spans="1:18" x14ac:dyDescent="0.2">
      <c r="A35" s="598" t="s">
        <v>524</v>
      </c>
      <c r="B35" s="593" t="s">
        <v>597</v>
      </c>
      <c r="C35" s="594">
        <v>2318901</v>
      </c>
      <c r="D35" s="594">
        <v>0</v>
      </c>
      <c r="E35" s="594">
        <v>98192</v>
      </c>
      <c r="F35" s="594">
        <v>5400</v>
      </c>
      <c r="G35" s="594">
        <v>0</v>
      </c>
      <c r="H35" s="594">
        <v>0</v>
      </c>
      <c r="I35" s="594">
        <v>0</v>
      </c>
      <c r="J35" s="594">
        <v>0</v>
      </c>
      <c r="K35" s="594">
        <v>0</v>
      </c>
      <c r="L35" s="594">
        <v>0</v>
      </c>
      <c r="M35" s="594">
        <v>0</v>
      </c>
      <c r="N35" s="594">
        <v>1181167</v>
      </c>
      <c r="O35" s="594">
        <v>0</v>
      </c>
      <c r="P35" s="594">
        <v>401622</v>
      </c>
      <c r="Q35" s="594">
        <v>0</v>
      </c>
      <c r="R35" s="594">
        <v>632520</v>
      </c>
    </row>
    <row r="36" spans="1:18" ht="19.5" x14ac:dyDescent="0.2">
      <c r="A36" s="598" t="s">
        <v>598</v>
      </c>
      <c r="B36" s="593" t="s">
        <v>599</v>
      </c>
      <c r="C36" s="594">
        <v>92</v>
      </c>
      <c r="D36" s="594">
        <v>84</v>
      </c>
      <c r="E36" s="594">
        <v>0</v>
      </c>
      <c r="F36" s="594">
        <v>0</v>
      </c>
      <c r="G36" s="594">
        <v>0</v>
      </c>
      <c r="H36" s="594">
        <v>0</v>
      </c>
      <c r="I36" s="594">
        <v>0</v>
      </c>
      <c r="J36" s="594">
        <v>0</v>
      </c>
      <c r="K36" s="594">
        <v>0</v>
      </c>
      <c r="L36" s="594">
        <v>0</v>
      </c>
      <c r="M36" s="594">
        <v>0</v>
      </c>
      <c r="N36" s="594">
        <v>0</v>
      </c>
      <c r="O36" s="594">
        <v>0</v>
      </c>
      <c r="P36" s="594">
        <v>0</v>
      </c>
      <c r="Q36" s="594">
        <v>0</v>
      </c>
      <c r="R36" s="594">
        <v>0</v>
      </c>
    </row>
    <row r="37" spans="1:18" ht="19.5" x14ac:dyDescent="0.2">
      <c r="A37" s="598" t="s">
        <v>600</v>
      </c>
      <c r="B37" s="593" t="s">
        <v>601</v>
      </c>
      <c r="C37" s="594">
        <v>92</v>
      </c>
      <c r="D37" s="594">
        <v>84</v>
      </c>
      <c r="E37" s="594">
        <v>0</v>
      </c>
      <c r="F37" s="594">
        <v>0</v>
      </c>
      <c r="G37" s="594">
        <v>0</v>
      </c>
      <c r="H37" s="594">
        <v>0</v>
      </c>
      <c r="I37" s="594">
        <v>0</v>
      </c>
      <c r="J37" s="594">
        <v>0</v>
      </c>
      <c r="K37" s="594">
        <v>0</v>
      </c>
      <c r="L37" s="594">
        <v>0</v>
      </c>
      <c r="M37" s="594">
        <v>0</v>
      </c>
      <c r="N37" s="594">
        <v>0</v>
      </c>
      <c r="O37" s="594">
        <v>0</v>
      </c>
      <c r="P37" s="594">
        <v>0</v>
      </c>
      <c r="Q37" s="594">
        <v>0</v>
      </c>
      <c r="R37" s="594">
        <v>0</v>
      </c>
    </row>
    <row r="38" spans="1:18" x14ac:dyDescent="0.2">
      <c r="A38" s="598" t="s">
        <v>602</v>
      </c>
      <c r="B38" s="593" t="s">
        <v>603</v>
      </c>
      <c r="C38" s="594">
        <v>3025833</v>
      </c>
      <c r="D38" s="594">
        <v>13626</v>
      </c>
      <c r="E38" s="594">
        <v>0</v>
      </c>
      <c r="F38" s="594">
        <v>0</v>
      </c>
      <c r="G38" s="594">
        <v>0</v>
      </c>
      <c r="H38" s="594">
        <v>0</v>
      </c>
      <c r="I38" s="594">
        <v>0</v>
      </c>
      <c r="J38" s="594">
        <v>0</v>
      </c>
      <c r="K38" s="594">
        <v>3002400</v>
      </c>
      <c r="L38" s="594">
        <v>0</v>
      </c>
      <c r="M38" s="594">
        <v>9807</v>
      </c>
      <c r="N38" s="594">
        <v>0</v>
      </c>
      <c r="O38" s="594">
        <v>0</v>
      </c>
      <c r="P38" s="594">
        <v>0</v>
      </c>
      <c r="Q38" s="594">
        <v>0</v>
      </c>
      <c r="R38" s="594">
        <v>0</v>
      </c>
    </row>
    <row r="39" spans="1:18" x14ac:dyDescent="0.2">
      <c r="A39" s="598" t="s">
        <v>604</v>
      </c>
      <c r="B39" s="593" t="s">
        <v>605</v>
      </c>
      <c r="C39" s="594">
        <v>2725827</v>
      </c>
      <c r="D39" s="594">
        <v>13620</v>
      </c>
      <c r="E39" s="594">
        <v>0</v>
      </c>
      <c r="F39" s="594">
        <v>0</v>
      </c>
      <c r="G39" s="594">
        <v>0</v>
      </c>
      <c r="H39" s="594">
        <v>0</v>
      </c>
      <c r="I39" s="594">
        <v>0</v>
      </c>
      <c r="J39" s="594">
        <v>0</v>
      </c>
      <c r="K39" s="594">
        <v>2702400</v>
      </c>
      <c r="L39" s="594">
        <v>0</v>
      </c>
      <c r="M39" s="594">
        <v>9807</v>
      </c>
      <c r="N39" s="594">
        <v>0</v>
      </c>
      <c r="O39" s="594">
        <v>0</v>
      </c>
      <c r="P39" s="594">
        <v>0</v>
      </c>
      <c r="Q39" s="594">
        <v>0</v>
      </c>
      <c r="R39" s="594">
        <v>0</v>
      </c>
    </row>
    <row r="40" spans="1:18" ht="18" x14ac:dyDescent="0.2">
      <c r="A40" s="599" t="s">
        <v>606</v>
      </c>
      <c r="B40" s="596" t="s">
        <v>607</v>
      </c>
      <c r="C40" s="597">
        <v>15805015</v>
      </c>
      <c r="D40" s="597">
        <v>13710</v>
      </c>
      <c r="E40" s="597">
        <v>461870</v>
      </c>
      <c r="F40" s="597">
        <v>1452400</v>
      </c>
      <c r="G40" s="597">
        <v>115000</v>
      </c>
      <c r="H40" s="597">
        <v>0</v>
      </c>
      <c r="I40" s="597">
        <v>0</v>
      </c>
      <c r="J40" s="597">
        <v>0</v>
      </c>
      <c r="K40" s="597">
        <v>3188500</v>
      </c>
      <c r="L40" s="597">
        <v>0</v>
      </c>
      <c r="M40" s="597">
        <v>153407</v>
      </c>
      <c r="N40" s="597">
        <v>5555835</v>
      </c>
      <c r="O40" s="597">
        <v>0</v>
      </c>
      <c r="P40" s="597">
        <v>1889105</v>
      </c>
      <c r="Q40" s="597">
        <v>0</v>
      </c>
      <c r="R40" s="597">
        <v>2975180</v>
      </c>
    </row>
    <row r="41" spans="1:18" ht="18" x14ac:dyDescent="0.2">
      <c r="A41" s="599" t="s">
        <v>608</v>
      </c>
      <c r="B41" s="596" t="s">
        <v>609</v>
      </c>
      <c r="C41" s="597">
        <v>181882044</v>
      </c>
      <c r="D41" s="597">
        <v>13710</v>
      </c>
      <c r="E41" s="597">
        <v>461870</v>
      </c>
      <c r="F41" s="597">
        <v>1452400</v>
      </c>
      <c r="G41" s="597">
        <v>108912789</v>
      </c>
      <c r="H41" s="597">
        <v>0</v>
      </c>
      <c r="I41" s="597">
        <v>3134370</v>
      </c>
      <c r="J41" s="597">
        <v>81479</v>
      </c>
      <c r="K41" s="597">
        <v>7332838</v>
      </c>
      <c r="L41" s="597">
        <v>34170</v>
      </c>
      <c r="M41" s="597">
        <v>20573407</v>
      </c>
      <c r="N41" s="597">
        <v>5555835</v>
      </c>
      <c r="O41" s="597">
        <v>123000</v>
      </c>
      <c r="P41" s="597">
        <v>1889105</v>
      </c>
      <c r="Q41" s="597">
        <v>29341883</v>
      </c>
      <c r="R41" s="597">
        <v>2975180</v>
      </c>
    </row>
    <row r="42" spans="1:18" x14ac:dyDescent="0.2">
      <c r="A42" s="598" t="s">
        <v>610</v>
      </c>
      <c r="B42" s="593" t="s">
        <v>611</v>
      </c>
      <c r="C42" s="594">
        <v>55466780</v>
      </c>
      <c r="D42" s="594">
        <v>0</v>
      </c>
      <c r="E42" s="594">
        <v>0</v>
      </c>
      <c r="F42" s="594">
        <v>0</v>
      </c>
      <c r="G42" s="594">
        <v>0</v>
      </c>
      <c r="H42" s="594">
        <v>55466780</v>
      </c>
      <c r="I42" s="594">
        <v>0</v>
      </c>
      <c r="J42" s="594">
        <v>0</v>
      </c>
      <c r="K42" s="594">
        <v>0</v>
      </c>
      <c r="L42" s="594">
        <v>0</v>
      </c>
      <c r="M42" s="594">
        <v>0</v>
      </c>
      <c r="N42" s="594">
        <v>0</v>
      </c>
      <c r="O42" s="594">
        <v>0</v>
      </c>
      <c r="P42" s="594">
        <v>0</v>
      </c>
      <c r="Q42" s="594">
        <v>0</v>
      </c>
      <c r="R42" s="594">
        <v>0</v>
      </c>
    </row>
    <row r="43" spans="1:18" x14ac:dyDescent="0.2">
      <c r="A43" s="598" t="s">
        <v>612</v>
      </c>
      <c r="B43" s="593" t="s">
        <v>613</v>
      </c>
      <c r="C43" s="594">
        <v>1269355</v>
      </c>
      <c r="D43" s="594">
        <v>0</v>
      </c>
      <c r="E43" s="594">
        <v>0</v>
      </c>
      <c r="F43" s="594">
        <v>0</v>
      </c>
      <c r="G43" s="594">
        <v>0</v>
      </c>
      <c r="H43" s="594">
        <v>1269355</v>
      </c>
      <c r="I43" s="594">
        <v>0</v>
      </c>
      <c r="J43" s="594">
        <v>0</v>
      </c>
      <c r="K43" s="594">
        <v>0</v>
      </c>
      <c r="L43" s="594">
        <v>0</v>
      </c>
      <c r="M43" s="594">
        <v>0</v>
      </c>
      <c r="N43" s="594">
        <v>0</v>
      </c>
      <c r="O43" s="594">
        <v>0</v>
      </c>
      <c r="P43" s="594">
        <v>0</v>
      </c>
      <c r="Q43" s="594">
        <v>0</v>
      </c>
      <c r="R43" s="594">
        <v>0</v>
      </c>
    </row>
    <row r="44" spans="1:18" x14ac:dyDescent="0.2">
      <c r="A44" s="598" t="s">
        <v>614</v>
      </c>
      <c r="B44" s="593" t="s">
        <v>615</v>
      </c>
      <c r="C44" s="594">
        <v>56736135</v>
      </c>
      <c r="D44" s="594">
        <v>0</v>
      </c>
      <c r="E44" s="594">
        <v>0</v>
      </c>
      <c r="F44" s="594">
        <v>0</v>
      </c>
      <c r="G44" s="594">
        <v>0</v>
      </c>
      <c r="H44" s="594">
        <v>56736135</v>
      </c>
      <c r="I44" s="594">
        <v>0</v>
      </c>
      <c r="J44" s="594">
        <v>0</v>
      </c>
      <c r="K44" s="594">
        <v>0</v>
      </c>
      <c r="L44" s="594">
        <v>0</v>
      </c>
      <c r="M44" s="594">
        <v>0</v>
      </c>
      <c r="N44" s="594">
        <v>0</v>
      </c>
      <c r="O44" s="594">
        <v>0</v>
      </c>
      <c r="P44" s="594">
        <v>0</v>
      </c>
      <c r="Q44" s="594">
        <v>0</v>
      </c>
      <c r="R44" s="594">
        <v>0</v>
      </c>
    </row>
    <row r="45" spans="1:18" x14ac:dyDescent="0.2">
      <c r="A45" s="598" t="s">
        <v>616</v>
      </c>
      <c r="B45" s="593" t="s">
        <v>617</v>
      </c>
      <c r="C45" s="594">
        <v>3063725</v>
      </c>
      <c r="D45" s="594">
        <v>0</v>
      </c>
      <c r="E45" s="594">
        <v>0</v>
      </c>
      <c r="F45" s="594">
        <v>0</v>
      </c>
      <c r="G45" s="594">
        <v>3063725</v>
      </c>
      <c r="H45" s="594">
        <v>0</v>
      </c>
      <c r="I45" s="594">
        <v>0</v>
      </c>
      <c r="J45" s="594">
        <v>0</v>
      </c>
      <c r="K45" s="594">
        <v>0</v>
      </c>
      <c r="L45" s="594">
        <v>0</v>
      </c>
      <c r="M45" s="594">
        <v>0</v>
      </c>
      <c r="N45" s="594">
        <v>0</v>
      </c>
      <c r="O45" s="594">
        <v>0</v>
      </c>
      <c r="P45" s="594">
        <v>0</v>
      </c>
      <c r="Q45" s="594">
        <v>0</v>
      </c>
      <c r="R45" s="594">
        <v>0</v>
      </c>
    </row>
    <row r="46" spans="1:18" x14ac:dyDescent="0.2">
      <c r="A46" s="598" t="s">
        <v>618</v>
      </c>
      <c r="B46" s="593" t="s">
        <v>619</v>
      </c>
      <c r="C46" s="594">
        <v>49416669</v>
      </c>
      <c r="D46" s="594">
        <v>0</v>
      </c>
      <c r="E46" s="594">
        <v>0</v>
      </c>
      <c r="F46" s="594">
        <v>0</v>
      </c>
      <c r="G46" s="594">
        <v>0</v>
      </c>
      <c r="H46" s="594">
        <v>49416669</v>
      </c>
      <c r="I46" s="594">
        <v>0</v>
      </c>
      <c r="J46" s="594">
        <v>0</v>
      </c>
      <c r="K46" s="594">
        <v>0</v>
      </c>
      <c r="L46" s="594">
        <v>0</v>
      </c>
      <c r="M46" s="594">
        <v>0</v>
      </c>
      <c r="N46" s="594">
        <v>0</v>
      </c>
      <c r="O46" s="594">
        <v>0</v>
      </c>
      <c r="P46" s="594">
        <v>0</v>
      </c>
      <c r="Q46" s="594">
        <v>0</v>
      </c>
      <c r="R46" s="594">
        <v>0</v>
      </c>
    </row>
    <row r="47" spans="1:18" ht="19.5" x14ac:dyDescent="0.2">
      <c r="A47" s="598" t="s">
        <v>540</v>
      </c>
      <c r="B47" s="593" t="s">
        <v>620</v>
      </c>
      <c r="C47" s="594">
        <v>109216529</v>
      </c>
      <c r="D47" s="594">
        <v>0</v>
      </c>
      <c r="E47" s="594">
        <v>0</v>
      </c>
      <c r="F47" s="594">
        <v>0</v>
      </c>
      <c r="G47" s="594">
        <v>3063725</v>
      </c>
      <c r="H47" s="594">
        <v>106152804</v>
      </c>
      <c r="I47" s="594">
        <v>0</v>
      </c>
      <c r="J47" s="594">
        <v>0</v>
      </c>
      <c r="K47" s="594">
        <v>0</v>
      </c>
      <c r="L47" s="594">
        <v>0</v>
      </c>
      <c r="M47" s="594">
        <v>0</v>
      </c>
      <c r="N47" s="594">
        <v>0</v>
      </c>
      <c r="O47" s="594">
        <v>0</v>
      </c>
      <c r="P47" s="594">
        <v>0</v>
      </c>
      <c r="Q47" s="594">
        <v>0</v>
      </c>
      <c r="R47" s="594">
        <v>0</v>
      </c>
    </row>
    <row r="48" spans="1:18" x14ac:dyDescent="0.2">
      <c r="A48" s="599" t="s">
        <v>621</v>
      </c>
      <c r="B48" s="596" t="s">
        <v>622</v>
      </c>
      <c r="C48" s="597">
        <v>109216529</v>
      </c>
      <c r="D48" s="597">
        <v>0</v>
      </c>
      <c r="E48" s="597">
        <v>0</v>
      </c>
      <c r="F48" s="597">
        <v>0</v>
      </c>
      <c r="G48" s="597">
        <v>3063725</v>
      </c>
      <c r="H48" s="597">
        <v>106152804</v>
      </c>
      <c r="I48" s="597">
        <v>0</v>
      </c>
      <c r="J48" s="597">
        <v>0</v>
      </c>
      <c r="K48" s="597">
        <v>0</v>
      </c>
      <c r="L48" s="597">
        <v>0</v>
      </c>
      <c r="M48" s="597">
        <v>0</v>
      </c>
      <c r="N48" s="597">
        <v>0</v>
      </c>
      <c r="O48" s="597">
        <v>0</v>
      </c>
      <c r="P48" s="597">
        <v>0</v>
      </c>
      <c r="Q48" s="597">
        <v>0</v>
      </c>
      <c r="R48" s="597">
        <v>0</v>
      </c>
    </row>
    <row r="49" spans="1:18" x14ac:dyDescent="0.2">
      <c r="A49" s="599" t="s">
        <v>623</v>
      </c>
      <c r="B49" s="596" t="s">
        <v>624</v>
      </c>
      <c r="C49" s="597">
        <v>291098573</v>
      </c>
      <c r="D49" s="597">
        <v>13710</v>
      </c>
      <c r="E49" s="597">
        <v>461870</v>
      </c>
      <c r="F49" s="597">
        <v>1452400</v>
      </c>
      <c r="G49" s="597">
        <v>111976514</v>
      </c>
      <c r="H49" s="597">
        <v>106152804</v>
      </c>
      <c r="I49" s="597">
        <v>3134370</v>
      </c>
      <c r="J49" s="597">
        <v>81479</v>
      </c>
      <c r="K49" s="597">
        <v>7332838</v>
      </c>
      <c r="L49" s="597">
        <v>34170</v>
      </c>
      <c r="M49" s="597">
        <v>20573407</v>
      </c>
      <c r="N49" s="597">
        <v>5555835</v>
      </c>
      <c r="O49" s="597">
        <v>123000</v>
      </c>
      <c r="P49" s="597">
        <v>1889105</v>
      </c>
      <c r="Q49" s="597">
        <v>29341883</v>
      </c>
      <c r="R49" s="597">
        <v>2975180</v>
      </c>
    </row>
    <row r="50" spans="1:18" x14ac:dyDescent="0.2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00"/>
    </row>
    <row r="51" spans="1:18" x14ac:dyDescent="0.2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00"/>
    </row>
  </sheetData>
  <mergeCells count="1">
    <mergeCell ref="A1:R1"/>
  </mergeCells>
  <pageMargins left="0.75" right="0.75" top="1" bottom="1" header="0.5" footer="0.5"/>
  <pageSetup paperSize="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57B0A-F677-435A-AC1A-3EC1F36F206A}">
  <dimension ref="A1:AB71"/>
  <sheetViews>
    <sheetView workbookViewId="0">
      <pane ySplit="2" topLeftCell="A3" activePane="bottomLeft" state="frozen"/>
      <selection pane="bottomLeft" sqref="A1:AB1"/>
    </sheetView>
  </sheetViews>
  <sheetFormatPr defaultRowHeight="12.75" x14ac:dyDescent="0.2"/>
  <cols>
    <col min="1" max="1" width="8.140625" style="158" customWidth="1"/>
    <col min="2" max="2" width="41" style="158" customWidth="1"/>
    <col min="3" max="3" width="12.42578125" style="158" customWidth="1"/>
    <col min="4" max="4" width="9.5703125" style="158" customWidth="1"/>
    <col min="5" max="5" width="9.42578125" style="158" customWidth="1"/>
    <col min="6" max="6" width="9.28515625" style="158" customWidth="1"/>
    <col min="7" max="7" width="9.140625" style="158" customWidth="1"/>
    <col min="8" max="8" width="9.42578125" style="158" customWidth="1"/>
    <col min="9" max="9" width="9.28515625" style="158" customWidth="1"/>
    <col min="10" max="10" width="9.5703125" style="158" customWidth="1"/>
    <col min="11" max="11" width="10" style="158" customWidth="1"/>
    <col min="12" max="12" width="11.140625" style="158" customWidth="1"/>
    <col min="13" max="13" width="9.28515625" style="158" customWidth="1"/>
    <col min="14" max="14" width="8.42578125" style="158" customWidth="1"/>
    <col min="15" max="15" width="9.28515625" style="158" customWidth="1"/>
    <col min="16" max="16" width="12" style="158" customWidth="1"/>
    <col min="17" max="17" width="8" style="158" customWidth="1"/>
    <col min="18" max="18" width="9.140625" style="158" customWidth="1"/>
    <col min="19" max="19" width="11" style="158" customWidth="1"/>
    <col min="20" max="20" width="8.7109375" style="158" customWidth="1"/>
    <col min="21" max="21" width="10" style="158" customWidth="1"/>
    <col min="22" max="22" width="10.7109375" style="158" customWidth="1"/>
    <col min="23" max="23" width="8.5703125" style="158" customWidth="1"/>
    <col min="24" max="24" width="10.5703125" style="158" customWidth="1"/>
    <col min="25" max="25" width="10.28515625" style="158" customWidth="1"/>
    <col min="26" max="26" width="8.42578125" style="158" customWidth="1"/>
    <col min="27" max="27" width="9.5703125" style="158" customWidth="1"/>
    <col min="28" max="28" width="8.85546875" style="158" customWidth="1"/>
    <col min="29" max="256" width="9.140625" style="158"/>
    <col min="257" max="257" width="8.140625" style="158" customWidth="1"/>
    <col min="258" max="258" width="41" style="158" customWidth="1"/>
    <col min="259" max="259" width="12.42578125" style="158" customWidth="1"/>
    <col min="260" max="260" width="9.5703125" style="158" customWidth="1"/>
    <col min="261" max="261" width="9.42578125" style="158" customWidth="1"/>
    <col min="262" max="262" width="9.28515625" style="158" customWidth="1"/>
    <col min="263" max="263" width="9.140625" style="158"/>
    <col min="264" max="264" width="9.42578125" style="158" customWidth="1"/>
    <col min="265" max="265" width="9.28515625" style="158" customWidth="1"/>
    <col min="266" max="266" width="9.5703125" style="158" customWidth="1"/>
    <col min="267" max="267" width="10" style="158" customWidth="1"/>
    <col min="268" max="268" width="11.140625" style="158" customWidth="1"/>
    <col min="269" max="269" width="9.28515625" style="158" customWidth="1"/>
    <col min="270" max="270" width="8.42578125" style="158" customWidth="1"/>
    <col min="271" max="271" width="9.28515625" style="158" customWidth="1"/>
    <col min="272" max="272" width="12" style="158" customWidth="1"/>
    <col min="273" max="273" width="8" style="158" customWidth="1"/>
    <col min="274" max="274" width="9.140625" style="158"/>
    <col min="275" max="275" width="11" style="158" customWidth="1"/>
    <col min="276" max="276" width="8.7109375" style="158" customWidth="1"/>
    <col min="277" max="277" width="10" style="158" customWidth="1"/>
    <col min="278" max="278" width="10.7109375" style="158" customWidth="1"/>
    <col min="279" max="279" width="8.5703125" style="158" customWidth="1"/>
    <col min="280" max="280" width="10.5703125" style="158" customWidth="1"/>
    <col min="281" max="281" width="10.28515625" style="158" customWidth="1"/>
    <col min="282" max="282" width="8.42578125" style="158" customWidth="1"/>
    <col min="283" max="283" width="9.5703125" style="158" customWidth="1"/>
    <col min="284" max="284" width="8.85546875" style="158" customWidth="1"/>
    <col min="285" max="512" width="9.140625" style="158"/>
    <col min="513" max="513" width="8.140625" style="158" customWidth="1"/>
    <col min="514" max="514" width="41" style="158" customWidth="1"/>
    <col min="515" max="515" width="12.42578125" style="158" customWidth="1"/>
    <col min="516" max="516" width="9.5703125" style="158" customWidth="1"/>
    <col min="517" max="517" width="9.42578125" style="158" customWidth="1"/>
    <col min="518" max="518" width="9.28515625" style="158" customWidth="1"/>
    <col min="519" max="519" width="9.140625" style="158"/>
    <col min="520" max="520" width="9.42578125" style="158" customWidth="1"/>
    <col min="521" max="521" width="9.28515625" style="158" customWidth="1"/>
    <col min="522" max="522" width="9.5703125" style="158" customWidth="1"/>
    <col min="523" max="523" width="10" style="158" customWidth="1"/>
    <col min="524" max="524" width="11.140625" style="158" customWidth="1"/>
    <col min="525" max="525" width="9.28515625" style="158" customWidth="1"/>
    <col min="526" max="526" width="8.42578125" style="158" customWidth="1"/>
    <col min="527" max="527" width="9.28515625" style="158" customWidth="1"/>
    <col min="528" max="528" width="12" style="158" customWidth="1"/>
    <col min="529" max="529" width="8" style="158" customWidth="1"/>
    <col min="530" max="530" width="9.140625" style="158"/>
    <col min="531" max="531" width="11" style="158" customWidth="1"/>
    <col min="532" max="532" width="8.7109375" style="158" customWidth="1"/>
    <col min="533" max="533" width="10" style="158" customWidth="1"/>
    <col min="534" max="534" width="10.7109375" style="158" customWidth="1"/>
    <col min="535" max="535" width="8.5703125" style="158" customWidth="1"/>
    <col min="536" max="536" width="10.5703125" style="158" customWidth="1"/>
    <col min="537" max="537" width="10.28515625" style="158" customWidth="1"/>
    <col min="538" max="538" width="8.42578125" style="158" customWidth="1"/>
    <col min="539" max="539" width="9.5703125" style="158" customWidth="1"/>
    <col min="540" max="540" width="8.85546875" style="158" customWidth="1"/>
    <col min="541" max="768" width="9.140625" style="158"/>
    <col min="769" max="769" width="8.140625" style="158" customWidth="1"/>
    <col min="770" max="770" width="41" style="158" customWidth="1"/>
    <col min="771" max="771" width="12.42578125" style="158" customWidth="1"/>
    <col min="772" max="772" width="9.5703125" style="158" customWidth="1"/>
    <col min="773" max="773" width="9.42578125" style="158" customWidth="1"/>
    <col min="774" max="774" width="9.28515625" style="158" customWidth="1"/>
    <col min="775" max="775" width="9.140625" style="158"/>
    <col min="776" max="776" width="9.42578125" style="158" customWidth="1"/>
    <col min="777" max="777" width="9.28515625" style="158" customWidth="1"/>
    <col min="778" max="778" width="9.5703125" style="158" customWidth="1"/>
    <col min="779" max="779" width="10" style="158" customWidth="1"/>
    <col min="780" max="780" width="11.140625" style="158" customWidth="1"/>
    <col min="781" max="781" width="9.28515625" style="158" customWidth="1"/>
    <col min="782" max="782" width="8.42578125" style="158" customWidth="1"/>
    <col min="783" max="783" width="9.28515625" style="158" customWidth="1"/>
    <col min="784" max="784" width="12" style="158" customWidth="1"/>
    <col min="785" max="785" width="8" style="158" customWidth="1"/>
    <col min="786" max="786" width="9.140625" style="158"/>
    <col min="787" max="787" width="11" style="158" customWidth="1"/>
    <col min="788" max="788" width="8.7109375" style="158" customWidth="1"/>
    <col min="789" max="789" width="10" style="158" customWidth="1"/>
    <col min="790" max="790" width="10.7109375" style="158" customWidth="1"/>
    <col min="791" max="791" width="8.5703125" style="158" customWidth="1"/>
    <col min="792" max="792" width="10.5703125" style="158" customWidth="1"/>
    <col min="793" max="793" width="10.28515625" style="158" customWidth="1"/>
    <col min="794" max="794" width="8.42578125" style="158" customWidth="1"/>
    <col min="795" max="795" width="9.5703125" style="158" customWidth="1"/>
    <col min="796" max="796" width="8.85546875" style="158" customWidth="1"/>
    <col min="797" max="1024" width="9.140625" style="158"/>
    <col min="1025" max="1025" width="8.140625" style="158" customWidth="1"/>
    <col min="1026" max="1026" width="41" style="158" customWidth="1"/>
    <col min="1027" max="1027" width="12.42578125" style="158" customWidth="1"/>
    <col min="1028" max="1028" width="9.5703125" style="158" customWidth="1"/>
    <col min="1029" max="1029" width="9.42578125" style="158" customWidth="1"/>
    <col min="1030" max="1030" width="9.28515625" style="158" customWidth="1"/>
    <col min="1031" max="1031" width="9.140625" style="158"/>
    <col min="1032" max="1032" width="9.42578125" style="158" customWidth="1"/>
    <col min="1033" max="1033" width="9.28515625" style="158" customWidth="1"/>
    <col min="1034" max="1034" width="9.5703125" style="158" customWidth="1"/>
    <col min="1035" max="1035" width="10" style="158" customWidth="1"/>
    <col min="1036" max="1036" width="11.140625" style="158" customWidth="1"/>
    <col min="1037" max="1037" width="9.28515625" style="158" customWidth="1"/>
    <col min="1038" max="1038" width="8.42578125" style="158" customWidth="1"/>
    <col min="1039" max="1039" width="9.28515625" style="158" customWidth="1"/>
    <col min="1040" max="1040" width="12" style="158" customWidth="1"/>
    <col min="1041" max="1041" width="8" style="158" customWidth="1"/>
    <col min="1042" max="1042" width="9.140625" style="158"/>
    <col min="1043" max="1043" width="11" style="158" customWidth="1"/>
    <col min="1044" max="1044" width="8.7109375" style="158" customWidth="1"/>
    <col min="1045" max="1045" width="10" style="158" customWidth="1"/>
    <col min="1046" max="1046" width="10.7109375" style="158" customWidth="1"/>
    <col min="1047" max="1047" width="8.5703125" style="158" customWidth="1"/>
    <col min="1048" max="1048" width="10.5703125" style="158" customWidth="1"/>
    <col min="1049" max="1049" width="10.28515625" style="158" customWidth="1"/>
    <col min="1050" max="1050" width="8.42578125" style="158" customWidth="1"/>
    <col min="1051" max="1051" width="9.5703125" style="158" customWidth="1"/>
    <col min="1052" max="1052" width="8.85546875" style="158" customWidth="1"/>
    <col min="1053" max="1280" width="9.140625" style="158"/>
    <col min="1281" max="1281" width="8.140625" style="158" customWidth="1"/>
    <col min="1282" max="1282" width="41" style="158" customWidth="1"/>
    <col min="1283" max="1283" width="12.42578125" style="158" customWidth="1"/>
    <col min="1284" max="1284" width="9.5703125" style="158" customWidth="1"/>
    <col min="1285" max="1285" width="9.42578125" style="158" customWidth="1"/>
    <col min="1286" max="1286" width="9.28515625" style="158" customWidth="1"/>
    <col min="1287" max="1287" width="9.140625" style="158"/>
    <col min="1288" max="1288" width="9.42578125" style="158" customWidth="1"/>
    <col min="1289" max="1289" width="9.28515625" style="158" customWidth="1"/>
    <col min="1290" max="1290" width="9.5703125" style="158" customWidth="1"/>
    <col min="1291" max="1291" width="10" style="158" customWidth="1"/>
    <col min="1292" max="1292" width="11.140625" style="158" customWidth="1"/>
    <col min="1293" max="1293" width="9.28515625" style="158" customWidth="1"/>
    <col min="1294" max="1294" width="8.42578125" style="158" customWidth="1"/>
    <col min="1295" max="1295" width="9.28515625" style="158" customWidth="1"/>
    <col min="1296" max="1296" width="12" style="158" customWidth="1"/>
    <col min="1297" max="1297" width="8" style="158" customWidth="1"/>
    <col min="1298" max="1298" width="9.140625" style="158"/>
    <col min="1299" max="1299" width="11" style="158" customWidth="1"/>
    <col min="1300" max="1300" width="8.7109375" style="158" customWidth="1"/>
    <col min="1301" max="1301" width="10" style="158" customWidth="1"/>
    <col min="1302" max="1302" width="10.7109375" style="158" customWidth="1"/>
    <col min="1303" max="1303" width="8.5703125" style="158" customWidth="1"/>
    <col min="1304" max="1304" width="10.5703125" style="158" customWidth="1"/>
    <col min="1305" max="1305" width="10.28515625" style="158" customWidth="1"/>
    <col min="1306" max="1306" width="8.42578125" style="158" customWidth="1"/>
    <col min="1307" max="1307" width="9.5703125" style="158" customWidth="1"/>
    <col min="1308" max="1308" width="8.85546875" style="158" customWidth="1"/>
    <col min="1309" max="1536" width="9.140625" style="158"/>
    <col min="1537" max="1537" width="8.140625" style="158" customWidth="1"/>
    <col min="1538" max="1538" width="41" style="158" customWidth="1"/>
    <col min="1539" max="1539" width="12.42578125" style="158" customWidth="1"/>
    <col min="1540" max="1540" width="9.5703125" style="158" customWidth="1"/>
    <col min="1541" max="1541" width="9.42578125" style="158" customWidth="1"/>
    <col min="1542" max="1542" width="9.28515625" style="158" customWidth="1"/>
    <col min="1543" max="1543" width="9.140625" style="158"/>
    <col min="1544" max="1544" width="9.42578125" style="158" customWidth="1"/>
    <col min="1545" max="1545" width="9.28515625" style="158" customWidth="1"/>
    <col min="1546" max="1546" width="9.5703125" style="158" customWidth="1"/>
    <col min="1547" max="1547" width="10" style="158" customWidth="1"/>
    <col min="1548" max="1548" width="11.140625" style="158" customWidth="1"/>
    <col min="1549" max="1549" width="9.28515625" style="158" customWidth="1"/>
    <col min="1550" max="1550" width="8.42578125" style="158" customWidth="1"/>
    <col min="1551" max="1551" width="9.28515625" style="158" customWidth="1"/>
    <col min="1552" max="1552" width="12" style="158" customWidth="1"/>
    <col min="1553" max="1553" width="8" style="158" customWidth="1"/>
    <col min="1554" max="1554" width="9.140625" style="158"/>
    <col min="1555" max="1555" width="11" style="158" customWidth="1"/>
    <col min="1556" max="1556" width="8.7109375" style="158" customWidth="1"/>
    <col min="1557" max="1557" width="10" style="158" customWidth="1"/>
    <col min="1558" max="1558" width="10.7109375" style="158" customWidth="1"/>
    <col min="1559" max="1559" width="8.5703125" style="158" customWidth="1"/>
    <col min="1560" max="1560" width="10.5703125" style="158" customWidth="1"/>
    <col min="1561" max="1561" width="10.28515625" style="158" customWidth="1"/>
    <col min="1562" max="1562" width="8.42578125" style="158" customWidth="1"/>
    <col min="1563" max="1563" width="9.5703125" style="158" customWidth="1"/>
    <col min="1564" max="1564" width="8.85546875" style="158" customWidth="1"/>
    <col min="1565" max="1792" width="9.140625" style="158"/>
    <col min="1793" max="1793" width="8.140625" style="158" customWidth="1"/>
    <col min="1794" max="1794" width="41" style="158" customWidth="1"/>
    <col min="1795" max="1795" width="12.42578125" style="158" customWidth="1"/>
    <col min="1796" max="1796" width="9.5703125" style="158" customWidth="1"/>
    <col min="1797" max="1797" width="9.42578125" style="158" customWidth="1"/>
    <col min="1798" max="1798" width="9.28515625" style="158" customWidth="1"/>
    <col min="1799" max="1799" width="9.140625" style="158"/>
    <col min="1800" max="1800" width="9.42578125" style="158" customWidth="1"/>
    <col min="1801" max="1801" width="9.28515625" style="158" customWidth="1"/>
    <col min="1802" max="1802" width="9.5703125" style="158" customWidth="1"/>
    <col min="1803" max="1803" width="10" style="158" customWidth="1"/>
    <col min="1804" max="1804" width="11.140625" style="158" customWidth="1"/>
    <col min="1805" max="1805" width="9.28515625" style="158" customWidth="1"/>
    <col min="1806" max="1806" width="8.42578125" style="158" customWidth="1"/>
    <col min="1807" max="1807" width="9.28515625" style="158" customWidth="1"/>
    <col min="1808" max="1808" width="12" style="158" customWidth="1"/>
    <col min="1809" max="1809" width="8" style="158" customWidth="1"/>
    <col min="1810" max="1810" width="9.140625" style="158"/>
    <col min="1811" max="1811" width="11" style="158" customWidth="1"/>
    <col min="1812" max="1812" width="8.7109375" style="158" customWidth="1"/>
    <col min="1813" max="1813" width="10" style="158" customWidth="1"/>
    <col min="1814" max="1814" width="10.7109375" style="158" customWidth="1"/>
    <col min="1815" max="1815" width="8.5703125" style="158" customWidth="1"/>
    <col min="1816" max="1816" width="10.5703125" style="158" customWidth="1"/>
    <col min="1817" max="1817" width="10.28515625" style="158" customWidth="1"/>
    <col min="1818" max="1818" width="8.42578125" style="158" customWidth="1"/>
    <col min="1819" max="1819" width="9.5703125" style="158" customWidth="1"/>
    <col min="1820" max="1820" width="8.85546875" style="158" customWidth="1"/>
    <col min="1821" max="2048" width="9.140625" style="158"/>
    <col min="2049" max="2049" width="8.140625" style="158" customWidth="1"/>
    <col min="2050" max="2050" width="41" style="158" customWidth="1"/>
    <col min="2051" max="2051" width="12.42578125" style="158" customWidth="1"/>
    <col min="2052" max="2052" width="9.5703125" style="158" customWidth="1"/>
    <col min="2053" max="2053" width="9.42578125" style="158" customWidth="1"/>
    <col min="2054" max="2054" width="9.28515625" style="158" customWidth="1"/>
    <col min="2055" max="2055" width="9.140625" style="158"/>
    <col min="2056" max="2056" width="9.42578125" style="158" customWidth="1"/>
    <col min="2057" max="2057" width="9.28515625" style="158" customWidth="1"/>
    <col min="2058" max="2058" width="9.5703125" style="158" customWidth="1"/>
    <col min="2059" max="2059" width="10" style="158" customWidth="1"/>
    <col min="2060" max="2060" width="11.140625" style="158" customWidth="1"/>
    <col min="2061" max="2061" width="9.28515625" style="158" customWidth="1"/>
    <col min="2062" max="2062" width="8.42578125" style="158" customWidth="1"/>
    <col min="2063" max="2063" width="9.28515625" style="158" customWidth="1"/>
    <col min="2064" max="2064" width="12" style="158" customWidth="1"/>
    <col min="2065" max="2065" width="8" style="158" customWidth="1"/>
    <col min="2066" max="2066" width="9.140625" style="158"/>
    <col min="2067" max="2067" width="11" style="158" customWidth="1"/>
    <col min="2068" max="2068" width="8.7109375" style="158" customWidth="1"/>
    <col min="2069" max="2069" width="10" style="158" customWidth="1"/>
    <col min="2070" max="2070" width="10.7109375" style="158" customWidth="1"/>
    <col min="2071" max="2071" width="8.5703125" style="158" customWidth="1"/>
    <col min="2072" max="2072" width="10.5703125" style="158" customWidth="1"/>
    <col min="2073" max="2073" width="10.28515625" style="158" customWidth="1"/>
    <col min="2074" max="2074" width="8.42578125" style="158" customWidth="1"/>
    <col min="2075" max="2075" width="9.5703125" style="158" customWidth="1"/>
    <col min="2076" max="2076" width="8.85546875" style="158" customWidth="1"/>
    <col min="2077" max="2304" width="9.140625" style="158"/>
    <col min="2305" max="2305" width="8.140625" style="158" customWidth="1"/>
    <col min="2306" max="2306" width="41" style="158" customWidth="1"/>
    <col min="2307" max="2307" width="12.42578125" style="158" customWidth="1"/>
    <col min="2308" max="2308" width="9.5703125" style="158" customWidth="1"/>
    <col min="2309" max="2309" width="9.42578125" style="158" customWidth="1"/>
    <col min="2310" max="2310" width="9.28515625" style="158" customWidth="1"/>
    <col min="2311" max="2311" width="9.140625" style="158"/>
    <col min="2312" max="2312" width="9.42578125" style="158" customWidth="1"/>
    <col min="2313" max="2313" width="9.28515625" style="158" customWidth="1"/>
    <col min="2314" max="2314" width="9.5703125" style="158" customWidth="1"/>
    <col min="2315" max="2315" width="10" style="158" customWidth="1"/>
    <col min="2316" max="2316" width="11.140625" style="158" customWidth="1"/>
    <col min="2317" max="2317" width="9.28515625" style="158" customWidth="1"/>
    <col min="2318" max="2318" width="8.42578125" style="158" customWidth="1"/>
    <col min="2319" max="2319" width="9.28515625" style="158" customWidth="1"/>
    <col min="2320" max="2320" width="12" style="158" customWidth="1"/>
    <col min="2321" max="2321" width="8" style="158" customWidth="1"/>
    <col min="2322" max="2322" width="9.140625" style="158"/>
    <col min="2323" max="2323" width="11" style="158" customWidth="1"/>
    <col min="2324" max="2324" width="8.7109375" style="158" customWidth="1"/>
    <col min="2325" max="2325" width="10" style="158" customWidth="1"/>
    <col min="2326" max="2326" width="10.7109375" style="158" customWidth="1"/>
    <col min="2327" max="2327" width="8.5703125" style="158" customWidth="1"/>
    <col min="2328" max="2328" width="10.5703125" style="158" customWidth="1"/>
    <col min="2329" max="2329" width="10.28515625" style="158" customWidth="1"/>
    <col min="2330" max="2330" width="8.42578125" style="158" customWidth="1"/>
    <col min="2331" max="2331" width="9.5703125" style="158" customWidth="1"/>
    <col min="2332" max="2332" width="8.85546875" style="158" customWidth="1"/>
    <col min="2333" max="2560" width="9.140625" style="158"/>
    <col min="2561" max="2561" width="8.140625" style="158" customWidth="1"/>
    <col min="2562" max="2562" width="41" style="158" customWidth="1"/>
    <col min="2563" max="2563" width="12.42578125" style="158" customWidth="1"/>
    <col min="2564" max="2564" width="9.5703125" style="158" customWidth="1"/>
    <col min="2565" max="2565" width="9.42578125" style="158" customWidth="1"/>
    <col min="2566" max="2566" width="9.28515625" style="158" customWidth="1"/>
    <col min="2567" max="2567" width="9.140625" style="158"/>
    <col min="2568" max="2568" width="9.42578125" style="158" customWidth="1"/>
    <col min="2569" max="2569" width="9.28515625" style="158" customWidth="1"/>
    <col min="2570" max="2570" width="9.5703125" style="158" customWidth="1"/>
    <col min="2571" max="2571" width="10" style="158" customWidth="1"/>
    <col min="2572" max="2572" width="11.140625" style="158" customWidth="1"/>
    <col min="2573" max="2573" width="9.28515625" style="158" customWidth="1"/>
    <col min="2574" max="2574" width="8.42578125" style="158" customWidth="1"/>
    <col min="2575" max="2575" width="9.28515625" style="158" customWidth="1"/>
    <col min="2576" max="2576" width="12" style="158" customWidth="1"/>
    <col min="2577" max="2577" width="8" style="158" customWidth="1"/>
    <col min="2578" max="2578" width="9.140625" style="158"/>
    <col min="2579" max="2579" width="11" style="158" customWidth="1"/>
    <col min="2580" max="2580" width="8.7109375" style="158" customWidth="1"/>
    <col min="2581" max="2581" width="10" style="158" customWidth="1"/>
    <col min="2582" max="2582" width="10.7109375" style="158" customWidth="1"/>
    <col min="2583" max="2583" width="8.5703125" style="158" customWidth="1"/>
    <col min="2584" max="2584" width="10.5703125" style="158" customWidth="1"/>
    <col min="2585" max="2585" width="10.28515625" style="158" customWidth="1"/>
    <col min="2586" max="2586" width="8.42578125" style="158" customWidth="1"/>
    <col min="2587" max="2587" width="9.5703125" style="158" customWidth="1"/>
    <col min="2588" max="2588" width="8.85546875" style="158" customWidth="1"/>
    <col min="2589" max="2816" width="9.140625" style="158"/>
    <col min="2817" max="2817" width="8.140625" style="158" customWidth="1"/>
    <col min="2818" max="2818" width="41" style="158" customWidth="1"/>
    <col min="2819" max="2819" width="12.42578125" style="158" customWidth="1"/>
    <col min="2820" max="2820" width="9.5703125" style="158" customWidth="1"/>
    <col min="2821" max="2821" width="9.42578125" style="158" customWidth="1"/>
    <col min="2822" max="2822" width="9.28515625" style="158" customWidth="1"/>
    <col min="2823" max="2823" width="9.140625" style="158"/>
    <col min="2824" max="2824" width="9.42578125" style="158" customWidth="1"/>
    <col min="2825" max="2825" width="9.28515625" style="158" customWidth="1"/>
    <col min="2826" max="2826" width="9.5703125" style="158" customWidth="1"/>
    <col min="2827" max="2827" width="10" style="158" customWidth="1"/>
    <col min="2828" max="2828" width="11.140625" style="158" customWidth="1"/>
    <col min="2829" max="2829" width="9.28515625" style="158" customWidth="1"/>
    <col min="2830" max="2830" width="8.42578125" style="158" customWidth="1"/>
    <col min="2831" max="2831" width="9.28515625" style="158" customWidth="1"/>
    <col min="2832" max="2832" width="12" style="158" customWidth="1"/>
    <col min="2833" max="2833" width="8" style="158" customWidth="1"/>
    <col min="2834" max="2834" width="9.140625" style="158"/>
    <col min="2835" max="2835" width="11" style="158" customWidth="1"/>
    <col min="2836" max="2836" width="8.7109375" style="158" customWidth="1"/>
    <col min="2837" max="2837" width="10" style="158" customWidth="1"/>
    <col min="2838" max="2838" width="10.7109375" style="158" customWidth="1"/>
    <col min="2839" max="2839" width="8.5703125" style="158" customWidth="1"/>
    <col min="2840" max="2840" width="10.5703125" style="158" customWidth="1"/>
    <col min="2841" max="2841" width="10.28515625" style="158" customWidth="1"/>
    <col min="2842" max="2842" width="8.42578125" style="158" customWidth="1"/>
    <col min="2843" max="2843" width="9.5703125" style="158" customWidth="1"/>
    <col min="2844" max="2844" width="8.85546875" style="158" customWidth="1"/>
    <col min="2845" max="3072" width="9.140625" style="158"/>
    <col min="3073" max="3073" width="8.140625" style="158" customWidth="1"/>
    <col min="3074" max="3074" width="41" style="158" customWidth="1"/>
    <col min="3075" max="3075" width="12.42578125" style="158" customWidth="1"/>
    <col min="3076" max="3076" width="9.5703125" style="158" customWidth="1"/>
    <col min="3077" max="3077" width="9.42578125" style="158" customWidth="1"/>
    <col min="3078" max="3078" width="9.28515625" style="158" customWidth="1"/>
    <col min="3079" max="3079" width="9.140625" style="158"/>
    <col min="3080" max="3080" width="9.42578125" style="158" customWidth="1"/>
    <col min="3081" max="3081" width="9.28515625" style="158" customWidth="1"/>
    <col min="3082" max="3082" width="9.5703125" style="158" customWidth="1"/>
    <col min="3083" max="3083" width="10" style="158" customWidth="1"/>
    <col min="3084" max="3084" width="11.140625" style="158" customWidth="1"/>
    <col min="3085" max="3085" width="9.28515625" style="158" customWidth="1"/>
    <col min="3086" max="3086" width="8.42578125" style="158" customWidth="1"/>
    <col min="3087" max="3087" width="9.28515625" style="158" customWidth="1"/>
    <col min="3088" max="3088" width="12" style="158" customWidth="1"/>
    <col min="3089" max="3089" width="8" style="158" customWidth="1"/>
    <col min="3090" max="3090" width="9.140625" style="158"/>
    <col min="3091" max="3091" width="11" style="158" customWidth="1"/>
    <col min="3092" max="3092" width="8.7109375" style="158" customWidth="1"/>
    <col min="3093" max="3093" width="10" style="158" customWidth="1"/>
    <col min="3094" max="3094" width="10.7109375" style="158" customWidth="1"/>
    <col min="3095" max="3095" width="8.5703125" style="158" customWidth="1"/>
    <col min="3096" max="3096" width="10.5703125" style="158" customWidth="1"/>
    <col min="3097" max="3097" width="10.28515625" style="158" customWidth="1"/>
    <col min="3098" max="3098" width="8.42578125" style="158" customWidth="1"/>
    <col min="3099" max="3099" width="9.5703125" style="158" customWidth="1"/>
    <col min="3100" max="3100" width="8.85546875" style="158" customWidth="1"/>
    <col min="3101" max="3328" width="9.140625" style="158"/>
    <col min="3329" max="3329" width="8.140625" style="158" customWidth="1"/>
    <col min="3330" max="3330" width="41" style="158" customWidth="1"/>
    <col min="3331" max="3331" width="12.42578125" style="158" customWidth="1"/>
    <col min="3332" max="3332" width="9.5703125" style="158" customWidth="1"/>
    <col min="3333" max="3333" width="9.42578125" style="158" customWidth="1"/>
    <col min="3334" max="3334" width="9.28515625" style="158" customWidth="1"/>
    <col min="3335" max="3335" width="9.140625" style="158"/>
    <col min="3336" max="3336" width="9.42578125" style="158" customWidth="1"/>
    <col min="3337" max="3337" width="9.28515625" style="158" customWidth="1"/>
    <col min="3338" max="3338" width="9.5703125" style="158" customWidth="1"/>
    <col min="3339" max="3339" width="10" style="158" customWidth="1"/>
    <col min="3340" max="3340" width="11.140625" style="158" customWidth="1"/>
    <col min="3341" max="3341" width="9.28515625" style="158" customWidth="1"/>
    <col min="3342" max="3342" width="8.42578125" style="158" customWidth="1"/>
    <col min="3343" max="3343" width="9.28515625" style="158" customWidth="1"/>
    <col min="3344" max="3344" width="12" style="158" customWidth="1"/>
    <col min="3345" max="3345" width="8" style="158" customWidth="1"/>
    <col min="3346" max="3346" width="9.140625" style="158"/>
    <col min="3347" max="3347" width="11" style="158" customWidth="1"/>
    <col min="3348" max="3348" width="8.7109375" style="158" customWidth="1"/>
    <col min="3349" max="3349" width="10" style="158" customWidth="1"/>
    <col min="3350" max="3350" width="10.7109375" style="158" customWidth="1"/>
    <col min="3351" max="3351" width="8.5703125" style="158" customWidth="1"/>
    <col min="3352" max="3352" width="10.5703125" style="158" customWidth="1"/>
    <col min="3353" max="3353" width="10.28515625" style="158" customWidth="1"/>
    <col min="3354" max="3354" width="8.42578125" style="158" customWidth="1"/>
    <col min="3355" max="3355" width="9.5703125" style="158" customWidth="1"/>
    <col min="3356" max="3356" width="8.85546875" style="158" customWidth="1"/>
    <col min="3357" max="3584" width="9.140625" style="158"/>
    <col min="3585" max="3585" width="8.140625" style="158" customWidth="1"/>
    <col min="3586" max="3586" width="41" style="158" customWidth="1"/>
    <col min="3587" max="3587" width="12.42578125" style="158" customWidth="1"/>
    <col min="3588" max="3588" width="9.5703125" style="158" customWidth="1"/>
    <col min="3589" max="3589" width="9.42578125" style="158" customWidth="1"/>
    <col min="3590" max="3590" width="9.28515625" style="158" customWidth="1"/>
    <col min="3591" max="3591" width="9.140625" style="158"/>
    <col min="3592" max="3592" width="9.42578125" style="158" customWidth="1"/>
    <col min="3593" max="3593" width="9.28515625" style="158" customWidth="1"/>
    <col min="3594" max="3594" width="9.5703125" style="158" customWidth="1"/>
    <col min="3595" max="3595" width="10" style="158" customWidth="1"/>
    <col min="3596" max="3596" width="11.140625" style="158" customWidth="1"/>
    <col min="3597" max="3597" width="9.28515625" style="158" customWidth="1"/>
    <col min="3598" max="3598" width="8.42578125" style="158" customWidth="1"/>
    <col min="3599" max="3599" width="9.28515625" style="158" customWidth="1"/>
    <col min="3600" max="3600" width="12" style="158" customWidth="1"/>
    <col min="3601" max="3601" width="8" style="158" customWidth="1"/>
    <col min="3602" max="3602" width="9.140625" style="158"/>
    <col min="3603" max="3603" width="11" style="158" customWidth="1"/>
    <col min="3604" max="3604" width="8.7109375" style="158" customWidth="1"/>
    <col min="3605" max="3605" width="10" style="158" customWidth="1"/>
    <col min="3606" max="3606" width="10.7109375" style="158" customWidth="1"/>
    <col min="3607" max="3607" width="8.5703125" style="158" customWidth="1"/>
    <col min="3608" max="3608" width="10.5703125" style="158" customWidth="1"/>
    <col min="3609" max="3609" width="10.28515625" style="158" customWidth="1"/>
    <col min="3610" max="3610" width="8.42578125" style="158" customWidth="1"/>
    <col min="3611" max="3611" width="9.5703125" style="158" customWidth="1"/>
    <col min="3612" max="3612" width="8.85546875" style="158" customWidth="1"/>
    <col min="3613" max="3840" width="9.140625" style="158"/>
    <col min="3841" max="3841" width="8.140625" style="158" customWidth="1"/>
    <col min="3842" max="3842" width="41" style="158" customWidth="1"/>
    <col min="3843" max="3843" width="12.42578125" style="158" customWidth="1"/>
    <col min="3844" max="3844" width="9.5703125" style="158" customWidth="1"/>
    <col min="3845" max="3845" width="9.42578125" style="158" customWidth="1"/>
    <col min="3846" max="3846" width="9.28515625" style="158" customWidth="1"/>
    <col min="3847" max="3847" width="9.140625" style="158"/>
    <col min="3848" max="3848" width="9.42578125" style="158" customWidth="1"/>
    <col min="3849" max="3849" width="9.28515625" style="158" customWidth="1"/>
    <col min="3850" max="3850" width="9.5703125" style="158" customWidth="1"/>
    <col min="3851" max="3851" width="10" style="158" customWidth="1"/>
    <col min="3852" max="3852" width="11.140625" style="158" customWidth="1"/>
    <col min="3853" max="3853" width="9.28515625" style="158" customWidth="1"/>
    <col min="3854" max="3854" width="8.42578125" style="158" customWidth="1"/>
    <col min="3855" max="3855" width="9.28515625" style="158" customWidth="1"/>
    <col min="3856" max="3856" width="12" style="158" customWidth="1"/>
    <col min="3857" max="3857" width="8" style="158" customWidth="1"/>
    <col min="3858" max="3858" width="9.140625" style="158"/>
    <col min="3859" max="3859" width="11" style="158" customWidth="1"/>
    <col min="3860" max="3860" width="8.7109375" style="158" customWidth="1"/>
    <col min="3861" max="3861" width="10" style="158" customWidth="1"/>
    <col min="3862" max="3862" width="10.7109375" style="158" customWidth="1"/>
    <col min="3863" max="3863" width="8.5703125" style="158" customWidth="1"/>
    <col min="3864" max="3864" width="10.5703125" style="158" customWidth="1"/>
    <col min="3865" max="3865" width="10.28515625" style="158" customWidth="1"/>
    <col min="3866" max="3866" width="8.42578125" style="158" customWidth="1"/>
    <col min="3867" max="3867" width="9.5703125" style="158" customWidth="1"/>
    <col min="3868" max="3868" width="8.85546875" style="158" customWidth="1"/>
    <col min="3869" max="4096" width="9.140625" style="158"/>
    <col min="4097" max="4097" width="8.140625" style="158" customWidth="1"/>
    <col min="4098" max="4098" width="41" style="158" customWidth="1"/>
    <col min="4099" max="4099" width="12.42578125" style="158" customWidth="1"/>
    <col min="4100" max="4100" width="9.5703125" style="158" customWidth="1"/>
    <col min="4101" max="4101" width="9.42578125" style="158" customWidth="1"/>
    <col min="4102" max="4102" width="9.28515625" style="158" customWidth="1"/>
    <col min="4103" max="4103" width="9.140625" style="158"/>
    <col min="4104" max="4104" width="9.42578125" style="158" customWidth="1"/>
    <col min="4105" max="4105" width="9.28515625" style="158" customWidth="1"/>
    <col min="4106" max="4106" width="9.5703125" style="158" customWidth="1"/>
    <col min="4107" max="4107" width="10" style="158" customWidth="1"/>
    <col min="4108" max="4108" width="11.140625" style="158" customWidth="1"/>
    <col min="4109" max="4109" width="9.28515625" style="158" customWidth="1"/>
    <col min="4110" max="4110" width="8.42578125" style="158" customWidth="1"/>
    <col min="4111" max="4111" width="9.28515625" style="158" customWidth="1"/>
    <col min="4112" max="4112" width="12" style="158" customWidth="1"/>
    <col min="4113" max="4113" width="8" style="158" customWidth="1"/>
    <col min="4114" max="4114" width="9.140625" style="158"/>
    <col min="4115" max="4115" width="11" style="158" customWidth="1"/>
    <col min="4116" max="4116" width="8.7109375" style="158" customWidth="1"/>
    <col min="4117" max="4117" width="10" style="158" customWidth="1"/>
    <col min="4118" max="4118" width="10.7109375" style="158" customWidth="1"/>
    <col min="4119" max="4119" width="8.5703125" style="158" customWidth="1"/>
    <col min="4120" max="4120" width="10.5703125" style="158" customWidth="1"/>
    <col min="4121" max="4121" width="10.28515625" style="158" customWidth="1"/>
    <col min="4122" max="4122" width="8.42578125" style="158" customWidth="1"/>
    <col min="4123" max="4123" width="9.5703125" style="158" customWidth="1"/>
    <col min="4124" max="4124" width="8.85546875" style="158" customWidth="1"/>
    <col min="4125" max="4352" width="9.140625" style="158"/>
    <col min="4353" max="4353" width="8.140625" style="158" customWidth="1"/>
    <col min="4354" max="4354" width="41" style="158" customWidth="1"/>
    <col min="4355" max="4355" width="12.42578125" style="158" customWidth="1"/>
    <col min="4356" max="4356" width="9.5703125" style="158" customWidth="1"/>
    <col min="4357" max="4357" width="9.42578125" style="158" customWidth="1"/>
    <col min="4358" max="4358" width="9.28515625" style="158" customWidth="1"/>
    <col min="4359" max="4359" width="9.140625" style="158"/>
    <col min="4360" max="4360" width="9.42578125" style="158" customWidth="1"/>
    <col min="4361" max="4361" width="9.28515625" style="158" customWidth="1"/>
    <col min="4362" max="4362" width="9.5703125" style="158" customWidth="1"/>
    <col min="4363" max="4363" width="10" style="158" customWidth="1"/>
    <col min="4364" max="4364" width="11.140625" style="158" customWidth="1"/>
    <col min="4365" max="4365" width="9.28515625" style="158" customWidth="1"/>
    <col min="4366" max="4366" width="8.42578125" style="158" customWidth="1"/>
    <col min="4367" max="4367" width="9.28515625" style="158" customWidth="1"/>
    <col min="4368" max="4368" width="12" style="158" customWidth="1"/>
    <col min="4369" max="4369" width="8" style="158" customWidth="1"/>
    <col min="4370" max="4370" width="9.140625" style="158"/>
    <col min="4371" max="4371" width="11" style="158" customWidth="1"/>
    <col min="4372" max="4372" width="8.7109375" style="158" customWidth="1"/>
    <col min="4373" max="4373" width="10" style="158" customWidth="1"/>
    <col min="4374" max="4374" width="10.7109375" style="158" customWidth="1"/>
    <col min="4375" max="4375" width="8.5703125" style="158" customWidth="1"/>
    <col min="4376" max="4376" width="10.5703125" style="158" customWidth="1"/>
    <col min="4377" max="4377" width="10.28515625" style="158" customWidth="1"/>
    <col min="4378" max="4378" width="8.42578125" style="158" customWidth="1"/>
    <col min="4379" max="4379" width="9.5703125" style="158" customWidth="1"/>
    <col min="4380" max="4380" width="8.85546875" style="158" customWidth="1"/>
    <col min="4381" max="4608" width="9.140625" style="158"/>
    <col min="4609" max="4609" width="8.140625" style="158" customWidth="1"/>
    <col min="4610" max="4610" width="41" style="158" customWidth="1"/>
    <col min="4611" max="4611" width="12.42578125" style="158" customWidth="1"/>
    <col min="4612" max="4612" width="9.5703125" style="158" customWidth="1"/>
    <col min="4613" max="4613" width="9.42578125" style="158" customWidth="1"/>
    <col min="4614" max="4614" width="9.28515625" style="158" customWidth="1"/>
    <col min="4615" max="4615" width="9.140625" style="158"/>
    <col min="4616" max="4616" width="9.42578125" style="158" customWidth="1"/>
    <col min="4617" max="4617" width="9.28515625" style="158" customWidth="1"/>
    <col min="4618" max="4618" width="9.5703125" style="158" customWidth="1"/>
    <col min="4619" max="4619" width="10" style="158" customWidth="1"/>
    <col min="4620" max="4620" width="11.140625" style="158" customWidth="1"/>
    <col min="4621" max="4621" width="9.28515625" style="158" customWidth="1"/>
    <col min="4622" max="4622" width="8.42578125" style="158" customWidth="1"/>
    <col min="4623" max="4623" width="9.28515625" style="158" customWidth="1"/>
    <col min="4624" max="4624" width="12" style="158" customWidth="1"/>
    <col min="4625" max="4625" width="8" style="158" customWidth="1"/>
    <col min="4626" max="4626" width="9.140625" style="158"/>
    <col min="4627" max="4627" width="11" style="158" customWidth="1"/>
    <col min="4628" max="4628" width="8.7109375" style="158" customWidth="1"/>
    <col min="4629" max="4629" width="10" style="158" customWidth="1"/>
    <col min="4630" max="4630" width="10.7109375" style="158" customWidth="1"/>
    <col min="4631" max="4631" width="8.5703125" style="158" customWidth="1"/>
    <col min="4632" max="4632" width="10.5703125" style="158" customWidth="1"/>
    <col min="4633" max="4633" width="10.28515625" style="158" customWidth="1"/>
    <col min="4634" max="4634" width="8.42578125" style="158" customWidth="1"/>
    <col min="4635" max="4635" width="9.5703125" style="158" customWidth="1"/>
    <col min="4636" max="4636" width="8.85546875" style="158" customWidth="1"/>
    <col min="4637" max="4864" width="9.140625" style="158"/>
    <col min="4865" max="4865" width="8.140625" style="158" customWidth="1"/>
    <col min="4866" max="4866" width="41" style="158" customWidth="1"/>
    <col min="4867" max="4867" width="12.42578125" style="158" customWidth="1"/>
    <col min="4868" max="4868" width="9.5703125" style="158" customWidth="1"/>
    <col min="4869" max="4869" width="9.42578125" style="158" customWidth="1"/>
    <col min="4870" max="4870" width="9.28515625" style="158" customWidth="1"/>
    <col min="4871" max="4871" width="9.140625" style="158"/>
    <col min="4872" max="4872" width="9.42578125" style="158" customWidth="1"/>
    <col min="4873" max="4873" width="9.28515625" style="158" customWidth="1"/>
    <col min="4874" max="4874" width="9.5703125" style="158" customWidth="1"/>
    <col min="4875" max="4875" width="10" style="158" customWidth="1"/>
    <col min="4876" max="4876" width="11.140625" style="158" customWidth="1"/>
    <col min="4877" max="4877" width="9.28515625" style="158" customWidth="1"/>
    <col min="4878" max="4878" width="8.42578125" style="158" customWidth="1"/>
    <col min="4879" max="4879" width="9.28515625" style="158" customWidth="1"/>
    <col min="4880" max="4880" width="12" style="158" customWidth="1"/>
    <col min="4881" max="4881" width="8" style="158" customWidth="1"/>
    <col min="4882" max="4882" width="9.140625" style="158"/>
    <col min="4883" max="4883" width="11" style="158" customWidth="1"/>
    <col min="4884" max="4884" width="8.7109375" style="158" customWidth="1"/>
    <col min="4885" max="4885" width="10" style="158" customWidth="1"/>
    <col min="4886" max="4886" width="10.7109375" style="158" customWidth="1"/>
    <col min="4887" max="4887" width="8.5703125" style="158" customWidth="1"/>
    <col min="4888" max="4888" width="10.5703125" style="158" customWidth="1"/>
    <col min="4889" max="4889" width="10.28515625" style="158" customWidth="1"/>
    <col min="4890" max="4890" width="8.42578125" style="158" customWidth="1"/>
    <col min="4891" max="4891" width="9.5703125" style="158" customWidth="1"/>
    <col min="4892" max="4892" width="8.85546875" style="158" customWidth="1"/>
    <col min="4893" max="5120" width="9.140625" style="158"/>
    <col min="5121" max="5121" width="8.140625" style="158" customWidth="1"/>
    <col min="5122" max="5122" width="41" style="158" customWidth="1"/>
    <col min="5123" max="5123" width="12.42578125" style="158" customWidth="1"/>
    <col min="5124" max="5124" width="9.5703125" style="158" customWidth="1"/>
    <col min="5125" max="5125" width="9.42578125" style="158" customWidth="1"/>
    <col min="5126" max="5126" width="9.28515625" style="158" customWidth="1"/>
    <col min="5127" max="5127" width="9.140625" style="158"/>
    <col min="5128" max="5128" width="9.42578125" style="158" customWidth="1"/>
    <col min="5129" max="5129" width="9.28515625" style="158" customWidth="1"/>
    <col min="5130" max="5130" width="9.5703125" style="158" customWidth="1"/>
    <col min="5131" max="5131" width="10" style="158" customWidth="1"/>
    <col min="5132" max="5132" width="11.140625" style="158" customWidth="1"/>
    <col min="5133" max="5133" width="9.28515625" style="158" customWidth="1"/>
    <col min="5134" max="5134" width="8.42578125" style="158" customWidth="1"/>
    <col min="5135" max="5135" width="9.28515625" style="158" customWidth="1"/>
    <col min="5136" max="5136" width="12" style="158" customWidth="1"/>
    <col min="5137" max="5137" width="8" style="158" customWidth="1"/>
    <col min="5138" max="5138" width="9.140625" style="158"/>
    <col min="5139" max="5139" width="11" style="158" customWidth="1"/>
    <col min="5140" max="5140" width="8.7109375" style="158" customWidth="1"/>
    <col min="5141" max="5141" width="10" style="158" customWidth="1"/>
    <col min="5142" max="5142" width="10.7109375" style="158" customWidth="1"/>
    <col min="5143" max="5143" width="8.5703125" style="158" customWidth="1"/>
    <col min="5144" max="5144" width="10.5703125" style="158" customWidth="1"/>
    <col min="5145" max="5145" width="10.28515625" style="158" customWidth="1"/>
    <col min="5146" max="5146" width="8.42578125" style="158" customWidth="1"/>
    <col min="5147" max="5147" width="9.5703125" style="158" customWidth="1"/>
    <col min="5148" max="5148" width="8.85546875" style="158" customWidth="1"/>
    <col min="5149" max="5376" width="9.140625" style="158"/>
    <col min="5377" max="5377" width="8.140625" style="158" customWidth="1"/>
    <col min="5378" max="5378" width="41" style="158" customWidth="1"/>
    <col min="5379" max="5379" width="12.42578125" style="158" customWidth="1"/>
    <col min="5380" max="5380" width="9.5703125" style="158" customWidth="1"/>
    <col min="5381" max="5381" width="9.42578125" style="158" customWidth="1"/>
    <col min="5382" max="5382" width="9.28515625" style="158" customWidth="1"/>
    <col min="5383" max="5383" width="9.140625" style="158"/>
    <col min="5384" max="5384" width="9.42578125" style="158" customWidth="1"/>
    <col min="5385" max="5385" width="9.28515625" style="158" customWidth="1"/>
    <col min="5386" max="5386" width="9.5703125" style="158" customWidth="1"/>
    <col min="5387" max="5387" width="10" style="158" customWidth="1"/>
    <col min="5388" max="5388" width="11.140625" style="158" customWidth="1"/>
    <col min="5389" max="5389" width="9.28515625" style="158" customWidth="1"/>
    <col min="5390" max="5390" width="8.42578125" style="158" customWidth="1"/>
    <col min="5391" max="5391" width="9.28515625" style="158" customWidth="1"/>
    <col min="5392" max="5392" width="12" style="158" customWidth="1"/>
    <col min="5393" max="5393" width="8" style="158" customWidth="1"/>
    <col min="5394" max="5394" width="9.140625" style="158"/>
    <col min="5395" max="5395" width="11" style="158" customWidth="1"/>
    <col min="5396" max="5396" width="8.7109375" style="158" customWidth="1"/>
    <col min="5397" max="5397" width="10" style="158" customWidth="1"/>
    <col min="5398" max="5398" width="10.7109375" style="158" customWidth="1"/>
    <col min="5399" max="5399" width="8.5703125" style="158" customWidth="1"/>
    <col min="5400" max="5400" width="10.5703125" style="158" customWidth="1"/>
    <col min="5401" max="5401" width="10.28515625" style="158" customWidth="1"/>
    <col min="5402" max="5402" width="8.42578125" style="158" customWidth="1"/>
    <col min="5403" max="5403" width="9.5703125" style="158" customWidth="1"/>
    <col min="5404" max="5404" width="8.85546875" style="158" customWidth="1"/>
    <col min="5405" max="5632" width="9.140625" style="158"/>
    <col min="5633" max="5633" width="8.140625" style="158" customWidth="1"/>
    <col min="5634" max="5634" width="41" style="158" customWidth="1"/>
    <col min="5635" max="5635" width="12.42578125" style="158" customWidth="1"/>
    <col min="5636" max="5636" width="9.5703125" style="158" customWidth="1"/>
    <col min="5637" max="5637" width="9.42578125" style="158" customWidth="1"/>
    <col min="5638" max="5638" width="9.28515625" style="158" customWidth="1"/>
    <col min="5639" max="5639" width="9.140625" style="158"/>
    <col min="5640" max="5640" width="9.42578125" style="158" customWidth="1"/>
    <col min="5641" max="5641" width="9.28515625" style="158" customWidth="1"/>
    <col min="5642" max="5642" width="9.5703125" style="158" customWidth="1"/>
    <col min="5643" max="5643" width="10" style="158" customWidth="1"/>
    <col min="5644" max="5644" width="11.140625" style="158" customWidth="1"/>
    <col min="5645" max="5645" width="9.28515625" style="158" customWidth="1"/>
    <col min="5646" max="5646" width="8.42578125" style="158" customWidth="1"/>
    <col min="5647" max="5647" width="9.28515625" style="158" customWidth="1"/>
    <col min="5648" max="5648" width="12" style="158" customWidth="1"/>
    <col min="5649" max="5649" width="8" style="158" customWidth="1"/>
    <col min="5650" max="5650" width="9.140625" style="158"/>
    <col min="5651" max="5651" width="11" style="158" customWidth="1"/>
    <col min="5652" max="5652" width="8.7109375" style="158" customWidth="1"/>
    <col min="5653" max="5653" width="10" style="158" customWidth="1"/>
    <col min="5654" max="5654" width="10.7109375" style="158" customWidth="1"/>
    <col min="5655" max="5655" width="8.5703125" style="158" customWidth="1"/>
    <col min="5656" max="5656" width="10.5703125" style="158" customWidth="1"/>
    <col min="5657" max="5657" width="10.28515625" style="158" customWidth="1"/>
    <col min="5658" max="5658" width="8.42578125" style="158" customWidth="1"/>
    <col min="5659" max="5659" width="9.5703125" style="158" customWidth="1"/>
    <col min="5660" max="5660" width="8.85546875" style="158" customWidth="1"/>
    <col min="5661" max="5888" width="9.140625" style="158"/>
    <col min="5889" max="5889" width="8.140625" style="158" customWidth="1"/>
    <col min="5890" max="5890" width="41" style="158" customWidth="1"/>
    <col min="5891" max="5891" width="12.42578125" style="158" customWidth="1"/>
    <col min="5892" max="5892" width="9.5703125" style="158" customWidth="1"/>
    <col min="5893" max="5893" width="9.42578125" style="158" customWidth="1"/>
    <col min="5894" max="5894" width="9.28515625" style="158" customWidth="1"/>
    <col min="5895" max="5895" width="9.140625" style="158"/>
    <col min="5896" max="5896" width="9.42578125" style="158" customWidth="1"/>
    <col min="5897" max="5897" width="9.28515625" style="158" customWidth="1"/>
    <col min="5898" max="5898" width="9.5703125" style="158" customWidth="1"/>
    <col min="5899" max="5899" width="10" style="158" customWidth="1"/>
    <col min="5900" max="5900" width="11.140625" style="158" customWidth="1"/>
    <col min="5901" max="5901" width="9.28515625" style="158" customWidth="1"/>
    <col min="5902" max="5902" width="8.42578125" style="158" customWidth="1"/>
    <col min="5903" max="5903" width="9.28515625" style="158" customWidth="1"/>
    <col min="5904" max="5904" width="12" style="158" customWidth="1"/>
    <col min="5905" max="5905" width="8" style="158" customWidth="1"/>
    <col min="5906" max="5906" width="9.140625" style="158"/>
    <col min="5907" max="5907" width="11" style="158" customWidth="1"/>
    <col min="5908" max="5908" width="8.7109375" style="158" customWidth="1"/>
    <col min="5909" max="5909" width="10" style="158" customWidth="1"/>
    <col min="5910" max="5910" width="10.7109375" style="158" customWidth="1"/>
    <col min="5911" max="5911" width="8.5703125" style="158" customWidth="1"/>
    <col min="5912" max="5912" width="10.5703125" style="158" customWidth="1"/>
    <col min="5913" max="5913" width="10.28515625" style="158" customWidth="1"/>
    <col min="5914" max="5914" width="8.42578125" style="158" customWidth="1"/>
    <col min="5915" max="5915" width="9.5703125" style="158" customWidth="1"/>
    <col min="5916" max="5916" width="8.85546875" style="158" customWidth="1"/>
    <col min="5917" max="6144" width="9.140625" style="158"/>
    <col min="6145" max="6145" width="8.140625" style="158" customWidth="1"/>
    <col min="6146" max="6146" width="41" style="158" customWidth="1"/>
    <col min="6147" max="6147" width="12.42578125" style="158" customWidth="1"/>
    <col min="6148" max="6148" width="9.5703125" style="158" customWidth="1"/>
    <col min="6149" max="6149" width="9.42578125" style="158" customWidth="1"/>
    <col min="6150" max="6150" width="9.28515625" style="158" customWidth="1"/>
    <col min="6151" max="6151" width="9.140625" style="158"/>
    <col min="6152" max="6152" width="9.42578125" style="158" customWidth="1"/>
    <col min="6153" max="6153" width="9.28515625" style="158" customWidth="1"/>
    <col min="6154" max="6154" width="9.5703125" style="158" customWidth="1"/>
    <col min="6155" max="6155" width="10" style="158" customWidth="1"/>
    <col min="6156" max="6156" width="11.140625" style="158" customWidth="1"/>
    <col min="6157" max="6157" width="9.28515625" style="158" customWidth="1"/>
    <col min="6158" max="6158" width="8.42578125" style="158" customWidth="1"/>
    <col min="6159" max="6159" width="9.28515625" style="158" customWidth="1"/>
    <col min="6160" max="6160" width="12" style="158" customWidth="1"/>
    <col min="6161" max="6161" width="8" style="158" customWidth="1"/>
    <col min="6162" max="6162" width="9.140625" style="158"/>
    <col min="6163" max="6163" width="11" style="158" customWidth="1"/>
    <col min="6164" max="6164" width="8.7109375" style="158" customWidth="1"/>
    <col min="6165" max="6165" width="10" style="158" customWidth="1"/>
    <col min="6166" max="6166" width="10.7109375" style="158" customWidth="1"/>
    <col min="6167" max="6167" width="8.5703125" style="158" customWidth="1"/>
    <col min="6168" max="6168" width="10.5703125" style="158" customWidth="1"/>
    <col min="6169" max="6169" width="10.28515625" style="158" customWidth="1"/>
    <col min="6170" max="6170" width="8.42578125" style="158" customWidth="1"/>
    <col min="6171" max="6171" width="9.5703125" style="158" customWidth="1"/>
    <col min="6172" max="6172" width="8.85546875" style="158" customWidth="1"/>
    <col min="6173" max="6400" width="9.140625" style="158"/>
    <col min="6401" max="6401" width="8.140625" style="158" customWidth="1"/>
    <col min="6402" max="6402" width="41" style="158" customWidth="1"/>
    <col min="6403" max="6403" width="12.42578125" style="158" customWidth="1"/>
    <col min="6404" max="6404" width="9.5703125" style="158" customWidth="1"/>
    <col min="6405" max="6405" width="9.42578125" style="158" customWidth="1"/>
    <col min="6406" max="6406" width="9.28515625" style="158" customWidth="1"/>
    <col min="6407" max="6407" width="9.140625" style="158"/>
    <col min="6408" max="6408" width="9.42578125" style="158" customWidth="1"/>
    <col min="6409" max="6409" width="9.28515625" style="158" customWidth="1"/>
    <col min="6410" max="6410" width="9.5703125" style="158" customWidth="1"/>
    <col min="6411" max="6411" width="10" style="158" customWidth="1"/>
    <col min="6412" max="6412" width="11.140625" style="158" customWidth="1"/>
    <col min="6413" max="6413" width="9.28515625" style="158" customWidth="1"/>
    <col min="6414" max="6414" width="8.42578125" style="158" customWidth="1"/>
    <col min="6415" max="6415" width="9.28515625" style="158" customWidth="1"/>
    <col min="6416" max="6416" width="12" style="158" customWidth="1"/>
    <col min="6417" max="6417" width="8" style="158" customWidth="1"/>
    <col min="6418" max="6418" width="9.140625" style="158"/>
    <col min="6419" max="6419" width="11" style="158" customWidth="1"/>
    <col min="6420" max="6420" width="8.7109375" style="158" customWidth="1"/>
    <col min="6421" max="6421" width="10" style="158" customWidth="1"/>
    <col min="6422" max="6422" width="10.7109375" style="158" customWidth="1"/>
    <col min="6423" max="6423" width="8.5703125" style="158" customWidth="1"/>
    <col min="6424" max="6424" width="10.5703125" style="158" customWidth="1"/>
    <col min="6425" max="6425" width="10.28515625" style="158" customWidth="1"/>
    <col min="6426" max="6426" width="8.42578125" style="158" customWidth="1"/>
    <col min="6427" max="6427" width="9.5703125" style="158" customWidth="1"/>
    <col min="6428" max="6428" width="8.85546875" style="158" customWidth="1"/>
    <col min="6429" max="6656" width="9.140625" style="158"/>
    <col min="6657" max="6657" width="8.140625" style="158" customWidth="1"/>
    <col min="6658" max="6658" width="41" style="158" customWidth="1"/>
    <col min="6659" max="6659" width="12.42578125" style="158" customWidth="1"/>
    <col min="6660" max="6660" width="9.5703125" style="158" customWidth="1"/>
    <col min="6661" max="6661" width="9.42578125" style="158" customWidth="1"/>
    <col min="6662" max="6662" width="9.28515625" style="158" customWidth="1"/>
    <col min="6663" max="6663" width="9.140625" style="158"/>
    <col min="6664" max="6664" width="9.42578125" style="158" customWidth="1"/>
    <col min="6665" max="6665" width="9.28515625" style="158" customWidth="1"/>
    <col min="6666" max="6666" width="9.5703125" style="158" customWidth="1"/>
    <col min="6667" max="6667" width="10" style="158" customWidth="1"/>
    <col min="6668" max="6668" width="11.140625" style="158" customWidth="1"/>
    <col min="6669" max="6669" width="9.28515625" style="158" customWidth="1"/>
    <col min="6670" max="6670" width="8.42578125" style="158" customWidth="1"/>
    <col min="6671" max="6671" width="9.28515625" style="158" customWidth="1"/>
    <col min="6672" max="6672" width="12" style="158" customWidth="1"/>
    <col min="6673" max="6673" width="8" style="158" customWidth="1"/>
    <col min="6674" max="6674" width="9.140625" style="158"/>
    <col min="6675" max="6675" width="11" style="158" customWidth="1"/>
    <col min="6676" max="6676" width="8.7109375" style="158" customWidth="1"/>
    <col min="6677" max="6677" width="10" style="158" customWidth="1"/>
    <col min="6678" max="6678" width="10.7109375" style="158" customWidth="1"/>
    <col min="6679" max="6679" width="8.5703125" style="158" customWidth="1"/>
    <col min="6680" max="6680" width="10.5703125" style="158" customWidth="1"/>
    <col min="6681" max="6681" width="10.28515625" style="158" customWidth="1"/>
    <col min="6682" max="6682" width="8.42578125" style="158" customWidth="1"/>
    <col min="6683" max="6683" width="9.5703125" style="158" customWidth="1"/>
    <col min="6684" max="6684" width="8.85546875" style="158" customWidth="1"/>
    <col min="6685" max="6912" width="9.140625" style="158"/>
    <col min="6913" max="6913" width="8.140625" style="158" customWidth="1"/>
    <col min="6914" max="6914" width="41" style="158" customWidth="1"/>
    <col min="6915" max="6915" width="12.42578125" style="158" customWidth="1"/>
    <col min="6916" max="6916" width="9.5703125" style="158" customWidth="1"/>
    <col min="6917" max="6917" width="9.42578125" style="158" customWidth="1"/>
    <col min="6918" max="6918" width="9.28515625" style="158" customWidth="1"/>
    <col min="6919" max="6919" width="9.140625" style="158"/>
    <col min="6920" max="6920" width="9.42578125" style="158" customWidth="1"/>
    <col min="6921" max="6921" width="9.28515625" style="158" customWidth="1"/>
    <col min="6922" max="6922" width="9.5703125" style="158" customWidth="1"/>
    <col min="6923" max="6923" width="10" style="158" customWidth="1"/>
    <col min="6924" max="6924" width="11.140625" style="158" customWidth="1"/>
    <col min="6925" max="6925" width="9.28515625" style="158" customWidth="1"/>
    <col min="6926" max="6926" width="8.42578125" style="158" customWidth="1"/>
    <col min="6927" max="6927" width="9.28515625" style="158" customWidth="1"/>
    <col min="6928" max="6928" width="12" style="158" customWidth="1"/>
    <col min="6929" max="6929" width="8" style="158" customWidth="1"/>
    <col min="6930" max="6930" width="9.140625" style="158"/>
    <col min="6931" max="6931" width="11" style="158" customWidth="1"/>
    <col min="6932" max="6932" width="8.7109375" style="158" customWidth="1"/>
    <col min="6933" max="6933" width="10" style="158" customWidth="1"/>
    <col min="6934" max="6934" width="10.7109375" style="158" customWidth="1"/>
    <col min="6935" max="6935" width="8.5703125" style="158" customWidth="1"/>
    <col min="6936" max="6936" width="10.5703125" style="158" customWidth="1"/>
    <col min="6937" max="6937" width="10.28515625" style="158" customWidth="1"/>
    <col min="6938" max="6938" width="8.42578125" style="158" customWidth="1"/>
    <col min="6939" max="6939" width="9.5703125" style="158" customWidth="1"/>
    <col min="6940" max="6940" width="8.85546875" style="158" customWidth="1"/>
    <col min="6941" max="7168" width="9.140625" style="158"/>
    <col min="7169" max="7169" width="8.140625" style="158" customWidth="1"/>
    <col min="7170" max="7170" width="41" style="158" customWidth="1"/>
    <col min="7171" max="7171" width="12.42578125" style="158" customWidth="1"/>
    <col min="7172" max="7172" width="9.5703125" style="158" customWidth="1"/>
    <col min="7173" max="7173" width="9.42578125" style="158" customWidth="1"/>
    <col min="7174" max="7174" width="9.28515625" style="158" customWidth="1"/>
    <col min="7175" max="7175" width="9.140625" style="158"/>
    <col min="7176" max="7176" width="9.42578125" style="158" customWidth="1"/>
    <col min="7177" max="7177" width="9.28515625" style="158" customWidth="1"/>
    <col min="7178" max="7178" width="9.5703125" style="158" customWidth="1"/>
    <col min="7179" max="7179" width="10" style="158" customWidth="1"/>
    <col min="7180" max="7180" width="11.140625" style="158" customWidth="1"/>
    <col min="7181" max="7181" width="9.28515625" style="158" customWidth="1"/>
    <col min="7182" max="7182" width="8.42578125" style="158" customWidth="1"/>
    <col min="7183" max="7183" width="9.28515625" style="158" customWidth="1"/>
    <col min="7184" max="7184" width="12" style="158" customWidth="1"/>
    <col min="7185" max="7185" width="8" style="158" customWidth="1"/>
    <col min="7186" max="7186" width="9.140625" style="158"/>
    <col min="7187" max="7187" width="11" style="158" customWidth="1"/>
    <col min="7188" max="7188" width="8.7109375" style="158" customWidth="1"/>
    <col min="7189" max="7189" width="10" style="158" customWidth="1"/>
    <col min="7190" max="7190" width="10.7109375" style="158" customWidth="1"/>
    <col min="7191" max="7191" width="8.5703125" style="158" customWidth="1"/>
    <col min="7192" max="7192" width="10.5703125" style="158" customWidth="1"/>
    <col min="7193" max="7193" width="10.28515625" style="158" customWidth="1"/>
    <col min="7194" max="7194" width="8.42578125" style="158" customWidth="1"/>
    <col min="7195" max="7195" width="9.5703125" style="158" customWidth="1"/>
    <col min="7196" max="7196" width="8.85546875" style="158" customWidth="1"/>
    <col min="7197" max="7424" width="9.140625" style="158"/>
    <col min="7425" max="7425" width="8.140625" style="158" customWidth="1"/>
    <col min="7426" max="7426" width="41" style="158" customWidth="1"/>
    <col min="7427" max="7427" width="12.42578125" style="158" customWidth="1"/>
    <col min="7428" max="7428" width="9.5703125" style="158" customWidth="1"/>
    <col min="7429" max="7429" width="9.42578125" style="158" customWidth="1"/>
    <col min="7430" max="7430" width="9.28515625" style="158" customWidth="1"/>
    <col min="7431" max="7431" width="9.140625" style="158"/>
    <col min="7432" max="7432" width="9.42578125" style="158" customWidth="1"/>
    <col min="7433" max="7433" width="9.28515625" style="158" customWidth="1"/>
    <col min="7434" max="7434" width="9.5703125" style="158" customWidth="1"/>
    <col min="7435" max="7435" width="10" style="158" customWidth="1"/>
    <col min="7436" max="7436" width="11.140625" style="158" customWidth="1"/>
    <col min="7437" max="7437" width="9.28515625" style="158" customWidth="1"/>
    <col min="7438" max="7438" width="8.42578125" style="158" customWidth="1"/>
    <col min="7439" max="7439" width="9.28515625" style="158" customWidth="1"/>
    <col min="7440" max="7440" width="12" style="158" customWidth="1"/>
    <col min="7441" max="7441" width="8" style="158" customWidth="1"/>
    <col min="7442" max="7442" width="9.140625" style="158"/>
    <col min="7443" max="7443" width="11" style="158" customWidth="1"/>
    <col min="7444" max="7444" width="8.7109375" style="158" customWidth="1"/>
    <col min="7445" max="7445" width="10" style="158" customWidth="1"/>
    <col min="7446" max="7446" width="10.7109375" style="158" customWidth="1"/>
    <col min="7447" max="7447" width="8.5703125" style="158" customWidth="1"/>
    <col min="7448" max="7448" width="10.5703125" style="158" customWidth="1"/>
    <col min="7449" max="7449" width="10.28515625" style="158" customWidth="1"/>
    <col min="7450" max="7450" width="8.42578125" style="158" customWidth="1"/>
    <col min="7451" max="7451" width="9.5703125" style="158" customWidth="1"/>
    <col min="7452" max="7452" width="8.85546875" style="158" customWidth="1"/>
    <col min="7453" max="7680" width="9.140625" style="158"/>
    <col min="7681" max="7681" width="8.140625" style="158" customWidth="1"/>
    <col min="7682" max="7682" width="41" style="158" customWidth="1"/>
    <col min="7683" max="7683" width="12.42578125" style="158" customWidth="1"/>
    <col min="7684" max="7684" width="9.5703125" style="158" customWidth="1"/>
    <col min="7685" max="7685" width="9.42578125" style="158" customWidth="1"/>
    <col min="7686" max="7686" width="9.28515625" style="158" customWidth="1"/>
    <col min="7687" max="7687" width="9.140625" style="158"/>
    <col min="7688" max="7688" width="9.42578125" style="158" customWidth="1"/>
    <col min="7689" max="7689" width="9.28515625" style="158" customWidth="1"/>
    <col min="7690" max="7690" width="9.5703125" style="158" customWidth="1"/>
    <col min="7691" max="7691" width="10" style="158" customWidth="1"/>
    <col min="7692" max="7692" width="11.140625" style="158" customWidth="1"/>
    <col min="7693" max="7693" width="9.28515625" style="158" customWidth="1"/>
    <col min="7694" max="7694" width="8.42578125" style="158" customWidth="1"/>
    <col min="7695" max="7695" width="9.28515625" style="158" customWidth="1"/>
    <col min="7696" max="7696" width="12" style="158" customWidth="1"/>
    <col min="7697" max="7697" width="8" style="158" customWidth="1"/>
    <col min="7698" max="7698" width="9.140625" style="158"/>
    <col min="7699" max="7699" width="11" style="158" customWidth="1"/>
    <col min="7700" max="7700" width="8.7109375" style="158" customWidth="1"/>
    <col min="7701" max="7701" width="10" style="158" customWidth="1"/>
    <col min="7702" max="7702" width="10.7109375" style="158" customWidth="1"/>
    <col min="7703" max="7703" width="8.5703125" style="158" customWidth="1"/>
    <col min="7704" max="7704" width="10.5703125" style="158" customWidth="1"/>
    <col min="7705" max="7705" width="10.28515625" style="158" customWidth="1"/>
    <col min="7706" max="7706" width="8.42578125" style="158" customWidth="1"/>
    <col min="7707" max="7707" width="9.5703125" style="158" customWidth="1"/>
    <col min="7708" max="7708" width="8.85546875" style="158" customWidth="1"/>
    <col min="7709" max="7936" width="9.140625" style="158"/>
    <col min="7937" max="7937" width="8.140625" style="158" customWidth="1"/>
    <col min="7938" max="7938" width="41" style="158" customWidth="1"/>
    <col min="7939" max="7939" width="12.42578125" style="158" customWidth="1"/>
    <col min="7940" max="7940" width="9.5703125" style="158" customWidth="1"/>
    <col min="7941" max="7941" width="9.42578125" style="158" customWidth="1"/>
    <col min="7942" max="7942" width="9.28515625" style="158" customWidth="1"/>
    <col min="7943" max="7943" width="9.140625" style="158"/>
    <col min="7944" max="7944" width="9.42578125" style="158" customWidth="1"/>
    <col min="7945" max="7945" width="9.28515625" style="158" customWidth="1"/>
    <col min="7946" max="7946" width="9.5703125" style="158" customWidth="1"/>
    <col min="7947" max="7947" width="10" style="158" customWidth="1"/>
    <col min="7948" max="7948" width="11.140625" style="158" customWidth="1"/>
    <col min="7949" max="7949" width="9.28515625" style="158" customWidth="1"/>
    <col min="7950" max="7950" width="8.42578125" style="158" customWidth="1"/>
    <col min="7951" max="7951" width="9.28515625" style="158" customWidth="1"/>
    <col min="7952" max="7952" width="12" style="158" customWidth="1"/>
    <col min="7953" max="7953" width="8" style="158" customWidth="1"/>
    <col min="7954" max="7954" width="9.140625" style="158"/>
    <col min="7955" max="7955" width="11" style="158" customWidth="1"/>
    <col min="7956" max="7956" width="8.7109375" style="158" customWidth="1"/>
    <col min="7957" max="7957" width="10" style="158" customWidth="1"/>
    <col min="7958" max="7958" width="10.7109375" style="158" customWidth="1"/>
    <col min="7959" max="7959" width="8.5703125" style="158" customWidth="1"/>
    <col min="7960" max="7960" width="10.5703125" style="158" customWidth="1"/>
    <col min="7961" max="7961" width="10.28515625" style="158" customWidth="1"/>
    <col min="7962" max="7962" width="8.42578125" style="158" customWidth="1"/>
    <col min="7963" max="7963" width="9.5703125" style="158" customWidth="1"/>
    <col min="7964" max="7964" width="8.85546875" style="158" customWidth="1"/>
    <col min="7965" max="8192" width="9.140625" style="158"/>
    <col min="8193" max="8193" width="8.140625" style="158" customWidth="1"/>
    <col min="8194" max="8194" width="41" style="158" customWidth="1"/>
    <col min="8195" max="8195" width="12.42578125" style="158" customWidth="1"/>
    <col min="8196" max="8196" width="9.5703125" style="158" customWidth="1"/>
    <col min="8197" max="8197" width="9.42578125" style="158" customWidth="1"/>
    <col min="8198" max="8198" width="9.28515625" style="158" customWidth="1"/>
    <col min="8199" max="8199" width="9.140625" style="158"/>
    <col min="8200" max="8200" width="9.42578125" style="158" customWidth="1"/>
    <col min="8201" max="8201" width="9.28515625" style="158" customWidth="1"/>
    <col min="8202" max="8202" width="9.5703125" style="158" customWidth="1"/>
    <col min="8203" max="8203" width="10" style="158" customWidth="1"/>
    <col min="8204" max="8204" width="11.140625" style="158" customWidth="1"/>
    <col min="8205" max="8205" width="9.28515625" style="158" customWidth="1"/>
    <col min="8206" max="8206" width="8.42578125" style="158" customWidth="1"/>
    <col min="8207" max="8207" width="9.28515625" style="158" customWidth="1"/>
    <col min="8208" max="8208" width="12" style="158" customWidth="1"/>
    <col min="8209" max="8209" width="8" style="158" customWidth="1"/>
    <col min="8210" max="8210" width="9.140625" style="158"/>
    <col min="8211" max="8211" width="11" style="158" customWidth="1"/>
    <col min="8212" max="8212" width="8.7109375" style="158" customWidth="1"/>
    <col min="8213" max="8213" width="10" style="158" customWidth="1"/>
    <col min="8214" max="8214" width="10.7109375" style="158" customWidth="1"/>
    <col min="8215" max="8215" width="8.5703125" style="158" customWidth="1"/>
    <col min="8216" max="8216" width="10.5703125" style="158" customWidth="1"/>
    <col min="8217" max="8217" width="10.28515625" style="158" customWidth="1"/>
    <col min="8218" max="8218" width="8.42578125" style="158" customWidth="1"/>
    <col min="8219" max="8219" width="9.5703125" style="158" customWidth="1"/>
    <col min="8220" max="8220" width="8.85546875" style="158" customWidth="1"/>
    <col min="8221" max="8448" width="9.140625" style="158"/>
    <col min="8449" max="8449" width="8.140625" style="158" customWidth="1"/>
    <col min="8450" max="8450" width="41" style="158" customWidth="1"/>
    <col min="8451" max="8451" width="12.42578125" style="158" customWidth="1"/>
    <col min="8452" max="8452" width="9.5703125" style="158" customWidth="1"/>
    <col min="8453" max="8453" width="9.42578125" style="158" customWidth="1"/>
    <col min="8454" max="8454" width="9.28515625" style="158" customWidth="1"/>
    <col min="8455" max="8455" width="9.140625" style="158"/>
    <col min="8456" max="8456" width="9.42578125" style="158" customWidth="1"/>
    <col min="8457" max="8457" width="9.28515625" style="158" customWidth="1"/>
    <col min="8458" max="8458" width="9.5703125" style="158" customWidth="1"/>
    <col min="8459" max="8459" width="10" style="158" customWidth="1"/>
    <col min="8460" max="8460" width="11.140625" style="158" customWidth="1"/>
    <col min="8461" max="8461" width="9.28515625" style="158" customWidth="1"/>
    <col min="8462" max="8462" width="8.42578125" style="158" customWidth="1"/>
    <col min="8463" max="8463" width="9.28515625" style="158" customWidth="1"/>
    <col min="8464" max="8464" width="12" style="158" customWidth="1"/>
    <col min="8465" max="8465" width="8" style="158" customWidth="1"/>
    <col min="8466" max="8466" width="9.140625" style="158"/>
    <col min="8467" max="8467" width="11" style="158" customWidth="1"/>
    <col min="8468" max="8468" width="8.7109375" style="158" customWidth="1"/>
    <col min="8469" max="8469" width="10" style="158" customWidth="1"/>
    <col min="8470" max="8470" width="10.7109375" style="158" customWidth="1"/>
    <col min="8471" max="8471" width="8.5703125" style="158" customWidth="1"/>
    <col min="8472" max="8472" width="10.5703125" style="158" customWidth="1"/>
    <col min="8473" max="8473" width="10.28515625" style="158" customWidth="1"/>
    <col min="8474" max="8474" width="8.42578125" style="158" customWidth="1"/>
    <col min="8475" max="8475" width="9.5703125" style="158" customWidth="1"/>
    <col min="8476" max="8476" width="8.85546875" style="158" customWidth="1"/>
    <col min="8477" max="8704" width="9.140625" style="158"/>
    <col min="8705" max="8705" width="8.140625" style="158" customWidth="1"/>
    <col min="8706" max="8706" width="41" style="158" customWidth="1"/>
    <col min="8707" max="8707" width="12.42578125" style="158" customWidth="1"/>
    <col min="8708" max="8708" width="9.5703125" style="158" customWidth="1"/>
    <col min="8709" max="8709" width="9.42578125" style="158" customWidth="1"/>
    <col min="8710" max="8710" width="9.28515625" style="158" customWidth="1"/>
    <col min="8711" max="8711" width="9.140625" style="158"/>
    <col min="8712" max="8712" width="9.42578125" style="158" customWidth="1"/>
    <col min="8713" max="8713" width="9.28515625" style="158" customWidth="1"/>
    <col min="8714" max="8714" width="9.5703125" style="158" customWidth="1"/>
    <col min="8715" max="8715" width="10" style="158" customWidth="1"/>
    <col min="8716" max="8716" width="11.140625" style="158" customWidth="1"/>
    <col min="8717" max="8717" width="9.28515625" style="158" customWidth="1"/>
    <col min="8718" max="8718" width="8.42578125" style="158" customWidth="1"/>
    <col min="8719" max="8719" width="9.28515625" style="158" customWidth="1"/>
    <col min="8720" max="8720" width="12" style="158" customWidth="1"/>
    <col min="8721" max="8721" width="8" style="158" customWidth="1"/>
    <col min="8722" max="8722" width="9.140625" style="158"/>
    <col min="8723" max="8723" width="11" style="158" customWidth="1"/>
    <col min="8724" max="8724" width="8.7109375" style="158" customWidth="1"/>
    <col min="8725" max="8725" width="10" style="158" customWidth="1"/>
    <col min="8726" max="8726" width="10.7109375" style="158" customWidth="1"/>
    <col min="8727" max="8727" width="8.5703125" style="158" customWidth="1"/>
    <col min="8728" max="8728" width="10.5703125" style="158" customWidth="1"/>
    <col min="8729" max="8729" width="10.28515625" style="158" customWidth="1"/>
    <col min="8730" max="8730" width="8.42578125" style="158" customWidth="1"/>
    <col min="8731" max="8731" width="9.5703125" style="158" customWidth="1"/>
    <col min="8732" max="8732" width="8.85546875" style="158" customWidth="1"/>
    <col min="8733" max="8960" width="9.140625" style="158"/>
    <col min="8961" max="8961" width="8.140625" style="158" customWidth="1"/>
    <col min="8962" max="8962" width="41" style="158" customWidth="1"/>
    <col min="8963" max="8963" width="12.42578125" style="158" customWidth="1"/>
    <col min="8964" max="8964" width="9.5703125" style="158" customWidth="1"/>
    <col min="8965" max="8965" width="9.42578125" style="158" customWidth="1"/>
    <col min="8966" max="8966" width="9.28515625" style="158" customWidth="1"/>
    <col min="8967" max="8967" width="9.140625" style="158"/>
    <col min="8968" max="8968" width="9.42578125" style="158" customWidth="1"/>
    <col min="8969" max="8969" width="9.28515625" style="158" customWidth="1"/>
    <col min="8970" max="8970" width="9.5703125" style="158" customWidth="1"/>
    <col min="8971" max="8971" width="10" style="158" customWidth="1"/>
    <col min="8972" max="8972" width="11.140625" style="158" customWidth="1"/>
    <col min="8973" max="8973" width="9.28515625" style="158" customWidth="1"/>
    <col min="8974" max="8974" width="8.42578125" style="158" customWidth="1"/>
    <col min="8975" max="8975" width="9.28515625" style="158" customWidth="1"/>
    <col min="8976" max="8976" width="12" style="158" customWidth="1"/>
    <col min="8977" max="8977" width="8" style="158" customWidth="1"/>
    <col min="8978" max="8978" width="9.140625" style="158"/>
    <col min="8979" max="8979" width="11" style="158" customWidth="1"/>
    <col min="8980" max="8980" width="8.7109375" style="158" customWidth="1"/>
    <col min="8981" max="8981" width="10" style="158" customWidth="1"/>
    <col min="8982" max="8982" width="10.7109375" style="158" customWidth="1"/>
    <col min="8983" max="8983" width="8.5703125" style="158" customWidth="1"/>
    <col min="8984" max="8984" width="10.5703125" style="158" customWidth="1"/>
    <col min="8985" max="8985" width="10.28515625" style="158" customWidth="1"/>
    <col min="8986" max="8986" width="8.42578125" style="158" customWidth="1"/>
    <col min="8987" max="8987" width="9.5703125" style="158" customWidth="1"/>
    <col min="8988" max="8988" width="8.85546875" style="158" customWidth="1"/>
    <col min="8989" max="9216" width="9.140625" style="158"/>
    <col min="9217" max="9217" width="8.140625" style="158" customWidth="1"/>
    <col min="9218" max="9218" width="41" style="158" customWidth="1"/>
    <col min="9219" max="9219" width="12.42578125" style="158" customWidth="1"/>
    <col min="9220" max="9220" width="9.5703125" style="158" customWidth="1"/>
    <col min="9221" max="9221" width="9.42578125" style="158" customWidth="1"/>
    <col min="9222" max="9222" width="9.28515625" style="158" customWidth="1"/>
    <col min="9223" max="9223" width="9.140625" style="158"/>
    <col min="9224" max="9224" width="9.42578125" style="158" customWidth="1"/>
    <col min="9225" max="9225" width="9.28515625" style="158" customWidth="1"/>
    <col min="9226" max="9226" width="9.5703125" style="158" customWidth="1"/>
    <col min="9227" max="9227" width="10" style="158" customWidth="1"/>
    <col min="9228" max="9228" width="11.140625" style="158" customWidth="1"/>
    <col min="9229" max="9229" width="9.28515625" style="158" customWidth="1"/>
    <col min="9230" max="9230" width="8.42578125" style="158" customWidth="1"/>
    <col min="9231" max="9231" width="9.28515625" style="158" customWidth="1"/>
    <col min="9232" max="9232" width="12" style="158" customWidth="1"/>
    <col min="9233" max="9233" width="8" style="158" customWidth="1"/>
    <col min="9234" max="9234" width="9.140625" style="158"/>
    <col min="9235" max="9235" width="11" style="158" customWidth="1"/>
    <col min="9236" max="9236" width="8.7109375" style="158" customWidth="1"/>
    <col min="9237" max="9237" width="10" style="158" customWidth="1"/>
    <col min="9238" max="9238" width="10.7109375" style="158" customWidth="1"/>
    <col min="9239" max="9239" width="8.5703125" style="158" customWidth="1"/>
    <col min="9240" max="9240" width="10.5703125" style="158" customWidth="1"/>
    <col min="9241" max="9241" width="10.28515625" style="158" customWidth="1"/>
    <col min="9242" max="9242" width="8.42578125" style="158" customWidth="1"/>
    <col min="9243" max="9243" width="9.5703125" style="158" customWidth="1"/>
    <col min="9244" max="9244" width="8.85546875" style="158" customWidth="1"/>
    <col min="9245" max="9472" width="9.140625" style="158"/>
    <col min="9473" max="9473" width="8.140625" style="158" customWidth="1"/>
    <col min="9474" max="9474" width="41" style="158" customWidth="1"/>
    <col min="9475" max="9475" width="12.42578125" style="158" customWidth="1"/>
    <col min="9476" max="9476" width="9.5703125" style="158" customWidth="1"/>
    <col min="9477" max="9477" width="9.42578125" style="158" customWidth="1"/>
    <col min="9478" max="9478" width="9.28515625" style="158" customWidth="1"/>
    <col min="9479" max="9479" width="9.140625" style="158"/>
    <col min="9480" max="9480" width="9.42578125" style="158" customWidth="1"/>
    <col min="9481" max="9481" width="9.28515625" style="158" customWidth="1"/>
    <col min="9482" max="9482" width="9.5703125" style="158" customWidth="1"/>
    <col min="9483" max="9483" width="10" style="158" customWidth="1"/>
    <col min="9484" max="9484" width="11.140625" style="158" customWidth="1"/>
    <col min="9485" max="9485" width="9.28515625" style="158" customWidth="1"/>
    <col min="9486" max="9486" width="8.42578125" style="158" customWidth="1"/>
    <col min="9487" max="9487" width="9.28515625" style="158" customWidth="1"/>
    <col min="9488" max="9488" width="12" style="158" customWidth="1"/>
    <col min="9489" max="9489" width="8" style="158" customWidth="1"/>
    <col min="9490" max="9490" width="9.140625" style="158"/>
    <col min="9491" max="9491" width="11" style="158" customWidth="1"/>
    <col min="9492" max="9492" width="8.7109375" style="158" customWidth="1"/>
    <col min="9493" max="9493" width="10" style="158" customWidth="1"/>
    <col min="9494" max="9494" width="10.7109375" style="158" customWidth="1"/>
    <col min="9495" max="9495" width="8.5703125" style="158" customWidth="1"/>
    <col min="9496" max="9496" width="10.5703125" style="158" customWidth="1"/>
    <col min="9497" max="9497" width="10.28515625" style="158" customWidth="1"/>
    <col min="9498" max="9498" width="8.42578125" style="158" customWidth="1"/>
    <col min="9499" max="9499" width="9.5703125" style="158" customWidth="1"/>
    <col min="9500" max="9500" width="8.85546875" style="158" customWidth="1"/>
    <col min="9501" max="9728" width="9.140625" style="158"/>
    <col min="9729" max="9729" width="8.140625" style="158" customWidth="1"/>
    <col min="9730" max="9730" width="41" style="158" customWidth="1"/>
    <col min="9731" max="9731" width="12.42578125" style="158" customWidth="1"/>
    <col min="9732" max="9732" width="9.5703125" style="158" customWidth="1"/>
    <col min="9733" max="9733" width="9.42578125" style="158" customWidth="1"/>
    <col min="9734" max="9734" width="9.28515625" style="158" customWidth="1"/>
    <col min="9735" max="9735" width="9.140625" style="158"/>
    <col min="9736" max="9736" width="9.42578125" style="158" customWidth="1"/>
    <col min="9737" max="9737" width="9.28515625" style="158" customWidth="1"/>
    <col min="9738" max="9738" width="9.5703125" style="158" customWidth="1"/>
    <col min="9739" max="9739" width="10" style="158" customWidth="1"/>
    <col min="9740" max="9740" width="11.140625" style="158" customWidth="1"/>
    <col min="9741" max="9741" width="9.28515625" style="158" customWidth="1"/>
    <col min="9742" max="9742" width="8.42578125" style="158" customWidth="1"/>
    <col min="9743" max="9743" width="9.28515625" style="158" customWidth="1"/>
    <col min="9744" max="9744" width="12" style="158" customWidth="1"/>
    <col min="9745" max="9745" width="8" style="158" customWidth="1"/>
    <col min="9746" max="9746" width="9.140625" style="158"/>
    <col min="9747" max="9747" width="11" style="158" customWidth="1"/>
    <col min="9748" max="9748" width="8.7109375" style="158" customWidth="1"/>
    <col min="9749" max="9749" width="10" style="158" customWidth="1"/>
    <col min="9750" max="9750" width="10.7109375" style="158" customWidth="1"/>
    <col min="9751" max="9751" width="8.5703125" style="158" customWidth="1"/>
    <col min="9752" max="9752" width="10.5703125" style="158" customWidth="1"/>
    <col min="9753" max="9753" width="10.28515625" style="158" customWidth="1"/>
    <col min="9754" max="9754" width="8.42578125" style="158" customWidth="1"/>
    <col min="9755" max="9755" width="9.5703125" style="158" customWidth="1"/>
    <col min="9756" max="9756" width="8.85546875" style="158" customWidth="1"/>
    <col min="9757" max="9984" width="9.140625" style="158"/>
    <col min="9985" max="9985" width="8.140625" style="158" customWidth="1"/>
    <col min="9986" max="9986" width="41" style="158" customWidth="1"/>
    <col min="9987" max="9987" width="12.42578125" style="158" customWidth="1"/>
    <col min="9988" max="9988" width="9.5703125" style="158" customWidth="1"/>
    <col min="9989" max="9989" width="9.42578125" style="158" customWidth="1"/>
    <col min="9990" max="9990" width="9.28515625" style="158" customWidth="1"/>
    <col min="9991" max="9991" width="9.140625" style="158"/>
    <col min="9992" max="9992" width="9.42578125" style="158" customWidth="1"/>
    <col min="9993" max="9993" width="9.28515625" style="158" customWidth="1"/>
    <col min="9994" max="9994" width="9.5703125" style="158" customWidth="1"/>
    <col min="9995" max="9995" width="10" style="158" customWidth="1"/>
    <col min="9996" max="9996" width="11.140625" style="158" customWidth="1"/>
    <col min="9997" max="9997" width="9.28515625" style="158" customWidth="1"/>
    <col min="9998" max="9998" width="8.42578125" style="158" customWidth="1"/>
    <col min="9999" max="9999" width="9.28515625" style="158" customWidth="1"/>
    <col min="10000" max="10000" width="12" style="158" customWidth="1"/>
    <col min="10001" max="10001" width="8" style="158" customWidth="1"/>
    <col min="10002" max="10002" width="9.140625" style="158"/>
    <col min="10003" max="10003" width="11" style="158" customWidth="1"/>
    <col min="10004" max="10004" width="8.7109375" style="158" customWidth="1"/>
    <col min="10005" max="10005" width="10" style="158" customWidth="1"/>
    <col min="10006" max="10006" width="10.7109375" style="158" customWidth="1"/>
    <col min="10007" max="10007" width="8.5703125" style="158" customWidth="1"/>
    <col min="10008" max="10008" width="10.5703125" style="158" customWidth="1"/>
    <col min="10009" max="10009" width="10.28515625" style="158" customWidth="1"/>
    <col min="10010" max="10010" width="8.42578125" style="158" customWidth="1"/>
    <col min="10011" max="10011" width="9.5703125" style="158" customWidth="1"/>
    <col min="10012" max="10012" width="8.85546875" style="158" customWidth="1"/>
    <col min="10013" max="10240" width="9.140625" style="158"/>
    <col min="10241" max="10241" width="8.140625" style="158" customWidth="1"/>
    <col min="10242" max="10242" width="41" style="158" customWidth="1"/>
    <col min="10243" max="10243" width="12.42578125" style="158" customWidth="1"/>
    <col min="10244" max="10244" width="9.5703125" style="158" customWidth="1"/>
    <col min="10245" max="10245" width="9.42578125" style="158" customWidth="1"/>
    <col min="10246" max="10246" width="9.28515625" style="158" customWidth="1"/>
    <col min="10247" max="10247" width="9.140625" style="158"/>
    <col min="10248" max="10248" width="9.42578125" style="158" customWidth="1"/>
    <col min="10249" max="10249" width="9.28515625" style="158" customWidth="1"/>
    <col min="10250" max="10250" width="9.5703125" style="158" customWidth="1"/>
    <col min="10251" max="10251" width="10" style="158" customWidth="1"/>
    <col min="10252" max="10252" width="11.140625" style="158" customWidth="1"/>
    <col min="10253" max="10253" width="9.28515625" style="158" customWidth="1"/>
    <col min="10254" max="10254" width="8.42578125" style="158" customWidth="1"/>
    <col min="10255" max="10255" width="9.28515625" style="158" customWidth="1"/>
    <col min="10256" max="10256" width="12" style="158" customWidth="1"/>
    <col min="10257" max="10257" width="8" style="158" customWidth="1"/>
    <col min="10258" max="10258" width="9.140625" style="158"/>
    <col min="10259" max="10259" width="11" style="158" customWidth="1"/>
    <col min="10260" max="10260" width="8.7109375" style="158" customWidth="1"/>
    <col min="10261" max="10261" width="10" style="158" customWidth="1"/>
    <col min="10262" max="10262" width="10.7109375" style="158" customWidth="1"/>
    <col min="10263" max="10263" width="8.5703125" style="158" customWidth="1"/>
    <col min="10264" max="10264" width="10.5703125" style="158" customWidth="1"/>
    <col min="10265" max="10265" width="10.28515625" style="158" customWidth="1"/>
    <col min="10266" max="10266" width="8.42578125" style="158" customWidth="1"/>
    <col min="10267" max="10267" width="9.5703125" style="158" customWidth="1"/>
    <col min="10268" max="10268" width="8.85546875" style="158" customWidth="1"/>
    <col min="10269" max="10496" width="9.140625" style="158"/>
    <col min="10497" max="10497" width="8.140625" style="158" customWidth="1"/>
    <col min="10498" max="10498" width="41" style="158" customWidth="1"/>
    <col min="10499" max="10499" width="12.42578125" style="158" customWidth="1"/>
    <col min="10500" max="10500" width="9.5703125" style="158" customWidth="1"/>
    <col min="10501" max="10501" width="9.42578125" style="158" customWidth="1"/>
    <col min="10502" max="10502" width="9.28515625" style="158" customWidth="1"/>
    <col min="10503" max="10503" width="9.140625" style="158"/>
    <col min="10504" max="10504" width="9.42578125" style="158" customWidth="1"/>
    <col min="10505" max="10505" width="9.28515625" style="158" customWidth="1"/>
    <col min="10506" max="10506" width="9.5703125" style="158" customWidth="1"/>
    <col min="10507" max="10507" width="10" style="158" customWidth="1"/>
    <col min="10508" max="10508" width="11.140625" style="158" customWidth="1"/>
    <col min="10509" max="10509" width="9.28515625" style="158" customWidth="1"/>
    <col min="10510" max="10510" width="8.42578125" style="158" customWidth="1"/>
    <col min="10511" max="10511" width="9.28515625" style="158" customWidth="1"/>
    <col min="10512" max="10512" width="12" style="158" customWidth="1"/>
    <col min="10513" max="10513" width="8" style="158" customWidth="1"/>
    <col min="10514" max="10514" width="9.140625" style="158"/>
    <col min="10515" max="10515" width="11" style="158" customWidth="1"/>
    <col min="10516" max="10516" width="8.7109375" style="158" customWidth="1"/>
    <col min="10517" max="10517" width="10" style="158" customWidth="1"/>
    <col min="10518" max="10518" width="10.7109375" style="158" customWidth="1"/>
    <col min="10519" max="10519" width="8.5703125" style="158" customWidth="1"/>
    <col min="10520" max="10520" width="10.5703125" style="158" customWidth="1"/>
    <col min="10521" max="10521" width="10.28515625" style="158" customWidth="1"/>
    <col min="10522" max="10522" width="8.42578125" style="158" customWidth="1"/>
    <col min="10523" max="10523" width="9.5703125" style="158" customWidth="1"/>
    <col min="10524" max="10524" width="8.85546875" style="158" customWidth="1"/>
    <col min="10525" max="10752" width="9.140625" style="158"/>
    <col min="10753" max="10753" width="8.140625" style="158" customWidth="1"/>
    <col min="10754" max="10754" width="41" style="158" customWidth="1"/>
    <col min="10755" max="10755" width="12.42578125" style="158" customWidth="1"/>
    <col min="10756" max="10756" width="9.5703125" style="158" customWidth="1"/>
    <col min="10757" max="10757" width="9.42578125" style="158" customWidth="1"/>
    <col min="10758" max="10758" width="9.28515625" style="158" customWidth="1"/>
    <col min="10759" max="10759" width="9.140625" style="158"/>
    <col min="10760" max="10760" width="9.42578125" style="158" customWidth="1"/>
    <col min="10761" max="10761" width="9.28515625" style="158" customWidth="1"/>
    <col min="10762" max="10762" width="9.5703125" style="158" customWidth="1"/>
    <col min="10763" max="10763" width="10" style="158" customWidth="1"/>
    <col min="10764" max="10764" width="11.140625" style="158" customWidth="1"/>
    <col min="10765" max="10765" width="9.28515625" style="158" customWidth="1"/>
    <col min="10766" max="10766" width="8.42578125" style="158" customWidth="1"/>
    <col min="10767" max="10767" width="9.28515625" style="158" customWidth="1"/>
    <col min="10768" max="10768" width="12" style="158" customWidth="1"/>
    <col min="10769" max="10769" width="8" style="158" customWidth="1"/>
    <col min="10770" max="10770" width="9.140625" style="158"/>
    <col min="10771" max="10771" width="11" style="158" customWidth="1"/>
    <col min="10772" max="10772" width="8.7109375" style="158" customWidth="1"/>
    <col min="10773" max="10773" width="10" style="158" customWidth="1"/>
    <col min="10774" max="10774" width="10.7109375" style="158" customWidth="1"/>
    <col min="10775" max="10775" width="8.5703125" style="158" customWidth="1"/>
    <col min="10776" max="10776" width="10.5703125" style="158" customWidth="1"/>
    <col min="10777" max="10777" width="10.28515625" style="158" customWidth="1"/>
    <col min="10778" max="10778" width="8.42578125" style="158" customWidth="1"/>
    <col min="10779" max="10779" width="9.5703125" style="158" customWidth="1"/>
    <col min="10780" max="10780" width="8.85546875" style="158" customWidth="1"/>
    <col min="10781" max="11008" width="9.140625" style="158"/>
    <col min="11009" max="11009" width="8.140625" style="158" customWidth="1"/>
    <col min="11010" max="11010" width="41" style="158" customWidth="1"/>
    <col min="11011" max="11011" width="12.42578125" style="158" customWidth="1"/>
    <col min="11012" max="11012" width="9.5703125" style="158" customWidth="1"/>
    <col min="11013" max="11013" width="9.42578125" style="158" customWidth="1"/>
    <col min="11014" max="11014" width="9.28515625" style="158" customWidth="1"/>
    <col min="11015" max="11015" width="9.140625" style="158"/>
    <col min="11016" max="11016" width="9.42578125" style="158" customWidth="1"/>
    <col min="11017" max="11017" width="9.28515625" style="158" customWidth="1"/>
    <col min="11018" max="11018" width="9.5703125" style="158" customWidth="1"/>
    <col min="11019" max="11019" width="10" style="158" customWidth="1"/>
    <col min="11020" max="11020" width="11.140625" style="158" customWidth="1"/>
    <col min="11021" max="11021" width="9.28515625" style="158" customWidth="1"/>
    <col min="11022" max="11022" width="8.42578125" style="158" customWidth="1"/>
    <col min="11023" max="11023" width="9.28515625" style="158" customWidth="1"/>
    <col min="11024" max="11024" width="12" style="158" customWidth="1"/>
    <col min="11025" max="11025" width="8" style="158" customWidth="1"/>
    <col min="11026" max="11026" width="9.140625" style="158"/>
    <col min="11027" max="11027" width="11" style="158" customWidth="1"/>
    <col min="11028" max="11028" width="8.7109375" style="158" customWidth="1"/>
    <col min="11029" max="11029" width="10" style="158" customWidth="1"/>
    <col min="11030" max="11030" width="10.7109375" style="158" customWidth="1"/>
    <col min="11031" max="11031" width="8.5703125" style="158" customWidth="1"/>
    <col min="11032" max="11032" width="10.5703125" style="158" customWidth="1"/>
    <col min="11033" max="11033" width="10.28515625" style="158" customWidth="1"/>
    <col min="11034" max="11034" width="8.42578125" style="158" customWidth="1"/>
    <col min="11035" max="11035" width="9.5703125" style="158" customWidth="1"/>
    <col min="11036" max="11036" width="8.85546875" style="158" customWidth="1"/>
    <col min="11037" max="11264" width="9.140625" style="158"/>
    <col min="11265" max="11265" width="8.140625" style="158" customWidth="1"/>
    <col min="11266" max="11266" width="41" style="158" customWidth="1"/>
    <col min="11267" max="11267" width="12.42578125" style="158" customWidth="1"/>
    <col min="11268" max="11268" width="9.5703125" style="158" customWidth="1"/>
    <col min="11269" max="11269" width="9.42578125" style="158" customWidth="1"/>
    <col min="11270" max="11270" width="9.28515625" style="158" customWidth="1"/>
    <col min="11271" max="11271" width="9.140625" style="158"/>
    <col min="11272" max="11272" width="9.42578125" style="158" customWidth="1"/>
    <col min="11273" max="11273" width="9.28515625" style="158" customWidth="1"/>
    <col min="11274" max="11274" width="9.5703125" style="158" customWidth="1"/>
    <col min="11275" max="11275" width="10" style="158" customWidth="1"/>
    <col min="11276" max="11276" width="11.140625" style="158" customWidth="1"/>
    <col min="11277" max="11277" width="9.28515625" style="158" customWidth="1"/>
    <col min="11278" max="11278" width="8.42578125" style="158" customWidth="1"/>
    <col min="11279" max="11279" width="9.28515625" style="158" customWidth="1"/>
    <col min="11280" max="11280" width="12" style="158" customWidth="1"/>
    <col min="11281" max="11281" width="8" style="158" customWidth="1"/>
    <col min="11282" max="11282" width="9.140625" style="158"/>
    <col min="11283" max="11283" width="11" style="158" customWidth="1"/>
    <col min="11284" max="11284" width="8.7109375" style="158" customWidth="1"/>
    <col min="11285" max="11285" width="10" style="158" customWidth="1"/>
    <col min="11286" max="11286" width="10.7109375" style="158" customWidth="1"/>
    <col min="11287" max="11287" width="8.5703125" style="158" customWidth="1"/>
    <col min="11288" max="11288" width="10.5703125" style="158" customWidth="1"/>
    <col min="11289" max="11289" width="10.28515625" style="158" customWidth="1"/>
    <col min="11290" max="11290" width="8.42578125" style="158" customWidth="1"/>
    <col min="11291" max="11291" width="9.5703125" style="158" customWidth="1"/>
    <col min="11292" max="11292" width="8.85546875" style="158" customWidth="1"/>
    <col min="11293" max="11520" width="9.140625" style="158"/>
    <col min="11521" max="11521" width="8.140625" style="158" customWidth="1"/>
    <col min="11522" max="11522" width="41" style="158" customWidth="1"/>
    <col min="11523" max="11523" width="12.42578125" style="158" customWidth="1"/>
    <col min="11524" max="11524" width="9.5703125" style="158" customWidth="1"/>
    <col min="11525" max="11525" width="9.42578125" style="158" customWidth="1"/>
    <col min="11526" max="11526" width="9.28515625" style="158" customWidth="1"/>
    <col min="11527" max="11527" width="9.140625" style="158"/>
    <col min="11528" max="11528" width="9.42578125" style="158" customWidth="1"/>
    <col min="11529" max="11529" width="9.28515625" style="158" customWidth="1"/>
    <col min="11530" max="11530" width="9.5703125" style="158" customWidth="1"/>
    <col min="11531" max="11531" width="10" style="158" customWidth="1"/>
    <col min="11532" max="11532" width="11.140625" style="158" customWidth="1"/>
    <col min="11533" max="11533" width="9.28515625" style="158" customWidth="1"/>
    <col min="11534" max="11534" width="8.42578125" style="158" customWidth="1"/>
    <col min="11535" max="11535" width="9.28515625" style="158" customWidth="1"/>
    <col min="11536" max="11536" width="12" style="158" customWidth="1"/>
    <col min="11537" max="11537" width="8" style="158" customWidth="1"/>
    <col min="11538" max="11538" width="9.140625" style="158"/>
    <col min="11539" max="11539" width="11" style="158" customWidth="1"/>
    <col min="11540" max="11540" width="8.7109375" style="158" customWidth="1"/>
    <col min="11541" max="11541" width="10" style="158" customWidth="1"/>
    <col min="11542" max="11542" width="10.7109375" style="158" customWidth="1"/>
    <col min="11543" max="11543" width="8.5703125" style="158" customWidth="1"/>
    <col min="11544" max="11544" width="10.5703125" style="158" customWidth="1"/>
    <col min="11545" max="11545" width="10.28515625" style="158" customWidth="1"/>
    <col min="11546" max="11546" width="8.42578125" style="158" customWidth="1"/>
    <col min="11547" max="11547" width="9.5703125" style="158" customWidth="1"/>
    <col min="11548" max="11548" width="8.85546875" style="158" customWidth="1"/>
    <col min="11549" max="11776" width="9.140625" style="158"/>
    <col min="11777" max="11777" width="8.140625" style="158" customWidth="1"/>
    <col min="11778" max="11778" width="41" style="158" customWidth="1"/>
    <col min="11779" max="11779" width="12.42578125" style="158" customWidth="1"/>
    <col min="11780" max="11780" width="9.5703125" style="158" customWidth="1"/>
    <col min="11781" max="11781" width="9.42578125" style="158" customWidth="1"/>
    <col min="11782" max="11782" width="9.28515625" style="158" customWidth="1"/>
    <col min="11783" max="11783" width="9.140625" style="158"/>
    <col min="11784" max="11784" width="9.42578125" style="158" customWidth="1"/>
    <col min="11785" max="11785" width="9.28515625" style="158" customWidth="1"/>
    <col min="11786" max="11786" width="9.5703125" style="158" customWidth="1"/>
    <col min="11787" max="11787" width="10" style="158" customWidth="1"/>
    <col min="11788" max="11788" width="11.140625" style="158" customWidth="1"/>
    <col min="11789" max="11789" width="9.28515625" style="158" customWidth="1"/>
    <col min="11790" max="11790" width="8.42578125" style="158" customWidth="1"/>
    <col min="11791" max="11791" width="9.28515625" style="158" customWidth="1"/>
    <col min="11792" max="11792" width="12" style="158" customWidth="1"/>
    <col min="11793" max="11793" width="8" style="158" customWidth="1"/>
    <col min="11794" max="11794" width="9.140625" style="158"/>
    <col min="11795" max="11795" width="11" style="158" customWidth="1"/>
    <col min="11796" max="11796" width="8.7109375" style="158" customWidth="1"/>
    <col min="11797" max="11797" width="10" style="158" customWidth="1"/>
    <col min="11798" max="11798" width="10.7109375" style="158" customWidth="1"/>
    <col min="11799" max="11799" width="8.5703125" style="158" customWidth="1"/>
    <col min="11800" max="11800" width="10.5703125" style="158" customWidth="1"/>
    <col min="11801" max="11801" width="10.28515625" style="158" customWidth="1"/>
    <col min="11802" max="11802" width="8.42578125" style="158" customWidth="1"/>
    <col min="11803" max="11803" width="9.5703125" style="158" customWidth="1"/>
    <col min="11804" max="11804" width="8.85546875" style="158" customWidth="1"/>
    <col min="11805" max="12032" width="9.140625" style="158"/>
    <col min="12033" max="12033" width="8.140625" style="158" customWidth="1"/>
    <col min="12034" max="12034" width="41" style="158" customWidth="1"/>
    <col min="12035" max="12035" width="12.42578125" style="158" customWidth="1"/>
    <col min="12036" max="12036" width="9.5703125" style="158" customWidth="1"/>
    <col min="12037" max="12037" width="9.42578125" style="158" customWidth="1"/>
    <col min="12038" max="12038" width="9.28515625" style="158" customWidth="1"/>
    <col min="12039" max="12039" width="9.140625" style="158"/>
    <col min="12040" max="12040" width="9.42578125" style="158" customWidth="1"/>
    <col min="12041" max="12041" width="9.28515625" style="158" customWidth="1"/>
    <col min="12042" max="12042" width="9.5703125" style="158" customWidth="1"/>
    <col min="12043" max="12043" width="10" style="158" customWidth="1"/>
    <col min="12044" max="12044" width="11.140625" style="158" customWidth="1"/>
    <col min="12045" max="12045" width="9.28515625" style="158" customWidth="1"/>
    <col min="12046" max="12046" width="8.42578125" style="158" customWidth="1"/>
    <col min="12047" max="12047" width="9.28515625" style="158" customWidth="1"/>
    <col min="12048" max="12048" width="12" style="158" customWidth="1"/>
    <col min="12049" max="12049" width="8" style="158" customWidth="1"/>
    <col min="12050" max="12050" width="9.140625" style="158"/>
    <col min="12051" max="12051" width="11" style="158" customWidth="1"/>
    <col min="12052" max="12052" width="8.7109375" style="158" customWidth="1"/>
    <col min="12053" max="12053" width="10" style="158" customWidth="1"/>
    <col min="12054" max="12054" width="10.7109375" style="158" customWidth="1"/>
    <col min="12055" max="12055" width="8.5703125" style="158" customWidth="1"/>
    <col min="12056" max="12056" width="10.5703125" style="158" customWidth="1"/>
    <col min="12057" max="12057" width="10.28515625" style="158" customWidth="1"/>
    <col min="12058" max="12058" width="8.42578125" style="158" customWidth="1"/>
    <col min="12059" max="12059" width="9.5703125" style="158" customWidth="1"/>
    <col min="12060" max="12060" width="8.85546875" style="158" customWidth="1"/>
    <col min="12061" max="12288" width="9.140625" style="158"/>
    <col min="12289" max="12289" width="8.140625" style="158" customWidth="1"/>
    <col min="12290" max="12290" width="41" style="158" customWidth="1"/>
    <col min="12291" max="12291" width="12.42578125" style="158" customWidth="1"/>
    <col min="12292" max="12292" width="9.5703125" style="158" customWidth="1"/>
    <col min="12293" max="12293" width="9.42578125" style="158" customWidth="1"/>
    <col min="12294" max="12294" width="9.28515625" style="158" customWidth="1"/>
    <col min="12295" max="12295" width="9.140625" style="158"/>
    <col min="12296" max="12296" width="9.42578125" style="158" customWidth="1"/>
    <col min="12297" max="12297" width="9.28515625" style="158" customWidth="1"/>
    <col min="12298" max="12298" width="9.5703125" style="158" customWidth="1"/>
    <col min="12299" max="12299" width="10" style="158" customWidth="1"/>
    <col min="12300" max="12300" width="11.140625" style="158" customWidth="1"/>
    <col min="12301" max="12301" width="9.28515625" style="158" customWidth="1"/>
    <col min="12302" max="12302" width="8.42578125" style="158" customWidth="1"/>
    <col min="12303" max="12303" width="9.28515625" style="158" customWidth="1"/>
    <col min="12304" max="12304" width="12" style="158" customWidth="1"/>
    <col min="12305" max="12305" width="8" style="158" customWidth="1"/>
    <col min="12306" max="12306" width="9.140625" style="158"/>
    <col min="12307" max="12307" width="11" style="158" customWidth="1"/>
    <col min="12308" max="12308" width="8.7109375" style="158" customWidth="1"/>
    <col min="12309" max="12309" width="10" style="158" customWidth="1"/>
    <col min="12310" max="12310" width="10.7109375" style="158" customWidth="1"/>
    <col min="12311" max="12311" width="8.5703125" style="158" customWidth="1"/>
    <col min="12312" max="12312" width="10.5703125" style="158" customWidth="1"/>
    <col min="12313" max="12313" width="10.28515625" style="158" customWidth="1"/>
    <col min="12314" max="12314" width="8.42578125" style="158" customWidth="1"/>
    <col min="12315" max="12315" width="9.5703125" style="158" customWidth="1"/>
    <col min="12316" max="12316" width="8.85546875" style="158" customWidth="1"/>
    <col min="12317" max="12544" width="9.140625" style="158"/>
    <col min="12545" max="12545" width="8.140625" style="158" customWidth="1"/>
    <col min="12546" max="12546" width="41" style="158" customWidth="1"/>
    <col min="12547" max="12547" width="12.42578125" style="158" customWidth="1"/>
    <col min="12548" max="12548" width="9.5703125" style="158" customWidth="1"/>
    <col min="12549" max="12549" width="9.42578125" style="158" customWidth="1"/>
    <col min="12550" max="12550" width="9.28515625" style="158" customWidth="1"/>
    <col min="12551" max="12551" width="9.140625" style="158"/>
    <col min="12552" max="12552" width="9.42578125" style="158" customWidth="1"/>
    <col min="12553" max="12553" width="9.28515625" style="158" customWidth="1"/>
    <col min="12554" max="12554" width="9.5703125" style="158" customWidth="1"/>
    <col min="12555" max="12555" width="10" style="158" customWidth="1"/>
    <col min="12556" max="12556" width="11.140625" style="158" customWidth="1"/>
    <col min="12557" max="12557" width="9.28515625" style="158" customWidth="1"/>
    <col min="12558" max="12558" width="8.42578125" style="158" customWidth="1"/>
    <col min="12559" max="12559" width="9.28515625" style="158" customWidth="1"/>
    <col min="12560" max="12560" width="12" style="158" customWidth="1"/>
    <col min="12561" max="12561" width="8" style="158" customWidth="1"/>
    <col min="12562" max="12562" width="9.140625" style="158"/>
    <col min="12563" max="12563" width="11" style="158" customWidth="1"/>
    <col min="12564" max="12564" width="8.7109375" style="158" customWidth="1"/>
    <col min="12565" max="12565" width="10" style="158" customWidth="1"/>
    <col min="12566" max="12566" width="10.7109375" style="158" customWidth="1"/>
    <col min="12567" max="12567" width="8.5703125" style="158" customWidth="1"/>
    <col min="12568" max="12568" width="10.5703125" style="158" customWidth="1"/>
    <col min="12569" max="12569" width="10.28515625" style="158" customWidth="1"/>
    <col min="12570" max="12570" width="8.42578125" style="158" customWidth="1"/>
    <col min="12571" max="12571" width="9.5703125" style="158" customWidth="1"/>
    <col min="12572" max="12572" width="8.85546875" style="158" customWidth="1"/>
    <col min="12573" max="12800" width="9.140625" style="158"/>
    <col min="12801" max="12801" width="8.140625" style="158" customWidth="1"/>
    <col min="12802" max="12802" width="41" style="158" customWidth="1"/>
    <col min="12803" max="12803" width="12.42578125" style="158" customWidth="1"/>
    <col min="12804" max="12804" width="9.5703125" style="158" customWidth="1"/>
    <col min="12805" max="12805" width="9.42578125" style="158" customWidth="1"/>
    <col min="12806" max="12806" width="9.28515625" style="158" customWidth="1"/>
    <col min="12807" max="12807" width="9.140625" style="158"/>
    <col min="12808" max="12808" width="9.42578125" style="158" customWidth="1"/>
    <col min="12809" max="12809" width="9.28515625" style="158" customWidth="1"/>
    <col min="12810" max="12810" width="9.5703125" style="158" customWidth="1"/>
    <col min="12811" max="12811" width="10" style="158" customWidth="1"/>
    <col min="12812" max="12812" width="11.140625" style="158" customWidth="1"/>
    <col min="12813" max="12813" width="9.28515625" style="158" customWidth="1"/>
    <col min="12814" max="12814" width="8.42578125" style="158" customWidth="1"/>
    <col min="12815" max="12815" width="9.28515625" style="158" customWidth="1"/>
    <col min="12816" max="12816" width="12" style="158" customWidth="1"/>
    <col min="12817" max="12817" width="8" style="158" customWidth="1"/>
    <col min="12818" max="12818" width="9.140625" style="158"/>
    <col min="12819" max="12819" width="11" style="158" customWidth="1"/>
    <col min="12820" max="12820" width="8.7109375" style="158" customWidth="1"/>
    <col min="12821" max="12821" width="10" style="158" customWidth="1"/>
    <col min="12822" max="12822" width="10.7109375" style="158" customWidth="1"/>
    <col min="12823" max="12823" width="8.5703125" style="158" customWidth="1"/>
    <col min="12824" max="12824" width="10.5703125" style="158" customWidth="1"/>
    <col min="12825" max="12825" width="10.28515625" style="158" customWidth="1"/>
    <col min="12826" max="12826" width="8.42578125" style="158" customWidth="1"/>
    <col min="12827" max="12827" width="9.5703125" style="158" customWidth="1"/>
    <col min="12828" max="12828" width="8.85546875" style="158" customWidth="1"/>
    <col min="12829" max="13056" width="9.140625" style="158"/>
    <col min="13057" max="13057" width="8.140625" style="158" customWidth="1"/>
    <col min="13058" max="13058" width="41" style="158" customWidth="1"/>
    <col min="13059" max="13059" width="12.42578125" style="158" customWidth="1"/>
    <col min="13060" max="13060" width="9.5703125" style="158" customWidth="1"/>
    <col min="13061" max="13061" width="9.42578125" style="158" customWidth="1"/>
    <col min="13062" max="13062" width="9.28515625" style="158" customWidth="1"/>
    <col min="13063" max="13063" width="9.140625" style="158"/>
    <col min="13064" max="13064" width="9.42578125" style="158" customWidth="1"/>
    <col min="13065" max="13065" width="9.28515625" style="158" customWidth="1"/>
    <col min="13066" max="13066" width="9.5703125" style="158" customWidth="1"/>
    <col min="13067" max="13067" width="10" style="158" customWidth="1"/>
    <col min="13068" max="13068" width="11.140625" style="158" customWidth="1"/>
    <col min="13069" max="13069" width="9.28515625" style="158" customWidth="1"/>
    <col min="13070" max="13070" width="8.42578125" style="158" customWidth="1"/>
    <col min="13071" max="13071" width="9.28515625" style="158" customWidth="1"/>
    <col min="13072" max="13072" width="12" style="158" customWidth="1"/>
    <col min="13073" max="13073" width="8" style="158" customWidth="1"/>
    <col min="13074" max="13074" width="9.140625" style="158"/>
    <col min="13075" max="13075" width="11" style="158" customWidth="1"/>
    <col min="13076" max="13076" width="8.7109375" style="158" customWidth="1"/>
    <col min="13077" max="13077" width="10" style="158" customWidth="1"/>
    <col min="13078" max="13078" width="10.7109375" style="158" customWidth="1"/>
    <col min="13079" max="13079" width="8.5703125" style="158" customWidth="1"/>
    <col min="13080" max="13080" width="10.5703125" style="158" customWidth="1"/>
    <col min="13081" max="13081" width="10.28515625" style="158" customWidth="1"/>
    <col min="13082" max="13082" width="8.42578125" style="158" customWidth="1"/>
    <col min="13083" max="13083" width="9.5703125" style="158" customWidth="1"/>
    <col min="13084" max="13084" width="8.85546875" style="158" customWidth="1"/>
    <col min="13085" max="13312" width="9.140625" style="158"/>
    <col min="13313" max="13313" width="8.140625" style="158" customWidth="1"/>
    <col min="13314" max="13314" width="41" style="158" customWidth="1"/>
    <col min="13315" max="13315" width="12.42578125" style="158" customWidth="1"/>
    <col min="13316" max="13316" width="9.5703125" style="158" customWidth="1"/>
    <col min="13317" max="13317" width="9.42578125" style="158" customWidth="1"/>
    <col min="13318" max="13318" width="9.28515625" style="158" customWidth="1"/>
    <col min="13319" max="13319" width="9.140625" style="158"/>
    <col min="13320" max="13320" width="9.42578125" style="158" customWidth="1"/>
    <col min="13321" max="13321" width="9.28515625" style="158" customWidth="1"/>
    <col min="13322" max="13322" width="9.5703125" style="158" customWidth="1"/>
    <col min="13323" max="13323" width="10" style="158" customWidth="1"/>
    <col min="13324" max="13324" width="11.140625" style="158" customWidth="1"/>
    <col min="13325" max="13325" width="9.28515625" style="158" customWidth="1"/>
    <col min="13326" max="13326" width="8.42578125" style="158" customWidth="1"/>
    <col min="13327" max="13327" width="9.28515625" style="158" customWidth="1"/>
    <col min="13328" max="13328" width="12" style="158" customWidth="1"/>
    <col min="13329" max="13329" width="8" style="158" customWidth="1"/>
    <col min="13330" max="13330" width="9.140625" style="158"/>
    <col min="13331" max="13331" width="11" style="158" customWidth="1"/>
    <col min="13332" max="13332" width="8.7109375" style="158" customWidth="1"/>
    <col min="13333" max="13333" width="10" style="158" customWidth="1"/>
    <col min="13334" max="13334" width="10.7109375" style="158" customWidth="1"/>
    <col min="13335" max="13335" width="8.5703125" style="158" customWidth="1"/>
    <col min="13336" max="13336" width="10.5703125" style="158" customWidth="1"/>
    <col min="13337" max="13337" width="10.28515625" style="158" customWidth="1"/>
    <col min="13338" max="13338" width="8.42578125" style="158" customWidth="1"/>
    <col min="13339" max="13339" width="9.5703125" style="158" customWidth="1"/>
    <col min="13340" max="13340" width="8.85546875" style="158" customWidth="1"/>
    <col min="13341" max="13568" width="9.140625" style="158"/>
    <col min="13569" max="13569" width="8.140625" style="158" customWidth="1"/>
    <col min="13570" max="13570" width="41" style="158" customWidth="1"/>
    <col min="13571" max="13571" width="12.42578125" style="158" customWidth="1"/>
    <col min="13572" max="13572" width="9.5703125" style="158" customWidth="1"/>
    <col min="13573" max="13573" width="9.42578125" style="158" customWidth="1"/>
    <col min="13574" max="13574" width="9.28515625" style="158" customWidth="1"/>
    <col min="13575" max="13575" width="9.140625" style="158"/>
    <col min="13576" max="13576" width="9.42578125" style="158" customWidth="1"/>
    <col min="13577" max="13577" width="9.28515625" style="158" customWidth="1"/>
    <col min="13578" max="13578" width="9.5703125" style="158" customWidth="1"/>
    <col min="13579" max="13579" width="10" style="158" customWidth="1"/>
    <col min="13580" max="13580" width="11.140625" style="158" customWidth="1"/>
    <col min="13581" max="13581" width="9.28515625" style="158" customWidth="1"/>
    <col min="13582" max="13582" width="8.42578125" style="158" customWidth="1"/>
    <col min="13583" max="13583" width="9.28515625" style="158" customWidth="1"/>
    <col min="13584" max="13584" width="12" style="158" customWidth="1"/>
    <col min="13585" max="13585" width="8" style="158" customWidth="1"/>
    <col min="13586" max="13586" width="9.140625" style="158"/>
    <col min="13587" max="13587" width="11" style="158" customWidth="1"/>
    <col min="13588" max="13588" width="8.7109375" style="158" customWidth="1"/>
    <col min="13589" max="13589" width="10" style="158" customWidth="1"/>
    <col min="13590" max="13590" width="10.7109375" style="158" customWidth="1"/>
    <col min="13591" max="13591" width="8.5703125" style="158" customWidth="1"/>
    <col min="13592" max="13592" width="10.5703125" style="158" customWidth="1"/>
    <col min="13593" max="13593" width="10.28515625" style="158" customWidth="1"/>
    <col min="13594" max="13594" width="8.42578125" style="158" customWidth="1"/>
    <col min="13595" max="13595" width="9.5703125" style="158" customWidth="1"/>
    <col min="13596" max="13596" width="8.85546875" style="158" customWidth="1"/>
    <col min="13597" max="13824" width="9.140625" style="158"/>
    <col min="13825" max="13825" width="8.140625" style="158" customWidth="1"/>
    <col min="13826" max="13826" width="41" style="158" customWidth="1"/>
    <col min="13827" max="13827" width="12.42578125" style="158" customWidth="1"/>
    <col min="13828" max="13828" width="9.5703125" style="158" customWidth="1"/>
    <col min="13829" max="13829" width="9.42578125" style="158" customWidth="1"/>
    <col min="13830" max="13830" width="9.28515625" style="158" customWidth="1"/>
    <col min="13831" max="13831" width="9.140625" style="158"/>
    <col min="13832" max="13832" width="9.42578125" style="158" customWidth="1"/>
    <col min="13833" max="13833" width="9.28515625" style="158" customWidth="1"/>
    <col min="13834" max="13834" width="9.5703125" style="158" customWidth="1"/>
    <col min="13835" max="13835" width="10" style="158" customWidth="1"/>
    <col min="13836" max="13836" width="11.140625" style="158" customWidth="1"/>
    <col min="13837" max="13837" width="9.28515625" style="158" customWidth="1"/>
    <col min="13838" max="13838" width="8.42578125" style="158" customWidth="1"/>
    <col min="13839" max="13839" width="9.28515625" style="158" customWidth="1"/>
    <col min="13840" max="13840" width="12" style="158" customWidth="1"/>
    <col min="13841" max="13841" width="8" style="158" customWidth="1"/>
    <col min="13842" max="13842" width="9.140625" style="158"/>
    <col min="13843" max="13843" width="11" style="158" customWidth="1"/>
    <col min="13844" max="13844" width="8.7109375" style="158" customWidth="1"/>
    <col min="13845" max="13845" width="10" style="158" customWidth="1"/>
    <col min="13846" max="13846" width="10.7109375" style="158" customWidth="1"/>
    <col min="13847" max="13847" width="8.5703125" style="158" customWidth="1"/>
    <col min="13848" max="13848" width="10.5703125" style="158" customWidth="1"/>
    <col min="13849" max="13849" width="10.28515625" style="158" customWidth="1"/>
    <col min="13850" max="13850" width="8.42578125" style="158" customWidth="1"/>
    <col min="13851" max="13851" width="9.5703125" style="158" customWidth="1"/>
    <col min="13852" max="13852" width="8.85546875" style="158" customWidth="1"/>
    <col min="13853" max="14080" width="9.140625" style="158"/>
    <col min="14081" max="14081" width="8.140625" style="158" customWidth="1"/>
    <col min="14082" max="14082" width="41" style="158" customWidth="1"/>
    <col min="14083" max="14083" width="12.42578125" style="158" customWidth="1"/>
    <col min="14084" max="14084" width="9.5703125" style="158" customWidth="1"/>
    <col min="14085" max="14085" width="9.42578125" style="158" customWidth="1"/>
    <col min="14086" max="14086" width="9.28515625" style="158" customWidth="1"/>
    <col min="14087" max="14087" width="9.140625" style="158"/>
    <col min="14088" max="14088" width="9.42578125" style="158" customWidth="1"/>
    <col min="14089" max="14089" width="9.28515625" style="158" customWidth="1"/>
    <col min="14090" max="14090" width="9.5703125" style="158" customWidth="1"/>
    <col min="14091" max="14091" width="10" style="158" customWidth="1"/>
    <col min="14092" max="14092" width="11.140625" style="158" customWidth="1"/>
    <col min="14093" max="14093" width="9.28515625" style="158" customWidth="1"/>
    <col min="14094" max="14094" width="8.42578125" style="158" customWidth="1"/>
    <col min="14095" max="14095" width="9.28515625" style="158" customWidth="1"/>
    <col min="14096" max="14096" width="12" style="158" customWidth="1"/>
    <col min="14097" max="14097" width="8" style="158" customWidth="1"/>
    <col min="14098" max="14098" width="9.140625" style="158"/>
    <col min="14099" max="14099" width="11" style="158" customWidth="1"/>
    <col min="14100" max="14100" width="8.7109375" style="158" customWidth="1"/>
    <col min="14101" max="14101" width="10" style="158" customWidth="1"/>
    <col min="14102" max="14102" width="10.7109375" style="158" customWidth="1"/>
    <col min="14103" max="14103" width="8.5703125" style="158" customWidth="1"/>
    <col min="14104" max="14104" width="10.5703125" style="158" customWidth="1"/>
    <col min="14105" max="14105" width="10.28515625" style="158" customWidth="1"/>
    <col min="14106" max="14106" width="8.42578125" style="158" customWidth="1"/>
    <col min="14107" max="14107" width="9.5703125" style="158" customWidth="1"/>
    <col min="14108" max="14108" width="8.85546875" style="158" customWidth="1"/>
    <col min="14109" max="14336" width="9.140625" style="158"/>
    <col min="14337" max="14337" width="8.140625" style="158" customWidth="1"/>
    <col min="14338" max="14338" width="41" style="158" customWidth="1"/>
    <col min="14339" max="14339" width="12.42578125" style="158" customWidth="1"/>
    <col min="14340" max="14340" width="9.5703125" style="158" customWidth="1"/>
    <col min="14341" max="14341" width="9.42578125" style="158" customWidth="1"/>
    <col min="14342" max="14342" width="9.28515625" style="158" customWidth="1"/>
    <col min="14343" max="14343" width="9.140625" style="158"/>
    <col min="14344" max="14344" width="9.42578125" style="158" customWidth="1"/>
    <col min="14345" max="14345" width="9.28515625" style="158" customWidth="1"/>
    <col min="14346" max="14346" width="9.5703125" style="158" customWidth="1"/>
    <col min="14347" max="14347" width="10" style="158" customWidth="1"/>
    <col min="14348" max="14348" width="11.140625" style="158" customWidth="1"/>
    <col min="14349" max="14349" width="9.28515625" style="158" customWidth="1"/>
    <col min="14350" max="14350" width="8.42578125" style="158" customWidth="1"/>
    <col min="14351" max="14351" width="9.28515625" style="158" customWidth="1"/>
    <col min="14352" max="14352" width="12" style="158" customWidth="1"/>
    <col min="14353" max="14353" width="8" style="158" customWidth="1"/>
    <col min="14354" max="14354" width="9.140625" style="158"/>
    <col min="14355" max="14355" width="11" style="158" customWidth="1"/>
    <col min="14356" max="14356" width="8.7109375" style="158" customWidth="1"/>
    <col min="14357" max="14357" width="10" style="158" customWidth="1"/>
    <col min="14358" max="14358" width="10.7109375" style="158" customWidth="1"/>
    <col min="14359" max="14359" width="8.5703125" style="158" customWidth="1"/>
    <col min="14360" max="14360" width="10.5703125" style="158" customWidth="1"/>
    <col min="14361" max="14361" width="10.28515625" style="158" customWidth="1"/>
    <col min="14362" max="14362" width="8.42578125" style="158" customWidth="1"/>
    <col min="14363" max="14363" width="9.5703125" style="158" customWidth="1"/>
    <col min="14364" max="14364" width="8.85546875" style="158" customWidth="1"/>
    <col min="14365" max="14592" width="9.140625" style="158"/>
    <col min="14593" max="14593" width="8.140625" style="158" customWidth="1"/>
    <col min="14594" max="14594" width="41" style="158" customWidth="1"/>
    <col min="14595" max="14595" width="12.42578125" style="158" customWidth="1"/>
    <col min="14596" max="14596" width="9.5703125" style="158" customWidth="1"/>
    <col min="14597" max="14597" width="9.42578125" style="158" customWidth="1"/>
    <col min="14598" max="14598" width="9.28515625" style="158" customWidth="1"/>
    <col min="14599" max="14599" width="9.140625" style="158"/>
    <col min="14600" max="14600" width="9.42578125" style="158" customWidth="1"/>
    <col min="14601" max="14601" width="9.28515625" style="158" customWidth="1"/>
    <col min="14602" max="14602" width="9.5703125" style="158" customWidth="1"/>
    <col min="14603" max="14603" width="10" style="158" customWidth="1"/>
    <col min="14604" max="14604" width="11.140625" style="158" customWidth="1"/>
    <col min="14605" max="14605" width="9.28515625" style="158" customWidth="1"/>
    <col min="14606" max="14606" width="8.42578125" style="158" customWidth="1"/>
    <col min="14607" max="14607" width="9.28515625" style="158" customWidth="1"/>
    <col min="14608" max="14608" width="12" style="158" customWidth="1"/>
    <col min="14609" max="14609" width="8" style="158" customWidth="1"/>
    <col min="14610" max="14610" width="9.140625" style="158"/>
    <col min="14611" max="14611" width="11" style="158" customWidth="1"/>
    <col min="14612" max="14612" width="8.7109375" style="158" customWidth="1"/>
    <col min="14613" max="14613" width="10" style="158" customWidth="1"/>
    <col min="14614" max="14614" width="10.7109375" style="158" customWidth="1"/>
    <col min="14615" max="14615" width="8.5703125" style="158" customWidth="1"/>
    <col min="14616" max="14616" width="10.5703125" style="158" customWidth="1"/>
    <col min="14617" max="14617" width="10.28515625" style="158" customWidth="1"/>
    <col min="14618" max="14618" width="8.42578125" style="158" customWidth="1"/>
    <col min="14619" max="14619" width="9.5703125" style="158" customWidth="1"/>
    <col min="14620" max="14620" width="8.85546875" style="158" customWidth="1"/>
    <col min="14621" max="14848" width="9.140625" style="158"/>
    <col min="14849" max="14849" width="8.140625" style="158" customWidth="1"/>
    <col min="14850" max="14850" width="41" style="158" customWidth="1"/>
    <col min="14851" max="14851" width="12.42578125" style="158" customWidth="1"/>
    <col min="14852" max="14852" width="9.5703125" style="158" customWidth="1"/>
    <col min="14853" max="14853" width="9.42578125" style="158" customWidth="1"/>
    <col min="14854" max="14854" width="9.28515625" style="158" customWidth="1"/>
    <col min="14855" max="14855" width="9.140625" style="158"/>
    <col min="14856" max="14856" width="9.42578125" style="158" customWidth="1"/>
    <col min="14857" max="14857" width="9.28515625" style="158" customWidth="1"/>
    <col min="14858" max="14858" width="9.5703125" style="158" customWidth="1"/>
    <col min="14859" max="14859" width="10" style="158" customWidth="1"/>
    <col min="14860" max="14860" width="11.140625" style="158" customWidth="1"/>
    <col min="14861" max="14861" width="9.28515625" style="158" customWidth="1"/>
    <col min="14862" max="14862" width="8.42578125" style="158" customWidth="1"/>
    <col min="14863" max="14863" width="9.28515625" style="158" customWidth="1"/>
    <col min="14864" max="14864" width="12" style="158" customWidth="1"/>
    <col min="14865" max="14865" width="8" style="158" customWidth="1"/>
    <col min="14866" max="14866" width="9.140625" style="158"/>
    <col min="14867" max="14867" width="11" style="158" customWidth="1"/>
    <col min="14868" max="14868" width="8.7109375" style="158" customWidth="1"/>
    <col min="14869" max="14869" width="10" style="158" customWidth="1"/>
    <col min="14870" max="14870" width="10.7109375" style="158" customWidth="1"/>
    <col min="14871" max="14871" width="8.5703125" style="158" customWidth="1"/>
    <col min="14872" max="14872" width="10.5703125" style="158" customWidth="1"/>
    <col min="14873" max="14873" width="10.28515625" style="158" customWidth="1"/>
    <col min="14874" max="14874" width="8.42578125" style="158" customWidth="1"/>
    <col min="14875" max="14875" width="9.5703125" style="158" customWidth="1"/>
    <col min="14876" max="14876" width="8.85546875" style="158" customWidth="1"/>
    <col min="14877" max="15104" width="9.140625" style="158"/>
    <col min="15105" max="15105" width="8.140625" style="158" customWidth="1"/>
    <col min="15106" max="15106" width="41" style="158" customWidth="1"/>
    <col min="15107" max="15107" width="12.42578125" style="158" customWidth="1"/>
    <col min="15108" max="15108" width="9.5703125" style="158" customWidth="1"/>
    <col min="15109" max="15109" width="9.42578125" style="158" customWidth="1"/>
    <col min="15110" max="15110" width="9.28515625" style="158" customWidth="1"/>
    <col min="15111" max="15111" width="9.140625" style="158"/>
    <col min="15112" max="15112" width="9.42578125" style="158" customWidth="1"/>
    <col min="15113" max="15113" width="9.28515625" style="158" customWidth="1"/>
    <col min="15114" max="15114" width="9.5703125" style="158" customWidth="1"/>
    <col min="15115" max="15115" width="10" style="158" customWidth="1"/>
    <col min="15116" max="15116" width="11.140625" style="158" customWidth="1"/>
    <col min="15117" max="15117" width="9.28515625" style="158" customWidth="1"/>
    <col min="15118" max="15118" width="8.42578125" style="158" customWidth="1"/>
    <col min="15119" max="15119" width="9.28515625" style="158" customWidth="1"/>
    <col min="15120" max="15120" width="12" style="158" customWidth="1"/>
    <col min="15121" max="15121" width="8" style="158" customWidth="1"/>
    <col min="15122" max="15122" width="9.140625" style="158"/>
    <col min="15123" max="15123" width="11" style="158" customWidth="1"/>
    <col min="15124" max="15124" width="8.7109375" style="158" customWidth="1"/>
    <col min="15125" max="15125" width="10" style="158" customWidth="1"/>
    <col min="15126" max="15126" width="10.7109375" style="158" customWidth="1"/>
    <col min="15127" max="15127" width="8.5703125" style="158" customWidth="1"/>
    <col min="15128" max="15128" width="10.5703125" style="158" customWidth="1"/>
    <col min="15129" max="15129" width="10.28515625" style="158" customWidth="1"/>
    <col min="15130" max="15130" width="8.42578125" style="158" customWidth="1"/>
    <col min="15131" max="15131" width="9.5703125" style="158" customWidth="1"/>
    <col min="15132" max="15132" width="8.85546875" style="158" customWidth="1"/>
    <col min="15133" max="15360" width="9.140625" style="158"/>
    <col min="15361" max="15361" width="8.140625" style="158" customWidth="1"/>
    <col min="15362" max="15362" width="41" style="158" customWidth="1"/>
    <col min="15363" max="15363" width="12.42578125" style="158" customWidth="1"/>
    <col min="15364" max="15364" width="9.5703125" style="158" customWidth="1"/>
    <col min="15365" max="15365" width="9.42578125" style="158" customWidth="1"/>
    <col min="15366" max="15366" width="9.28515625" style="158" customWidth="1"/>
    <col min="15367" max="15367" width="9.140625" style="158"/>
    <col min="15368" max="15368" width="9.42578125" style="158" customWidth="1"/>
    <col min="15369" max="15369" width="9.28515625" style="158" customWidth="1"/>
    <col min="15370" max="15370" width="9.5703125" style="158" customWidth="1"/>
    <col min="15371" max="15371" width="10" style="158" customWidth="1"/>
    <col min="15372" max="15372" width="11.140625" style="158" customWidth="1"/>
    <col min="15373" max="15373" width="9.28515625" style="158" customWidth="1"/>
    <col min="15374" max="15374" width="8.42578125" style="158" customWidth="1"/>
    <col min="15375" max="15375" width="9.28515625" style="158" customWidth="1"/>
    <col min="15376" max="15376" width="12" style="158" customWidth="1"/>
    <col min="15377" max="15377" width="8" style="158" customWidth="1"/>
    <col min="15378" max="15378" width="9.140625" style="158"/>
    <col min="15379" max="15379" width="11" style="158" customWidth="1"/>
    <col min="15380" max="15380" width="8.7109375" style="158" customWidth="1"/>
    <col min="15381" max="15381" width="10" style="158" customWidth="1"/>
    <col min="15382" max="15382" width="10.7109375" style="158" customWidth="1"/>
    <col min="15383" max="15383" width="8.5703125" style="158" customWidth="1"/>
    <col min="15384" max="15384" width="10.5703125" style="158" customWidth="1"/>
    <col min="15385" max="15385" width="10.28515625" style="158" customWidth="1"/>
    <col min="15386" max="15386" width="8.42578125" style="158" customWidth="1"/>
    <col min="15387" max="15387" width="9.5703125" style="158" customWidth="1"/>
    <col min="15388" max="15388" width="8.85546875" style="158" customWidth="1"/>
    <col min="15389" max="15616" width="9.140625" style="158"/>
    <col min="15617" max="15617" width="8.140625" style="158" customWidth="1"/>
    <col min="15618" max="15618" width="41" style="158" customWidth="1"/>
    <col min="15619" max="15619" width="12.42578125" style="158" customWidth="1"/>
    <col min="15620" max="15620" width="9.5703125" style="158" customWidth="1"/>
    <col min="15621" max="15621" width="9.42578125" style="158" customWidth="1"/>
    <col min="15622" max="15622" width="9.28515625" style="158" customWidth="1"/>
    <col min="15623" max="15623" width="9.140625" style="158"/>
    <col min="15624" max="15624" width="9.42578125" style="158" customWidth="1"/>
    <col min="15625" max="15625" width="9.28515625" style="158" customWidth="1"/>
    <col min="15626" max="15626" width="9.5703125" style="158" customWidth="1"/>
    <col min="15627" max="15627" width="10" style="158" customWidth="1"/>
    <col min="15628" max="15628" width="11.140625" style="158" customWidth="1"/>
    <col min="15629" max="15629" width="9.28515625" style="158" customWidth="1"/>
    <col min="15630" max="15630" width="8.42578125" style="158" customWidth="1"/>
    <col min="15631" max="15631" width="9.28515625" style="158" customWidth="1"/>
    <col min="15632" max="15632" width="12" style="158" customWidth="1"/>
    <col min="15633" max="15633" width="8" style="158" customWidth="1"/>
    <col min="15634" max="15634" width="9.140625" style="158"/>
    <col min="15635" max="15635" width="11" style="158" customWidth="1"/>
    <col min="15636" max="15636" width="8.7109375" style="158" customWidth="1"/>
    <col min="15637" max="15637" width="10" style="158" customWidth="1"/>
    <col min="15638" max="15638" width="10.7109375" style="158" customWidth="1"/>
    <col min="15639" max="15639" width="8.5703125" style="158" customWidth="1"/>
    <col min="15640" max="15640" width="10.5703125" style="158" customWidth="1"/>
    <col min="15641" max="15641" width="10.28515625" style="158" customWidth="1"/>
    <col min="15642" max="15642" width="8.42578125" style="158" customWidth="1"/>
    <col min="15643" max="15643" width="9.5703125" style="158" customWidth="1"/>
    <col min="15644" max="15644" width="8.85546875" style="158" customWidth="1"/>
    <col min="15645" max="15872" width="9.140625" style="158"/>
    <col min="15873" max="15873" width="8.140625" style="158" customWidth="1"/>
    <col min="15874" max="15874" width="41" style="158" customWidth="1"/>
    <col min="15875" max="15875" width="12.42578125" style="158" customWidth="1"/>
    <col min="15876" max="15876" width="9.5703125" style="158" customWidth="1"/>
    <col min="15877" max="15877" width="9.42578125" style="158" customWidth="1"/>
    <col min="15878" max="15878" width="9.28515625" style="158" customWidth="1"/>
    <col min="15879" max="15879" width="9.140625" style="158"/>
    <col min="15880" max="15880" width="9.42578125" style="158" customWidth="1"/>
    <col min="15881" max="15881" width="9.28515625" style="158" customWidth="1"/>
    <col min="15882" max="15882" width="9.5703125" style="158" customWidth="1"/>
    <col min="15883" max="15883" width="10" style="158" customWidth="1"/>
    <col min="15884" max="15884" width="11.140625" style="158" customWidth="1"/>
    <col min="15885" max="15885" width="9.28515625" style="158" customWidth="1"/>
    <col min="15886" max="15886" width="8.42578125" style="158" customWidth="1"/>
    <col min="15887" max="15887" width="9.28515625" style="158" customWidth="1"/>
    <col min="15888" max="15888" width="12" style="158" customWidth="1"/>
    <col min="15889" max="15889" width="8" style="158" customWidth="1"/>
    <col min="15890" max="15890" width="9.140625" style="158"/>
    <col min="15891" max="15891" width="11" style="158" customWidth="1"/>
    <col min="15892" max="15892" width="8.7109375" style="158" customWidth="1"/>
    <col min="15893" max="15893" width="10" style="158" customWidth="1"/>
    <col min="15894" max="15894" width="10.7109375" style="158" customWidth="1"/>
    <col min="15895" max="15895" width="8.5703125" style="158" customWidth="1"/>
    <col min="15896" max="15896" width="10.5703125" style="158" customWidth="1"/>
    <col min="15897" max="15897" width="10.28515625" style="158" customWidth="1"/>
    <col min="15898" max="15898" width="8.42578125" style="158" customWidth="1"/>
    <col min="15899" max="15899" width="9.5703125" style="158" customWidth="1"/>
    <col min="15900" max="15900" width="8.85546875" style="158" customWidth="1"/>
    <col min="15901" max="16128" width="9.140625" style="158"/>
    <col min="16129" max="16129" width="8.140625" style="158" customWidth="1"/>
    <col min="16130" max="16130" width="41" style="158" customWidth="1"/>
    <col min="16131" max="16131" width="12.42578125" style="158" customWidth="1"/>
    <col min="16132" max="16132" width="9.5703125" style="158" customWidth="1"/>
    <col min="16133" max="16133" width="9.42578125" style="158" customWidth="1"/>
    <col min="16134" max="16134" width="9.28515625" style="158" customWidth="1"/>
    <col min="16135" max="16135" width="9.140625" style="158"/>
    <col min="16136" max="16136" width="9.42578125" style="158" customWidth="1"/>
    <col min="16137" max="16137" width="9.28515625" style="158" customWidth="1"/>
    <col min="16138" max="16138" width="9.5703125" style="158" customWidth="1"/>
    <col min="16139" max="16139" width="10" style="158" customWidth="1"/>
    <col min="16140" max="16140" width="11.140625" style="158" customWidth="1"/>
    <col min="16141" max="16141" width="9.28515625" style="158" customWidth="1"/>
    <col min="16142" max="16142" width="8.42578125" style="158" customWidth="1"/>
    <col min="16143" max="16143" width="9.28515625" style="158" customWidth="1"/>
    <col min="16144" max="16144" width="12" style="158" customWidth="1"/>
    <col min="16145" max="16145" width="8" style="158" customWidth="1"/>
    <col min="16146" max="16146" width="9.140625" style="158"/>
    <col min="16147" max="16147" width="11" style="158" customWidth="1"/>
    <col min="16148" max="16148" width="8.7109375" style="158" customWidth="1"/>
    <col min="16149" max="16149" width="10" style="158" customWidth="1"/>
    <col min="16150" max="16150" width="10.7109375" style="158" customWidth="1"/>
    <col min="16151" max="16151" width="8.5703125" style="158" customWidth="1"/>
    <col min="16152" max="16152" width="10.5703125" style="158" customWidth="1"/>
    <col min="16153" max="16153" width="10.28515625" style="158" customWidth="1"/>
    <col min="16154" max="16154" width="8.42578125" style="158" customWidth="1"/>
    <col min="16155" max="16155" width="9.5703125" style="158" customWidth="1"/>
    <col min="16156" max="16156" width="8.85546875" style="158" customWidth="1"/>
    <col min="16157" max="16384" width="9.140625" style="158"/>
  </cols>
  <sheetData>
    <row r="1" spans="1:28" x14ac:dyDescent="0.2">
      <c r="A1" s="688" t="s">
        <v>378</v>
      </c>
      <c r="B1" s="689"/>
      <c r="C1" s="689"/>
      <c r="D1" s="689"/>
      <c r="E1" s="689"/>
      <c r="F1" s="689"/>
      <c r="G1" s="689"/>
      <c r="H1" s="689"/>
      <c r="I1" s="689"/>
      <c r="J1" s="689"/>
      <c r="K1" s="689"/>
      <c r="L1" s="689"/>
      <c r="M1" s="689"/>
      <c r="N1" s="689"/>
      <c r="O1" s="689"/>
      <c r="P1" s="689"/>
      <c r="Q1" s="689"/>
      <c r="R1" s="689"/>
      <c r="S1" s="689"/>
      <c r="T1" s="689"/>
      <c r="U1" s="689"/>
      <c r="V1" s="689"/>
      <c r="W1" s="689"/>
      <c r="X1" s="689"/>
      <c r="Y1" s="689"/>
      <c r="Z1" s="689"/>
      <c r="AA1" s="689"/>
      <c r="AB1" s="689"/>
    </row>
    <row r="2" spans="1:28" ht="87.75" x14ac:dyDescent="0.2">
      <c r="A2" s="590" t="s">
        <v>379</v>
      </c>
      <c r="B2" s="591" t="s">
        <v>2</v>
      </c>
      <c r="C2" s="591" t="s">
        <v>59</v>
      </c>
      <c r="D2" s="591" t="s">
        <v>380</v>
      </c>
      <c r="E2" s="591" t="s">
        <v>381</v>
      </c>
      <c r="F2" s="591" t="s">
        <v>382</v>
      </c>
      <c r="G2" s="591" t="s">
        <v>383</v>
      </c>
      <c r="H2" s="591" t="s">
        <v>384</v>
      </c>
      <c r="I2" s="591" t="s">
        <v>385</v>
      </c>
      <c r="J2" s="591" t="s">
        <v>386</v>
      </c>
      <c r="K2" s="591" t="s">
        <v>387</v>
      </c>
      <c r="L2" s="591" t="s">
        <v>388</v>
      </c>
      <c r="M2" s="591" t="s">
        <v>389</v>
      </c>
      <c r="N2" s="591" t="s">
        <v>390</v>
      </c>
      <c r="O2" s="591" t="s">
        <v>391</v>
      </c>
      <c r="P2" s="591" t="s">
        <v>392</v>
      </c>
      <c r="Q2" s="591"/>
      <c r="R2" s="591" t="s">
        <v>393</v>
      </c>
      <c r="S2" s="591" t="s">
        <v>394</v>
      </c>
      <c r="T2" s="591" t="s">
        <v>395</v>
      </c>
      <c r="U2" s="591" t="s">
        <v>396</v>
      </c>
      <c r="V2" s="591" t="s">
        <v>397</v>
      </c>
      <c r="W2" s="591" t="s">
        <v>398</v>
      </c>
      <c r="X2" s="591" t="s">
        <v>399</v>
      </c>
      <c r="Y2" s="591" t="s">
        <v>400</v>
      </c>
      <c r="Z2" s="591" t="s">
        <v>401</v>
      </c>
      <c r="AA2" s="591" t="s">
        <v>402</v>
      </c>
      <c r="AB2" s="591" t="s">
        <v>403</v>
      </c>
    </row>
    <row r="3" spans="1:28" x14ac:dyDescent="0.2">
      <c r="A3" s="592" t="s">
        <v>404</v>
      </c>
      <c r="B3" s="593" t="s">
        <v>405</v>
      </c>
      <c r="C3" s="594">
        <v>48356850</v>
      </c>
      <c r="D3" s="594">
        <v>676874</v>
      </c>
      <c r="E3" s="594">
        <v>1306476</v>
      </c>
      <c r="F3" s="594">
        <v>0</v>
      </c>
      <c r="G3" s="594">
        <v>0</v>
      </c>
      <c r="H3" s="594">
        <v>0</v>
      </c>
      <c r="I3" s="594">
        <v>2705319</v>
      </c>
      <c r="J3" s="594">
        <v>0</v>
      </c>
      <c r="K3" s="594">
        <v>0</v>
      </c>
      <c r="L3" s="594">
        <v>5938504</v>
      </c>
      <c r="M3" s="594">
        <v>0</v>
      </c>
      <c r="N3" s="594">
        <v>0</v>
      </c>
      <c r="O3" s="594">
        <v>0</v>
      </c>
      <c r="P3" s="594">
        <v>0</v>
      </c>
      <c r="Q3" s="594">
        <v>180500</v>
      </c>
      <c r="R3" s="594">
        <v>6894526</v>
      </c>
      <c r="S3" s="594">
        <v>0</v>
      </c>
      <c r="T3" s="594">
        <v>0</v>
      </c>
      <c r="U3" s="594">
        <v>21428028</v>
      </c>
      <c r="V3" s="594">
        <v>0</v>
      </c>
      <c r="W3" s="594">
        <v>0</v>
      </c>
      <c r="X3" s="594">
        <v>7609708</v>
      </c>
      <c r="Y3" s="594">
        <v>0</v>
      </c>
      <c r="Z3" s="594">
        <v>805526</v>
      </c>
      <c r="AA3" s="594">
        <v>0</v>
      </c>
      <c r="AB3" s="594">
        <v>811389</v>
      </c>
    </row>
    <row r="4" spans="1:28" x14ac:dyDescent="0.2">
      <c r="A4" s="592" t="s">
        <v>406</v>
      </c>
      <c r="B4" s="593" t="s">
        <v>407</v>
      </c>
      <c r="C4" s="594">
        <v>1090000</v>
      </c>
      <c r="D4" s="594">
        <v>32000</v>
      </c>
      <c r="E4" s="594">
        <v>48000</v>
      </c>
      <c r="F4" s="594">
        <v>0</v>
      </c>
      <c r="G4" s="594">
        <v>0</v>
      </c>
      <c r="H4" s="594">
        <v>0</v>
      </c>
      <c r="I4" s="594">
        <v>0</v>
      </c>
      <c r="J4" s="594">
        <v>0</v>
      </c>
      <c r="K4" s="594">
        <v>0</v>
      </c>
      <c r="L4" s="594">
        <v>210000</v>
      </c>
      <c r="M4" s="594">
        <v>0</v>
      </c>
      <c r="N4" s="594">
        <v>0</v>
      </c>
      <c r="O4" s="594">
        <v>0</v>
      </c>
      <c r="P4" s="594">
        <v>0</v>
      </c>
      <c r="Q4" s="594">
        <v>0</v>
      </c>
      <c r="R4" s="594">
        <v>0</v>
      </c>
      <c r="S4" s="594">
        <v>0</v>
      </c>
      <c r="T4" s="594">
        <v>0</v>
      </c>
      <c r="U4" s="594">
        <v>460000</v>
      </c>
      <c r="V4" s="594">
        <v>0</v>
      </c>
      <c r="W4" s="594">
        <v>0</v>
      </c>
      <c r="X4" s="594">
        <v>293450</v>
      </c>
      <c r="Y4" s="594">
        <v>0</v>
      </c>
      <c r="Z4" s="594">
        <v>29400</v>
      </c>
      <c r="AA4" s="594">
        <v>0</v>
      </c>
      <c r="AB4" s="594">
        <v>17150</v>
      </c>
    </row>
    <row r="5" spans="1:28" x14ac:dyDescent="0.2">
      <c r="A5" s="592" t="s">
        <v>408</v>
      </c>
      <c r="B5" s="593" t="s">
        <v>409</v>
      </c>
      <c r="C5" s="594">
        <v>1617350</v>
      </c>
      <c r="D5" s="594">
        <v>30000</v>
      </c>
      <c r="E5" s="594">
        <v>59750</v>
      </c>
      <c r="F5" s="594">
        <v>0</v>
      </c>
      <c r="G5" s="594">
        <v>0</v>
      </c>
      <c r="H5" s="594">
        <v>0</v>
      </c>
      <c r="I5" s="594">
        <v>0</v>
      </c>
      <c r="J5" s="594">
        <v>0</v>
      </c>
      <c r="K5" s="594">
        <v>0</v>
      </c>
      <c r="L5" s="594">
        <v>296000</v>
      </c>
      <c r="M5" s="594">
        <v>0</v>
      </c>
      <c r="N5" s="594">
        <v>0</v>
      </c>
      <c r="O5" s="594">
        <v>0</v>
      </c>
      <c r="P5" s="594">
        <v>0</v>
      </c>
      <c r="Q5" s="594">
        <v>8000</v>
      </c>
      <c r="R5" s="594">
        <v>68000</v>
      </c>
      <c r="S5" s="594">
        <v>0</v>
      </c>
      <c r="T5" s="594">
        <v>0</v>
      </c>
      <c r="U5" s="594">
        <v>640000</v>
      </c>
      <c r="V5" s="594">
        <v>0</v>
      </c>
      <c r="W5" s="594">
        <v>0</v>
      </c>
      <c r="X5" s="594">
        <v>426516</v>
      </c>
      <c r="Y5" s="594">
        <v>0</v>
      </c>
      <c r="Z5" s="594">
        <v>43632</v>
      </c>
      <c r="AA5" s="594">
        <v>0</v>
      </c>
      <c r="AB5" s="594">
        <v>45452</v>
      </c>
    </row>
    <row r="6" spans="1:28" x14ac:dyDescent="0.2">
      <c r="A6" s="592" t="s">
        <v>410</v>
      </c>
      <c r="B6" s="593" t="s">
        <v>411</v>
      </c>
      <c r="C6" s="594">
        <v>108900</v>
      </c>
      <c r="D6" s="594">
        <v>0</v>
      </c>
      <c r="E6" s="594">
        <v>0</v>
      </c>
      <c r="F6" s="594">
        <v>0</v>
      </c>
      <c r="G6" s="594">
        <v>0</v>
      </c>
      <c r="H6" s="594">
        <v>0</v>
      </c>
      <c r="I6" s="594">
        <v>0</v>
      </c>
      <c r="J6" s="594">
        <v>0</v>
      </c>
      <c r="K6" s="594">
        <v>0</v>
      </c>
      <c r="L6" s="594">
        <v>0</v>
      </c>
      <c r="M6" s="594">
        <v>0</v>
      </c>
      <c r="N6" s="594">
        <v>0</v>
      </c>
      <c r="O6" s="594">
        <v>0</v>
      </c>
      <c r="P6" s="594">
        <v>0</v>
      </c>
      <c r="Q6" s="594">
        <v>0</v>
      </c>
      <c r="R6" s="594">
        <v>0</v>
      </c>
      <c r="S6" s="594">
        <v>0</v>
      </c>
      <c r="T6" s="594">
        <v>0</v>
      </c>
      <c r="U6" s="594">
        <v>88650</v>
      </c>
      <c r="V6" s="594">
        <v>0</v>
      </c>
      <c r="W6" s="594">
        <v>0</v>
      </c>
      <c r="X6" s="594">
        <v>16402</v>
      </c>
      <c r="Y6" s="594">
        <v>0</v>
      </c>
      <c r="Z6" s="594">
        <v>2430</v>
      </c>
      <c r="AA6" s="594">
        <v>0</v>
      </c>
      <c r="AB6" s="594">
        <v>1418</v>
      </c>
    </row>
    <row r="7" spans="1:28" x14ac:dyDescent="0.2">
      <c r="A7" s="592" t="s">
        <v>412</v>
      </c>
      <c r="B7" s="593" t="s">
        <v>413</v>
      </c>
      <c r="C7" s="594">
        <v>978407</v>
      </c>
      <c r="D7" s="594">
        <v>0</v>
      </c>
      <c r="E7" s="594">
        <v>68762</v>
      </c>
      <c r="F7" s="594">
        <v>0</v>
      </c>
      <c r="G7" s="594">
        <v>0</v>
      </c>
      <c r="H7" s="594">
        <v>0</v>
      </c>
      <c r="I7" s="594">
        <v>28536</v>
      </c>
      <c r="J7" s="594">
        <v>0</v>
      </c>
      <c r="K7" s="594">
        <v>0</v>
      </c>
      <c r="L7" s="594">
        <v>0</v>
      </c>
      <c r="M7" s="594">
        <v>0</v>
      </c>
      <c r="N7" s="594">
        <v>0</v>
      </c>
      <c r="O7" s="594">
        <v>0</v>
      </c>
      <c r="P7" s="594">
        <v>0</v>
      </c>
      <c r="Q7" s="594">
        <v>0</v>
      </c>
      <c r="R7" s="594">
        <v>74661</v>
      </c>
      <c r="S7" s="594">
        <v>0</v>
      </c>
      <c r="T7" s="594">
        <v>0</v>
      </c>
      <c r="U7" s="594">
        <v>283731</v>
      </c>
      <c r="V7" s="594">
        <v>0</v>
      </c>
      <c r="W7" s="594">
        <v>0</v>
      </c>
      <c r="X7" s="594">
        <v>426738</v>
      </c>
      <c r="Y7" s="594">
        <v>0</v>
      </c>
      <c r="Z7" s="594">
        <v>60618</v>
      </c>
      <c r="AA7" s="594">
        <v>0</v>
      </c>
      <c r="AB7" s="594">
        <v>35361</v>
      </c>
    </row>
    <row r="8" spans="1:28" x14ac:dyDescent="0.2">
      <c r="A8" s="592" t="s">
        <v>414</v>
      </c>
      <c r="B8" s="593" t="s">
        <v>415</v>
      </c>
      <c r="C8" s="594">
        <v>52151507</v>
      </c>
      <c r="D8" s="594">
        <v>738874</v>
      </c>
      <c r="E8" s="594">
        <v>1482988</v>
      </c>
      <c r="F8" s="594">
        <v>0</v>
      </c>
      <c r="G8" s="594">
        <v>0</v>
      </c>
      <c r="H8" s="594">
        <v>0</v>
      </c>
      <c r="I8" s="594">
        <v>2733855</v>
      </c>
      <c r="J8" s="594">
        <v>0</v>
      </c>
      <c r="K8" s="594">
        <v>0</v>
      </c>
      <c r="L8" s="594">
        <v>6444504</v>
      </c>
      <c r="M8" s="594">
        <v>0</v>
      </c>
      <c r="N8" s="594">
        <v>0</v>
      </c>
      <c r="O8" s="594">
        <v>0</v>
      </c>
      <c r="P8" s="594">
        <v>0</v>
      </c>
      <c r="Q8" s="594">
        <v>188500</v>
      </c>
      <c r="R8" s="594">
        <v>7037187</v>
      </c>
      <c r="S8" s="594">
        <v>0</v>
      </c>
      <c r="T8" s="594">
        <v>0</v>
      </c>
      <c r="U8" s="594">
        <v>22900409</v>
      </c>
      <c r="V8" s="594">
        <v>0</v>
      </c>
      <c r="W8" s="594">
        <v>0</v>
      </c>
      <c r="X8" s="594">
        <v>8772814</v>
      </c>
      <c r="Y8" s="594">
        <v>0</v>
      </c>
      <c r="Z8" s="594">
        <v>941606</v>
      </c>
      <c r="AA8" s="594">
        <v>0</v>
      </c>
      <c r="AB8" s="594">
        <v>910770</v>
      </c>
    </row>
    <row r="9" spans="1:28" x14ac:dyDescent="0.2">
      <c r="A9" s="592" t="s">
        <v>416</v>
      </c>
      <c r="B9" s="593" t="s">
        <v>417</v>
      </c>
      <c r="C9" s="594">
        <v>5801148</v>
      </c>
      <c r="D9" s="594">
        <v>5801148</v>
      </c>
      <c r="E9" s="594">
        <v>0</v>
      </c>
      <c r="F9" s="594">
        <v>0</v>
      </c>
      <c r="G9" s="594">
        <v>0</v>
      </c>
      <c r="H9" s="594">
        <v>0</v>
      </c>
      <c r="I9" s="594">
        <v>0</v>
      </c>
      <c r="J9" s="594">
        <v>0</v>
      </c>
      <c r="K9" s="594">
        <v>0</v>
      </c>
      <c r="L9" s="594">
        <v>0</v>
      </c>
      <c r="M9" s="594">
        <v>0</v>
      </c>
      <c r="N9" s="594">
        <v>0</v>
      </c>
      <c r="O9" s="594">
        <v>0</v>
      </c>
      <c r="P9" s="594">
        <v>0</v>
      </c>
      <c r="Q9" s="594">
        <v>0</v>
      </c>
      <c r="R9" s="594">
        <v>0</v>
      </c>
      <c r="S9" s="594">
        <v>0</v>
      </c>
      <c r="T9" s="594">
        <v>0</v>
      </c>
      <c r="U9" s="594">
        <v>0</v>
      </c>
      <c r="V9" s="594">
        <v>0</v>
      </c>
      <c r="W9" s="594">
        <v>0</v>
      </c>
      <c r="X9" s="594">
        <v>0</v>
      </c>
      <c r="Y9" s="594">
        <v>0</v>
      </c>
      <c r="Z9" s="594">
        <v>0</v>
      </c>
      <c r="AA9" s="594">
        <v>0</v>
      </c>
      <c r="AB9" s="594">
        <v>0</v>
      </c>
    </row>
    <row r="10" spans="1:28" ht="19.5" x14ac:dyDescent="0.2">
      <c r="A10" s="592" t="s">
        <v>418</v>
      </c>
      <c r="B10" s="593" t="s">
        <v>419</v>
      </c>
      <c r="C10" s="594">
        <v>80000</v>
      </c>
      <c r="D10" s="594">
        <v>0</v>
      </c>
      <c r="E10" s="594">
        <v>0</v>
      </c>
      <c r="F10" s="594">
        <v>0</v>
      </c>
      <c r="G10" s="594">
        <v>0</v>
      </c>
      <c r="H10" s="594">
        <v>0</v>
      </c>
      <c r="I10" s="594">
        <v>0</v>
      </c>
      <c r="J10" s="594">
        <v>0</v>
      </c>
      <c r="K10" s="594">
        <v>0</v>
      </c>
      <c r="L10" s="594">
        <v>0</v>
      </c>
      <c r="M10" s="594">
        <v>0</v>
      </c>
      <c r="N10" s="594">
        <v>0</v>
      </c>
      <c r="O10" s="594">
        <v>0</v>
      </c>
      <c r="P10" s="594">
        <v>0</v>
      </c>
      <c r="Q10" s="594">
        <v>0</v>
      </c>
      <c r="R10" s="594">
        <v>0</v>
      </c>
      <c r="S10" s="594">
        <v>0</v>
      </c>
      <c r="T10" s="594">
        <v>0</v>
      </c>
      <c r="U10" s="594">
        <v>0</v>
      </c>
      <c r="V10" s="594">
        <v>80000</v>
      </c>
      <c r="W10" s="594">
        <v>0</v>
      </c>
      <c r="X10" s="594">
        <v>0</v>
      </c>
      <c r="Y10" s="594">
        <v>0</v>
      </c>
      <c r="Z10" s="594">
        <v>0</v>
      </c>
      <c r="AA10" s="594">
        <v>0</v>
      </c>
      <c r="AB10" s="594">
        <v>0</v>
      </c>
    </row>
    <row r="11" spans="1:28" x14ac:dyDescent="0.2">
      <c r="A11" s="592" t="s">
        <v>420</v>
      </c>
      <c r="B11" s="593" t="s">
        <v>421</v>
      </c>
      <c r="C11" s="594">
        <v>387027</v>
      </c>
      <c r="D11" s="594">
        <v>51496</v>
      </c>
      <c r="E11" s="594">
        <v>0</v>
      </c>
      <c r="F11" s="594">
        <v>0</v>
      </c>
      <c r="G11" s="594">
        <v>0</v>
      </c>
      <c r="H11" s="594">
        <v>0</v>
      </c>
      <c r="I11" s="594">
        <v>0</v>
      </c>
      <c r="J11" s="594">
        <v>0</v>
      </c>
      <c r="K11" s="594">
        <v>0</v>
      </c>
      <c r="L11" s="594">
        <v>0</v>
      </c>
      <c r="M11" s="594">
        <v>0</v>
      </c>
      <c r="N11" s="594">
        <v>0</v>
      </c>
      <c r="O11" s="594">
        <v>0</v>
      </c>
      <c r="P11" s="594">
        <v>0</v>
      </c>
      <c r="Q11" s="594">
        <v>0</v>
      </c>
      <c r="R11" s="594">
        <v>335531</v>
      </c>
      <c r="S11" s="594">
        <v>0</v>
      </c>
      <c r="T11" s="594">
        <v>0</v>
      </c>
      <c r="U11" s="594">
        <v>0</v>
      </c>
      <c r="V11" s="594">
        <v>0</v>
      </c>
      <c r="W11" s="594">
        <v>0</v>
      </c>
      <c r="X11" s="594">
        <v>0</v>
      </c>
      <c r="Y11" s="594">
        <v>0</v>
      </c>
      <c r="Z11" s="594">
        <v>0</v>
      </c>
      <c r="AA11" s="594">
        <v>0</v>
      </c>
      <c r="AB11" s="594">
        <v>0</v>
      </c>
    </row>
    <row r="12" spans="1:28" x14ac:dyDescent="0.2">
      <c r="A12" s="592" t="s">
        <v>422</v>
      </c>
      <c r="B12" s="593" t="s">
        <v>423</v>
      </c>
      <c r="C12" s="594">
        <v>6268175</v>
      </c>
      <c r="D12" s="594">
        <v>5852644</v>
      </c>
      <c r="E12" s="594">
        <v>0</v>
      </c>
      <c r="F12" s="594">
        <v>0</v>
      </c>
      <c r="G12" s="594">
        <v>0</v>
      </c>
      <c r="H12" s="594">
        <v>0</v>
      </c>
      <c r="I12" s="594">
        <v>0</v>
      </c>
      <c r="J12" s="594">
        <v>0</v>
      </c>
      <c r="K12" s="594">
        <v>0</v>
      </c>
      <c r="L12" s="594">
        <v>0</v>
      </c>
      <c r="M12" s="594">
        <v>0</v>
      </c>
      <c r="N12" s="594">
        <v>0</v>
      </c>
      <c r="O12" s="594">
        <v>0</v>
      </c>
      <c r="P12" s="594">
        <v>0</v>
      </c>
      <c r="Q12" s="594">
        <v>0</v>
      </c>
      <c r="R12" s="594">
        <v>335531</v>
      </c>
      <c r="S12" s="594">
        <v>0</v>
      </c>
      <c r="T12" s="594">
        <v>0</v>
      </c>
      <c r="U12" s="594">
        <v>0</v>
      </c>
      <c r="V12" s="594">
        <v>80000</v>
      </c>
      <c r="W12" s="594">
        <v>0</v>
      </c>
      <c r="X12" s="594">
        <v>0</v>
      </c>
      <c r="Y12" s="594">
        <v>0</v>
      </c>
      <c r="Z12" s="594">
        <v>0</v>
      </c>
      <c r="AA12" s="594">
        <v>0</v>
      </c>
      <c r="AB12" s="594">
        <v>0</v>
      </c>
    </row>
    <row r="13" spans="1:28" x14ac:dyDescent="0.2">
      <c r="A13" s="595" t="s">
        <v>424</v>
      </c>
      <c r="B13" s="596" t="s">
        <v>425</v>
      </c>
      <c r="C13" s="597">
        <v>58419682</v>
      </c>
      <c r="D13" s="597">
        <v>6591518</v>
      </c>
      <c r="E13" s="597">
        <v>1482988</v>
      </c>
      <c r="F13" s="597">
        <v>0</v>
      </c>
      <c r="G13" s="597">
        <v>0</v>
      </c>
      <c r="H13" s="597">
        <v>0</v>
      </c>
      <c r="I13" s="597">
        <v>2733855</v>
      </c>
      <c r="J13" s="597">
        <v>0</v>
      </c>
      <c r="K13" s="597">
        <v>0</v>
      </c>
      <c r="L13" s="597">
        <v>6444504</v>
      </c>
      <c r="M13" s="597">
        <v>0</v>
      </c>
      <c r="N13" s="597">
        <v>0</v>
      </c>
      <c r="O13" s="597">
        <v>0</v>
      </c>
      <c r="P13" s="597">
        <v>0</v>
      </c>
      <c r="Q13" s="597">
        <v>188500</v>
      </c>
      <c r="R13" s="597">
        <v>7372718</v>
      </c>
      <c r="S13" s="597">
        <v>0</v>
      </c>
      <c r="T13" s="597">
        <v>0</v>
      </c>
      <c r="U13" s="597">
        <v>22900409</v>
      </c>
      <c r="V13" s="597">
        <v>80000</v>
      </c>
      <c r="W13" s="597">
        <v>0</v>
      </c>
      <c r="X13" s="597">
        <v>8772814</v>
      </c>
      <c r="Y13" s="597">
        <v>0</v>
      </c>
      <c r="Z13" s="597">
        <v>941606</v>
      </c>
      <c r="AA13" s="597">
        <v>0</v>
      </c>
      <c r="AB13" s="597">
        <v>910770</v>
      </c>
    </row>
    <row r="14" spans="1:28" ht="18" x14ac:dyDescent="0.2">
      <c r="A14" s="595" t="s">
        <v>426</v>
      </c>
      <c r="B14" s="596" t="s">
        <v>427</v>
      </c>
      <c r="C14" s="597">
        <v>12024872</v>
      </c>
      <c r="D14" s="597">
        <v>1401946</v>
      </c>
      <c r="E14" s="597">
        <v>297985</v>
      </c>
      <c r="F14" s="597">
        <v>0</v>
      </c>
      <c r="G14" s="597">
        <v>0</v>
      </c>
      <c r="H14" s="597">
        <v>0</v>
      </c>
      <c r="I14" s="597">
        <v>367928</v>
      </c>
      <c r="J14" s="597">
        <v>0</v>
      </c>
      <c r="K14" s="597">
        <v>0</v>
      </c>
      <c r="L14" s="597">
        <v>1226097</v>
      </c>
      <c r="M14" s="597">
        <v>0</v>
      </c>
      <c r="N14" s="597">
        <v>0</v>
      </c>
      <c r="O14" s="597">
        <v>0</v>
      </c>
      <c r="P14" s="597">
        <v>0</v>
      </c>
      <c r="Q14" s="597">
        <v>37737</v>
      </c>
      <c r="R14" s="597">
        <v>1443149</v>
      </c>
      <c r="S14" s="597">
        <v>0</v>
      </c>
      <c r="T14" s="597">
        <v>0</v>
      </c>
      <c r="U14" s="597">
        <v>4595124</v>
      </c>
      <c r="V14" s="597">
        <v>14322</v>
      </c>
      <c r="W14" s="597">
        <v>0</v>
      </c>
      <c r="X14" s="597">
        <v>2169977</v>
      </c>
      <c r="Y14" s="597">
        <v>0</v>
      </c>
      <c r="Z14" s="597">
        <v>248303</v>
      </c>
      <c r="AA14" s="597">
        <v>0</v>
      </c>
      <c r="AB14" s="597">
        <v>222304</v>
      </c>
    </row>
    <row r="15" spans="1:28" x14ac:dyDescent="0.2">
      <c r="A15" s="592" t="s">
        <v>428</v>
      </c>
      <c r="B15" s="593" t="s">
        <v>429</v>
      </c>
      <c r="C15" s="594">
        <v>10953317</v>
      </c>
      <c r="D15" s="594">
        <v>1252310</v>
      </c>
      <c r="E15" s="594">
        <v>277535</v>
      </c>
      <c r="F15" s="594">
        <v>0</v>
      </c>
      <c r="G15" s="594">
        <v>0</v>
      </c>
      <c r="H15" s="594">
        <v>0</v>
      </c>
      <c r="I15" s="594">
        <v>367928</v>
      </c>
      <c r="J15" s="594">
        <v>0</v>
      </c>
      <c r="K15" s="594">
        <v>0</v>
      </c>
      <c r="L15" s="594">
        <v>1124793</v>
      </c>
      <c r="M15" s="594">
        <v>0</v>
      </c>
      <c r="N15" s="594">
        <v>0</v>
      </c>
      <c r="O15" s="594">
        <v>0</v>
      </c>
      <c r="P15" s="594">
        <v>0</v>
      </c>
      <c r="Q15" s="594">
        <v>35198</v>
      </c>
      <c r="R15" s="594">
        <v>1352603</v>
      </c>
      <c r="S15" s="594">
        <v>0</v>
      </c>
      <c r="T15" s="594">
        <v>0</v>
      </c>
      <c r="U15" s="594">
        <v>4506350</v>
      </c>
      <c r="V15" s="594">
        <v>14322</v>
      </c>
      <c r="W15" s="594">
        <v>0</v>
      </c>
      <c r="X15" s="594">
        <v>1672352</v>
      </c>
      <c r="Y15" s="594">
        <v>0</v>
      </c>
      <c r="Z15" s="594">
        <v>176406</v>
      </c>
      <c r="AA15" s="594">
        <v>0</v>
      </c>
      <c r="AB15" s="594">
        <v>173520</v>
      </c>
    </row>
    <row r="16" spans="1:28" x14ac:dyDescent="0.2">
      <c r="A16" s="592" t="s">
        <v>430</v>
      </c>
      <c r="B16" s="593" t="s">
        <v>431</v>
      </c>
      <c r="C16" s="594">
        <v>303483</v>
      </c>
      <c r="D16" s="594">
        <v>81687</v>
      </c>
      <c r="E16" s="594">
        <v>9874</v>
      </c>
      <c r="F16" s="594">
        <v>0</v>
      </c>
      <c r="G16" s="594">
        <v>0</v>
      </c>
      <c r="H16" s="594">
        <v>0</v>
      </c>
      <c r="I16" s="594">
        <v>0</v>
      </c>
      <c r="J16" s="594">
        <v>0</v>
      </c>
      <c r="K16" s="594">
        <v>0</v>
      </c>
      <c r="L16" s="594">
        <v>48912</v>
      </c>
      <c r="M16" s="594">
        <v>0</v>
      </c>
      <c r="N16" s="594">
        <v>0</v>
      </c>
      <c r="O16" s="594">
        <v>0</v>
      </c>
      <c r="P16" s="594">
        <v>0</v>
      </c>
      <c r="Q16" s="594">
        <v>1435</v>
      </c>
      <c r="R16" s="594">
        <v>49035</v>
      </c>
      <c r="S16" s="594">
        <v>0</v>
      </c>
      <c r="T16" s="594">
        <v>0</v>
      </c>
      <c r="U16" s="594">
        <v>43212</v>
      </c>
      <c r="V16" s="594">
        <v>0</v>
      </c>
      <c r="W16" s="594">
        <v>0</v>
      </c>
      <c r="X16" s="594">
        <v>54610</v>
      </c>
      <c r="Y16" s="594">
        <v>0</v>
      </c>
      <c r="Z16" s="594">
        <v>7209</v>
      </c>
      <c r="AA16" s="594">
        <v>0</v>
      </c>
      <c r="AB16" s="594">
        <v>7509</v>
      </c>
    </row>
    <row r="17" spans="1:28" x14ac:dyDescent="0.2">
      <c r="A17" s="592" t="s">
        <v>432</v>
      </c>
      <c r="B17" s="593" t="s">
        <v>433</v>
      </c>
      <c r="C17" s="594">
        <v>474709</v>
      </c>
      <c r="D17" s="594">
        <v>0</v>
      </c>
      <c r="E17" s="594">
        <v>0</v>
      </c>
      <c r="F17" s="594">
        <v>0</v>
      </c>
      <c r="G17" s="594">
        <v>0</v>
      </c>
      <c r="H17" s="594">
        <v>0</v>
      </c>
      <c r="I17" s="594">
        <v>0</v>
      </c>
      <c r="J17" s="594">
        <v>0</v>
      </c>
      <c r="K17" s="594">
        <v>0</v>
      </c>
      <c r="L17" s="594">
        <v>0</v>
      </c>
      <c r="M17" s="594">
        <v>0</v>
      </c>
      <c r="N17" s="594">
        <v>0</v>
      </c>
      <c r="O17" s="594">
        <v>0</v>
      </c>
      <c r="P17" s="594">
        <v>0</v>
      </c>
      <c r="Q17" s="594">
        <v>0</v>
      </c>
      <c r="R17" s="594">
        <v>0</v>
      </c>
      <c r="S17" s="594">
        <v>0</v>
      </c>
      <c r="T17" s="594">
        <v>0</v>
      </c>
      <c r="U17" s="594">
        <v>0</v>
      </c>
      <c r="V17" s="594">
        <v>0</v>
      </c>
      <c r="W17" s="594">
        <v>0</v>
      </c>
      <c r="X17" s="594">
        <v>384514</v>
      </c>
      <c r="Y17" s="594">
        <v>0</v>
      </c>
      <c r="Z17" s="594">
        <v>56965</v>
      </c>
      <c r="AA17" s="594">
        <v>0</v>
      </c>
      <c r="AB17" s="594">
        <v>33230</v>
      </c>
    </row>
    <row r="18" spans="1:28" x14ac:dyDescent="0.2">
      <c r="A18" s="592" t="s">
        <v>434</v>
      </c>
      <c r="B18" s="593" t="s">
        <v>435</v>
      </c>
      <c r="C18" s="594">
        <v>293363</v>
      </c>
      <c r="D18" s="594">
        <v>67949</v>
      </c>
      <c r="E18" s="594">
        <v>10576</v>
      </c>
      <c r="F18" s="594">
        <v>0</v>
      </c>
      <c r="G18" s="594">
        <v>0</v>
      </c>
      <c r="H18" s="594">
        <v>0</v>
      </c>
      <c r="I18" s="594">
        <v>0</v>
      </c>
      <c r="J18" s="594">
        <v>0</v>
      </c>
      <c r="K18" s="594">
        <v>0</v>
      </c>
      <c r="L18" s="594">
        <v>52392</v>
      </c>
      <c r="M18" s="594">
        <v>0</v>
      </c>
      <c r="N18" s="594">
        <v>0</v>
      </c>
      <c r="O18" s="594">
        <v>0</v>
      </c>
      <c r="P18" s="594">
        <v>0</v>
      </c>
      <c r="Q18" s="594">
        <v>1104</v>
      </c>
      <c r="R18" s="594">
        <v>41511</v>
      </c>
      <c r="S18" s="594">
        <v>0</v>
      </c>
      <c r="T18" s="594">
        <v>0</v>
      </c>
      <c r="U18" s="594">
        <v>45562</v>
      </c>
      <c r="V18" s="594">
        <v>0</v>
      </c>
      <c r="W18" s="594">
        <v>0</v>
      </c>
      <c r="X18" s="594">
        <v>58501</v>
      </c>
      <c r="Y18" s="594">
        <v>0</v>
      </c>
      <c r="Z18" s="594">
        <v>7723</v>
      </c>
      <c r="AA18" s="594">
        <v>0</v>
      </c>
      <c r="AB18" s="594">
        <v>8045</v>
      </c>
    </row>
    <row r="19" spans="1:28" x14ac:dyDescent="0.2">
      <c r="A19" s="592" t="s">
        <v>436</v>
      </c>
      <c r="B19" s="593" t="s">
        <v>437</v>
      </c>
      <c r="C19" s="594">
        <v>262122</v>
      </c>
      <c r="D19" s="594">
        <v>15200</v>
      </c>
      <c r="E19" s="594">
        <v>0</v>
      </c>
      <c r="F19" s="594">
        <v>0</v>
      </c>
      <c r="G19" s="594">
        <v>0</v>
      </c>
      <c r="H19" s="594">
        <v>0</v>
      </c>
      <c r="I19" s="594">
        <v>0</v>
      </c>
      <c r="J19" s="594">
        <v>0</v>
      </c>
      <c r="K19" s="594">
        <v>0</v>
      </c>
      <c r="L19" s="594">
        <v>0</v>
      </c>
      <c r="M19" s="594">
        <v>5619</v>
      </c>
      <c r="N19" s="594">
        <v>0</v>
      </c>
      <c r="O19" s="594">
        <v>11811</v>
      </c>
      <c r="P19" s="594">
        <v>8764</v>
      </c>
      <c r="Q19" s="594">
        <v>36457</v>
      </c>
      <c r="R19" s="594">
        <v>0</v>
      </c>
      <c r="S19" s="594">
        <v>0</v>
      </c>
      <c r="T19" s="594">
        <v>0</v>
      </c>
      <c r="U19" s="594">
        <v>113524</v>
      </c>
      <c r="V19" s="594">
        <v>0</v>
      </c>
      <c r="W19" s="594">
        <v>70747</v>
      </c>
      <c r="X19" s="594">
        <v>0</v>
      </c>
      <c r="Y19" s="594">
        <v>0</v>
      </c>
      <c r="Z19" s="594">
        <v>0</v>
      </c>
      <c r="AA19" s="594">
        <v>0</v>
      </c>
      <c r="AB19" s="594">
        <v>0</v>
      </c>
    </row>
    <row r="20" spans="1:28" x14ac:dyDescent="0.2">
      <c r="A20" s="592" t="s">
        <v>438</v>
      </c>
      <c r="B20" s="593" t="s">
        <v>439</v>
      </c>
      <c r="C20" s="594">
        <v>13090836</v>
      </c>
      <c r="D20" s="594">
        <v>118626</v>
      </c>
      <c r="E20" s="594">
        <v>48114</v>
      </c>
      <c r="F20" s="594">
        <v>58894</v>
      </c>
      <c r="G20" s="594">
        <v>0</v>
      </c>
      <c r="H20" s="594">
        <v>0</v>
      </c>
      <c r="I20" s="594">
        <v>0</v>
      </c>
      <c r="J20" s="594">
        <v>32913</v>
      </c>
      <c r="K20" s="594">
        <v>0</v>
      </c>
      <c r="L20" s="594">
        <v>1144239</v>
      </c>
      <c r="M20" s="594">
        <v>234763</v>
      </c>
      <c r="N20" s="594">
        <v>0</v>
      </c>
      <c r="O20" s="594">
        <v>15016</v>
      </c>
      <c r="P20" s="594">
        <v>0</v>
      </c>
      <c r="Q20" s="594">
        <v>0</v>
      </c>
      <c r="R20" s="594">
        <v>209703</v>
      </c>
      <c r="S20" s="594">
        <v>0</v>
      </c>
      <c r="T20" s="594">
        <v>0</v>
      </c>
      <c r="U20" s="594">
        <v>60904</v>
      </c>
      <c r="V20" s="594">
        <v>0</v>
      </c>
      <c r="W20" s="594">
        <v>154802</v>
      </c>
      <c r="X20" s="594">
        <v>8914715</v>
      </c>
      <c r="Y20" s="594">
        <v>0</v>
      </c>
      <c r="Z20" s="594">
        <v>1334665</v>
      </c>
      <c r="AA20" s="594">
        <v>0</v>
      </c>
      <c r="AB20" s="594">
        <v>763482</v>
      </c>
    </row>
    <row r="21" spans="1:28" x14ac:dyDescent="0.2">
      <c r="A21" s="592" t="s">
        <v>440</v>
      </c>
      <c r="B21" s="593" t="s">
        <v>441</v>
      </c>
      <c r="C21" s="594">
        <v>13352958</v>
      </c>
      <c r="D21" s="594">
        <v>133826</v>
      </c>
      <c r="E21" s="594">
        <v>48114</v>
      </c>
      <c r="F21" s="594">
        <v>58894</v>
      </c>
      <c r="G21" s="594">
        <v>0</v>
      </c>
      <c r="H21" s="594">
        <v>0</v>
      </c>
      <c r="I21" s="594">
        <v>0</v>
      </c>
      <c r="J21" s="594">
        <v>32913</v>
      </c>
      <c r="K21" s="594">
        <v>0</v>
      </c>
      <c r="L21" s="594">
        <v>1144239</v>
      </c>
      <c r="M21" s="594">
        <v>240382</v>
      </c>
      <c r="N21" s="594">
        <v>0</v>
      </c>
      <c r="O21" s="594">
        <v>26827</v>
      </c>
      <c r="P21" s="594">
        <v>8764</v>
      </c>
      <c r="Q21" s="594">
        <v>36457</v>
      </c>
      <c r="R21" s="594">
        <v>209703</v>
      </c>
      <c r="S21" s="594">
        <v>0</v>
      </c>
      <c r="T21" s="594">
        <v>0</v>
      </c>
      <c r="U21" s="594">
        <v>174428</v>
      </c>
      <c r="V21" s="594">
        <v>0</v>
      </c>
      <c r="W21" s="594">
        <v>225549</v>
      </c>
      <c r="X21" s="594">
        <v>8914715</v>
      </c>
      <c r="Y21" s="594">
        <v>0</v>
      </c>
      <c r="Z21" s="594">
        <v>1334665</v>
      </c>
      <c r="AA21" s="594">
        <v>0</v>
      </c>
      <c r="AB21" s="594">
        <v>763482</v>
      </c>
    </row>
    <row r="22" spans="1:28" x14ac:dyDescent="0.2">
      <c r="A22" s="592" t="s">
        <v>442</v>
      </c>
      <c r="B22" s="593" t="s">
        <v>443</v>
      </c>
      <c r="C22" s="594">
        <v>140885</v>
      </c>
      <c r="D22" s="594">
        <v>24531</v>
      </c>
      <c r="E22" s="594">
        <v>0</v>
      </c>
      <c r="F22" s="594">
        <v>22779</v>
      </c>
      <c r="G22" s="594">
        <v>0</v>
      </c>
      <c r="H22" s="594">
        <v>0</v>
      </c>
      <c r="I22" s="594">
        <v>0</v>
      </c>
      <c r="J22" s="594">
        <v>0</v>
      </c>
      <c r="K22" s="594">
        <v>0</v>
      </c>
      <c r="L22" s="594">
        <v>0</v>
      </c>
      <c r="M22" s="594">
        <v>0</v>
      </c>
      <c r="N22" s="594">
        <v>0</v>
      </c>
      <c r="O22" s="594">
        <v>0</v>
      </c>
      <c r="P22" s="594">
        <v>24605</v>
      </c>
      <c r="Q22" s="594">
        <v>0</v>
      </c>
      <c r="R22" s="594">
        <v>34170</v>
      </c>
      <c r="S22" s="594">
        <v>0</v>
      </c>
      <c r="T22" s="594">
        <v>0</v>
      </c>
      <c r="U22" s="594">
        <v>0</v>
      </c>
      <c r="V22" s="594">
        <v>0</v>
      </c>
      <c r="W22" s="594">
        <v>34800</v>
      </c>
      <c r="X22" s="594">
        <v>0</v>
      </c>
      <c r="Y22" s="594">
        <v>0</v>
      </c>
      <c r="Z22" s="594">
        <v>0</v>
      </c>
      <c r="AA22" s="594">
        <v>0</v>
      </c>
      <c r="AB22" s="594">
        <v>0</v>
      </c>
    </row>
    <row r="23" spans="1:28" x14ac:dyDescent="0.2">
      <c r="A23" s="592" t="s">
        <v>444</v>
      </c>
      <c r="B23" s="593" t="s">
        <v>445</v>
      </c>
      <c r="C23" s="594">
        <v>547020</v>
      </c>
      <c r="D23" s="594">
        <v>218560</v>
      </c>
      <c r="E23" s="594">
        <v>0</v>
      </c>
      <c r="F23" s="594">
        <v>28150</v>
      </c>
      <c r="G23" s="594">
        <v>0</v>
      </c>
      <c r="H23" s="594">
        <v>0</v>
      </c>
      <c r="I23" s="594">
        <v>0</v>
      </c>
      <c r="J23" s="594">
        <v>0</v>
      </c>
      <c r="K23" s="594">
        <v>0</v>
      </c>
      <c r="L23" s="594">
        <v>0</v>
      </c>
      <c r="M23" s="594">
        <v>0</v>
      </c>
      <c r="N23" s="594">
        <v>0</v>
      </c>
      <c r="O23" s="594">
        <v>0</v>
      </c>
      <c r="P23" s="594">
        <v>0</v>
      </c>
      <c r="Q23" s="594">
        <v>0</v>
      </c>
      <c r="R23" s="594">
        <v>144170</v>
      </c>
      <c r="S23" s="594">
        <v>0</v>
      </c>
      <c r="T23" s="594">
        <v>0</v>
      </c>
      <c r="U23" s="594">
        <v>9216</v>
      </c>
      <c r="V23" s="594">
        <v>0</v>
      </c>
      <c r="W23" s="594">
        <v>107924</v>
      </c>
      <c r="X23" s="594">
        <v>31590</v>
      </c>
      <c r="Y23" s="594">
        <v>0</v>
      </c>
      <c r="Z23" s="594">
        <v>4680</v>
      </c>
      <c r="AA23" s="594">
        <v>0</v>
      </c>
      <c r="AB23" s="594">
        <v>2730</v>
      </c>
    </row>
    <row r="24" spans="1:28" x14ac:dyDescent="0.2">
      <c r="A24" s="592" t="s">
        <v>446</v>
      </c>
      <c r="B24" s="593" t="s">
        <v>447</v>
      </c>
      <c r="C24" s="594">
        <v>687905</v>
      </c>
      <c r="D24" s="594">
        <v>243091</v>
      </c>
      <c r="E24" s="594">
        <v>0</v>
      </c>
      <c r="F24" s="594">
        <v>50929</v>
      </c>
      <c r="G24" s="594">
        <v>0</v>
      </c>
      <c r="H24" s="594">
        <v>0</v>
      </c>
      <c r="I24" s="594">
        <v>0</v>
      </c>
      <c r="J24" s="594">
        <v>0</v>
      </c>
      <c r="K24" s="594">
        <v>0</v>
      </c>
      <c r="L24" s="594">
        <v>0</v>
      </c>
      <c r="M24" s="594">
        <v>0</v>
      </c>
      <c r="N24" s="594">
        <v>0</v>
      </c>
      <c r="O24" s="594">
        <v>0</v>
      </c>
      <c r="P24" s="594">
        <v>24605</v>
      </c>
      <c r="Q24" s="594">
        <v>0</v>
      </c>
      <c r="R24" s="594">
        <v>178340</v>
      </c>
      <c r="S24" s="594">
        <v>0</v>
      </c>
      <c r="T24" s="594">
        <v>0</v>
      </c>
      <c r="U24" s="594">
        <v>9216</v>
      </c>
      <c r="V24" s="594">
        <v>0</v>
      </c>
      <c r="W24" s="594">
        <v>142724</v>
      </c>
      <c r="X24" s="594">
        <v>31590</v>
      </c>
      <c r="Y24" s="594">
        <v>0</v>
      </c>
      <c r="Z24" s="594">
        <v>4680</v>
      </c>
      <c r="AA24" s="594">
        <v>0</v>
      </c>
      <c r="AB24" s="594">
        <v>2730</v>
      </c>
    </row>
    <row r="25" spans="1:28" x14ac:dyDescent="0.2">
      <c r="A25" s="592" t="s">
        <v>448</v>
      </c>
      <c r="B25" s="593" t="s">
        <v>449</v>
      </c>
      <c r="C25" s="594">
        <v>5474983</v>
      </c>
      <c r="D25" s="594">
        <v>0</v>
      </c>
      <c r="E25" s="594">
        <v>14773</v>
      </c>
      <c r="F25" s="594">
        <v>376440</v>
      </c>
      <c r="G25" s="594">
        <v>0</v>
      </c>
      <c r="H25" s="594">
        <v>0</v>
      </c>
      <c r="I25" s="594">
        <v>0</v>
      </c>
      <c r="J25" s="594">
        <v>0</v>
      </c>
      <c r="K25" s="594">
        <v>2243489</v>
      </c>
      <c r="L25" s="594">
        <v>0</v>
      </c>
      <c r="M25" s="594">
        <v>0</v>
      </c>
      <c r="N25" s="594">
        <v>0</v>
      </c>
      <c r="O25" s="594">
        <v>141900</v>
      </c>
      <c r="P25" s="594">
        <v>191735</v>
      </c>
      <c r="Q25" s="594">
        <v>0</v>
      </c>
      <c r="R25" s="594">
        <v>763400</v>
      </c>
      <c r="S25" s="594">
        <v>0</v>
      </c>
      <c r="T25" s="594">
        <v>0</v>
      </c>
      <c r="U25" s="594">
        <v>0</v>
      </c>
      <c r="V25" s="594">
        <v>0</v>
      </c>
      <c r="W25" s="594">
        <v>752044</v>
      </c>
      <c r="X25" s="594">
        <v>684611</v>
      </c>
      <c r="Y25" s="594">
        <v>0</v>
      </c>
      <c r="Z25" s="594">
        <v>100310</v>
      </c>
      <c r="AA25" s="594">
        <v>0</v>
      </c>
      <c r="AB25" s="594">
        <v>206281</v>
      </c>
    </row>
    <row r="26" spans="1:28" x14ac:dyDescent="0.2">
      <c r="A26" s="592" t="s">
        <v>450</v>
      </c>
      <c r="B26" s="593" t="s">
        <v>451</v>
      </c>
      <c r="C26" s="594">
        <v>160000</v>
      </c>
      <c r="D26" s="594">
        <v>0</v>
      </c>
      <c r="E26" s="594">
        <v>0</v>
      </c>
      <c r="F26" s="594">
        <v>0</v>
      </c>
      <c r="G26" s="594">
        <v>0</v>
      </c>
      <c r="H26" s="594">
        <v>0</v>
      </c>
      <c r="I26" s="594">
        <v>0</v>
      </c>
      <c r="J26" s="594">
        <v>0</v>
      </c>
      <c r="K26" s="594">
        <v>0</v>
      </c>
      <c r="L26" s="594">
        <v>120000</v>
      </c>
      <c r="M26" s="594">
        <v>0</v>
      </c>
      <c r="N26" s="594">
        <v>0</v>
      </c>
      <c r="O26" s="594">
        <v>0</v>
      </c>
      <c r="P26" s="594">
        <v>0</v>
      </c>
      <c r="Q26" s="594">
        <v>0</v>
      </c>
      <c r="R26" s="594">
        <v>40000</v>
      </c>
      <c r="S26" s="594">
        <v>0</v>
      </c>
      <c r="T26" s="594">
        <v>0</v>
      </c>
      <c r="U26" s="594">
        <v>0</v>
      </c>
      <c r="V26" s="594">
        <v>0</v>
      </c>
      <c r="W26" s="594">
        <v>0</v>
      </c>
      <c r="X26" s="594">
        <v>0</v>
      </c>
      <c r="Y26" s="594">
        <v>0</v>
      </c>
      <c r="Z26" s="594">
        <v>0</v>
      </c>
      <c r="AA26" s="594">
        <v>0</v>
      </c>
      <c r="AB26" s="594">
        <v>0</v>
      </c>
    </row>
    <row r="27" spans="1:28" x14ac:dyDescent="0.2">
      <c r="A27" s="592" t="s">
        <v>452</v>
      </c>
      <c r="B27" s="593" t="s">
        <v>453</v>
      </c>
      <c r="C27" s="594">
        <v>1776084</v>
      </c>
      <c r="D27" s="594">
        <v>92000</v>
      </c>
      <c r="E27" s="594">
        <v>116320</v>
      </c>
      <c r="F27" s="594">
        <v>0</v>
      </c>
      <c r="G27" s="594">
        <v>0</v>
      </c>
      <c r="H27" s="594">
        <v>0</v>
      </c>
      <c r="I27" s="594">
        <v>0</v>
      </c>
      <c r="J27" s="594">
        <v>517610</v>
      </c>
      <c r="K27" s="594">
        <v>0</v>
      </c>
      <c r="L27" s="594">
        <v>250210</v>
      </c>
      <c r="M27" s="594">
        <v>356199</v>
      </c>
      <c r="N27" s="594">
        <v>0</v>
      </c>
      <c r="O27" s="594">
        <v>20320</v>
      </c>
      <c r="P27" s="594">
        <v>0</v>
      </c>
      <c r="Q27" s="594">
        <v>125950</v>
      </c>
      <c r="R27" s="594">
        <v>71946</v>
      </c>
      <c r="S27" s="594">
        <v>0</v>
      </c>
      <c r="T27" s="594">
        <v>0</v>
      </c>
      <c r="U27" s="594">
        <v>0</v>
      </c>
      <c r="V27" s="594">
        <v>0</v>
      </c>
      <c r="W27" s="594">
        <v>70952</v>
      </c>
      <c r="X27" s="594">
        <v>141700</v>
      </c>
      <c r="Y27" s="594">
        <v>0</v>
      </c>
      <c r="Z27" s="594">
        <v>8133</v>
      </c>
      <c r="AA27" s="594">
        <v>0</v>
      </c>
      <c r="AB27" s="594">
        <v>4744</v>
      </c>
    </row>
    <row r="28" spans="1:28" x14ac:dyDescent="0.2">
      <c r="A28" s="592" t="s">
        <v>454</v>
      </c>
      <c r="B28" s="593" t="s">
        <v>455</v>
      </c>
      <c r="C28" s="594">
        <v>2091766</v>
      </c>
      <c r="D28" s="594">
        <v>221970</v>
      </c>
      <c r="E28" s="594">
        <v>0</v>
      </c>
      <c r="F28" s="594">
        <v>205000</v>
      </c>
      <c r="G28" s="594">
        <v>0</v>
      </c>
      <c r="H28" s="594">
        <v>0</v>
      </c>
      <c r="I28" s="594">
        <v>0</v>
      </c>
      <c r="J28" s="594">
        <v>0</v>
      </c>
      <c r="K28" s="594">
        <v>0</v>
      </c>
      <c r="L28" s="594">
        <v>40000</v>
      </c>
      <c r="M28" s="594">
        <v>1448116</v>
      </c>
      <c r="N28" s="594">
        <v>0</v>
      </c>
      <c r="O28" s="594">
        <v>0</v>
      </c>
      <c r="P28" s="594">
        <v>0</v>
      </c>
      <c r="Q28" s="594">
        <v>0</v>
      </c>
      <c r="R28" s="594">
        <v>24000</v>
      </c>
      <c r="S28" s="594">
        <v>0</v>
      </c>
      <c r="T28" s="594">
        <v>0</v>
      </c>
      <c r="U28" s="594">
        <v>5100</v>
      </c>
      <c r="V28" s="594">
        <v>0</v>
      </c>
      <c r="W28" s="594">
        <v>58720</v>
      </c>
      <c r="X28" s="594">
        <v>71972</v>
      </c>
      <c r="Y28" s="594">
        <v>0</v>
      </c>
      <c r="Z28" s="594">
        <v>9643</v>
      </c>
      <c r="AA28" s="594">
        <v>0</v>
      </c>
      <c r="AB28" s="594">
        <v>7245</v>
      </c>
    </row>
    <row r="29" spans="1:28" x14ac:dyDescent="0.2">
      <c r="A29" s="592" t="s">
        <v>456</v>
      </c>
      <c r="B29" s="593" t="s">
        <v>457</v>
      </c>
      <c r="C29" s="594">
        <v>3118647</v>
      </c>
      <c r="D29" s="594">
        <v>1069834</v>
      </c>
      <c r="E29" s="594">
        <v>0</v>
      </c>
      <c r="F29" s="594">
        <v>41374</v>
      </c>
      <c r="G29" s="594">
        <v>0</v>
      </c>
      <c r="H29" s="594">
        <v>0</v>
      </c>
      <c r="I29" s="594">
        <v>0</v>
      </c>
      <c r="J29" s="594">
        <v>336000</v>
      </c>
      <c r="K29" s="594">
        <v>0</v>
      </c>
      <c r="L29" s="594">
        <v>130699</v>
      </c>
      <c r="M29" s="594">
        <v>570409</v>
      </c>
      <c r="N29" s="594">
        <v>0</v>
      </c>
      <c r="O29" s="594">
        <v>5118</v>
      </c>
      <c r="P29" s="594">
        <v>0</v>
      </c>
      <c r="Q29" s="594">
        <v>0</v>
      </c>
      <c r="R29" s="594">
        <v>600421</v>
      </c>
      <c r="S29" s="594">
        <v>0</v>
      </c>
      <c r="T29" s="594">
        <v>0</v>
      </c>
      <c r="U29" s="594">
        <v>16669</v>
      </c>
      <c r="V29" s="594">
        <v>0</v>
      </c>
      <c r="W29" s="594">
        <v>311806</v>
      </c>
      <c r="X29" s="594">
        <v>24000</v>
      </c>
      <c r="Y29" s="594">
        <v>0</v>
      </c>
      <c r="Z29" s="594">
        <v>3552</v>
      </c>
      <c r="AA29" s="594">
        <v>0</v>
      </c>
      <c r="AB29" s="594">
        <v>8765</v>
      </c>
    </row>
    <row r="30" spans="1:28" x14ac:dyDescent="0.2">
      <c r="A30" s="592" t="s">
        <v>458</v>
      </c>
      <c r="B30" s="593" t="s">
        <v>459</v>
      </c>
      <c r="C30" s="594">
        <v>389835</v>
      </c>
      <c r="D30" s="594">
        <v>46038</v>
      </c>
      <c r="E30" s="594">
        <v>0</v>
      </c>
      <c r="F30" s="594">
        <v>38214</v>
      </c>
      <c r="G30" s="594">
        <v>0</v>
      </c>
      <c r="H30" s="594">
        <v>0</v>
      </c>
      <c r="I30" s="594">
        <v>0</v>
      </c>
      <c r="J30" s="594">
        <v>0</v>
      </c>
      <c r="K30" s="594">
        <v>0</v>
      </c>
      <c r="L30" s="594">
        <v>9345</v>
      </c>
      <c r="M30" s="594">
        <v>296238</v>
      </c>
      <c r="N30" s="594">
        <v>0</v>
      </c>
      <c r="O30" s="594">
        <v>0</v>
      </c>
      <c r="P30" s="594">
        <v>0</v>
      </c>
      <c r="Q30" s="594">
        <v>0</v>
      </c>
      <c r="R30" s="594">
        <v>0</v>
      </c>
      <c r="S30" s="594">
        <v>0</v>
      </c>
      <c r="T30" s="594">
        <v>0</v>
      </c>
      <c r="U30" s="594">
        <v>0</v>
      </c>
      <c r="V30" s="594">
        <v>0</v>
      </c>
      <c r="W30" s="594">
        <v>0</v>
      </c>
      <c r="X30" s="594">
        <v>0</v>
      </c>
      <c r="Y30" s="594">
        <v>0</v>
      </c>
      <c r="Z30" s="594">
        <v>0</v>
      </c>
      <c r="AA30" s="594">
        <v>0</v>
      </c>
      <c r="AB30" s="594">
        <v>0</v>
      </c>
    </row>
    <row r="31" spans="1:28" x14ac:dyDescent="0.2">
      <c r="A31" s="592" t="s">
        <v>460</v>
      </c>
      <c r="B31" s="593" t="s">
        <v>461</v>
      </c>
      <c r="C31" s="594">
        <v>12621480</v>
      </c>
      <c r="D31" s="594">
        <v>1383804</v>
      </c>
      <c r="E31" s="594">
        <v>131093</v>
      </c>
      <c r="F31" s="594">
        <v>622814</v>
      </c>
      <c r="G31" s="594">
        <v>0</v>
      </c>
      <c r="H31" s="594">
        <v>0</v>
      </c>
      <c r="I31" s="594">
        <v>0</v>
      </c>
      <c r="J31" s="594">
        <v>853610</v>
      </c>
      <c r="K31" s="594">
        <v>2243489</v>
      </c>
      <c r="L31" s="594">
        <v>540909</v>
      </c>
      <c r="M31" s="594">
        <v>2374724</v>
      </c>
      <c r="N31" s="594">
        <v>0</v>
      </c>
      <c r="O31" s="594">
        <v>167338</v>
      </c>
      <c r="P31" s="594">
        <v>191735</v>
      </c>
      <c r="Q31" s="594">
        <v>125950</v>
      </c>
      <c r="R31" s="594">
        <v>1499767</v>
      </c>
      <c r="S31" s="594">
        <v>0</v>
      </c>
      <c r="T31" s="594">
        <v>0</v>
      </c>
      <c r="U31" s="594">
        <v>21769</v>
      </c>
      <c r="V31" s="594">
        <v>0</v>
      </c>
      <c r="W31" s="594">
        <v>1193522</v>
      </c>
      <c r="X31" s="594">
        <v>922283</v>
      </c>
      <c r="Y31" s="594">
        <v>0</v>
      </c>
      <c r="Z31" s="594">
        <v>121638</v>
      </c>
      <c r="AA31" s="594">
        <v>0</v>
      </c>
      <c r="AB31" s="594">
        <v>227035</v>
      </c>
    </row>
    <row r="32" spans="1:28" x14ac:dyDescent="0.2">
      <c r="A32" s="592" t="s">
        <v>462</v>
      </c>
      <c r="B32" s="593" t="s">
        <v>463</v>
      </c>
      <c r="C32" s="594">
        <v>388200</v>
      </c>
      <c r="D32" s="594">
        <v>0</v>
      </c>
      <c r="E32" s="594">
        <v>0</v>
      </c>
      <c r="F32" s="594">
        <v>0</v>
      </c>
      <c r="G32" s="594">
        <v>0</v>
      </c>
      <c r="H32" s="594">
        <v>0</v>
      </c>
      <c r="I32" s="594">
        <v>0</v>
      </c>
      <c r="J32" s="594">
        <v>0</v>
      </c>
      <c r="K32" s="594">
        <v>0</v>
      </c>
      <c r="L32" s="594">
        <v>0</v>
      </c>
      <c r="M32" s="594">
        <v>0</v>
      </c>
      <c r="N32" s="594">
        <v>0</v>
      </c>
      <c r="O32" s="594">
        <v>0</v>
      </c>
      <c r="P32" s="594">
        <v>0</v>
      </c>
      <c r="Q32" s="594">
        <v>198550</v>
      </c>
      <c r="R32" s="594">
        <v>189650</v>
      </c>
      <c r="S32" s="594">
        <v>0</v>
      </c>
      <c r="T32" s="594">
        <v>0</v>
      </c>
      <c r="U32" s="594">
        <v>0</v>
      </c>
      <c r="V32" s="594">
        <v>0</v>
      </c>
      <c r="W32" s="594">
        <v>0</v>
      </c>
      <c r="X32" s="594">
        <v>0</v>
      </c>
      <c r="Y32" s="594">
        <v>0</v>
      </c>
      <c r="Z32" s="594">
        <v>0</v>
      </c>
      <c r="AA32" s="594">
        <v>0</v>
      </c>
      <c r="AB32" s="594">
        <v>0</v>
      </c>
    </row>
    <row r="33" spans="1:28" x14ac:dyDescent="0.2">
      <c r="A33" s="592" t="s">
        <v>464</v>
      </c>
      <c r="B33" s="593" t="s">
        <v>465</v>
      </c>
      <c r="C33" s="594">
        <v>388200</v>
      </c>
      <c r="D33" s="594">
        <v>0</v>
      </c>
      <c r="E33" s="594">
        <v>0</v>
      </c>
      <c r="F33" s="594">
        <v>0</v>
      </c>
      <c r="G33" s="594">
        <v>0</v>
      </c>
      <c r="H33" s="594">
        <v>0</v>
      </c>
      <c r="I33" s="594">
        <v>0</v>
      </c>
      <c r="J33" s="594">
        <v>0</v>
      </c>
      <c r="K33" s="594">
        <v>0</v>
      </c>
      <c r="L33" s="594">
        <v>0</v>
      </c>
      <c r="M33" s="594">
        <v>0</v>
      </c>
      <c r="N33" s="594">
        <v>0</v>
      </c>
      <c r="O33" s="594">
        <v>0</v>
      </c>
      <c r="P33" s="594">
        <v>0</v>
      </c>
      <c r="Q33" s="594">
        <v>198550</v>
      </c>
      <c r="R33" s="594">
        <v>189650</v>
      </c>
      <c r="S33" s="594">
        <v>0</v>
      </c>
      <c r="T33" s="594">
        <v>0</v>
      </c>
      <c r="U33" s="594">
        <v>0</v>
      </c>
      <c r="V33" s="594">
        <v>0</v>
      </c>
      <c r="W33" s="594">
        <v>0</v>
      </c>
      <c r="X33" s="594">
        <v>0</v>
      </c>
      <c r="Y33" s="594">
        <v>0</v>
      </c>
      <c r="Z33" s="594">
        <v>0</v>
      </c>
      <c r="AA33" s="594">
        <v>0</v>
      </c>
      <c r="AB33" s="594">
        <v>0</v>
      </c>
    </row>
    <row r="34" spans="1:28" ht="19.5" x14ac:dyDescent="0.2">
      <c r="A34" s="592" t="s">
        <v>466</v>
      </c>
      <c r="B34" s="593" t="s">
        <v>467</v>
      </c>
      <c r="C34" s="594">
        <v>4950528</v>
      </c>
      <c r="D34" s="594">
        <v>179975</v>
      </c>
      <c r="E34" s="594">
        <v>16914</v>
      </c>
      <c r="F34" s="594">
        <v>126622</v>
      </c>
      <c r="G34" s="594">
        <v>0</v>
      </c>
      <c r="H34" s="594">
        <v>0</v>
      </c>
      <c r="I34" s="594">
        <v>0</v>
      </c>
      <c r="J34" s="594">
        <v>239362</v>
      </c>
      <c r="K34" s="594">
        <v>569260</v>
      </c>
      <c r="L34" s="594">
        <v>364273</v>
      </c>
      <c r="M34" s="594">
        <v>165807</v>
      </c>
      <c r="N34" s="594">
        <v>0</v>
      </c>
      <c r="O34" s="594">
        <v>22499</v>
      </c>
      <c r="P34" s="594">
        <v>53364</v>
      </c>
      <c r="Q34" s="594">
        <v>1823</v>
      </c>
      <c r="R34" s="594">
        <v>394195</v>
      </c>
      <c r="S34" s="594">
        <v>0</v>
      </c>
      <c r="T34" s="594">
        <v>0</v>
      </c>
      <c r="U34" s="594">
        <v>25439</v>
      </c>
      <c r="V34" s="594">
        <v>0</v>
      </c>
      <c r="W34" s="594">
        <v>330888</v>
      </c>
      <c r="X34" s="594">
        <v>1961143</v>
      </c>
      <c r="Y34" s="594">
        <v>0</v>
      </c>
      <c r="Z34" s="594">
        <v>294144</v>
      </c>
      <c r="AA34" s="594">
        <v>0</v>
      </c>
      <c r="AB34" s="594">
        <v>204820</v>
      </c>
    </row>
    <row r="35" spans="1:28" x14ac:dyDescent="0.2">
      <c r="A35" s="592" t="s">
        <v>468</v>
      </c>
      <c r="B35" s="593" t="s">
        <v>469</v>
      </c>
      <c r="C35" s="594">
        <v>1188000</v>
      </c>
      <c r="D35" s="594">
        <v>0</v>
      </c>
      <c r="E35" s="594">
        <v>19000</v>
      </c>
      <c r="F35" s="594">
        <v>0</v>
      </c>
      <c r="G35" s="594">
        <v>0</v>
      </c>
      <c r="H35" s="594">
        <v>0</v>
      </c>
      <c r="I35" s="594">
        <v>0</v>
      </c>
      <c r="J35" s="594">
        <v>0</v>
      </c>
      <c r="K35" s="594">
        <v>0</v>
      </c>
      <c r="L35" s="594">
        <v>0</v>
      </c>
      <c r="M35" s="594">
        <v>108000</v>
      </c>
      <c r="N35" s="594">
        <v>0</v>
      </c>
      <c r="O35" s="594">
        <v>0</v>
      </c>
      <c r="P35" s="594">
        <v>0</v>
      </c>
      <c r="Q35" s="594">
        <v>0</v>
      </c>
      <c r="R35" s="594">
        <v>0</v>
      </c>
      <c r="S35" s="594">
        <v>0</v>
      </c>
      <c r="T35" s="594">
        <v>0</v>
      </c>
      <c r="U35" s="594">
        <v>0</v>
      </c>
      <c r="V35" s="594">
        <v>0</v>
      </c>
      <c r="W35" s="594">
        <v>0</v>
      </c>
      <c r="X35" s="594">
        <v>780600</v>
      </c>
      <c r="Y35" s="594">
        <v>0</v>
      </c>
      <c r="Z35" s="594">
        <v>79200</v>
      </c>
      <c r="AA35" s="594">
        <v>0</v>
      </c>
      <c r="AB35" s="594">
        <v>201200</v>
      </c>
    </row>
    <row r="36" spans="1:28" x14ac:dyDescent="0.2">
      <c r="A36" s="592" t="s">
        <v>470</v>
      </c>
      <c r="B36" s="593" t="s">
        <v>471</v>
      </c>
      <c r="C36" s="594">
        <v>275</v>
      </c>
      <c r="D36" s="594">
        <v>0</v>
      </c>
      <c r="E36" s="594">
        <v>0</v>
      </c>
      <c r="F36" s="594">
        <v>0</v>
      </c>
      <c r="G36" s="594">
        <v>0</v>
      </c>
      <c r="H36" s="594">
        <v>0</v>
      </c>
      <c r="I36" s="594">
        <v>0</v>
      </c>
      <c r="J36" s="594">
        <v>0</v>
      </c>
      <c r="K36" s="594">
        <v>0</v>
      </c>
      <c r="L36" s="594">
        <v>0</v>
      </c>
      <c r="M36" s="594">
        <v>0</v>
      </c>
      <c r="N36" s="594">
        <v>0</v>
      </c>
      <c r="O36" s="594">
        <v>0</v>
      </c>
      <c r="P36" s="594">
        <v>38</v>
      </c>
      <c r="Q36" s="594">
        <v>0</v>
      </c>
      <c r="R36" s="594">
        <v>237</v>
      </c>
      <c r="S36" s="594">
        <v>0</v>
      </c>
      <c r="T36" s="594">
        <v>0</v>
      </c>
      <c r="U36" s="594">
        <v>0</v>
      </c>
      <c r="V36" s="594">
        <v>0</v>
      </c>
      <c r="W36" s="594">
        <v>0</v>
      </c>
      <c r="X36" s="594">
        <v>0</v>
      </c>
      <c r="Y36" s="594">
        <v>0</v>
      </c>
      <c r="Z36" s="594">
        <v>0</v>
      </c>
      <c r="AA36" s="594">
        <v>0</v>
      </c>
      <c r="AB36" s="594">
        <v>0</v>
      </c>
    </row>
    <row r="37" spans="1:28" x14ac:dyDescent="0.2">
      <c r="A37" s="592" t="s">
        <v>472</v>
      </c>
      <c r="B37" s="593" t="s">
        <v>473</v>
      </c>
      <c r="C37" s="594">
        <v>351682</v>
      </c>
      <c r="D37" s="594">
        <v>68303</v>
      </c>
      <c r="E37" s="594">
        <v>0</v>
      </c>
      <c r="F37" s="594">
        <v>0</v>
      </c>
      <c r="G37" s="594">
        <v>0</v>
      </c>
      <c r="H37" s="594">
        <v>0</v>
      </c>
      <c r="I37" s="594">
        <v>0</v>
      </c>
      <c r="J37" s="594">
        <v>0</v>
      </c>
      <c r="K37" s="594">
        <v>0</v>
      </c>
      <c r="L37" s="594">
        <v>0</v>
      </c>
      <c r="M37" s="594">
        <v>204493</v>
      </c>
      <c r="N37" s="594">
        <v>0</v>
      </c>
      <c r="O37" s="594">
        <v>0</v>
      </c>
      <c r="P37" s="594">
        <v>0</v>
      </c>
      <c r="Q37" s="594">
        <v>0</v>
      </c>
      <c r="R37" s="594">
        <v>77203</v>
      </c>
      <c r="S37" s="594">
        <v>0</v>
      </c>
      <c r="T37" s="594">
        <v>0</v>
      </c>
      <c r="U37" s="594">
        <v>0</v>
      </c>
      <c r="V37" s="594">
        <v>0</v>
      </c>
      <c r="W37" s="594">
        <v>1676</v>
      </c>
      <c r="X37" s="594">
        <v>2</v>
      </c>
      <c r="Y37" s="594">
        <v>0</v>
      </c>
      <c r="Z37" s="594">
        <v>0</v>
      </c>
      <c r="AA37" s="594">
        <v>0</v>
      </c>
      <c r="AB37" s="594">
        <v>5</v>
      </c>
    </row>
    <row r="38" spans="1:28" ht="19.5" x14ac:dyDescent="0.2">
      <c r="A38" s="592" t="s">
        <v>474</v>
      </c>
      <c r="B38" s="593" t="s">
        <v>475</v>
      </c>
      <c r="C38" s="594">
        <v>6490485</v>
      </c>
      <c r="D38" s="594">
        <v>248278</v>
      </c>
      <c r="E38" s="594">
        <v>35914</v>
      </c>
      <c r="F38" s="594">
        <v>126622</v>
      </c>
      <c r="G38" s="594">
        <v>0</v>
      </c>
      <c r="H38" s="594">
        <v>0</v>
      </c>
      <c r="I38" s="594">
        <v>0</v>
      </c>
      <c r="J38" s="594">
        <v>239362</v>
      </c>
      <c r="K38" s="594">
        <v>569260</v>
      </c>
      <c r="L38" s="594">
        <v>364273</v>
      </c>
      <c r="M38" s="594">
        <v>478300</v>
      </c>
      <c r="N38" s="594">
        <v>0</v>
      </c>
      <c r="O38" s="594">
        <v>22499</v>
      </c>
      <c r="P38" s="594">
        <v>53402</v>
      </c>
      <c r="Q38" s="594">
        <v>1823</v>
      </c>
      <c r="R38" s="594">
        <v>471635</v>
      </c>
      <c r="S38" s="594">
        <v>0</v>
      </c>
      <c r="T38" s="594">
        <v>0</v>
      </c>
      <c r="U38" s="594">
        <v>25439</v>
      </c>
      <c r="V38" s="594">
        <v>0</v>
      </c>
      <c r="W38" s="594">
        <v>332564</v>
      </c>
      <c r="X38" s="594">
        <v>2741745</v>
      </c>
      <c r="Y38" s="594">
        <v>0</v>
      </c>
      <c r="Z38" s="594">
        <v>373344</v>
      </c>
      <c r="AA38" s="594">
        <v>0</v>
      </c>
      <c r="AB38" s="594">
        <v>406025</v>
      </c>
    </row>
    <row r="39" spans="1:28" x14ac:dyDescent="0.2">
      <c r="A39" s="595" t="s">
        <v>476</v>
      </c>
      <c r="B39" s="596" t="s">
        <v>477</v>
      </c>
      <c r="C39" s="597">
        <v>33541028</v>
      </c>
      <c r="D39" s="597">
        <v>2008999</v>
      </c>
      <c r="E39" s="597">
        <v>215121</v>
      </c>
      <c r="F39" s="597">
        <v>859259</v>
      </c>
      <c r="G39" s="597">
        <v>0</v>
      </c>
      <c r="H39" s="597">
        <v>0</v>
      </c>
      <c r="I39" s="597">
        <v>0</v>
      </c>
      <c r="J39" s="597">
        <v>1125885</v>
      </c>
      <c r="K39" s="597">
        <v>2812749</v>
      </c>
      <c r="L39" s="597">
        <v>2049421</v>
      </c>
      <c r="M39" s="597">
        <v>3093406</v>
      </c>
      <c r="N39" s="597">
        <v>0</v>
      </c>
      <c r="O39" s="597">
        <v>216664</v>
      </c>
      <c r="P39" s="597">
        <v>278506</v>
      </c>
      <c r="Q39" s="597">
        <v>362780</v>
      </c>
      <c r="R39" s="597">
        <v>2549095</v>
      </c>
      <c r="S39" s="597">
        <v>0</v>
      </c>
      <c r="T39" s="597">
        <v>0</v>
      </c>
      <c r="U39" s="597">
        <v>230852</v>
      </c>
      <c r="V39" s="597">
        <v>0</v>
      </c>
      <c r="W39" s="597">
        <v>1894359</v>
      </c>
      <c r="X39" s="597">
        <v>12610333</v>
      </c>
      <c r="Y39" s="597">
        <v>0</v>
      </c>
      <c r="Z39" s="597">
        <v>1834327</v>
      </c>
      <c r="AA39" s="597">
        <v>0</v>
      </c>
      <c r="AB39" s="597">
        <v>1399272</v>
      </c>
    </row>
    <row r="40" spans="1:28" x14ac:dyDescent="0.2">
      <c r="A40" s="592" t="s">
        <v>478</v>
      </c>
      <c r="B40" s="593" t="s">
        <v>479</v>
      </c>
      <c r="C40" s="594">
        <v>4022000</v>
      </c>
      <c r="D40" s="594">
        <v>0</v>
      </c>
      <c r="E40" s="594">
        <v>0</v>
      </c>
      <c r="F40" s="594">
        <v>0</v>
      </c>
      <c r="G40" s="594">
        <v>0</v>
      </c>
      <c r="H40" s="594">
        <v>0</v>
      </c>
      <c r="I40" s="594">
        <v>0</v>
      </c>
      <c r="J40" s="594">
        <v>0</v>
      </c>
      <c r="K40" s="594">
        <v>0</v>
      </c>
      <c r="L40" s="594">
        <v>0</v>
      </c>
      <c r="M40" s="594">
        <v>0</v>
      </c>
      <c r="N40" s="594">
        <v>0</v>
      </c>
      <c r="O40" s="594">
        <v>0</v>
      </c>
      <c r="P40" s="594">
        <v>0</v>
      </c>
      <c r="Q40" s="594">
        <v>0</v>
      </c>
      <c r="R40" s="594">
        <v>0</v>
      </c>
      <c r="S40" s="594">
        <v>0</v>
      </c>
      <c r="T40" s="594">
        <v>0</v>
      </c>
      <c r="U40" s="594">
        <v>0</v>
      </c>
      <c r="V40" s="594">
        <v>0</v>
      </c>
      <c r="W40" s="594">
        <v>0</v>
      </c>
      <c r="X40" s="594">
        <v>0</v>
      </c>
      <c r="Y40" s="594">
        <v>123000</v>
      </c>
      <c r="Z40" s="594">
        <v>0</v>
      </c>
      <c r="AA40" s="594">
        <v>3899000</v>
      </c>
      <c r="AB40" s="594">
        <v>0</v>
      </c>
    </row>
    <row r="41" spans="1:28" ht="19.5" x14ac:dyDescent="0.2">
      <c r="A41" s="592" t="s">
        <v>480</v>
      </c>
      <c r="B41" s="593" t="s">
        <v>481</v>
      </c>
      <c r="C41" s="594">
        <v>106500</v>
      </c>
      <c r="D41" s="594">
        <v>0</v>
      </c>
      <c r="E41" s="594">
        <v>0</v>
      </c>
      <c r="F41" s="594">
        <v>0</v>
      </c>
      <c r="G41" s="594">
        <v>0</v>
      </c>
      <c r="H41" s="594">
        <v>0</v>
      </c>
      <c r="I41" s="594">
        <v>0</v>
      </c>
      <c r="J41" s="594">
        <v>0</v>
      </c>
      <c r="K41" s="594">
        <v>0</v>
      </c>
      <c r="L41" s="594">
        <v>0</v>
      </c>
      <c r="M41" s="594">
        <v>0</v>
      </c>
      <c r="N41" s="594">
        <v>0</v>
      </c>
      <c r="O41" s="594">
        <v>0</v>
      </c>
      <c r="P41" s="594">
        <v>0</v>
      </c>
      <c r="Q41" s="594">
        <v>0</v>
      </c>
      <c r="R41" s="594">
        <v>0</v>
      </c>
      <c r="S41" s="594">
        <v>0</v>
      </c>
      <c r="T41" s="594">
        <v>0</v>
      </c>
      <c r="U41" s="594">
        <v>0</v>
      </c>
      <c r="V41" s="594">
        <v>0</v>
      </c>
      <c r="W41" s="594">
        <v>0</v>
      </c>
      <c r="X41" s="594">
        <v>0</v>
      </c>
      <c r="Y41" s="594">
        <v>0</v>
      </c>
      <c r="Z41" s="594">
        <v>0</v>
      </c>
      <c r="AA41" s="594">
        <v>106500</v>
      </c>
      <c r="AB41" s="594">
        <v>0</v>
      </c>
    </row>
    <row r="42" spans="1:28" x14ac:dyDescent="0.2">
      <c r="A42" s="592" t="s">
        <v>482</v>
      </c>
      <c r="B42" s="593" t="s">
        <v>483</v>
      </c>
      <c r="C42" s="594">
        <v>1359500</v>
      </c>
      <c r="D42" s="594">
        <v>0</v>
      </c>
      <c r="E42" s="594">
        <v>0</v>
      </c>
      <c r="F42" s="594">
        <v>0</v>
      </c>
      <c r="G42" s="594">
        <v>0</v>
      </c>
      <c r="H42" s="594">
        <v>0</v>
      </c>
      <c r="I42" s="594">
        <v>0</v>
      </c>
      <c r="J42" s="594">
        <v>0</v>
      </c>
      <c r="K42" s="594">
        <v>0</v>
      </c>
      <c r="L42" s="594">
        <v>0</v>
      </c>
      <c r="M42" s="594">
        <v>0</v>
      </c>
      <c r="N42" s="594">
        <v>0</v>
      </c>
      <c r="O42" s="594">
        <v>0</v>
      </c>
      <c r="P42" s="594">
        <v>0</v>
      </c>
      <c r="Q42" s="594">
        <v>0</v>
      </c>
      <c r="R42" s="594">
        <v>0</v>
      </c>
      <c r="S42" s="594">
        <v>0</v>
      </c>
      <c r="T42" s="594">
        <v>0</v>
      </c>
      <c r="U42" s="594">
        <v>0</v>
      </c>
      <c r="V42" s="594">
        <v>0</v>
      </c>
      <c r="W42" s="594">
        <v>0</v>
      </c>
      <c r="X42" s="594">
        <v>0</v>
      </c>
      <c r="Y42" s="594">
        <v>0</v>
      </c>
      <c r="Z42" s="594">
        <v>0</v>
      </c>
      <c r="AA42" s="594">
        <v>1359500</v>
      </c>
      <c r="AB42" s="594">
        <v>0</v>
      </c>
    </row>
    <row r="43" spans="1:28" ht="19.5" x14ac:dyDescent="0.2">
      <c r="A43" s="592" t="s">
        <v>484</v>
      </c>
      <c r="B43" s="593" t="s">
        <v>485</v>
      </c>
      <c r="C43" s="594">
        <v>1539000</v>
      </c>
      <c r="D43" s="594">
        <v>0</v>
      </c>
      <c r="E43" s="594">
        <v>0</v>
      </c>
      <c r="F43" s="594">
        <v>0</v>
      </c>
      <c r="G43" s="594">
        <v>0</v>
      </c>
      <c r="H43" s="594">
        <v>0</v>
      </c>
      <c r="I43" s="594">
        <v>0</v>
      </c>
      <c r="J43" s="594">
        <v>0</v>
      </c>
      <c r="K43" s="594">
        <v>0</v>
      </c>
      <c r="L43" s="594">
        <v>0</v>
      </c>
      <c r="M43" s="594">
        <v>0</v>
      </c>
      <c r="N43" s="594">
        <v>0</v>
      </c>
      <c r="O43" s="594">
        <v>0</v>
      </c>
      <c r="P43" s="594">
        <v>0</v>
      </c>
      <c r="Q43" s="594">
        <v>0</v>
      </c>
      <c r="R43" s="594">
        <v>0</v>
      </c>
      <c r="S43" s="594">
        <v>0</v>
      </c>
      <c r="T43" s="594">
        <v>0</v>
      </c>
      <c r="U43" s="594">
        <v>0</v>
      </c>
      <c r="V43" s="594">
        <v>0</v>
      </c>
      <c r="W43" s="594">
        <v>0</v>
      </c>
      <c r="X43" s="594">
        <v>0</v>
      </c>
      <c r="Y43" s="594">
        <v>0</v>
      </c>
      <c r="Z43" s="594">
        <v>0</v>
      </c>
      <c r="AA43" s="594">
        <v>1539000</v>
      </c>
      <c r="AB43" s="594">
        <v>0</v>
      </c>
    </row>
    <row r="44" spans="1:28" ht="18" x14ac:dyDescent="0.2">
      <c r="A44" s="595" t="s">
        <v>486</v>
      </c>
      <c r="B44" s="596" t="s">
        <v>487</v>
      </c>
      <c r="C44" s="597">
        <v>4022000</v>
      </c>
      <c r="D44" s="597">
        <v>0</v>
      </c>
      <c r="E44" s="597">
        <v>0</v>
      </c>
      <c r="F44" s="597">
        <v>0</v>
      </c>
      <c r="G44" s="597">
        <v>0</v>
      </c>
      <c r="H44" s="597">
        <v>0</v>
      </c>
      <c r="I44" s="597">
        <v>0</v>
      </c>
      <c r="J44" s="597">
        <v>0</v>
      </c>
      <c r="K44" s="597">
        <v>0</v>
      </c>
      <c r="L44" s="597">
        <v>0</v>
      </c>
      <c r="M44" s="597">
        <v>0</v>
      </c>
      <c r="N44" s="597">
        <v>0</v>
      </c>
      <c r="O44" s="597">
        <v>0</v>
      </c>
      <c r="P44" s="597">
        <v>0</v>
      </c>
      <c r="Q44" s="597">
        <v>0</v>
      </c>
      <c r="R44" s="597">
        <v>0</v>
      </c>
      <c r="S44" s="597">
        <v>0</v>
      </c>
      <c r="T44" s="597">
        <v>0</v>
      </c>
      <c r="U44" s="597">
        <v>0</v>
      </c>
      <c r="V44" s="597">
        <v>0</v>
      </c>
      <c r="W44" s="597">
        <v>0</v>
      </c>
      <c r="X44" s="597">
        <v>0</v>
      </c>
      <c r="Y44" s="597">
        <v>123000</v>
      </c>
      <c r="Z44" s="597">
        <v>0</v>
      </c>
      <c r="AA44" s="597">
        <v>3899000</v>
      </c>
      <c r="AB44" s="597">
        <v>0</v>
      </c>
    </row>
    <row r="45" spans="1:28" ht="19.5" x14ac:dyDescent="0.2">
      <c r="A45" s="592" t="s">
        <v>488</v>
      </c>
      <c r="B45" s="593" t="s">
        <v>489</v>
      </c>
      <c r="C45" s="594">
        <v>3049495</v>
      </c>
      <c r="D45" s="594">
        <v>0</v>
      </c>
      <c r="E45" s="594">
        <v>0</v>
      </c>
      <c r="F45" s="594">
        <v>0</v>
      </c>
      <c r="G45" s="594">
        <v>3049495</v>
      </c>
      <c r="H45" s="594">
        <v>0</v>
      </c>
      <c r="I45" s="594">
        <v>0</v>
      </c>
      <c r="J45" s="594">
        <v>0</v>
      </c>
      <c r="K45" s="594">
        <v>0</v>
      </c>
      <c r="L45" s="594">
        <v>0</v>
      </c>
      <c r="M45" s="594">
        <v>0</v>
      </c>
      <c r="N45" s="594">
        <v>0</v>
      </c>
      <c r="O45" s="594">
        <v>0</v>
      </c>
      <c r="P45" s="594">
        <v>0</v>
      </c>
      <c r="Q45" s="594">
        <v>0</v>
      </c>
      <c r="R45" s="594">
        <v>0</v>
      </c>
      <c r="S45" s="594">
        <v>0</v>
      </c>
      <c r="T45" s="594">
        <v>0</v>
      </c>
      <c r="U45" s="594">
        <v>0</v>
      </c>
      <c r="V45" s="594">
        <v>0</v>
      </c>
      <c r="W45" s="594">
        <v>0</v>
      </c>
      <c r="X45" s="594">
        <v>0</v>
      </c>
      <c r="Y45" s="594">
        <v>0</v>
      </c>
      <c r="Z45" s="594">
        <v>0</v>
      </c>
      <c r="AA45" s="594">
        <v>0</v>
      </c>
      <c r="AB45" s="594">
        <v>0</v>
      </c>
    </row>
    <row r="46" spans="1:28" x14ac:dyDescent="0.2">
      <c r="A46" s="592" t="s">
        <v>490</v>
      </c>
      <c r="B46" s="593" t="s">
        <v>491</v>
      </c>
      <c r="C46" s="594">
        <v>3049495</v>
      </c>
      <c r="D46" s="594">
        <v>0</v>
      </c>
      <c r="E46" s="594">
        <v>0</v>
      </c>
      <c r="F46" s="594">
        <v>0</v>
      </c>
      <c r="G46" s="594">
        <v>3049495</v>
      </c>
      <c r="H46" s="594">
        <v>0</v>
      </c>
      <c r="I46" s="594">
        <v>0</v>
      </c>
      <c r="J46" s="594">
        <v>0</v>
      </c>
      <c r="K46" s="594">
        <v>0</v>
      </c>
      <c r="L46" s="594">
        <v>0</v>
      </c>
      <c r="M46" s="594">
        <v>0</v>
      </c>
      <c r="N46" s="594">
        <v>0</v>
      </c>
      <c r="O46" s="594">
        <v>0</v>
      </c>
      <c r="P46" s="594">
        <v>0</v>
      </c>
      <c r="Q46" s="594">
        <v>0</v>
      </c>
      <c r="R46" s="594">
        <v>0</v>
      </c>
      <c r="S46" s="594">
        <v>0</v>
      </c>
      <c r="T46" s="594">
        <v>0</v>
      </c>
      <c r="U46" s="594">
        <v>0</v>
      </c>
      <c r="V46" s="594">
        <v>0</v>
      </c>
      <c r="W46" s="594">
        <v>0</v>
      </c>
      <c r="X46" s="594">
        <v>0</v>
      </c>
      <c r="Y46" s="594">
        <v>0</v>
      </c>
      <c r="Z46" s="594">
        <v>0</v>
      </c>
      <c r="AA46" s="594">
        <v>0</v>
      </c>
      <c r="AB46" s="594">
        <v>0</v>
      </c>
    </row>
    <row r="47" spans="1:28" ht="19.5" x14ac:dyDescent="0.2">
      <c r="A47" s="592" t="s">
        <v>492</v>
      </c>
      <c r="B47" s="593" t="s">
        <v>493</v>
      </c>
      <c r="C47" s="594">
        <v>19055377</v>
      </c>
      <c r="D47" s="594">
        <v>529413</v>
      </c>
      <c r="E47" s="594">
        <v>0</v>
      </c>
      <c r="F47" s="594">
        <v>0</v>
      </c>
      <c r="G47" s="594">
        <v>9050000</v>
      </c>
      <c r="H47" s="594">
        <v>8708124</v>
      </c>
      <c r="I47" s="594">
        <v>0</v>
      </c>
      <c r="J47" s="594">
        <v>0</v>
      </c>
      <c r="K47" s="594">
        <v>0</v>
      </c>
      <c r="L47" s="594">
        <v>0</v>
      </c>
      <c r="M47" s="594">
        <v>0</v>
      </c>
      <c r="N47" s="594">
        <v>762840</v>
      </c>
      <c r="O47" s="594">
        <v>0</v>
      </c>
      <c r="P47" s="594">
        <v>0</v>
      </c>
      <c r="Q47" s="594">
        <v>0</v>
      </c>
      <c r="R47" s="594">
        <v>0</v>
      </c>
      <c r="S47" s="594">
        <v>5000</v>
      </c>
      <c r="T47" s="594">
        <v>0</v>
      </c>
      <c r="U47" s="594">
        <v>0</v>
      </c>
      <c r="V47" s="594">
        <v>0</v>
      </c>
      <c r="W47" s="594">
        <v>0</v>
      </c>
      <c r="X47" s="594">
        <v>0</v>
      </c>
      <c r="Y47" s="594">
        <v>0</v>
      </c>
      <c r="Z47" s="594">
        <v>0</v>
      </c>
      <c r="AA47" s="594">
        <v>0</v>
      </c>
      <c r="AB47" s="594">
        <v>0</v>
      </c>
    </row>
    <row r="48" spans="1:28" x14ac:dyDescent="0.2">
      <c r="A48" s="592" t="s">
        <v>494</v>
      </c>
      <c r="B48" s="593" t="s">
        <v>495</v>
      </c>
      <c r="C48" s="594">
        <v>9050000</v>
      </c>
      <c r="D48" s="594">
        <v>0</v>
      </c>
      <c r="E48" s="594">
        <v>0</v>
      </c>
      <c r="F48" s="594">
        <v>0</v>
      </c>
      <c r="G48" s="594">
        <v>9050000</v>
      </c>
      <c r="H48" s="594">
        <v>0</v>
      </c>
      <c r="I48" s="594">
        <v>0</v>
      </c>
      <c r="J48" s="594">
        <v>0</v>
      </c>
      <c r="K48" s="594">
        <v>0</v>
      </c>
      <c r="L48" s="594">
        <v>0</v>
      </c>
      <c r="M48" s="594">
        <v>0</v>
      </c>
      <c r="N48" s="594">
        <v>0</v>
      </c>
      <c r="O48" s="594">
        <v>0</v>
      </c>
      <c r="P48" s="594">
        <v>0</v>
      </c>
      <c r="Q48" s="594">
        <v>0</v>
      </c>
      <c r="R48" s="594">
        <v>0</v>
      </c>
      <c r="S48" s="594">
        <v>0</v>
      </c>
      <c r="T48" s="594">
        <v>0</v>
      </c>
      <c r="U48" s="594">
        <v>0</v>
      </c>
      <c r="V48" s="594">
        <v>0</v>
      </c>
      <c r="W48" s="594">
        <v>0</v>
      </c>
      <c r="X48" s="594">
        <v>0</v>
      </c>
      <c r="Y48" s="594">
        <v>0</v>
      </c>
      <c r="Z48" s="594">
        <v>0</v>
      </c>
      <c r="AA48" s="594">
        <v>0</v>
      </c>
      <c r="AB48" s="594">
        <v>0</v>
      </c>
    </row>
    <row r="49" spans="1:28" x14ac:dyDescent="0.2">
      <c r="A49" s="592" t="s">
        <v>496</v>
      </c>
      <c r="B49" s="593" t="s">
        <v>497</v>
      </c>
      <c r="C49" s="594">
        <v>8524975</v>
      </c>
      <c r="D49" s="594">
        <v>0</v>
      </c>
      <c r="E49" s="594">
        <v>0</v>
      </c>
      <c r="F49" s="594">
        <v>0</v>
      </c>
      <c r="G49" s="594">
        <v>0</v>
      </c>
      <c r="H49" s="594">
        <v>8524975</v>
      </c>
      <c r="I49" s="594">
        <v>0</v>
      </c>
      <c r="J49" s="594">
        <v>0</v>
      </c>
      <c r="K49" s="594">
        <v>0</v>
      </c>
      <c r="L49" s="594">
        <v>0</v>
      </c>
      <c r="M49" s="594">
        <v>0</v>
      </c>
      <c r="N49" s="594">
        <v>0</v>
      </c>
      <c r="O49" s="594">
        <v>0</v>
      </c>
      <c r="P49" s="594">
        <v>0</v>
      </c>
      <c r="Q49" s="594">
        <v>0</v>
      </c>
      <c r="R49" s="594">
        <v>0</v>
      </c>
      <c r="S49" s="594">
        <v>0</v>
      </c>
      <c r="T49" s="594">
        <v>0</v>
      </c>
      <c r="U49" s="594">
        <v>0</v>
      </c>
      <c r="V49" s="594">
        <v>0</v>
      </c>
      <c r="W49" s="594">
        <v>0</v>
      </c>
      <c r="X49" s="594">
        <v>0</v>
      </c>
      <c r="Y49" s="594">
        <v>0</v>
      </c>
      <c r="Z49" s="594">
        <v>0</v>
      </c>
      <c r="AA49" s="594">
        <v>0</v>
      </c>
      <c r="AB49" s="594">
        <v>0</v>
      </c>
    </row>
    <row r="50" spans="1:28" x14ac:dyDescent="0.2">
      <c r="A50" s="592" t="s">
        <v>498</v>
      </c>
      <c r="B50" s="593" t="s">
        <v>499</v>
      </c>
      <c r="C50" s="594">
        <v>1480402</v>
      </c>
      <c r="D50" s="594">
        <v>529413</v>
      </c>
      <c r="E50" s="594">
        <v>0</v>
      </c>
      <c r="F50" s="594">
        <v>0</v>
      </c>
      <c r="G50" s="594">
        <v>0</v>
      </c>
      <c r="H50" s="594">
        <v>183149</v>
      </c>
      <c r="I50" s="594">
        <v>0</v>
      </c>
      <c r="J50" s="594">
        <v>0</v>
      </c>
      <c r="K50" s="594">
        <v>0</v>
      </c>
      <c r="L50" s="594">
        <v>0</v>
      </c>
      <c r="M50" s="594">
        <v>0</v>
      </c>
      <c r="N50" s="594">
        <v>762840</v>
      </c>
      <c r="O50" s="594">
        <v>0</v>
      </c>
      <c r="P50" s="594">
        <v>0</v>
      </c>
      <c r="Q50" s="594">
        <v>0</v>
      </c>
      <c r="R50" s="594">
        <v>0</v>
      </c>
      <c r="S50" s="594">
        <v>5000</v>
      </c>
      <c r="T50" s="594">
        <v>0</v>
      </c>
      <c r="U50" s="594">
        <v>0</v>
      </c>
      <c r="V50" s="594">
        <v>0</v>
      </c>
      <c r="W50" s="594">
        <v>0</v>
      </c>
      <c r="X50" s="594">
        <v>0</v>
      </c>
      <c r="Y50" s="594">
        <v>0</v>
      </c>
      <c r="Z50" s="594">
        <v>0</v>
      </c>
      <c r="AA50" s="594">
        <v>0</v>
      </c>
      <c r="AB50" s="594">
        <v>0</v>
      </c>
    </row>
    <row r="51" spans="1:28" ht="19.5" x14ac:dyDescent="0.2">
      <c r="A51" s="592" t="s">
        <v>500</v>
      </c>
      <c r="B51" s="593" t="s">
        <v>501</v>
      </c>
      <c r="C51" s="594">
        <v>10342700</v>
      </c>
      <c r="D51" s="594">
        <v>0</v>
      </c>
      <c r="E51" s="594">
        <v>0</v>
      </c>
      <c r="F51" s="594">
        <v>0</v>
      </c>
      <c r="G51" s="594">
        <v>0</v>
      </c>
      <c r="H51" s="594">
        <v>0</v>
      </c>
      <c r="I51" s="594">
        <v>0</v>
      </c>
      <c r="J51" s="594">
        <v>0</v>
      </c>
      <c r="K51" s="594">
        <v>0</v>
      </c>
      <c r="L51" s="594">
        <v>0</v>
      </c>
      <c r="M51" s="594">
        <v>9300600</v>
      </c>
      <c r="N51" s="594">
        <v>0</v>
      </c>
      <c r="O51" s="594">
        <v>0</v>
      </c>
      <c r="P51" s="594">
        <v>450000</v>
      </c>
      <c r="Q51" s="594">
        <v>0</v>
      </c>
      <c r="R51" s="594">
        <v>0</v>
      </c>
      <c r="S51" s="594">
        <v>532100</v>
      </c>
      <c r="T51" s="594">
        <v>60000</v>
      </c>
      <c r="U51" s="594">
        <v>0</v>
      </c>
      <c r="V51" s="594">
        <v>0</v>
      </c>
      <c r="W51" s="594">
        <v>0</v>
      </c>
      <c r="X51" s="594">
        <v>0</v>
      </c>
      <c r="Y51" s="594">
        <v>0</v>
      </c>
      <c r="Z51" s="594">
        <v>0</v>
      </c>
      <c r="AA51" s="594">
        <v>0</v>
      </c>
      <c r="AB51" s="594">
        <v>0</v>
      </c>
    </row>
    <row r="52" spans="1:28" x14ac:dyDescent="0.2">
      <c r="A52" s="592" t="s">
        <v>502</v>
      </c>
      <c r="B52" s="593" t="s">
        <v>503</v>
      </c>
      <c r="C52" s="594">
        <v>60000</v>
      </c>
      <c r="D52" s="594">
        <v>0</v>
      </c>
      <c r="E52" s="594">
        <v>0</v>
      </c>
      <c r="F52" s="594">
        <v>0</v>
      </c>
      <c r="G52" s="594">
        <v>0</v>
      </c>
      <c r="H52" s="594">
        <v>0</v>
      </c>
      <c r="I52" s="594">
        <v>0</v>
      </c>
      <c r="J52" s="594">
        <v>0</v>
      </c>
      <c r="K52" s="594">
        <v>0</v>
      </c>
      <c r="L52" s="594">
        <v>0</v>
      </c>
      <c r="M52" s="594">
        <v>0</v>
      </c>
      <c r="N52" s="594">
        <v>0</v>
      </c>
      <c r="O52" s="594">
        <v>0</v>
      </c>
      <c r="P52" s="594">
        <v>0</v>
      </c>
      <c r="Q52" s="594">
        <v>0</v>
      </c>
      <c r="R52" s="594">
        <v>0</v>
      </c>
      <c r="S52" s="594">
        <v>0</v>
      </c>
      <c r="T52" s="594">
        <v>60000</v>
      </c>
      <c r="U52" s="594">
        <v>0</v>
      </c>
      <c r="V52" s="594">
        <v>0</v>
      </c>
      <c r="W52" s="594">
        <v>0</v>
      </c>
      <c r="X52" s="594">
        <v>0</v>
      </c>
      <c r="Y52" s="594">
        <v>0</v>
      </c>
      <c r="Z52" s="594">
        <v>0</v>
      </c>
      <c r="AA52" s="594">
        <v>0</v>
      </c>
      <c r="AB52" s="594">
        <v>0</v>
      </c>
    </row>
    <row r="53" spans="1:28" x14ac:dyDescent="0.2">
      <c r="A53" s="592" t="s">
        <v>504</v>
      </c>
      <c r="B53" s="593" t="s">
        <v>505</v>
      </c>
      <c r="C53" s="594">
        <v>982100</v>
      </c>
      <c r="D53" s="594">
        <v>0</v>
      </c>
      <c r="E53" s="594">
        <v>0</v>
      </c>
      <c r="F53" s="594">
        <v>0</v>
      </c>
      <c r="G53" s="594">
        <v>0</v>
      </c>
      <c r="H53" s="594">
        <v>0</v>
      </c>
      <c r="I53" s="594">
        <v>0</v>
      </c>
      <c r="J53" s="594">
        <v>0</v>
      </c>
      <c r="K53" s="594">
        <v>0</v>
      </c>
      <c r="L53" s="594">
        <v>0</v>
      </c>
      <c r="M53" s="594">
        <v>0</v>
      </c>
      <c r="N53" s="594">
        <v>0</v>
      </c>
      <c r="O53" s="594">
        <v>0</v>
      </c>
      <c r="P53" s="594">
        <v>450000</v>
      </c>
      <c r="Q53" s="594">
        <v>0</v>
      </c>
      <c r="R53" s="594">
        <v>0</v>
      </c>
      <c r="S53" s="594">
        <v>532100</v>
      </c>
      <c r="T53" s="594">
        <v>0</v>
      </c>
      <c r="U53" s="594">
        <v>0</v>
      </c>
      <c r="V53" s="594">
        <v>0</v>
      </c>
      <c r="W53" s="594">
        <v>0</v>
      </c>
      <c r="X53" s="594">
        <v>0</v>
      </c>
      <c r="Y53" s="594">
        <v>0</v>
      </c>
      <c r="Z53" s="594">
        <v>0</v>
      </c>
      <c r="AA53" s="594">
        <v>0</v>
      </c>
      <c r="AB53" s="594">
        <v>0</v>
      </c>
    </row>
    <row r="54" spans="1:28" x14ac:dyDescent="0.2">
      <c r="A54" s="592" t="s">
        <v>506</v>
      </c>
      <c r="B54" s="593" t="s">
        <v>507</v>
      </c>
      <c r="C54" s="594">
        <v>9300600</v>
      </c>
      <c r="D54" s="594">
        <v>0</v>
      </c>
      <c r="E54" s="594">
        <v>0</v>
      </c>
      <c r="F54" s="594">
        <v>0</v>
      </c>
      <c r="G54" s="594">
        <v>0</v>
      </c>
      <c r="H54" s="594">
        <v>0</v>
      </c>
      <c r="I54" s="594">
        <v>0</v>
      </c>
      <c r="J54" s="594">
        <v>0</v>
      </c>
      <c r="K54" s="594">
        <v>0</v>
      </c>
      <c r="L54" s="594">
        <v>0</v>
      </c>
      <c r="M54" s="594">
        <v>9300600</v>
      </c>
      <c r="N54" s="594">
        <v>0</v>
      </c>
      <c r="O54" s="594">
        <v>0</v>
      </c>
      <c r="P54" s="594">
        <v>0</v>
      </c>
      <c r="Q54" s="594">
        <v>0</v>
      </c>
      <c r="R54" s="594">
        <v>0</v>
      </c>
      <c r="S54" s="594">
        <v>0</v>
      </c>
      <c r="T54" s="594">
        <v>0</v>
      </c>
      <c r="U54" s="594">
        <v>0</v>
      </c>
      <c r="V54" s="594">
        <v>0</v>
      </c>
      <c r="W54" s="594">
        <v>0</v>
      </c>
      <c r="X54" s="594">
        <v>0</v>
      </c>
      <c r="Y54" s="594">
        <v>0</v>
      </c>
      <c r="Z54" s="594">
        <v>0</v>
      </c>
      <c r="AA54" s="594">
        <v>0</v>
      </c>
      <c r="AB54" s="594">
        <v>0</v>
      </c>
    </row>
    <row r="55" spans="1:28" ht="27" x14ac:dyDescent="0.2">
      <c r="A55" s="595" t="s">
        <v>508</v>
      </c>
      <c r="B55" s="596" t="s">
        <v>509</v>
      </c>
      <c r="C55" s="597">
        <v>32447572</v>
      </c>
      <c r="D55" s="597">
        <v>529413</v>
      </c>
      <c r="E55" s="597">
        <v>0</v>
      </c>
      <c r="F55" s="597">
        <v>0</v>
      </c>
      <c r="G55" s="597">
        <v>12099495</v>
      </c>
      <c r="H55" s="597">
        <v>8708124</v>
      </c>
      <c r="I55" s="597">
        <v>0</v>
      </c>
      <c r="J55" s="597">
        <v>0</v>
      </c>
      <c r="K55" s="597">
        <v>0</v>
      </c>
      <c r="L55" s="597">
        <v>0</v>
      </c>
      <c r="M55" s="597">
        <v>9300600</v>
      </c>
      <c r="N55" s="597">
        <v>762840</v>
      </c>
      <c r="O55" s="597">
        <v>0</v>
      </c>
      <c r="P55" s="597">
        <v>450000</v>
      </c>
      <c r="Q55" s="597">
        <v>0</v>
      </c>
      <c r="R55" s="597">
        <v>0</v>
      </c>
      <c r="S55" s="597">
        <v>537100</v>
      </c>
      <c r="T55" s="597">
        <v>60000</v>
      </c>
      <c r="U55" s="597">
        <v>0</v>
      </c>
      <c r="V55" s="597">
        <v>0</v>
      </c>
      <c r="W55" s="597">
        <v>0</v>
      </c>
      <c r="X55" s="597">
        <v>0</v>
      </c>
      <c r="Y55" s="597">
        <v>0</v>
      </c>
      <c r="Z55" s="597">
        <v>0</v>
      </c>
      <c r="AA55" s="597">
        <v>0</v>
      </c>
      <c r="AB55" s="597">
        <v>0</v>
      </c>
    </row>
    <row r="56" spans="1:28" x14ac:dyDescent="0.2">
      <c r="A56" s="592" t="s">
        <v>510</v>
      </c>
      <c r="B56" s="593" t="s">
        <v>511</v>
      </c>
      <c r="C56" s="594">
        <v>4787402</v>
      </c>
      <c r="D56" s="594">
        <v>0</v>
      </c>
      <c r="E56" s="594">
        <v>0</v>
      </c>
      <c r="F56" s="594">
        <v>0</v>
      </c>
      <c r="G56" s="594">
        <v>0</v>
      </c>
      <c r="H56" s="594">
        <v>0</v>
      </c>
      <c r="I56" s="594">
        <v>0</v>
      </c>
      <c r="J56" s="594">
        <v>0</v>
      </c>
      <c r="K56" s="594">
        <v>0</v>
      </c>
      <c r="L56" s="594">
        <v>0</v>
      </c>
      <c r="M56" s="594">
        <v>4787402</v>
      </c>
      <c r="N56" s="594">
        <v>0</v>
      </c>
      <c r="O56" s="594">
        <v>0</v>
      </c>
      <c r="P56" s="594">
        <v>0</v>
      </c>
      <c r="Q56" s="594">
        <v>0</v>
      </c>
      <c r="R56" s="594">
        <v>0</v>
      </c>
      <c r="S56" s="594">
        <v>0</v>
      </c>
      <c r="T56" s="594">
        <v>0</v>
      </c>
      <c r="U56" s="594">
        <v>0</v>
      </c>
      <c r="V56" s="594">
        <v>0</v>
      </c>
      <c r="W56" s="594">
        <v>0</v>
      </c>
      <c r="X56" s="594">
        <v>0</v>
      </c>
      <c r="Y56" s="594">
        <v>0</v>
      </c>
      <c r="Z56" s="594">
        <v>0</v>
      </c>
      <c r="AA56" s="594">
        <v>0</v>
      </c>
      <c r="AB56" s="594">
        <v>0</v>
      </c>
    </row>
    <row r="57" spans="1:28" x14ac:dyDescent="0.2">
      <c r="A57" s="592" t="s">
        <v>512</v>
      </c>
      <c r="B57" s="593" t="s">
        <v>513</v>
      </c>
      <c r="C57" s="594">
        <v>5143688</v>
      </c>
      <c r="D57" s="594">
        <v>0</v>
      </c>
      <c r="E57" s="594">
        <v>0</v>
      </c>
      <c r="F57" s="594">
        <v>100000</v>
      </c>
      <c r="G57" s="594">
        <v>0</v>
      </c>
      <c r="H57" s="594">
        <v>0</v>
      </c>
      <c r="I57" s="594">
        <v>0</v>
      </c>
      <c r="J57" s="594">
        <v>0</v>
      </c>
      <c r="K57" s="594">
        <v>0</v>
      </c>
      <c r="L57" s="594">
        <v>0</v>
      </c>
      <c r="M57" s="594">
        <v>5043688</v>
      </c>
      <c r="N57" s="594">
        <v>0</v>
      </c>
      <c r="O57" s="594">
        <v>0</v>
      </c>
      <c r="P57" s="594">
        <v>0</v>
      </c>
      <c r="Q57" s="594">
        <v>0</v>
      </c>
      <c r="R57" s="594">
        <v>0</v>
      </c>
      <c r="S57" s="594">
        <v>0</v>
      </c>
      <c r="T57" s="594">
        <v>0</v>
      </c>
      <c r="U57" s="594">
        <v>0</v>
      </c>
      <c r="V57" s="594">
        <v>0</v>
      </c>
      <c r="W57" s="594">
        <v>0</v>
      </c>
      <c r="X57" s="594">
        <v>0</v>
      </c>
      <c r="Y57" s="594">
        <v>0</v>
      </c>
      <c r="Z57" s="594">
        <v>0</v>
      </c>
      <c r="AA57" s="594">
        <v>0</v>
      </c>
      <c r="AB57" s="594">
        <v>0</v>
      </c>
    </row>
    <row r="58" spans="1:28" x14ac:dyDescent="0.2">
      <c r="A58" s="592" t="s">
        <v>514</v>
      </c>
      <c r="B58" s="593" t="s">
        <v>515</v>
      </c>
      <c r="C58" s="594">
        <v>658571</v>
      </c>
      <c r="D58" s="594">
        <v>0</v>
      </c>
      <c r="E58" s="594">
        <v>0</v>
      </c>
      <c r="F58" s="594">
        <v>0</v>
      </c>
      <c r="G58" s="594">
        <v>0</v>
      </c>
      <c r="H58" s="594">
        <v>0</v>
      </c>
      <c r="I58" s="594">
        <v>0</v>
      </c>
      <c r="J58" s="594">
        <v>0</v>
      </c>
      <c r="K58" s="594">
        <v>0</v>
      </c>
      <c r="L58" s="594">
        <v>0</v>
      </c>
      <c r="M58" s="594">
        <v>0</v>
      </c>
      <c r="N58" s="594">
        <v>0</v>
      </c>
      <c r="O58" s="594">
        <v>0</v>
      </c>
      <c r="P58" s="594">
        <v>0</v>
      </c>
      <c r="Q58" s="594">
        <v>227871</v>
      </c>
      <c r="R58" s="594">
        <v>430700</v>
      </c>
      <c r="S58" s="594">
        <v>0</v>
      </c>
      <c r="T58" s="594">
        <v>0</v>
      </c>
      <c r="U58" s="594">
        <v>0</v>
      </c>
      <c r="V58" s="594">
        <v>0</v>
      </c>
      <c r="W58" s="594">
        <v>0</v>
      </c>
      <c r="X58" s="594">
        <v>0</v>
      </c>
      <c r="Y58" s="594">
        <v>0</v>
      </c>
      <c r="Z58" s="594">
        <v>0</v>
      </c>
      <c r="AA58" s="594">
        <v>0</v>
      </c>
      <c r="AB58" s="594">
        <v>0</v>
      </c>
    </row>
    <row r="59" spans="1:28" x14ac:dyDescent="0.2">
      <c r="A59" s="592" t="s">
        <v>516</v>
      </c>
      <c r="B59" s="593" t="s">
        <v>517</v>
      </c>
      <c r="C59" s="594">
        <v>1228450</v>
      </c>
      <c r="D59" s="594">
        <v>43503</v>
      </c>
      <c r="E59" s="594">
        <v>0</v>
      </c>
      <c r="F59" s="594">
        <v>0</v>
      </c>
      <c r="G59" s="594">
        <v>0</v>
      </c>
      <c r="H59" s="594">
        <v>0</v>
      </c>
      <c r="I59" s="594">
        <v>102283</v>
      </c>
      <c r="J59" s="594">
        <v>0</v>
      </c>
      <c r="K59" s="594">
        <v>0</v>
      </c>
      <c r="L59" s="594">
        <v>0</v>
      </c>
      <c r="M59" s="594">
        <v>0</v>
      </c>
      <c r="N59" s="594">
        <v>0</v>
      </c>
      <c r="O59" s="594">
        <v>51488</v>
      </c>
      <c r="P59" s="594">
        <v>0</v>
      </c>
      <c r="Q59" s="594">
        <v>0</v>
      </c>
      <c r="R59" s="594">
        <v>0</v>
      </c>
      <c r="S59" s="594">
        <v>0</v>
      </c>
      <c r="T59" s="594">
        <v>0</v>
      </c>
      <c r="U59" s="594">
        <v>628745</v>
      </c>
      <c r="V59" s="594">
        <v>0</v>
      </c>
      <c r="W59" s="594">
        <v>171291</v>
      </c>
      <c r="X59" s="594">
        <v>231140</v>
      </c>
      <c r="Y59" s="594">
        <v>0</v>
      </c>
      <c r="Z59" s="594">
        <v>0</v>
      </c>
      <c r="AA59" s="594">
        <v>0</v>
      </c>
      <c r="AB59" s="594">
        <v>0</v>
      </c>
    </row>
    <row r="60" spans="1:28" ht="19.5" x14ac:dyDescent="0.2">
      <c r="A60" s="592" t="s">
        <v>518</v>
      </c>
      <c r="B60" s="593" t="s">
        <v>519</v>
      </c>
      <c r="C60" s="594">
        <v>3028892</v>
      </c>
      <c r="D60" s="594">
        <v>11746</v>
      </c>
      <c r="E60" s="594">
        <v>0</v>
      </c>
      <c r="F60" s="594">
        <v>0</v>
      </c>
      <c r="G60" s="594">
        <v>0</v>
      </c>
      <c r="H60" s="594">
        <v>0</v>
      </c>
      <c r="I60" s="594">
        <v>27617</v>
      </c>
      <c r="J60" s="594">
        <v>0</v>
      </c>
      <c r="K60" s="594">
        <v>0</v>
      </c>
      <c r="L60" s="594">
        <v>0</v>
      </c>
      <c r="M60" s="594">
        <v>2519394</v>
      </c>
      <c r="N60" s="594">
        <v>0</v>
      </c>
      <c r="O60" s="594">
        <v>13902</v>
      </c>
      <c r="P60" s="594">
        <v>0</v>
      </c>
      <c r="Q60" s="594">
        <v>61525</v>
      </c>
      <c r="R60" s="594">
        <v>116289</v>
      </c>
      <c r="S60" s="594">
        <v>0</v>
      </c>
      <c r="T60" s="594">
        <v>0</v>
      </c>
      <c r="U60" s="594">
        <v>169762</v>
      </c>
      <c r="V60" s="594">
        <v>0</v>
      </c>
      <c r="W60" s="594">
        <v>46249</v>
      </c>
      <c r="X60" s="594">
        <v>62408</v>
      </c>
      <c r="Y60" s="594">
        <v>0</v>
      </c>
      <c r="Z60" s="594">
        <v>0</v>
      </c>
      <c r="AA60" s="594">
        <v>0</v>
      </c>
      <c r="AB60" s="594">
        <v>0</v>
      </c>
    </row>
    <row r="61" spans="1:28" x14ac:dyDescent="0.2">
      <c r="A61" s="595" t="s">
        <v>520</v>
      </c>
      <c r="B61" s="596" t="s">
        <v>521</v>
      </c>
      <c r="C61" s="597">
        <v>14847003</v>
      </c>
      <c r="D61" s="597">
        <v>55249</v>
      </c>
      <c r="E61" s="597">
        <v>0</v>
      </c>
      <c r="F61" s="597">
        <v>100000</v>
      </c>
      <c r="G61" s="597">
        <v>0</v>
      </c>
      <c r="H61" s="597">
        <v>0</v>
      </c>
      <c r="I61" s="597">
        <v>129900</v>
      </c>
      <c r="J61" s="597">
        <v>0</v>
      </c>
      <c r="K61" s="597">
        <v>0</v>
      </c>
      <c r="L61" s="597">
        <v>0</v>
      </c>
      <c r="M61" s="597">
        <v>12350484</v>
      </c>
      <c r="N61" s="597">
        <v>0</v>
      </c>
      <c r="O61" s="597">
        <v>65390</v>
      </c>
      <c r="P61" s="597">
        <v>0</v>
      </c>
      <c r="Q61" s="597">
        <v>289396</v>
      </c>
      <c r="R61" s="597">
        <v>546989</v>
      </c>
      <c r="S61" s="597">
        <v>0</v>
      </c>
      <c r="T61" s="597">
        <v>0</v>
      </c>
      <c r="U61" s="597">
        <v>798507</v>
      </c>
      <c r="V61" s="597">
        <v>0</v>
      </c>
      <c r="W61" s="597">
        <v>217540</v>
      </c>
      <c r="X61" s="597">
        <v>293548</v>
      </c>
      <c r="Y61" s="597">
        <v>0</v>
      </c>
      <c r="Z61" s="597">
        <v>0</v>
      </c>
      <c r="AA61" s="597">
        <v>0</v>
      </c>
      <c r="AB61" s="597">
        <v>0</v>
      </c>
    </row>
    <row r="62" spans="1:28" x14ac:dyDescent="0.2">
      <c r="A62" s="592" t="s">
        <v>522</v>
      </c>
      <c r="B62" s="593" t="s">
        <v>523</v>
      </c>
      <c r="C62" s="594">
        <v>19940623</v>
      </c>
      <c r="D62" s="594">
        <v>0</v>
      </c>
      <c r="E62" s="594">
        <v>1378084</v>
      </c>
      <c r="F62" s="594">
        <v>1152799</v>
      </c>
      <c r="G62" s="594">
        <v>0</v>
      </c>
      <c r="H62" s="594">
        <v>0</v>
      </c>
      <c r="I62" s="594">
        <v>0</v>
      </c>
      <c r="J62" s="594">
        <v>17409740</v>
      </c>
      <c r="K62" s="594">
        <v>0</v>
      </c>
      <c r="L62" s="594">
        <v>0</v>
      </c>
      <c r="M62" s="594">
        <v>0</v>
      </c>
      <c r="N62" s="594">
        <v>0</v>
      </c>
      <c r="O62" s="594">
        <v>0</v>
      </c>
      <c r="P62" s="594">
        <v>0</v>
      </c>
      <c r="Q62" s="594">
        <v>0</v>
      </c>
      <c r="R62" s="594">
        <v>0</v>
      </c>
      <c r="S62" s="594">
        <v>0</v>
      </c>
      <c r="T62" s="594">
        <v>0</v>
      </c>
      <c r="U62" s="594">
        <v>0</v>
      </c>
      <c r="V62" s="594">
        <v>0</v>
      </c>
      <c r="W62" s="594">
        <v>0</v>
      </c>
      <c r="X62" s="594">
        <v>0</v>
      </c>
      <c r="Y62" s="594">
        <v>0</v>
      </c>
      <c r="Z62" s="594">
        <v>0</v>
      </c>
      <c r="AA62" s="594">
        <v>0</v>
      </c>
      <c r="AB62" s="594">
        <v>0</v>
      </c>
    </row>
    <row r="63" spans="1:28" ht="19.5" x14ac:dyDescent="0.2">
      <c r="A63" s="592" t="s">
        <v>524</v>
      </c>
      <c r="B63" s="593" t="s">
        <v>525</v>
      </c>
      <c r="C63" s="594">
        <v>5159790</v>
      </c>
      <c r="D63" s="594">
        <v>0</v>
      </c>
      <c r="E63" s="594">
        <v>147904</v>
      </c>
      <c r="F63" s="594">
        <v>311256</v>
      </c>
      <c r="G63" s="594">
        <v>0</v>
      </c>
      <c r="H63" s="594">
        <v>0</v>
      </c>
      <c r="I63" s="594">
        <v>0</v>
      </c>
      <c r="J63" s="594">
        <v>4700630</v>
      </c>
      <c r="K63" s="594">
        <v>0</v>
      </c>
      <c r="L63" s="594">
        <v>0</v>
      </c>
      <c r="M63" s="594">
        <v>0</v>
      </c>
      <c r="N63" s="594">
        <v>0</v>
      </c>
      <c r="O63" s="594">
        <v>0</v>
      </c>
      <c r="P63" s="594">
        <v>0</v>
      </c>
      <c r="Q63" s="594">
        <v>0</v>
      </c>
      <c r="R63" s="594">
        <v>0</v>
      </c>
      <c r="S63" s="594">
        <v>0</v>
      </c>
      <c r="T63" s="594">
        <v>0</v>
      </c>
      <c r="U63" s="594">
        <v>0</v>
      </c>
      <c r="V63" s="594">
        <v>0</v>
      </c>
      <c r="W63" s="594">
        <v>0</v>
      </c>
      <c r="X63" s="594">
        <v>0</v>
      </c>
      <c r="Y63" s="594">
        <v>0</v>
      </c>
      <c r="Z63" s="594">
        <v>0</v>
      </c>
      <c r="AA63" s="594">
        <v>0</v>
      </c>
      <c r="AB63" s="594">
        <v>0</v>
      </c>
    </row>
    <row r="64" spans="1:28" x14ac:dyDescent="0.2">
      <c r="A64" s="595" t="s">
        <v>526</v>
      </c>
      <c r="B64" s="596" t="s">
        <v>527</v>
      </c>
      <c r="C64" s="597">
        <v>25100413</v>
      </c>
      <c r="D64" s="597">
        <v>0</v>
      </c>
      <c r="E64" s="597">
        <v>1525988</v>
      </c>
      <c r="F64" s="597">
        <v>1464055</v>
      </c>
      <c r="G64" s="597">
        <v>0</v>
      </c>
      <c r="H64" s="597">
        <v>0</v>
      </c>
      <c r="I64" s="597">
        <v>0</v>
      </c>
      <c r="J64" s="597">
        <v>22110370</v>
      </c>
      <c r="K64" s="597">
        <v>0</v>
      </c>
      <c r="L64" s="597">
        <v>0</v>
      </c>
      <c r="M64" s="597">
        <v>0</v>
      </c>
      <c r="N64" s="597">
        <v>0</v>
      </c>
      <c r="O64" s="597">
        <v>0</v>
      </c>
      <c r="P64" s="597">
        <v>0</v>
      </c>
      <c r="Q64" s="597">
        <v>0</v>
      </c>
      <c r="R64" s="597">
        <v>0</v>
      </c>
      <c r="S64" s="597">
        <v>0</v>
      </c>
      <c r="T64" s="597">
        <v>0</v>
      </c>
      <c r="U64" s="597">
        <v>0</v>
      </c>
      <c r="V64" s="597">
        <v>0</v>
      </c>
      <c r="W64" s="597">
        <v>0</v>
      </c>
      <c r="X64" s="597">
        <v>0</v>
      </c>
      <c r="Y64" s="597">
        <v>0</v>
      </c>
      <c r="Z64" s="597">
        <v>0</v>
      </c>
      <c r="AA64" s="597">
        <v>0</v>
      </c>
      <c r="AB64" s="597">
        <v>0</v>
      </c>
    </row>
    <row r="65" spans="1:28" ht="18" x14ac:dyDescent="0.2">
      <c r="A65" s="595" t="s">
        <v>528</v>
      </c>
      <c r="B65" s="596" t="s">
        <v>529</v>
      </c>
      <c r="C65" s="597">
        <v>180402570</v>
      </c>
      <c r="D65" s="597">
        <v>10587125</v>
      </c>
      <c r="E65" s="597">
        <v>3522082</v>
      </c>
      <c r="F65" s="597">
        <v>2423314</v>
      </c>
      <c r="G65" s="597">
        <v>12099495</v>
      </c>
      <c r="H65" s="597">
        <v>8708124</v>
      </c>
      <c r="I65" s="597">
        <v>3231683</v>
      </c>
      <c r="J65" s="597">
        <v>23236255</v>
      </c>
      <c r="K65" s="597">
        <v>2812749</v>
      </c>
      <c r="L65" s="597">
        <v>9720022</v>
      </c>
      <c r="M65" s="597">
        <v>24744490</v>
      </c>
      <c r="N65" s="597">
        <v>762840</v>
      </c>
      <c r="O65" s="597">
        <v>282054</v>
      </c>
      <c r="P65" s="597">
        <v>728506</v>
      </c>
      <c r="Q65" s="597">
        <v>878413</v>
      </c>
      <c r="R65" s="597">
        <v>11911951</v>
      </c>
      <c r="S65" s="597">
        <v>537100</v>
      </c>
      <c r="T65" s="597">
        <v>60000</v>
      </c>
      <c r="U65" s="597">
        <v>28524892</v>
      </c>
      <c r="V65" s="597">
        <v>94322</v>
      </c>
      <c r="W65" s="597">
        <v>2111899</v>
      </c>
      <c r="X65" s="597">
        <v>23846672</v>
      </c>
      <c r="Y65" s="597">
        <v>123000</v>
      </c>
      <c r="Z65" s="597">
        <v>3024236</v>
      </c>
      <c r="AA65" s="597">
        <v>3899000</v>
      </c>
      <c r="AB65" s="597">
        <v>2532346</v>
      </c>
    </row>
    <row r="66" spans="1:28" x14ac:dyDescent="0.2">
      <c r="A66" s="592" t="s">
        <v>530</v>
      </c>
      <c r="B66" s="593" t="s">
        <v>531</v>
      </c>
      <c r="C66" s="594">
        <v>3046178</v>
      </c>
      <c r="D66" s="594">
        <v>0</v>
      </c>
      <c r="E66" s="594">
        <v>0</v>
      </c>
      <c r="F66" s="594">
        <v>0</v>
      </c>
      <c r="G66" s="594">
        <v>3046178</v>
      </c>
      <c r="H66" s="594">
        <v>0</v>
      </c>
      <c r="I66" s="594">
        <v>0</v>
      </c>
      <c r="J66" s="594">
        <v>0</v>
      </c>
      <c r="K66" s="594">
        <v>0</v>
      </c>
      <c r="L66" s="594">
        <v>0</v>
      </c>
      <c r="M66" s="594">
        <v>0</v>
      </c>
      <c r="N66" s="594">
        <v>0</v>
      </c>
      <c r="O66" s="594">
        <v>0</v>
      </c>
      <c r="P66" s="594">
        <v>0</v>
      </c>
      <c r="Q66" s="594">
        <v>0</v>
      </c>
      <c r="R66" s="594">
        <v>0</v>
      </c>
      <c r="S66" s="594">
        <v>0</v>
      </c>
      <c r="T66" s="594">
        <v>0</v>
      </c>
      <c r="U66" s="594">
        <v>0</v>
      </c>
      <c r="V66" s="594">
        <v>0</v>
      </c>
      <c r="W66" s="594">
        <v>0</v>
      </c>
      <c r="X66" s="594">
        <v>0</v>
      </c>
      <c r="Y66" s="594">
        <v>0</v>
      </c>
      <c r="Z66" s="594">
        <v>0</v>
      </c>
      <c r="AA66" s="594">
        <v>0</v>
      </c>
      <c r="AB66" s="594">
        <v>0</v>
      </c>
    </row>
    <row r="67" spans="1:28" x14ac:dyDescent="0.2">
      <c r="A67" s="592" t="s">
        <v>532</v>
      </c>
      <c r="B67" s="593" t="s">
        <v>533</v>
      </c>
      <c r="C67" s="594">
        <v>49416669</v>
      </c>
      <c r="D67" s="594">
        <v>0</v>
      </c>
      <c r="E67" s="594">
        <v>0</v>
      </c>
      <c r="F67" s="594">
        <v>0</v>
      </c>
      <c r="G67" s="594">
        <v>0</v>
      </c>
      <c r="H67" s="594">
        <v>49416669</v>
      </c>
      <c r="I67" s="594">
        <v>0</v>
      </c>
      <c r="J67" s="594">
        <v>0</v>
      </c>
      <c r="K67" s="594">
        <v>0</v>
      </c>
      <c r="L67" s="594">
        <v>0</v>
      </c>
      <c r="M67" s="594">
        <v>0</v>
      </c>
      <c r="N67" s="594">
        <v>0</v>
      </c>
      <c r="O67" s="594">
        <v>0</v>
      </c>
      <c r="P67" s="594">
        <v>0</v>
      </c>
      <c r="Q67" s="594">
        <v>0</v>
      </c>
      <c r="R67" s="594">
        <v>0</v>
      </c>
      <c r="S67" s="594">
        <v>0</v>
      </c>
      <c r="T67" s="594">
        <v>0</v>
      </c>
      <c r="U67" s="594">
        <v>0</v>
      </c>
      <c r="V67" s="594">
        <v>0</v>
      </c>
      <c r="W67" s="594">
        <v>0</v>
      </c>
      <c r="X67" s="594">
        <v>0</v>
      </c>
      <c r="Y67" s="594">
        <v>0</v>
      </c>
      <c r="Z67" s="594">
        <v>0</v>
      </c>
      <c r="AA67" s="594">
        <v>0</v>
      </c>
      <c r="AB67" s="594">
        <v>0</v>
      </c>
    </row>
    <row r="68" spans="1:28" x14ac:dyDescent="0.2">
      <c r="A68" s="592" t="s">
        <v>534</v>
      </c>
      <c r="B68" s="593" t="s">
        <v>535</v>
      </c>
      <c r="C68" s="594">
        <v>52462847</v>
      </c>
      <c r="D68" s="594">
        <v>0</v>
      </c>
      <c r="E68" s="594">
        <v>0</v>
      </c>
      <c r="F68" s="594">
        <v>0</v>
      </c>
      <c r="G68" s="594">
        <v>3046178</v>
      </c>
      <c r="H68" s="594">
        <v>49416669</v>
      </c>
      <c r="I68" s="594">
        <v>0</v>
      </c>
      <c r="J68" s="594">
        <v>0</v>
      </c>
      <c r="K68" s="594">
        <v>0</v>
      </c>
      <c r="L68" s="594">
        <v>0</v>
      </c>
      <c r="M68" s="594">
        <v>0</v>
      </c>
      <c r="N68" s="594">
        <v>0</v>
      </c>
      <c r="O68" s="594">
        <v>0</v>
      </c>
      <c r="P68" s="594">
        <v>0</v>
      </c>
      <c r="Q68" s="594">
        <v>0</v>
      </c>
      <c r="R68" s="594">
        <v>0</v>
      </c>
      <c r="S68" s="594">
        <v>0</v>
      </c>
      <c r="T68" s="594">
        <v>0</v>
      </c>
      <c r="U68" s="594">
        <v>0</v>
      </c>
      <c r="V68" s="594">
        <v>0</v>
      </c>
      <c r="W68" s="594">
        <v>0</v>
      </c>
      <c r="X68" s="594">
        <v>0</v>
      </c>
      <c r="Y68" s="594">
        <v>0</v>
      </c>
      <c r="Z68" s="594">
        <v>0</v>
      </c>
      <c r="AA68" s="594">
        <v>0</v>
      </c>
      <c r="AB68" s="594">
        <v>0</v>
      </c>
    </row>
    <row r="69" spans="1:28" x14ac:dyDescent="0.2">
      <c r="A69" s="595" t="s">
        <v>536</v>
      </c>
      <c r="B69" s="596" t="s">
        <v>537</v>
      </c>
      <c r="C69" s="597">
        <v>52462847</v>
      </c>
      <c r="D69" s="597">
        <v>0</v>
      </c>
      <c r="E69" s="597">
        <v>0</v>
      </c>
      <c r="F69" s="597">
        <v>0</v>
      </c>
      <c r="G69" s="597">
        <v>3046178</v>
      </c>
      <c r="H69" s="597">
        <v>49416669</v>
      </c>
      <c r="I69" s="597">
        <v>0</v>
      </c>
      <c r="J69" s="597">
        <v>0</v>
      </c>
      <c r="K69" s="597">
        <v>0</v>
      </c>
      <c r="L69" s="597">
        <v>0</v>
      </c>
      <c r="M69" s="597">
        <v>0</v>
      </c>
      <c r="N69" s="597">
        <v>0</v>
      </c>
      <c r="O69" s="597">
        <v>0</v>
      </c>
      <c r="P69" s="597">
        <v>0</v>
      </c>
      <c r="Q69" s="597">
        <v>0</v>
      </c>
      <c r="R69" s="597">
        <v>0</v>
      </c>
      <c r="S69" s="597">
        <v>0</v>
      </c>
      <c r="T69" s="597">
        <v>0</v>
      </c>
      <c r="U69" s="597">
        <v>0</v>
      </c>
      <c r="V69" s="597">
        <v>0</v>
      </c>
      <c r="W69" s="597">
        <v>0</v>
      </c>
      <c r="X69" s="597">
        <v>0</v>
      </c>
      <c r="Y69" s="597">
        <v>0</v>
      </c>
      <c r="Z69" s="597">
        <v>0</v>
      </c>
      <c r="AA69" s="597">
        <v>0</v>
      </c>
      <c r="AB69" s="597">
        <v>0</v>
      </c>
    </row>
    <row r="70" spans="1:28" x14ac:dyDescent="0.2">
      <c r="A70" s="595" t="s">
        <v>538</v>
      </c>
      <c r="B70" s="596" t="s">
        <v>539</v>
      </c>
      <c r="C70" s="597">
        <v>232865417</v>
      </c>
      <c r="D70" s="597">
        <v>10587125</v>
      </c>
      <c r="E70" s="597">
        <v>3522082</v>
      </c>
      <c r="F70" s="597">
        <v>2423314</v>
      </c>
      <c r="G70" s="597">
        <v>15145673</v>
      </c>
      <c r="H70" s="597">
        <v>58124793</v>
      </c>
      <c r="I70" s="597">
        <v>3231683</v>
      </c>
      <c r="J70" s="597">
        <v>23236255</v>
      </c>
      <c r="K70" s="597">
        <v>2812749</v>
      </c>
      <c r="L70" s="597">
        <v>9720022</v>
      </c>
      <c r="M70" s="597">
        <v>24744490</v>
      </c>
      <c r="N70" s="597">
        <v>762840</v>
      </c>
      <c r="O70" s="597">
        <v>282054</v>
      </c>
      <c r="P70" s="597">
        <v>728506</v>
      </c>
      <c r="Q70" s="597">
        <v>878413</v>
      </c>
      <c r="R70" s="597">
        <v>11911951</v>
      </c>
      <c r="S70" s="597">
        <v>537100</v>
      </c>
      <c r="T70" s="597">
        <v>60000</v>
      </c>
      <c r="U70" s="597">
        <v>28524892</v>
      </c>
      <c r="V70" s="597">
        <v>94322</v>
      </c>
      <c r="W70" s="597">
        <v>2111899</v>
      </c>
      <c r="X70" s="597">
        <v>23846672</v>
      </c>
      <c r="Y70" s="597">
        <v>123000</v>
      </c>
      <c r="Z70" s="597">
        <v>3024236</v>
      </c>
      <c r="AA70" s="597">
        <v>3899000</v>
      </c>
      <c r="AB70" s="597">
        <v>2532346</v>
      </c>
    </row>
    <row r="71" spans="1:28" x14ac:dyDescent="0.2">
      <c r="A71" s="592" t="s">
        <v>540</v>
      </c>
      <c r="B71" s="593" t="s">
        <v>541</v>
      </c>
      <c r="C71" s="594">
        <v>21</v>
      </c>
      <c r="D71" s="594">
        <v>2</v>
      </c>
      <c r="E71" s="594">
        <v>1</v>
      </c>
      <c r="F71" s="594">
        <v>0</v>
      </c>
      <c r="G71" s="594">
        <v>0</v>
      </c>
      <c r="H71" s="594">
        <v>0</v>
      </c>
      <c r="I71" s="594">
        <v>2</v>
      </c>
      <c r="J71" s="594">
        <v>0</v>
      </c>
      <c r="K71" s="594">
        <v>0</v>
      </c>
      <c r="L71" s="594">
        <v>2</v>
      </c>
      <c r="M71" s="594">
        <v>0</v>
      </c>
      <c r="N71" s="594">
        <v>0</v>
      </c>
      <c r="O71" s="594">
        <v>0</v>
      </c>
      <c r="P71" s="594">
        <v>0</v>
      </c>
      <c r="Q71" s="594">
        <v>0</v>
      </c>
      <c r="R71" s="594">
        <v>3</v>
      </c>
      <c r="S71" s="594">
        <v>0</v>
      </c>
      <c r="T71" s="594">
        <v>0</v>
      </c>
      <c r="U71" s="594">
        <v>6</v>
      </c>
      <c r="V71" s="594">
        <v>0</v>
      </c>
      <c r="W71" s="594">
        <v>0</v>
      </c>
      <c r="X71" s="594">
        <v>5</v>
      </c>
      <c r="Y71" s="594">
        <v>0</v>
      </c>
      <c r="Z71" s="594">
        <v>0</v>
      </c>
      <c r="AA71" s="594">
        <v>0</v>
      </c>
      <c r="AB71" s="594">
        <v>0</v>
      </c>
    </row>
  </sheetData>
  <mergeCells count="1">
    <mergeCell ref="A1:AB1"/>
  </mergeCells>
  <pageMargins left="0.75" right="0.75" top="1" bottom="1" header="0.5" footer="0.5"/>
  <pageSetup paperSize="8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workbookViewId="0"/>
  </sheetViews>
  <sheetFormatPr defaultRowHeight="12.75" x14ac:dyDescent="0.2"/>
  <cols>
    <col min="1" max="1" width="30.7109375" customWidth="1"/>
    <col min="2" max="2" width="11.140625" customWidth="1"/>
    <col min="3" max="3" width="9.5703125" customWidth="1"/>
    <col min="4" max="4" width="11" customWidth="1"/>
    <col min="5" max="5" width="11.28515625" customWidth="1"/>
    <col min="6" max="6" width="10.140625" bestFit="1" customWidth="1"/>
  </cols>
  <sheetData>
    <row r="1" spans="1:8" x14ac:dyDescent="0.2">
      <c r="A1" s="3" t="s">
        <v>1054</v>
      </c>
    </row>
    <row r="3" spans="1:8" x14ac:dyDescent="0.2">
      <c r="A3" s="6" t="s">
        <v>27</v>
      </c>
      <c r="B3" s="3"/>
    </row>
    <row r="4" spans="1:8" ht="13.5" thickBot="1" x14ac:dyDescent="0.25">
      <c r="E4">
        <v>2018</v>
      </c>
    </row>
    <row r="5" spans="1:8" ht="13.5" thickBot="1" x14ac:dyDescent="0.25">
      <c r="A5" s="10"/>
      <c r="B5" s="85"/>
      <c r="C5" s="103"/>
      <c r="D5" s="99" t="s">
        <v>196</v>
      </c>
      <c r="E5" s="346" t="s">
        <v>333</v>
      </c>
      <c r="F5" s="47"/>
    </row>
    <row r="6" spans="1:8" ht="13.5" thickBot="1" x14ac:dyDescent="0.25">
      <c r="A6" s="10" t="s">
        <v>1</v>
      </c>
      <c r="B6" s="85" t="s">
        <v>192</v>
      </c>
      <c r="C6" s="103" t="s">
        <v>193</v>
      </c>
      <c r="D6" s="99" t="s">
        <v>194</v>
      </c>
      <c r="E6" s="52"/>
      <c r="F6" s="47"/>
    </row>
    <row r="7" spans="1:8" ht="13.5" thickBot="1" x14ac:dyDescent="0.25">
      <c r="A7" s="152" t="s">
        <v>340</v>
      </c>
      <c r="B7" s="355">
        <v>787000</v>
      </c>
      <c r="C7" s="356">
        <v>213000</v>
      </c>
      <c r="D7" s="356">
        <f t="shared" ref="D7:D14" si="0">SUM(B7:C7)</f>
        <v>1000000</v>
      </c>
      <c r="E7" s="442">
        <v>1000000</v>
      </c>
      <c r="F7" s="360">
        <v>1000000</v>
      </c>
      <c r="H7" s="441"/>
    </row>
    <row r="8" spans="1:8" ht="13.5" thickBot="1" x14ac:dyDescent="0.25">
      <c r="A8" s="150" t="s">
        <v>320</v>
      </c>
      <c r="B8" s="355">
        <v>9000000</v>
      </c>
      <c r="C8" s="356">
        <v>2430000</v>
      </c>
      <c r="D8" s="356">
        <f t="shared" si="0"/>
        <v>11430000</v>
      </c>
      <c r="E8" s="442">
        <v>10932763</v>
      </c>
      <c r="F8" s="359">
        <v>5080000</v>
      </c>
    </row>
    <row r="9" spans="1:8" x14ac:dyDescent="0.2">
      <c r="A9" s="151" t="s">
        <v>346</v>
      </c>
      <c r="B9" s="388">
        <v>4661000</v>
      </c>
      <c r="C9" s="387">
        <v>1259000</v>
      </c>
      <c r="D9" s="387">
        <f t="shared" si="0"/>
        <v>5920000</v>
      </c>
      <c r="E9" s="443">
        <v>5920000</v>
      </c>
      <c r="F9" s="359">
        <v>5920184</v>
      </c>
    </row>
    <row r="10" spans="1:8" x14ac:dyDescent="0.2">
      <c r="A10" s="152" t="s">
        <v>354</v>
      </c>
      <c r="B10" s="359">
        <v>472441</v>
      </c>
      <c r="C10" s="360">
        <v>127559</v>
      </c>
      <c r="D10" s="359">
        <f t="shared" si="0"/>
        <v>600000</v>
      </c>
      <c r="E10" s="371">
        <v>600000</v>
      </c>
      <c r="F10" s="359">
        <v>546989</v>
      </c>
    </row>
    <row r="11" spans="1:8" x14ac:dyDescent="0.2">
      <c r="A11" s="152" t="s">
        <v>357</v>
      </c>
      <c r="B11" s="153">
        <v>236220</v>
      </c>
      <c r="C11" s="12">
        <v>63780</v>
      </c>
      <c r="D11" s="47">
        <f t="shared" si="0"/>
        <v>300000</v>
      </c>
      <c r="E11" s="371">
        <v>289386</v>
      </c>
      <c r="F11" s="359">
        <v>289396</v>
      </c>
    </row>
    <row r="12" spans="1:8" x14ac:dyDescent="0.2">
      <c r="A12" s="152" t="s">
        <v>363</v>
      </c>
      <c r="B12" s="153"/>
      <c r="C12" s="12"/>
      <c r="D12" s="47"/>
      <c r="E12" s="371">
        <v>100000</v>
      </c>
      <c r="F12" s="359">
        <v>100000</v>
      </c>
    </row>
    <row r="13" spans="1:8" x14ac:dyDescent="0.2">
      <c r="A13" s="152" t="s">
        <v>370</v>
      </c>
      <c r="B13" s="153"/>
      <c r="C13" s="12"/>
      <c r="D13" s="47"/>
      <c r="E13" s="371">
        <v>600000</v>
      </c>
      <c r="F13" s="359">
        <v>600000</v>
      </c>
    </row>
    <row r="14" spans="1:8" x14ac:dyDescent="0.2">
      <c r="A14" s="154" t="s">
        <v>5</v>
      </c>
      <c r="B14" s="357">
        <f>SUM(B7:B11)</f>
        <v>15156661</v>
      </c>
      <c r="C14" s="358">
        <f>SUM(C7:C11)</f>
        <v>4093339</v>
      </c>
      <c r="D14" s="357">
        <f t="shared" si="0"/>
        <v>19250000</v>
      </c>
      <c r="E14" s="524">
        <f>SUM(E7:E13)</f>
        <v>19442149</v>
      </c>
      <c r="F14" s="509">
        <f>SUM(F7:F13)</f>
        <v>13536569</v>
      </c>
    </row>
    <row r="15" spans="1:8" x14ac:dyDescent="0.2">
      <c r="A15" s="155"/>
      <c r="B15" s="156"/>
      <c r="C15" s="74"/>
      <c r="D15" s="74"/>
      <c r="E15" s="149"/>
      <c r="F15" s="47"/>
    </row>
    <row r="16" spans="1:8" x14ac:dyDescent="0.2">
      <c r="A16" s="157"/>
      <c r="B16" s="24"/>
      <c r="C16" s="90"/>
      <c r="D16" s="90"/>
      <c r="E16" s="24"/>
      <c r="F16" s="47"/>
    </row>
    <row r="17" spans="1:6" ht="13.5" thickBot="1" x14ac:dyDescent="0.25">
      <c r="A17" s="157"/>
      <c r="B17" s="24"/>
      <c r="C17" s="90"/>
      <c r="D17" s="90"/>
      <c r="E17" s="24"/>
      <c r="F17" s="47"/>
    </row>
    <row r="18" spans="1:6" ht="13.5" thickBot="1" x14ac:dyDescent="0.25">
      <c r="A18" s="10" t="s">
        <v>195</v>
      </c>
      <c r="B18" s="354">
        <f>SUM(B19+B21+B22+B23)</f>
        <v>1230000</v>
      </c>
      <c r="C18" s="354">
        <f>SUM(C19+C21+C22+C23)</f>
        <v>332600</v>
      </c>
      <c r="D18" s="354">
        <f>SUM(D19+D21+D22+D23)</f>
        <v>1562600</v>
      </c>
      <c r="E18" s="354">
        <f>SUM(E19+E21+E22+E23)</f>
        <v>1737351</v>
      </c>
      <c r="F18" s="354">
        <f>SUM(F19+F20+F21+F22+F23)</f>
        <v>1310434</v>
      </c>
    </row>
    <row r="19" spans="1:6" x14ac:dyDescent="0.2">
      <c r="A19" s="152" t="s">
        <v>342</v>
      </c>
      <c r="B19" s="359">
        <v>50000</v>
      </c>
      <c r="C19" s="360">
        <v>14000</v>
      </c>
      <c r="D19" s="359">
        <f>SUM(B19:C19)</f>
        <v>64000</v>
      </c>
      <c r="E19" s="360">
        <v>108851</v>
      </c>
      <c r="F19" s="360">
        <v>65390</v>
      </c>
    </row>
    <row r="20" spans="1:6" x14ac:dyDescent="0.2">
      <c r="A20" s="152" t="s">
        <v>369</v>
      </c>
      <c r="B20" s="359"/>
      <c r="C20" s="360"/>
      <c r="D20" s="359"/>
      <c r="E20" s="360">
        <v>55249</v>
      </c>
      <c r="F20" s="360">
        <v>55249</v>
      </c>
    </row>
    <row r="21" spans="1:6" x14ac:dyDescent="0.2">
      <c r="A21" s="152" t="s">
        <v>371</v>
      </c>
      <c r="B21" s="359">
        <v>80000</v>
      </c>
      <c r="C21" s="359">
        <v>21600</v>
      </c>
      <c r="D21" s="359">
        <f>SUM(B21:C21)</f>
        <v>101600</v>
      </c>
      <c r="E21" s="359">
        <v>193548</v>
      </c>
      <c r="F21" s="359">
        <v>193548</v>
      </c>
    </row>
    <row r="22" spans="1:6" ht="33.75" x14ac:dyDescent="0.2">
      <c r="A22" s="363" t="s">
        <v>347</v>
      </c>
      <c r="B22" s="361">
        <v>1100000</v>
      </c>
      <c r="C22" s="361">
        <v>297000</v>
      </c>
      <c r="D22" s="361">
        <f>SUM(B22:C22)</f>
        <v>1397000</v>
      </c>
      <c r="E22" s="361">
        <v>1305052</v>
      </c>
      <c r="F22" s="361">
        <v>866348</v>
      </c>
    </row>
    <row r="23" spans="1:6" ht="13.5" thickBot="1" x14ac:dyDescent="0.25">
      <c r="A23" s="363" t="s">
        <v>331</v>
      </c>
      <c r="B23" s="361"/>
      <c r="C23" s="361"/>
      <c r="D23" s="90"/>
      <c r="E23" s="361">
        <v>129900</v>
      </c>
      <c r="F23" s="361">
        <v>129899</v>
      </c>
    </row>
    <row r="24" spans="1:6" ht="13.5" thickBot="1" x14ac:dyDescent="0.25">
      <c r="A24" s="10" t="s">
        <v>321</v>
      </c>
      <c r="B24" s="354">
        <f>SUM(B14+B18)</f>
        <v>16386661</v>
      </c>
      <c r="C24" s="354">
        <f>SUM(C14+C18)</f>
        <v>4425939</v>
      </c>
      <c r="D24" s="354">
        <f>SUM(D14+D18)</f>
        <v>20812600</v>
      </c>
      <c r="E24" s="391">
        <f>(E14+E18)</f>
        <v>21179500</v>
      </c>
      <c r="F24" s="509">
        <f>(F14+F18)</f>
        <v>14847003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30</vt:i4>
      </vt:variant>
    </vt:vector>
  </HeadingPairs>
  <TitlesOfParts>
    <vt:vector size="30" baseType="lpstr">
      <vt:lpstr>1.önk. bev.</vt:lpstr>
      <vt:lpstr>1-1.</vt:lpstr>
      <vt:lpstr>1-2</vt:lpstr>
      <vt:lpstr>2.önk. kiad.</vt:lpstr>
      <vt:lpstr>2-1</vt:lpstr>
      <vt:lpstr>2-2</vt:lpstr>
      <vt:lpstr>3. cofog be</vt:lpstr>
      <vt:lpstr>3-1. cofog ki </vt:lpstr>
      <vt:lpstr>4.beruházások</vt:lpstr>
      <vt:lpstr>5. felújítások</vt:lpstr>
      <vt:lpstr>6. lak.nyújtott tám.</vt:lpstr>
      <vt:lpstr>7.EU projekt</vt:lpstr>
      <vt:lpstr>8. Tartalék</vt:lpstr>
      <vt:lpstr>9. maradvány</vt:lpstr>
      <vt:lpstr>10. adó</vt:lpstr>
      <vt:lpstr>11.sz. létszám</vt:lpstr>
      <vt:lpstr>12.közfogl.</vt:lpstr>
      <vt:lpstr>13. adósságot keletkeztető ügyl</vt:lpstr>
      <vt:lpstr>14.stabilitás</vt:lpstr>
      <vt:lpstr>15. sz.ktv mérleg</vt:lpstr>
      <vt:lpstr>16-1.Mérleg</vt:lpstr>
      <vt:lpstr>17. mérleg</vt:lpstr>
      <vt:lpstr>18 eredmény kimutatás</vt:lpstr>
      <vt:lpstr>19.többéves</vt:lpstr>
      <vt:lpstr>20.közvetett támogatások</vt:lpstr>
      <vt:lpstr>21. vagyonkimutatás</vt:lpstr>
      <vt:lpstr>22. normatíva</vt:lpstr>
      <vt:lpstr>23. Körny.</vt:lpstr>
      <vt:lpstr>munka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Dr. Friss Attila</cp:lastModifiedBy>
  <cp:lastPrinted>2019-05-28T13:07:45Z</cp:lastPrinted>
  <dcterms:created xsi:type="dcterms:W3CDTF">2006-01-17T11:47:21Z</dcterms:created>
  <dcterms:modified xsi:type="dcterms:W3CDTF">2019-05-29T13:20:19Z</dcterms:modified>
</cp:coreProperties>
</file>