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12" activeTab="0"/>
  </bookViews>
  <sheets>
    <sheet name="Bev-Kiad. Mérleg" sheetId="1" r:id="rId1"/>
    <sheet name="Bevételek" sheetId="2" r:id="rId2"/>
    <sheet name="Kiadások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<sst xmlns="http://schemas.openxmlformats.org/spreadsheetml/2006/main" count="533" uniqueCount="256">
  <si>
    <t>(eFt)</t>
  </si>
  <si>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</si>
  <si>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</si>
  <si>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</si>
  <si>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</si>
  <si>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</si>
  <si>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</si>
  <si>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</si>
  <si>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</si>
  <si>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</si>
  <si>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</si>
  <si>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</si>
  <si>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</si>
  <si>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</si>
  <si>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</si>
  <si>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</si>
  <si>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</si>
  <si>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</si>
  <si>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</si>
  <si>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</si>
  <si>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</si>
  <si>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</si>
  <si>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</si>
  <si>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</si>
  <si>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</si>
  <si>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</si>
  <si>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</si>
  <si>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</si>
  <si>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</si>
  <si>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</si>
  <si>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</si>
  <si>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</si>
  <si>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</si>
  <si>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</si>
  <si>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</si>
  <si>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</si>
  <si>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</si>
  <si>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</si>
  <si>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</si>
  <si>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</si>
  <si>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</si>
  <si>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</si>
  <si>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</si>
  <si>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</si>
  <si>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</si>
  <si>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</si>
  <si>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</si>
  <si>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</si>
  <si>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</si>
  <si>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</si>
  <si>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</si>
  <si>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</si>
  <si>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</si>
  <si>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</si>
  <si>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</si>
  <si>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</si>
  <si>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</si>
  <si>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</si>
  <si>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</si>
  <si>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Működési hiány:</t>
  </si>
  <si>
    <t>Felhalmozási hiány:</t>
  </si>
  <si>
    <t>28</t>
  </si>
  <si>
    <t>29</t>
  </si>
  <si>
    <t>30</t>
  </si>
  <si>
    <t>Működési többlet:</t>
  </si>
  <si>
    <t>Felhalmozási többlet: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</si>
  <si>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</si>
  <si>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</si>
  <si>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</si>
  <si>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</si>
  <si>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</si>
  <si>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</si>
  <si>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</si>
  <si>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</si>
  <si>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</si>
  <si>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</si>
  <si>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</si>
  <si>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</si>
  <si>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</si>
  <si>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</si>
  <si>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</si>
  <si>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</si>
  <si>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</si>
  <si>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</si>
  <si>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</si>
  <si>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</si>
  <si>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</si>
  <si>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</si>
  <si>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</si>
  <si>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</si>
  <si>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</si>
  <si>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</si>
  <si>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műk.</t>
  </si>
  <si>
    <t>Előző év költségvetési maradványának igénybevétele felhalm.</t>
  </si>
  <si>
    <t>Működési célú hitelek törlesztése</t>
  </si>
  <si>
    <t>Forgatási célú értékpapírok kiadásai</t>
  </si>
  <si>
    <t>Függő, átfutó, kiegyenlítő kiadások</t>
  </si>
  <si>
    <t>Függő, átfutó, kiegyenlítő bevételek</t>
  </si>
  <si>
    <t>3. melléklet</t>
  </si>
  <si>
    <t>013350</t>
  </si>
  <si>
    <t>064010</t>
  </si>
  <si>
    <t>066020</t>
  </si>
  <si>
    <t>011130</t>
  </si>
  <si>
    <t>084031</t>
  </si>
  <si>
    <t>Működési célú hitelek felvétele</t>
  </si>
  <si>
    <t>B7 Felhalmozási célú átvett pénzeszközök</t>
  </si>
  <si>
    <t xml:space="preserve">K </t>
  </si>
  <si>
    <t>KORMÁNYZATI FUNKCIÓ</t>
  </si>
  <si>
    <t>kód</t>
  </si>
  <si>
    <t>megnevezés</t>
  </si>
  <si>
    <t>B1</t>
  </si>
  <si>
    <t>B2</t>
  </si>
  <si>
    <t>B3</t>
  </si>
  <si>
    <t>B4</t>
  </si>
  <si>
    <t>B5</t>
  </si>
  <si>
    <t>B6</t>
  </si>
  <si>
    <t>B7</t>
  </si>
  <si>
    <t>B1-B7</t>
  </si>
  <si>
    <t>B8</t>
  </si>
  <si>
    <t>B1-B8</t>
  </si>
  <si>
    <t>Város-, és községgazdálkodási egyéb szolgáltatások</t>
  </si>
  <si>
    <t>Ö</t>
  </si>
  <si>
    <t>Kötelező feladat</t>
  </si>
  <si>
    <t>Önként vállalt feladat</t>
  </si>
  <si>
    <t>K I A D Á S O K</t>
  </si>
  <si>
    <t>K1</t>
  </si>
  <si>
    <t>K2</t>
  </si>
  <si>
    <t>K3</t>
  </si>
  <si>
    <t>K4</t>
  </si>
  <si>
    <t>K5</t>
  </si>
  <si>
    <t>K6</t>
  </si>
  <si>
    <t>K7</t>
  </si>
  <si>
    <t>K8</t>
  </si>
  <si>
    <t>K1-K7</t>
  </si>
  <si>
    <t>K9</t>
  </si>
  <si>
    <t>K1-K9</t>
  </si>
  <si>
    <t>Beruházások</t>
  </si>
  <si>
    <t>Felújítások</t>
  </si>
  <si>
    <t>Önkormányzatok és önk. hivatalok jogalkotó és  ált. ig. tev.</t>
  </si>
  <si>
    <t>Az önk. vagyonnal való gazdálkodással kapcs. feladatok</t>
  </si>
  <si>
    <t>018010</t>
  </si>
  <si>
    <t>Önkormányzatok elszámolásai a központi költségvetéssel</t>
  </si>
  <si>
    <t>900060</t>
  </si>
  <si>
    <t>041233</t>
  </si>
  <si>
    <t>Hosszabb időtartamú közfoglalkoztatás</t>
  </si>
  <si>
    <t>013320</t>
  </si>
  <si>
    <t>Közvilágítás</t>
  </si>
  <si>
    <t>107060</t>
  </si>
  <si>
    <t>Civil szervezetek működési támogatása</t>
  </si>
  <si>
    <t>107055</t>
  </si>
  <si>
    <t>107051</t>
  </si>
  <si>
    <t>Falugondnoki, tanyagondnoki szolgáltatás</t>
  </si>
  <si>
    <t>Szociális étkeztetés</t>
  </si>
  <si>
    <t>051040</t>
  </si>
  <si>
    <t>Köztemető fenntartás és működtetés</t>
  </si>
  <si>
    <t>107052</t>
  </si>
  <si>
    <t>Házi segítségnyújtás</t>
  </si>
  <si>
    <t>ebből: - költségvetési támogatás</t>
  </si>
  <si>
    <t xml:space="preserve">          - működőképesség meg. szolg kiegészítő támogatás</t>
  </si>
  <si>
    <t>Létszám- előirányzat (fö)</t>
  </si>
  <si>
    <t>ebből: - helyi adók</t>
  </si>
  <si>
    <t xml:space="preserve">          - bírságok, egyéb bevételek</t>
  </si>
  <si>
    <t xml:space="preserve">          - gépjárműadó</t>
  </si>
  <si>
    <t>ÖSSZESEN:</t>
  </si>
  <si>
    <t>a 2/2014. (II. 24.) Önkormányzati Rendelethez</t>
  </si>
  <si>
    <t>Módosított előirányzat</t>
  </si>
  <si>
    <t>Teljesítés</t>
  </si>
  <si>
    <t>Teljesítés (%)</t>
  </si>
  <si>
    <t>Műk. c. tám. Áht-n belülről</t>
  </si>
  <si>
    <t>módosított ei.</t>
  </si>
  <si>
    <t>teljesítés</t>
  </si>
  <si>
    <t>Felh. c. tám. Áht-n belülről</t>
  </si>
  <si>
    <t>Közhatalmi bevételek</t>
  </si>
  <si>
    <t>Műk. célú átvett p. eszk.</t>
  </si>
  <si>
    <t>Felh. célú átvett p. eszk.</t>
  </si>
  <si>
    <t>Költségvetési bevételek</t>
  </si>
  <si>
    <t>Finanszírozási bevételek</t>
  </si>
  <si>
    <t>teljesítés (%)</t>
  </si>
  <si>
    <t>BEVÉTELEK</t>
  </si>
  <si>
    <t>Személyi juttatások</t>
  </si>
  <si>
    <t>Munkadókat t. járulékok</t>
  </si>
  <si>
    <t>Dologi kiadások</t>
  </si>
  <si>
    <t>Ellátottak pénzbeli jutt.</t>
  </si>
  <si>
    <t>Egyéb műk. kiad.</t>
  </si>
  <si>
    <t>Egyéb felh. Kiadások</t>
  </si>
  <si>
    <t>Költségvetési kiadások</t>
  </si>
  <si>
    <t>Finanszírozási kiadások</t>
  </si>
  <si>
    <t>KIADÁSOK</t>
  </si>
  <si>
    <t>104051</t>
  </si>
  <si>
    <t>082091</t>
  </si>
  <si>
    <t>Likviditási célú hitelek</t>
  </si>
  <si>
    <t>Nem veszélyes hulladék kezelése, ártalmatlanítása</t>
  </si>
  <si>
    <t>K/Ö</t>
  </si>
  <si>
    <t>Közművelődés</t>
  </si>
  <si>
    <t>Gyermekvédelmi pénzbeli és természetbeni ellátás</t>
  </si>
  <si>
    <t>Államháztartáson belüli megelőlegezések visszafizetése</t>
  </si>
  <si>
    <t>082044</t>
  </si>
  <si>
    <t>Könyvtári szolgáltatások</t>
  </si>
  <si>
    <t>018030</t>
  </si>
  <si>
    <t>Támogatási célú finanszírozási műveletek</t>
  </si>
  <si>
    <t>900020</t>
  </si>
  <si>
    <t>Önkorm.funkcióira nem sorolható bevételei államháztartáson kívül</t>
  </si>
  <si>
    <t>Egyéb szociális pénzbeli és természetbeni ellátások</t>
  </si>
  <si>
    <t>Államháztartáson belüli megelőlegezések</t>
  </si>
  <si>
    <t xml:space="preserve">          - gyermekvédelmi természetbeni ellátás(erzsébet utalv)</t>
  </si>
  <si>
    <t>ebből: - önkormányzati segély - települési támogatás</t>
  </si>
  <si>
    <t>tény</t>
  </si>
  <si>
    <t>Eredeti</t>
  </si>
  <si>
    <t>előirányzat</t>
  </si>
  <si>
    <t>eredeti ei.</t>
  </si>
  <si>
    <t>104037</t>
  </si>
  <si>
    <t>Intézményen kivüli gyermekétkeztetés</t>
  </si>
  <si>
    <t>Forgatási és befektetési célú finanszirozási műveletek</t>
  </si>
  <si>
    <t>2016.</t>
  </si>
  <si>
    <t>Folyás Község Önkormányzat 2017. évi költségvetésének  teljesítése nettósított</t>
  </si>
  <si>
    <t>FOLYÁS KÖZSÉG ÖNKORMÁNYZAT 2017. ÉVI KÖLTSÉGVETÉSÉNEK  TELJESÍTÉSE</t>
  </si>
  <si>
    <t>Önkormányzati vagyonnal való gazdálkodással kapcs.felad.</t>
  </si>
  <si>
    <t>045120</t>
  </si>
  <si>
    <t>Út, autópálya építése</t>
  </si>
  <si>
    <t>045160</t>
  </si>
  <si>
    <t>Közutak, hidak, alagutak üzemeltetése, fenntartása</t>
  </si>
  <si>
    <t>066010</t>
  </si>
  <si>
    <t>Zöldterület-kezelés</t>
  </si>
  <si>
    <t>P</t>
  </si>
  <si>
    <t>Q</t>
  </si>
  <si>
    <t>R</t>
  </si>
  <si>
    <t>S</t>
  </si>
  <si>
    <t>T</t>
  </si>
  <si>
    <t>U</t>
  </si>
  <si>
    <t>V</t>
  </si>
  <si>
    <t>W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</si>
  <si>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</si>
  <si>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</si>
  <si>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</si>
  <si>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</si>
  <si>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</si>
  <si>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</si>
  <si>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</si>
  <si>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</si>
  <si>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</si>
  <si>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</si>
  <si>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</si>
  <si>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</si>
  <si>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</si>
  <si>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</si>
  <si>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</si>
  <si>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</si>
  <si>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</si>
  <si>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AR</t>
  </si>
  <si>
    <t>AQ</t>
  </si>
  <si>
    <t>AS</t>
  </si>
  <si>
    <t>AT</t>
  </si>
  <si>
    <t>AU</t>
  </si>
  <si>
    <t>AV</t>
  </si>
  <si>
    <t>AW</t>
  </si>
  <si>
    <t>a 4/2018. (V. 31.)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</si>
</sst>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yyyy/mm/dd;@"/>
    <numFmt numFmtId="167" formatCode="mmm/yyyy"/>
    <numFmt numFmtId="168" formatCode="#,##0\ &quot;Ft&quot;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.000"/>
    <numFmt numFmtId="175" formatCode="#,##0\ _F_t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sz val="1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 CE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33" borderId="10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33" borderId="25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3" fontId="13" fillId="33" borderId="29" xfId="0" applyNumberFormat="1" applyFont="1" applyFill="1" applyBorder="1" applyAlignment="1">
      <alignment/>
    </xf>
    <xf numFmtId="3" fontId="13" fillId="33" borderId="30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3" fontId="11" fillId="0" borderId="32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3" fillId="33" borderId="34" xfId="0" applyFont="1" applyFill="1" applyBorder="1" applyAlignment="1">
      <alignment/>
    </xf>
    <xf numFmtId="0" fontId="13" fillId="33" borderId="35" xfId="0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3" fontId="11" fillId="0" borderId="3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33" borderId="37" xfId="0" applyFont="1" applyFill="1" applyBorder="1" applyAlignment="1">
      <alignment/>
    </xf>
    <xf numFmtId="0" fontId="11" fillId="0" borderId="38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3" fillId="33" borderId="40" xfId="0" applyNumberFormat="1" applyFont="1" applyFill="1" applyBorder="1" applyAlignment="1">
      <alignment/>
    </xf>
    <xf numFmtId="3" fontId="11" fillId="0" borderId="38" xfId="0" applyNumberFormat="1" applyFont="1" applyBorder="1" applyAlignment="1">
      <alignment/>
    </xf>
    <xf numFmtId="3" fontId="13" fillId="33" borderId="41" xfId="0" applyNumberFormat="1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0" borderId="35" xfId="0" applyFont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13" fillId="33" borderId="42" xfId="0" applyNumberFormat="1" applyFont="1" applyFill="1" applyBorder="1" applyAlignment="1">
      <alignment/>
    </xf>
    <xf numFmtId="49" fontId="11" fillId="0" borderId="4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36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6" fillId="0" borderId="22" xfId="0" applyFont="1" applyBorder="1" applyAlignment="1">
      <alignment/>
    </xf>
    <xf numFmtId="3" fontId="16" fillId="0" borderId="22" xfId="0" applyNumberFormat="1" applyFont="1" applyBorder="1" applyAlignment="1">
      <alignment/>
    </xf>
    <xf numFmtId="3" fontId="16" fillId="0" borderId="36" xfId="0" applyNumberFormat="1" applyFont="1" applyBorder="1" applyAlignment="1">
      <alignment/>
    </xf>
    <xf numFmtId="0" fontId="16" fillId="0" borderId="27" xfId="0" applyFont="1" applyBorder="1" applyAlignment="1">
      <alignment/>
    </xf>
    <xf numFmtId="3" fontId="6" fillId="0" borderId="0" xfId="0" applyNumberFormat="1" applyFont="1" applyAlignment="1">
      <alignment horizontal="center" vertical="center"/>
    </xf>
    <xf numFmtId="3" fontId="18" fillId="33" borderId="38" xfId="0" applyNumberFormat="1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Continuous" vertical="center"/>
    </xf>
    <xf numFmtId="3" fontId="4" fillId="33" borderId="38" xfId="0" applyNumberFormat="1" applyFont="1" applyFill="1" applyBorder="1" applyAlignment="1">
      <alignment horizontal="centerContinuous" vertical="center"/>
    </xf>
    <xf numFmtId="3" fontId="4" fillId="33" borderId="16" xfId="0" applyNumberFormat="1" applyFont="1" applyFill="1" applyBorder="1" applyAlignment="1">
      <alignment horizontal="centerContinuous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/>
    </xf>
    <xf numFmtId="3" fontId="4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vertical="center"/>
    </xf>
    <xf numFmtId="1" fontId="4" fillId="0" borderId="4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left" vertical="center"/>
    </xf>
    <xf numFmtId="3" fontId="18" fillId="33" borderId="39" xfId="0" applyNumberFormat="1" applyFont="1" applyFill="1" applyBorder="1" applyAlignment="1">
      <alignment horizontal="left" vertical="center"/>
    </xf>
    <xf numFmtId="3" fontId="18" fillId="33" borderId="39" xfId="0" applyNumberFormat="1" applyFont="1" applyFill="1" applyBorder="1" applyAlignment="1">
      <alignment vertical="center"/>
    </xf>
    <xf numFmtId="3" fontId="18" fillId="33" borderId="32" xfId="0" applyNumberFormat="1" applyFont="1" applyFill="1" applyBorder="1" applyAlignment="1">
      <alignment vertical="center"/>
    </xf>
    <xf numFmtId="3" fontId="18" fillId="33" borderId="44" xfId="0" applyNumberFormat="1" applyFont="1" applyFill="1" applyBorder="1" applyAlignment="1">
      <alignment horizontal="left" vertical="center"/>
    </xf>
    <xf numFmtId="3" fontId="18" fillId="33" borderId="44" xfId="0" applyNumberFormat="1" applyFont="1" applyFill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4" fillId="33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33" borderId="50" xfId="0" applyNumberFormat="1" applyFont="1" applyFill="1" applyBorder="1" applyAlignment="1">
      <alignment vertical="center"/>
    </xf>
    <xf numFmtId="3" fontId="18" fillId="33" borderId="51" xfId="0" applyNumberFormat="1" applyFont="1" applyFill="1" applyBorder="1" applyAlignment="1">
      <alignment vertical="center"/>
    </xf>
    <xf numFmtId="3" fontId="4" fillId="0" borderId="39" xfId="0" applyNumberFormat="1" applyFont="1" applyBorder="1" applyAlignment="1">
      <alignment horizontal="center" vertical="center"/>
    </xf>
    <xf numFmtId="3" fontId="11" fillId="0" borderId="52" xfId="0" applyNumberFormat="1" applyFont="1" applyBorder="1" applyAlignment="1">
      <alignment horizontal="center" vertical="center"/>
    </xf>
    <xf numFmtId="3" fontId="11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vertical="center"/>
    </xf>
    <xf numFmtId="3" fontId="18" fillId="34" borderId="39" xfId="0" applyNumberFormat="1" applyFont="1" applyFill="1" applyBorder="1" applyAlignment="1">
      <alignment horizontal="center" vertical="center"/>
    </xf>
    <xf numFmtId="3" fontId="18" fillId="34" borderId="44" xfId="0" applyNumberFormat="1" applyFont="1" applyFill="1" applyBorder="1" applyAlignment="1">
      <alignment horizontal="center" vertical="center"/>
    </xf>
    <xf numFmtId="3" fontId="4" fillId="34" borderId="39" xfId="0" applyNumberFormat="1" applyFont="1" applyFill="1" applyBorder="1" applyAlignment="1">
      <alignment vertical="center"/>
    </xf>
    <xf numFmtId="3" fontId="4" fillId="34" borderId="32" xfId="0" applyNumberFormat="1" applyFont="1" applyFill="1" applyBorder="1" applyAlignment="1">
      <alignment vertical="center"/>
    </xf>
    <xf numFmtId="3" fontId="18" fillId="34" borderId="44" xfId="0" applyNumberFormat="1" applyFont="1" applyFill="1" applyBorder="1" applyAlignment="1">
      <alignment vertical="center"/>
    </xf>
    <xf numFmtId="164" fontId="18" fillId="34" borderId="53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1" fillId="0" borderId="54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3" fillId="33" borderId="29" xfId="0" applyNumberFormat="1" applyFont="1" applyFill="1" applyBorder="1" applyAlignment="1">
      <alignment/>
    </xf>
    <xf numFmtId="164" fontId="11" fillId="0" borderId="12" xfId="0" applyNumberFormat="1" applyFont="1" applyBorder="1" applyAlignment="1">
      <alignment/>
    </xf>
    <xf numFmtId="164" fontId="13" fillId="33" borderId="30" xfId="0" applyNumberFormat="1" applyFont="1" applyFill="1" applyBorder="1" applyAlignment="1">
      <alignment/>
    </xf>
    <xf numFmtId="3" fontId="54" fillId="0" borderId="49" xfId="0" applyNumberFormat="1" applyFont="1" applyBorder="1" applyAlignment="1">
      <alignment vertical="center"/>
    </xf>
    <xf numFmtId="0" fontId="11" fillId="33" borderId="39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3" fontId="11" fillId="0" borderId="21" xfId="0" applyNumberFormat="1" applyFont="1" applyBorder="1" applyAlignment="1">
      <alignment/>
    </xf>
    <xf numFmtId="164" fontId="4" fillId="0" borderId="36" xfId="0" applyNumberFormat="1" applyFont="1" applyBorder="1" applyAlignment="1">
      <alignment vertical="center"/>
    </xf>
    <xf numFmtId="3" fontId="18" fillId="33" borderId="55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Continuous" vertical="center"/>
    </xf>
    <xf numFmtId="164" fontId="18" fillId="35" borderId="44" xfId="0" applyNumberFormat="1" applyFont="1" applyFill="1" applyBorder="1" applyAlignment="1">
      <alignment vertical="center"/>
    </xf>
    <xf numFmtId="164" fontId="18" fillId="35" borderId="53" xfId="0" applyNumberFormat="1" applyFont="1" applyFill="1" applyBorder="1" applyAlignment="1">
      <alignment vertical="center"/>
    </xf>
    <xf numFmtId="164" fontId="4" fillId="35" borderId="39" xfId="0" applyNumberFormat="1" applyFont="1" applyFill="1" applyBorder="1" applyAlignment="1">
      <alignment vertical="center"/>
    </xf>
    <xf numFmtId="3" fontId="4" fillId="35" borderId="39" xfId="0" applyNumberFormat="1" applyFont="1" applyFill="1" applyBorder="1" applyAlignment="1">
      <alignment vertical="center"/>
    </xf>
    <xf numFmtId="3" fontId="11" fillId="0" borderId="56" xfId="0" applyNumberFormat="1" applyFont="1" applyBorder="1" applyAlignment="1">
      <alignment/>
    </xf>
    <xf numFmtId="3" fontId="13" fillId="33" borderId="57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33" borderId="58" xfId="0" applyNumberFormat="1" applyFont="1" applyFill="1" applyBorder="1" applyAlignment="1">
      <alignment/>
    </xf>
    <xf numFmtId="3" fontId="13" fillId="33" borderId="59" xfId="0" applyNumberFormat="1" applyFont="1" applyFill="1" applyBorder="1" applyAlignment="1">
      <alignment/>
    </xf>
    <xf numFmtId="3" fontId="11" fillId="0" borderId="60" xfId="0" applyNumberFormat="1" applyFont="1" applyBorder="1" applyAlignment="1">
      <alignment/>
    </xf>
    <xf numFmtId="3" fontId="11" fillId="0" borderId="61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 vertical="center"/>
    </xf>
    <xf numFmtId="3" fontId="55" fillId="0" borderId="22" xfId="0" applyNumberFormat="1" applyFont="1" applyBorder="1" applyAlignment="1">
      <alignment/>
    </xf>
    <xf numFmtId="0" fontId="11" fillId="0" borderId="5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vertical="center"/>
    </xf>
    <xf numFmtId="3" fontId="11" fillId="0" borderId="36" xfId="0" applyNumberFormat="1" applyFont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3" borderId="62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3" borderId="63" xfId="0" applyFont="1" applyFill="1" applyBorder="1" applyAlignment="1">
      <alignment horizontal="center"/>
    </xf>
    <xf numFmtId="0" fontId="13" fillId="33" borderId="64" xfId="0" applyFont="1" applyFill="1" applyBorder="1" applyAlignment="1">
      <alignment horizontal="center"/>
    </xf>
    <xf numFmtId="0" fontId="13" fillId="33" borderId="65" xfId="0" applyFont="1" applyFill="1" applyBorder="1" applyAlignment="1">
      <alignment horizontal="center"/>
    </xf>
    <xf numFmtId="0" fontId="13" fillId="33" borderId="66" xfId="0" applyFont="1" applyFill="1" applyBorder="1" applyAlignment="1">
      <alignment horizontal="center"/>
    </xf>
    <xf numFmtId="0" fontId="13" fillId="33" borderId="67" xfId="0" applyFont="1" applyFill="1" applyBorder="1" applyAlignment="1">
      <alignment horizontal="center"/>
    </xf>
    <xf numFmtId="0" fontId="13" fillId="33" borderId="6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3" fontId="4" fillId="33" borderId="54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69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4" fillId="33" borderId="60" xfId="0" applyNumberFormat="1" applyFont="1" applyFill="1" applyBorder="1" applyAlignment="1">
      <alignment horizontal="center" vertical="center"/>
    </xf>
    <xf numFmtId="3" fontId="4" fillId="33" borderId="70" xfId="0" applyNumberFormat="1" applyFont="1" applyFill="1" applyBorder="1" applyAlignment="1">
      <alignment horizontal="center" vertical="center"/>
    </xf>
    <xf numFmtId="3" fontId="4" fillId="33" borderId="71" xfId="0" applyNumberFormat="1" applyFont="1" applyFill="1" applyBorder="1" applyAlignment="1">
      <alignment horizontal="center" vertical="center"/>
    </xf>
    <xf numFmtId="3" fontId="4" fillId="33" borderId="72" xfId="0" applyNumberFormat="1" applyFont="1" applyFill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4" fillId="33" borderId="73" xfId="0" applyNumberFormat="1" applyFont="1" applyFill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8" fillId="33" borderId="43" xfId="0" applyNumberFormat="1" applyFont="1" applyFill="1" applyBorder="1" applyAlignment="1">
      <alignment horizontal="left" vertical="center"/>
    </xf>
    <xf numFmtId="3" fontId="18" fillId="33" borderId="36" xfId="0" applyNumberFormat="1" applyFont="1" applyFill="1" applyBorder="1" applyAlignment="1">
      <alignment horizontal="left" vertical="center"/>
    </xf>
    <xf numFmtId="3" fontId="18" fillId="33" borderId="62" xfId="0" applyNumberFormat="1" applyFont="1" applyFill="1" applyBorder="1" applyAlignment="1">
      <alignment horizontal="left" vertical="center"/>
    </xf>
    <xf numFmtId="3" fontId="18" fillId="33" borderId="11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8" fillId="33" borderId="52" xfId="0" applyNumberFormat="1" applyFont="1" applyFill="1" applyBorder="1" applyAlignment="1">
      <alignment horizontal="center" vertical="center"/>
    </xf>
    <xf numFmtId="3" fontId="18" fillId="33" borderId="38" xfId="0" applyNumberFormat="1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3" fontId="4" fillId="33" borderId="74" xfId="0" applyNumberFormat="1" applyFont="1" applyFill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75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76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 vertical="center" textRotation="90" wrapText="1"/>
    </xf>
    <xf numFmtId="3" fontId="4" fillId="33" borderId="77" xfId="0" applyNumberFormat="1" applyFont="1" applyFill="1" applyBorder="1" applyAlignment="1">
      <alignment horizontal="center" vertical="center" textRotation="90" wrapText="1"/>
    </xf>
    <xf numFmtId="3" fontId="4" fillId="33" borderId="51" xfId="0" applyNumberFormat="1" applyFont="1" applyFill="1" applyBorder="1" applyAlignment="1">
      <alignment horizontal="center" vertical="center" textRotation="90" wrapText="1"/>
    </xf>
    <xf numFmtId="3" fontId="11" fillId="0" borderId="43" xfId="0" applyNumberFormat="1" applyFont="1" applyBorder="1" applyAlignment="1">
      <alignment horizontal="center" vertical="center"/>
    </xf>
    <xf numFmtId="3" fontId="11" fillId="0" borderId="62" xfId="0" applyNumberFormat="1" applyFont="1" applyBorder="1" applyAlignment="1">
      <alignment horizontal="center" vertical="center"/>
    </xf>
    <xf numFmtId="3" fontId="4" fillId="33" borderId="77" xfId="0" applyNumberFormat="1" applyFont="1" applyFill="1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.7\mindenki\Users\felhasznalo\Documents\XLS\&#214;nk_Hiv_Bev_Kiad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alo\Documents\XLS\KV12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2"/>
      <sheetName val="4"/>
      <sheetName val="6"/>
      <sheetName val="7"/>
      <sheetName val="8"/>
      <sheetName val="9"/>
      <sheetName val="10"/>
      <sheetName val="12"/>
      <sheetName val=" 13"/>
      <sheetName val=" 14"/>
      <sheetName val=" 15"/>
      <sheetName val=" 16"/>
      <sheetName val=" 17"/>
      <sheetName val=" 19"/>
      <sheetName val=" 21"/>
      <sheetName val=" 22"/>
      <sheetName val=" 25"/>
      <sheetName val=" 26"/>
      <sheetName val=" 27"/>
      <sheetName val=" 29"/>
      <sheetName val=" 31"/>
      <sheetName val=" 33"/>
      <sheetName val=" 34"/>
      <sheetName val=" 35"/>
      <sheetName val=" 37"/>
      <sheetName val=" 38"/>
      <sheetName val=" 39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9"/>
      <sheetName val=" 61"/>
      <sheetName val=" 62"/>
      <sheetName val=" 63"/>
      <sheetName val=" 64"/>
      <sheetName val=" 66"/>
      <sheetName val="Borító"/>
      <sheetName val="Változások"/>
      <sheetName val="Étkeztetés"/>
      <sheetName val="Pmar 2010"/>
      <sheetName val="Közvil"/>
      <sheetName val="Farag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="93" zoomScaleNormal="93" zoomScalePageLayoutView="0" workbookViewId="0" topLeftCell="A1">
      <selection activeCell="N42" sqref="N42"/>
    </sheetView>
  </sheetViews>
  <sheetFormatPr defaultColWidth="9.140625" defaultRowHeight="12.75"/>
  <cols>
    <col min="1" max="1" width="4.7109375" style="10" customWidth="1"/>
    <col min="2" max="2" width="1.7109375" style="3" customWidth="1"/>
    <col min="3" max="3" width="52.7109375" style="3" customWidth="1"/>
    <col min="4" max="7" width="10.7109375" style="3" customWidth="1"/>
    <col min="8" max="8" width="10.7109375" style="4" customWidth="1"/>
    <col min="9" max="9" width="1.7109375" style="3" customWidth="1"/>
    <col min="10" max="10" width="52.7109375" style="3" customWidth="1"/>
    <col min="11" max="14" width="10.7109375" style="3" customWidth="1"/>
    <col min="15" max="15" width="10.7109375" style="4" customWidth="1"/>
    <col min="16" max="16" width="9.140625" style="3" customWidth="1"/>
    <col min="17" max="17" width="9.140625" style="3" hidden="1" customWidth="1"/>
    <col min="18" max="16384" width="9.140625" style="3" customWidth="1"/>
  </cols>
  <sheetData>
    <row r="1" ht="12.75">
      <c r="O1" s="6" t="s">
        <v>38</v>
      </c>
    </row>
    <row r="2" ht="12.75">
      <c r="O2" s="24" t="s">
        <v>255</v>
      </c>
    </row>
    <row r="3" ht="12.75">
      <c r="O3" s="2"/>
    </row>
    <row r="5" spans="2:15" ht="15.75">
      <c r="B5" s="162" t="s">
        <v>214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2:15" ht="15.75">
      <c r="B6" s="162" t="s">
        <v>2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2:15" ht="14.25">
      <c r="B7" s="163" t="s">
        <v>0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6:7" ht="12.75">
      <c r="F8" s="4"/>
      <c r="G8" s="4"/>
    </row>
    <row r="9" spans="1:15" s="149" customFormat="1" ht="13.5" thickBot="1">
      <c r="A9" s="10"/>
      <c r="B9" s="144"/>
      <c r="C9" s="145" t="s">
        <v>19</v>
      </c>
      <c r="D9" s="146" t="s">
        <v>20</v>
      </c>
      <c r="E9" s="146" t="s">
        <v>21</v>
      </c>
      <c r="F9" s="147" t="s">
        <v>22</v>
      </c>
      <c r="G9" s="147" t="s">
        <v>23</v>
      </c>
      <c r="H9" s="147" t="s">
        <v>24</v>
      </c>
      <c r="I9" s="148"/>
      <c r="J9" s="145" t="s">
        <v>25</v>
      </c>
      <c r="K9" s="146" t="s">
        <v>30</v>
      </c>
      <c r="L9" s="146" t="s">
        <v>31</v>
      </c>
      <c r="M9" s="146" t="s">
        <v>32</v>
      </c>
      <c r="N9" s="146" t="s">
        <v>35</v>
      </c>
      <c r="O9" s="147" t="s">
        <v>33</v>
      </c>
    </row>
    <row r="10" spans="2:15" s="10" customFormat="1" ht="19.5" customHeight="1" hidden="1" thickBot="1">
      <c r="B10" s="154" t="s">
        <v>19</v>
      </c>
      <c r="C10" s="154"/>
      <c r="D10" s="37"/>
      <c r="E10" s="37"/>
      <c r="F10" s="37" t="s">
        <v>20</v>
      </c>
      <c r="G10" s="37" t="s">
        <v>21</v>
      </c>
      <c r="H10" s="9" t="s">
        <v>22</v>
      </c>
      <c r="I10" s="155" t="s">
        <v>23</v>
      </c>
      <c r="J10" s="154"/>
      <c r="K10" s="37"/>
      <c r="L10" s="37"/>
      <c r="M10" s="37" t="s">
        <v>24</v>
      </c>
      <c r="N10" s="37" t="s">
        <v>25</v>
      </c>
      <c r="O10" s="9" t="s">
        <v>30</v>
      </c>
    </row>
    <row r="11" spans="2:15" ht="15" customHeight="1" thickTop="1">
      <c r="B11" s="164" t="s">
        <v>1</v>
      </c>
      <c r="C11" s="165"/>
      <c r="D11" s="165"/>
      <c r="E11" s="165"/>
      <c r="F11" s="165"/>
      <c r="G11" s="165"/>
      <c r="H11" s="165"/>
      <c r="I11" s="166" t="s">
        <v>4</v>
      </c>
      <c r="J11" s="167"/>
      <c r="K11" s="168"/>
      <c r="L11" s="168"/>
      <c r="M11" s="168"/>
      <c r="N11" s="168"/>
      <c r="O11" s="169"/>
    </row>
    <row r="12" spans="2:15" ht="15" customHeight="1">
      <c r="B12" s="158" t="s">
        <v>3</v>
      </c>
      <c r="C12" s="159"/>
      <c r="D12" s="124" t="s">
        <v>213</v>
      </c>
      <c r="E12" s="124" t="s">
        <v>207</v>
      </c>
      <c r="F12" s="170" t="s">
        <v>165</v>
      </c>
      <c r="G12" s="152" t="s">
        <v>166</v>
      </c>
      <c r="H12" s="160" t="s">
        <v>167</v>
      </c>
      <c r="I12" s="158" t="s">
        <v>3</v>
      </c>
      <c r="J12" s="159"/>
      <c r="K12" s="124" t="s">
        <v>213</v>
      </c>
      <c r="L12" s="124" t="s">
        <v>207</v>
      </c>
      <c r="M12" s="170" t="s">
        <v>165</v>
      </c>
      <c r="N12" s="152" t="s">
        <v>166</v>
      </c>
      <c r="O12" s="160" t="s">
        <v>167</v>
      </c>
    </row>
    <row r="13" spans="2:15" ht="15" customHeight="1" thickBot="1">
      <c r="B13" s="156" t="s">
        <v>18</v>
      </c>
      <c r="C13" s="157"/>
      <c r="D13" s="125" t="s">
        <v>206</v>
      </c>
      <c r="E13" s="125" t="s">
        <v>208</v>
      </c>
      <c r="F13" s="171"/>
      <c r="G13" s="153"/>
      <c r="H13" s="161"/>
      <c r="I13" s="156" t="s">
        <v>18</v>
      </c>
      <c r="J13" s="157"/>
      <c r="K13" s="125" t="s">
        <v>206</v>
      </c>
      <c r="L13" s="125" t="s">
        <v>208</v>
      </c>
      <c r="M13" s="171"/>
      <c r="N13" s="153"/>
      <c r="O13" s="161"/>
    </row>
    <row r="14" spans="1:17" ht="15" customHeight="1" thickTop="1">
      <c r="A14" s="11" t="s">
        <v>58</v>
      </c>
      <c r="B14" s="17" t="s">
        <v>69</v>
      </c>
      <c r="C14" s="20"/>
      <c r="D14" s="126"/>
      <c r="E14" s="126"/>
      <c r="F14" s="20"/>
      <c r="G14" s="41"/>
      <c r="H14" s="12"/>
      <c r="I14" s="17" t="s">
        <v>76</v>
      </c>
      <c r="J14" s="48"/>
      <c r="K14" s="141"/>
      <c r="L14" s="134"/>
      <c r="M14" s="45"/>
      <c r="N14" s="45"/>
      <c r="O14" s="15"/>
      <c r="Q14" s="4" t="e">
        <f>SUM(#REF!+#REF!)</f>
        <v>#REF!</v>
      </c>
    </row>
    <row r="15" spans="1:17" ht="15" customHeight="1">
      <c r="A15" s="11" t="s">
        <v>47</v>
      </c>
      <c r="B15" s="18"/>
      <c r="C15" s="21" t="s">
        <v>71</v>
      </c>
      <c r="D15" s="42">
        <v>61070</v>
      </c>
      <c r="E15" s="42">
        <f>Bevételek!E60</f>
        <v>55795</v>
      </c>
      <c r="F15" s="42">
        <f>Bevételek!F60</f>
        <v>60196</v>
      </c>
      <c r="G15" s="42">
        <f>Bevételek!G60</f>
        <v>77550</v>
      </c>
      <c r="H15" s="119">
        <f>G15/F15*100</f>
        <v>128.8291580835936</v>
      </c>
      <c r="I15" s="18"/>
      <c r="J15" s="28" t="s">
        <v>77</v>
      </c>
      <c r="K15" s="38">
        <v>33403</v>
      </c>
      <c r="L15" s="42">
        <f>Kiadások!E64</f>
        <v>34443</v>
      </c>
      <c r="M15" s="38">
        <f>Kiadások!F64</f>
        <v>35445</v>
      </c>
      <c r="N15" s="38">
        <v>33834</v>
      </c>
      <c r="O15" s="121">
        <f aca="true" t="shared" si="0" ref="O15:O24">N15/M15*100</f>
        <v>95.45493017350826</v>
      </c>
      <c r="Q15" s="4" t="e">
        <f>SUM(#REF!+#REF!)</f>
        <v>#REF!</v>
      </c>
    </row>
    <row r="16" spans="1:17" ht="15" customHeight="1">
      <c r="A16" s="11" t="s">
        <v>39</v>
      </c>
      <c r="B16" s="18"/>
      <c r="C16" s="73" t="s">
        <v>157</v>
      </c>
      <c r="D16" s="74">
        <v>25555</v>
      </c>
      <c r="E16" s="74">
        <v>27519</v>
      </c>
      <c r="F16" s="74">
        <v>30074</v>
      </c>
      <c r="G16" s="74">
        <v>30074</v>
      </c>
      <c r="H16" s="119">
        <f aca="true" t="shared" si="1" ref="H16:H27">G16/F16*100</f>
        <v>100</v>
      </c>
      <c r="I16" s="18"/>
      <c r="J16" s="28" t="s">
        <v>91</v>
      </c>
      <c r="K16" s="38">
        <v>5686</v>
      </c>
      <c r="L16" s="42">
        <f>Kiadások!I64</f>
        <v>5254</v>
      </c>
      <c r="M16" s="38">
        <f>Kiadások!J64</f>
        <v>5766</v>
      </c>
      <c r="N16" s="38">
        <v>5100</v>
      </c>
      <c r="O16" s="121">
        <f t="shared" si="0"/>
        <v>88.44953173777316</v>
      </c>
      <c r="Q16" s="4"/>
    </row>
    <row r="17" spans="1:17" ht="15" customHeight="1">
      <c r="A17" s="11" t="s">
        <v>40</v>
      </c>
      <c r="B17" s="18"/>
      <c r="C17" s="73" t="s">
        <v>158</v>
      </c>
      <c r="D17" s="74">
        <v>756</v>
      </c>
      <c r="E17" s="74"/>
      <c r="F17" s="74">
        <v>201</v>
      </c>
      <c r="G17" s="74">
        <v>201</v>
      </c>
      <c r="H17" s="119">
        <f t="shared" si="1"/>
        <v>100</v>
      </c>
      <c r="I17" s="18"/>
      <c r="J17" s="28" t="s">
        <v>78</v>
      </c>
      <c r="K17" s="38">
        <v>20112</v>
      </c>
      <c r="L17" s="42">
        <f>Kiadások!M64</f>
        <v>17527</v>
      </c>
      <c r="M17" s="38">
        <f>Kiadások!N64</f>
        <v>22853</v>
      </c>
      <c r="N17" s="38">
        <v>20091</v>
      </c>
      <c r="O17" s="121">
        <f t="shared" si="0"/>
        <v>87.91405942327046</v>
      </c>
      <c r="Q17" s="4"/>
    </row>
    <row r="18" spans="1:15" ht="15" customHeight="1">
      <c r="A18" s="11" t="s">
        <v>41</v>
      </c>
      <c r="B18" s="18"/>
      <c r="C18" s="21" t="s">
        <v>66</v>
      </c>
      <c r="D18" s="42">
        <v>6530</v>
      </c>
      <c r="E18" s="42">
        <f>Bevételek!M60</f>
        <v>5000</v>
      </c>
      <c r="F18" s="42">
        <f>Bevételek!N60</f>
        <v>6300</v>
      </c>
      <c r="G18" s="42">
        <f>Bevételek!O60</f>
        <v>6988</v>
      </c>
      <c r="H18" s="119">
        <f t="shared" si="1"/>
        <v>110.92063492063492</v>
      </c>
      <c r="I18" s="18"/>
      <c r="J18" s="28" t="s">
        <v>79</v>
      </c>
      <c r="K18" s="38">
        <v>1072</v>
      </c>
      <c r="L18" s="42">
        <f>Kiadások!Q64</f>
        <v>1400</v>
      </c>
      <c r="M18" s="38">
        <f>Kiadások!R64</f>
        <v>1744</v>
      </c>
      <c r="N18" s="38">
        <v>1005</v>
      </c>
      <c r="O18" s="121">
        <f t="shared" si="0"/>
        <v>57.62614678899083</v>
      </c>
    </row>
    <row r="19" spans="1:16" ht="15" customHeight="1">
      <c r="A19" s="11" t="s">
        <v>26</v>
      </c>
      <c r="B19" s="18"/>
      <c r="C19" s="73" t="s">
        <v>160</v>
      </c>
      <c r="D19" s="74">
        <v>3959</v>
      </c>
      <c r="E19" s="74">
        <v>4650</v>
      </c>
      <c r="F19" s="74">
        <v>5950</v>
      </c>
      <c r="G19" s="75">
        <v>6401</v>
      </c>
      <c r="H19" s="119">
        <f t="shared" si="1"/>
        <v>107.57983193277312</v>
      </c>
      <c r="I19" s="18"/>
      <c r="J19" s="76" t="s">
        <v>205</v>
      </c>
      <c r="K19" s="75">
        <v>573</v>
      </c>
      <c r="L19" s="74">
        <v>1400</v>
      </c>
      <c r="M19" s="75">
        <v>1400</v>
      </c>
      <c r="N19" s="74">
        <v>661</v>
      </c>
      <c r="O19" s="121">
        <f t="shared" si="0"/>
        <v>47.214285714285715</v>
      </c>
      <c r="P19" s="4"/>
    </row>
    <row r="20" spans="1:18" ht="15" customHeight="1">
      <c r="A20" s="11" t="s">
        <v>27</v>
      </c>
      <c r="B20" s="18"/>
      <c r="C20" s="73" t="s">
        <v>161</v>
      </c>
      <c r="D20" s="74">
        <v>280</v>
      </c>
      <c r="E20" s="74"/>
      <c r="F20" s="74">
        <v>0</v>
      </c>
      <c r="G20" s="75">
        <v>233</v>
      </c>
      <c r="H20" s="119"/>
      <c r="I20" s="18"/>
      <c r="J20" s="76" t="s">
        <v>204</v>
      </c>
      <c r="K20" s="75">
        <v>499</v>
      </c>
      <c r="L20" s="74"/>
      <c r="M20" s="75">
        <v>344</v>
      </c>
      <c r="N20" s="74">
        <v>344</v>
      </c>
      <c r="O20" s="121">
        <f t="shared" si="0"/>
        <v>100</v>
      </c>
      <c r="R20" s="7"/>
    </row>
    <row r="21" spans="1:18" ht="15" customHeight="1">
      <c r="A21" s="11" t="s">
        <v>28</v>
      </c>
      <c r="B21" s="18"/>
      <c r="C21" s="73" t="s">
        <v>162</v>
      </c>
      <c r="D21" s="74">
        <v>436</v>
      </c>
      <c r="E21" s="74">
        <v>350</v>
      </c>
      <c r="F21" s="74">
        <v>350</v>
      </c>
      <c r="G21" s="75">
        <v>354</v>
      </c>
      <c r="H21" s="119">
        <f t="shared" si="1"/>
        <v>101.14285714285714</v>
      </c>
      <c r="I21" s="18"/>
      <c r="J21" s="76"/>
      <c r="K21" s="75"/>
      <c r="L21" s="74"/>
      <c r="M21" s="75"/>
      <c r="N21" s="143"/>
      <c r="O21" s="121"/>
      <c r="R21" s="7"/>
    </row>
    <row r="22" spans="1:18" ht="15" customHeight="1">
      <c r="A22" s="11" t="s">
        <v>29</v>
      </c>
      <c r="B22" s="18"/>
      <c r="C22" s="21" t="s">
        <v>67</v>
      </c>
      <c r="D22" s="42">
        <v>12125</v>
      </c>
      <c r="E22" s="42">
        <f>Bevételek!Q60</f>
        <v>2575</v>
      </c>
      <c r="F22" s="42">
        <f>Bevételek!R60</f>
        <v>6800</v>
      </c>
      <c r="G22" s="42">
        <f>Bevételek!S60</f>
        <v>6313</v>
      </c>
      <c r="H22" s="119">
        <f t="shared" si="1"/>
        <v>92.83823529411764</v>
      </c>
      <c r="I22" s="18"/>
      <c r="J22" s="76"/>
      <c r="K22" s="75"/>
      <c r="L22" s="74"/>
      <c r="M22" s="75"/>
      <c r="N22" s="143"/>
      <c r="O22" s="121"/>
      <c r="Q22" s="4" t="e">
        <f>SUM(O19+O23+#REF!+#REF!)</f>
        <v>#REF!</v>
      </c>
      <c r="R22" s="7"/>
    </row>
    <row r="23" spans="1:18" s="49" customFormat="1" ht="15" customHeight="1">
      <c r="A23" s="11" t="s">
        <v>5</v>
      </c>
      <c r="B23" s="18"/>
      <c r="C23" s="21" t="s">
        <v>68</v>
      </c>
      <c r="D23" s="42">
        <v>0</v>
      </c>
      <c r="E23" s="42">
        <f>Bevételek!Y60</f>
        <v>0</v>
      </c>
      <c r="F23" s="42">
        <f>Bevételek!Z60</f>
        <v>0</v>
      </c>
      <c r="G23" s="42">
        <f>Bevételek!AA60</f>
        <v>96</v>
      </c>
      <c r="H23" s="119"/>
      <c r="I23" s="18"/>
      <c r="J23" s="76"/>
      <c r="K23" s="75"/>
      <c r="L23" s="74"/>
      <c r="M23" s="75"/>
      <c r="N23" s="143"/>
      <c r="O23" s="121"/>
      <c r="Q23" s="50"/>
      <c r="R23" s="51"/>
    </row>
    <row r="24" spans="1:18" ht="15" customHeight="1" thickBot="1">
      <c r="A24" s="11" t="s">
        <v>6</v>
      </c>
      <c r="B24" s="34"/>
      <c r="C24" s="29" t="s">
        <v>92</v>
      </c>
      <c r="D24" s="39">
        <v>7130</v>
      </c>
      <c r="E24" s="39">
        <v>15983</v>
      </c>
      <c r="F24" s="39">
        <v>16287</v>
      </c>
      <c r="G24" s="39">
        <v>16287</v>
      </c>
      <c r="H24" s="119">
        <f t="shared" si="1"/>
        <v>100</v>
      </c>
      <c r="I24" s="18"/>
      <c r="J24" s="28" t="s">
        <v>80</v>
      </c>
      <c r="K24" s="38">
        <v>1122</v>
      </c>
      <c r="L24" s="118">
        <f>Kiadások!U64</f>
        <v>6791</v>
      </c>
      <c r="M24" s="118">
        <f>Kiadások!V64</f>
        <v>9638</v>
      </c>
      <c r="N24" s="39">
        <v>2232</v>
      </c>
      <c r="O24" s="121">
        <f t="shared" si="0"/>
        <v>23.158331604067232</v>
      </c>
      <c r="R24" s="7"/>
    </row>
    <row r="25" spans="1:18" ht="15" customHeight="1" thickBot="1" thickTop="1">
      <c r="A25" s="11" t="s">
        <v>7</v>
      </c>
      <c r="B25" s="5" t="s">
        <v>87</v>
      </c>
      <c r="C25" s="26"/>
      <c r="D25" s="30">
        <f>SUM(D14:D24)-D16-D17-D19-D20-D21</f>
        <v>86855</v>
      </c>
      <c r="E25" s="30">
        <f>SUM(E14:E24)-E16-E17-E19-E20-E21</f>
        <v>79353</v>
      </c>
      <c r="F25" s="30">
        <f>SUM(F14:F24)-F16-F17-F19-F20-F21</f>
        <v>89583</v>
      </c>
      <c r="G25" s="30">
        <f>SUM(G14:G24)-G16-G17-G19-G20-G21</f>
        <v>107234</v>
      </c>
      <c r="H25" s="120">
        <f>G25/F25*100</f>
        <v>119.70351517587041</v>
      </c>
      <c r="I25" s="5" t="s">
        <v>88</v>
      </c>
      <c r="J25" s="26"/>
      <c r="K25" s="44">
        <f>SUM(K15:K18)+K24</f>
        <v>61395</v>
      </c>
      <c r="L25" s="135">
        <f>SUM(L15:L18)+L24</f>
        <v>65415</v>
      </c>
      <c r="M25" s="31">
        <f>SUM(M15:M18)+M24</f>
        <v>75446</v>
      </c>
      <c r="N25" s="31">
        <f>SUM(N15:N18)+N24</f>
        <v>62262</v>
      </c>
      <c r="O25" s="122">
        <f>N25/M25*100</f>
        <v>82.52524984757311</v>
      </c>
      <c r="R25" s="7"/>
    </row>
    <row r="26" spans="1:18" ht="15" customHeight="1" thickTop="1">
      <c r="A26" s="11" t="s">
        <v>8</v>
      </c>
      <c r="B26" s="55" t="s">
        <v>70</v>
      </c>
      <c r="C26" s="52"/>
      <c r="D26" s="53"/>
      <c r="E26" s="53"/>
      <c r="F26" s="53"/>
      <c r="G26" s="53"/>
      <c r="H26" s="119"/>
      <c r="I26" s="55" t="s">
        <v>81</v>
      </c>
      <c r="J26" s="52"/>
      <c r="K26" s="53"/>
      <c r="L26" s="136"/>
      <c r="M26" s="53"/>
      <c r="N26" s="53"/>
      <c r="O26" s="54"/>
      <c r="R26" s="7"/>
    </row>
    <row r="27" spans="1:18" ht="15" customHeight="1">
      <c r="A27" s="11" t="s">
        <v>42</v>
      </c>
      <c r="B27" s="18"/>
      <c r="C27" s="28" t="s">
        <v>72</v>
      </c>
      <c r="D27" s="38">
        <v>21517</v>
      </c>
      <c r="E27" s="38">
        <f>Bevételek!I60</f>
        <v>29391</v>
      </c>
      <c r="F27" s="38">
        <f>Bevételek!J60</f>
        <v>76275</v>
      </c>
      <c r="G27" s="38">
        <f>Bevételek!K60</f>
        <v>56993</v>
      </c>
      <c r="H27" s="119">
        <f t="shared" si="1"/>
        <v>74.72041953457882</v>
      </c>
      <c r="I27" s="18"/>
      <c r="J27" s="28" t="s">
        <v>82</v>
      </c>
      <c r="K27" s="38">
        <v>30958</v>
      </c>
      <c r="L27" s="38">
        <f>Kiadások!Y64</f>
        <v>41391</v>
      </c>
      <c r="M27" s="38">
        <f>Kiadások!Z64</f>
        <v>77813</v>
      </c>
      <c r="N27" s="38">
        <v>42104</v>
      </c>
      <c r="O27" s="121">
        <f>N27/M27*100</f>
        <v>54.10921054322543</v>
      </c>
      <c r="R27" s="7"/>
    </row>
    <row r="28" spans="1:18" ht="15" customHeight="1">
      <c r="A28" s="11" t="s">
        <v>43</v>
      </c>
      <c r="B28" s="18"/>
      <c r="C28" s="28" t="s">
        <v>73</v>
      </c>
      <c r="D28" s="38">
        <v>450</v>
      </c>
      <c r="E28" s="38">
        <f>Bevételek!U60</f>
        <v>0</v>
      </c>
      <c r="F28" s="38">
        <f>Bevételek!V60</f>
        <v>0</v>
      </c>
      <c r="G28" s="38">
        <f>Bevételek!W60</f>
        <v>0</v>
      </c>
      <c r="H28" s="13">
        <f>Bevételek!V60</f>
        <v>0</v>
      </c>
      <c r="I28" s="18"/>
      <c r="J28" s="28" t="s">
        <v>83</v>
      </c>
      <c r="K28" s="38">
        <v>394</v>
      </c>
      <c r="L28" s="38">
        <f>Kiadások!AC64</f>
        <v>900</v>
      </c>
      <c r="M28" s="38">
        <f>Kiadások!AD64</f>
        <v>10682</v>
      </c>
      <c r="N28" s="38">
        <v>8937</v>
      </c>
      <c r="O28" s="121">
        <f>N28/M28*100</f>
        <v>83.66410784497286</v>
      </c>
      <c r="R28" s="7"/>
    </row>
    <row r="29" spans="1:18" ht="15" customHeight="1" thickBot="1">
      <c r="A29" s="11" t="s">
        <v>44</v>
      </c>
      <c r="B29" s="19"/>
      <c r="C29" s="29" t="s">
        <v>105</v>
      </c>
      <c r="D29" s="39">
        <v>0</v>
      </c>
      <c r="E29" s="39">
        <f>Bevételek!AC60</f>
        <v>0</v>
      </c>
      <c r="F29" s="39">
        <f>Bevételek!AD60</f>
        <v>0</v>
      </c>
      <c r="G29" s="39">
        <f>Bevételek!AE60</f>
        <v>0</v>
      </c>
      <c r="H29" s="14">
        <f>Bevételek!AD60</f>
        <v>0</v>
      </c>
      <c r="I29" s="22"/>
      <c r="J29" s="28" t="s">
        <v>84</v>
      </c>
      <c r="K29" s="38">
        <v>0</v>
      </c>
      <c r="L29" s="38">
        <f>Kiadások!AG64</f>
        <v>0</v>
      </c>
      <c r="M29" s="38">
        <f>Kiadások!AH64</f>
        <v>0</v>
      </c>
      <c r="N29" s="38">
        <v>0</v>
      </c>
      <c r="O29" s="121"/>
      <c r="R29" s="4"/>
    </row>
    <row r="30" spans="1:19" ht="15" customHeight="1" thickBot="1" thickTop="1">
      <c r="A30" s="11" t="s">
        <v>45</v>
      </c>
      <c r="B30" s="5" t="s">
        <v>89</v>
      </c>
      <c r="C30" s="26"/>
      <c r="D30" s="44">
        <f>SUM(D27:D29)</f>
        <v>21967</v>
      </c>
      <c r="E30" s="44">
        <f>SUM(E27:E29)</f>
        <v>29391</v>
      </c>
      <c r="F30" s="44">
        <f>SUM(F27:F29)</f>
        <v>76275</v>
      </c>
      <c r="G30" s="44">
        <f>SUM(G27:G29)</f>
        <v>56993</v>
      </c>
      <c r="H30" s="120">
        <v>0</v>
      </c>
      <c r="I30" s="5" t="s">
        <v>90</v>
      </c>
      <c r="J30" s="26"/>
      <c r="K30" s="44">
        <f>SUM(K27:K29)</f>
        <v>31352</v>
      </c>
      <c r="L30" s="137">
        <f>SUM(L27:L29)</f>
        <v>42291</v>
      </c>
      <c r="M30" s="44">
        <f>SUM(M27:M29)</f>
        <v>88495</v>
      </c>
      <c r="N30" s="44">
        <f>SUM(N27:N29)</f>
        <v>51041</v>
      </c>
      <c r="O30" s="122">
        <f>N30/M30*100</f>
        <v>57.676704898581846</v>
      </c>
      <c r="P30" s="4"/>
      <c r="R30" s="4"/>
      <c r="S30" s="4"/>
    </row>
    <row r="31" spans="1:18" ht="15" customHeight="1" thickBot="1" thickTop="1">
      <c r="A31" s="11" t="s">
        <v>46</v>
      </c>
      <c r="B31" s="5" t="s">
        <v>9</v>
      </c>
      <c r="C31" s="26"/>
      <c r="D31" s="44">
        <f>D30+D25</f>
        <v>108822</v>
      </c>
      <c r="E31" s="44">
        <f>E30+E25</f>
        <v>108744</v>
      </c>
      <c r="F31" s="44">
        <f>F30+F25</f>
        <v>165858</v>
      </c>
      <c r="G31" s="44">
        <f>G30+G25</f>
        <v>164227</v>
      </c>
      <c r="H31" s="120">
        <f>G31/F31*100</f>
        <v>99.01662868236684</v>
      </c>
      <c r="I31" s="5" t="s">
        <v>10</v>
      </c>
      <c r="J31" s="26"/>
      <c r="K31" s="44">
        <f>K30+K25</f>
        <v>92747</v>
      </c>
      <c r="L31" s="138">
        <f>L30+L25</f>
        <v>107706</v>
      </c>
      <c r="M31" s="56">
        <f>M30+M25</f>
        <v>163941</v>
      </c>
      <c r="N31" s="44">
        <f>N30+N25</f>
        <v>113303</v>
      </c>
      <c r="O31" s="122">
        <f>N31/M31*100</f>
        <v>69.11205860644988</v>
      </c>
      <c r="R31" s="4"/>
    </row>
    <row r="32" spans="1:18" ht="15" customHeight="1" thickBot="1" thickTop="1">
      <c r="A32" s="11" t="s">
        <v>49</v>
      </c>
      <c r="B32" s="5" t="s">
        <v>11</v>
      </c>
      <c r="C32" s="26"/>
      <c r="D32" s="44"/>
      <c r="E32" s="44"/>
      <c r="F32" s="44"/>
      <c r="G32" s="44"/>
      <c r="H32" s="120"/>
      <c r="I32" s="5" t="s">
        <v>12</v>
      </c>
      <c r="J32" s="26"/>
      <c r="K32" s="44">
        <f>D31-K31</f>
        <v>16075</v>
      </c>
      <c r="L32" s="44">
        <f>E31-L31</f>
        <v>1038</v>
      </c>
      <c r="M32" s="44">
        <f>F31-M31</f>
        <v>1917</v>
      </c>
      <c r="N32" s="44">
        <f>G31-N31</f>
        <v>50924</v>
      </c>
      <c r="O32" s="122"/>
      <c r="Q32" s="4" t="e">
        <f>SUM(#REF!)</f>
        <v>#REF!</v>
      </c>
      <c r="R32" s="4"/>
    </row>
    <row r="33" spans="1:18" ht="15" customHeight="1" thickBot="1" thickTop="1">
      <c r="A33" s="11" t="s">
        <v>50</v>
      </c>
      <c r="B33" s="35" t="s">
        <v>59</v>
      </c>
      <c r="C33" s="36"/>
      <c r="D33" s="46"/>
      <c r="E33" s="46"/>
      <c r="F33" s="46"/>
      <c r="G33" s="46"/>
      <c r="H33" s="120"/>
      <c r="I33" s="35" t="s">
        <v>64</v>
      </c>
      <c r="J33" s="36"/>
      <c r="K33" s="46">
        <f>D25-K25</f>
        <v>25460</v>
      </c>
      <c r="L33" s="46">
        <f>E25-L25</f>
        <v>13938</v>
      </c>
      <c r="M33" s="46">
        <f>F25-M25</f>
        <v>14137</v>
      </c>
      <c r="N33" s="46">
        <f>G25-N25</f>
        <v>44972</v>
      </c>
      <c r="O33" s="122"/>
      <c r="Q33" s="4" t="e">
        <f>SUM(#REF!)</f>
        <v>#REF!</v>
      </c>
      <c r="R33" s="4"/>
    </row>
    <row r="34" spans="1:18" ht="15" customHeight="1" thickBot="1" thickTop="1">
      <c r="A34" s="11" t="s">
        <v>51</v>
      </c>
      <c r="B34" s="35" t="s">
        <v>60</v>
      </c>
      <c r="C34" s="36"/>
      <c r="D34" s="46">
        <f>K30-D30</f>
        <v>9385</v>
      </c>
      <c r="E34" s="46">
        <f>L30-E30</f>
        <v>12900</v>
      </c>
      <c r="F34" s="46">
        <f>M30-F30</f>
        <v>12220</v>
      </c>
      <c r="G34" s="46"/>
      <c r="H34" s="120"/>
      <c r="I34" s="35" t="s">
        <v>65</v>
      </c>
      <c r="J34" s="36"/>
      <c r="K34" s="46"/>
      <c r="L34" s="46"/>
      <c r="M34" s="46"/>
      <c r="N34" s="46">
        <f>G30-N30</f>
        <v>5952</v>
      </c>
      <c r="O34" s="122"/>
      <c r="R34" s="4"/>
    </row>
    <row r="35" spans="1:18" ht="15" customHeight="1" thickTop="1">
      <c r="A35" s="11" t="s">
        <v>52</v>
      </c>
      <c r="B35" s="17" t="s">
        <v>75</v>
      </c>
      <c r="C35" s="27"/>
      <c r="D35" s="45"/>
      <c r="E35" s="45"/>
      <c r="F35" s="45"/>
      <c r="G35" s="45"/>
      <c r="H35" s="12"/>
      <c r="I35" s="17" t="s">
        <v>85</v>
      </c>
      <c r="J35" s="27"/>
      <c r="K35" s="45"/>
      <c r="L35" s="126"/>
      <c r="M35" s="45"/>
      <c r="N35" s="45"/>
      <c r="O35" s="15"/>
      <c r="R35" s="4"/>
    </row>
    <row r="36" spans="1:18" ht="15" customHeight="1">
      <c r="A36" s="11" t="s">
        <v>53</v>
      </c>
      <c r="B36" s="18"/>
      <c r="C36" s="28" t="s">
        <v>74</v>
      </c>
      <c r="D36" s="38"/>
      <c r="E36" s="38"/>
      <c r="F36" s="38"/>
      <c r="G36" s="38"/>
      <c r="H36" s="119"/>
      <c r="I36" s="18"/>
      <c r="J36" s="28" t="s">
        <v>86</v>
      </c>
      <c r="K36" s="38">
        <v>1038</v>
      </c>
      <c r="L36" s="42">
        <v>1038</v>
      </c>
      <c r="M36" s="38">
        <v>1038</v>
      </c>
      <c r="N36" s="38">
        <v>1038</v>
      </c>
      <c r="O36" s="121">
        <f>N36/M36*100</f>
        <v>100</v>
      </c>
      <c r="Q36" s="4">
        <f>SUM(O27:O28)</f>
        <v>137.77331838819828</v>
      </c>
      <c r="R36" s="4"/>
    </row>
    <row r="37" spans="1:18" ht="15" customHeight="1">
      <c r="A37" s="11" t="s">
        <v>54</v>
      </c>
      <c r="B37" s="18"/>
      <c r="C37" s="28" t="s">
        <v>104</v>
      </c>
      <c r="D37" s="38"/>
      <c r="E37" s="38"/>
      <c r="F37" s="38"/>
      <c r="G37" s="38"/>
      <c r="H37" s="13"/>
      <c r="I37" s="18"/>
      <c r="J37" s="28" t="s">
        <v>94</v>
      </c>
      <c r="K37" s="38"/>
      <c r="L37" s="42"/>
      <c r="M37" s="38"/>
      <c r="N37" s="38"/>
      <c r="O37" s="121"/>
      <c r="R37" s="4"/>
    </row>
    <row r="38" spans="1:15" ht="15" customHeight="1">
      <c r="A38" s="11" t="s">
        <v>55</v>
      </c>
      <c r="B38" s="18"/>
      <c r="C38" s="28" t="s">
        <v>93</v>
      </c>
      <c r="D38" s="38">
        <v>1038</v>
      </c>
      <c r="E38" s="38"/>
      <c r="F38" s="38"/>
      <c r="G38" s="38"/>
      <c r="H38" s="13"/>
      <c r="I38" s="18"/>
      <c r="J38" s="28" t="s">
        <v>95</v>
      </c>
      <c r="K38" s="38"/>
      <c r="L38" s="42"/>
      <c r="M38" s="38"/>
      <c r="N38" s="38"/>
      <c r="O38" s="121"/>
    </row>
    <row r="39" spans="1:15" ht="15" customHeight="1">
      <c r="A39" s="11" t="s">
        <v>56</v>
      </c>
      <c r="B39" s="22"/>
      <c r="C39" s="32" t="s">
        <v>203</v>
      </c>
      <c r="D39" s="43">
        <v>1076</v>
      </c>
      <c r="E39" s="43"/>
      <c r="F39" s="43">
        <v>1811</v>
      </c>
      <c r="G39" s="43">
        <v>1811</v>
      </c>
      <c r="H39" s="23"/>
      <c r="I39" s="18"/>
      <c r="J39" s="28" t="s">
        <v>195</v>
      </c>
      <c r="K39" s="38">
        <v>865</v>
      </c>
      <c r="L39" s="42"/>
      <c r="M39" s="38">
        <v>2690</v>
      </c>
      <c r="N39" s="38">
        <v>2690</v>
      </c>
      <c r="O39" s="121">
        <f>N39/M39*100</f>
        <v>100</v>
      </c>
    </row>
    <row r="40" spans="1:15" ht="15" customHeight="1" thickBot="1">
      <c r="A40" s="11" t="s">
        <v>57</v>
      </c>
      <c r="B40" s="19"/>
      <c r="C40" s="29" t="s">
        <v>97</v>
      </c>
      <c r="D40" s="39"/>
      <c r="E40" s="39"/>
      <c r="F40" s="39"/>
      <c r="G40" s="39"/>
      <c r="H40" s="14"/>
      <c r="I40" s="22"/>
      <c r="J40" s="32" t="s">
        <v>190</v>
      </c>
      <c r="K40" s="43"/>
      <c r="L40" s="139"/>
      <c r="M40" s="43"/>
      <c r="N40" s="43"/>
      <c r="O40" s="33"/>
    </row>
    <row r="41" spans="1:15" ht="15" customHeight="1" thickBot="1" thickTop="1">
      <c r="A41" s="11" t="s">
        <v>61</v>
      </c>
      <c r="B41" s="5" t="s">
        <v>13</v>
      </c>
      <c r="C41" s="26"/>
      <c r="D41" s="30">
        <f>SUM(D35:D39)</f>
        <v>2114</v>
      </c>
      <c r="E41" s="30">
        <f>SUM(E35:E39)</f>
        <v>0</v>
      </c>
      <c r="F41" s="30">
        <f>SUM(F35:F39)</f>
        <v>1811</v>
      </c>
      <c r="G41" s="30">
        <f>SUM(G35:G39)</f>
        <v>1811</v>
      </c>
      <c r="H41" s="120">
        <f>G41/F41*100</f>
        <v>100</v>
      </c>
      <c r="I41" s="19"/>
      <c r="J41" s="29" t="s">
        <v>96</v>
      </c>
      <c r="K41" s="39"/>
      <c r="L41" s="140"/>
      <c r="M41" s="39"/>
      <c r="N41" s="39"/>
      <c r="O41" s="16"/>
    </row>
    <row r="42" spans="1:15" ht="15" customHeight="1" thickBot="1" thickTop="1">
      <c r="A42" s="11" t="s">
        <v>62</v>
      </c>
      <c r="B42" s="5" t="s">
        <v>15</v>
      </c>
      <c r="C42" s="26"/>
      <c r="D42" s="44">
        <f>D41-K42</f>
        <v>211</v>
      </c>
      <c r="E42" s="44">
        <f>E41-L42</f>
        <v>-1038</v>
      </c>
      <c r="F42" s="44">
        <f>F41-M42</f>
        <v>-1917</v>
      </c>
      <c r="G42" s="44">
        <f>G41-N42</f>
        <v>-1917</v>
      </c>
      <c r="H42" s="120"/>
      <c r="I42" s="40" t="s">
        <v>14</v>
      </c>
      <c r="J42" s="47"/>
      <c r="K42" s="44">
        <f>SUM(K35:K41)</f>
        <v>1903</v>
      </c>
      <c r="L42" s="44">
        <f>SUM(L35:L41)</f>
        <v>1038</v>
      </c>
      <c r="M42" s="44">
        <f>SUM(M35:M41)</f>
        <v>3728</v>
      </c>
      <c r="N42" s="44">
        <f>SUM(N35:N41)</f>
        <v>3728</v>
      </c>
      <c r="O42" s="122">
        <f>N42/M42*100</f>
        <v>100</v>
      </c>
    </row>
    <row r="43" spans="1:15" ht="15" customHeight="1" thickBot="1" thickTop="1">
      <c r="A43" s="11" t="s">
        <v>63</v>
      </c>
      <c r="B43" s="5" t="s">
        <v>16</v>
      </c>
      <c r="C43" s="26"/>
      <c r="D43" s="44">
        <f>SUM(D41+D31)</f>
        <v>110936</v>
      </c>
      <c r="E43" s="44">
        <f>SUM(E41+E31)</f>
        <v>108744</v>
      </c>
      <c r="F43" s="44">
        <f>SUM(F41+F31)</f>
        <v>167669</v>
      </c>
      <c r="G43" s="44">
        <f>SUM(G41+G31)</f>
        <v>166038</v>
      </c>
      <c r="H43" s="120">
        <f>G43/F43*100</f>
        <v>99.0272501177916</v>
      </c>
      <c r="I43" s="5" t="s">
        <v>17</v>
      </c>
      <c r="J43" s="26"/>
      <c r="K43" s="44">
        <f>SUM(K42+K31)</f>
        <v>94650</v>
      </c>
      <c r="L43" s="44">
        <f>SUM(L42+L31)</f>
        <v>108744</v>
      </c>
      <c r="M43" s="44">
        <f>SUM(M42+M31)</f>
        <v>167669</v>
      </c>
      <c r="N43" s="44">
        <f>SUM(N42+N31)</f>
        <v>117031</v>
      </c>
      <c r="O43" s="122">
        <f>N43/M43*100</f>
        <v>69.79882983735813</v>
      </c>
    </row>
    <row r="44" ht="15" customHeight="1" thickTop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</sheetData>
  <sheetProtection/>
  <mergeCells count="17">
    <mergeCell ref="O12:O13"/>
    <mergeCell ref="B5:O5"/>
    <mergeCell ref="B6:O6"/>
    <mergeCell ref="B7:O7"/>
    <mergeCell ref="B11:H11"/>
    <mergeCell ref="I11:O11"/>
    <mergeCell ref="F12:F13"/>
    <mergeCell ref="G12:G13"/>
    <mergeCell ref="H12:H13"/>
    <mergeCell ref="M12:M13"/>
    <mergeCell ref="N12:N13"/>
    <mergeCell ref="B10:C10"/>
    <mergeCell ref="I10:J10"/>
    <mergeCell ref="B13:C13"/>
    <mergeCell ref="I13:J13"/>
    <mergeCell ref="B12:C12"/>
    <mergeCell ref="I12:J12"/>
  </mergeCells>
  <printOptions horizontalCentered="1" verticalCentered="1"/>
  <pageMargins left="0.1968503937007874" right="0.1968503937007874" top="0.15748031496062992" bottom="0.15748031496062992" header="0.5118110236220472" footer="0.5118110236220472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8"/>
  <sheetViews>
    <sheetView zoomScale="59" zoomScaleNormal="59" zoomScalePageLayoutView="0" workbookViewId="0" topLeftCell="AC1">
      <selection activeCell="AR60" sqref="A1:AR60"/>
    </sheetView>
  </sheetViews>
  <sheetFormatPr defaultColWidth="9.140625" defaultRowHeight="12.75"/>
  <cols>
    <col min="1" max="1" width="4.7109375" style="8" customWidth="1"/>
    <col min="2" max="2" width="10.7109375" style="58" customWidth="1"/>
    <col min="3" max="3" width="54.57421875" style="58" customWidth="1"/>
    <col min="4" max="4" width="4.7109375" style="58" customWidth="1"/>
    <col min="5" max="5" width="10.7109375" style="58" customWidth="1"/>
    <col min="6" max="6" width="11.7109375" style="58" customWidth="1"/>
    <col min="7" max="7" width="10.421875" style="58" customWidth="1"/>
    <col min="8" max="8" width="11.421875" style="58" customWidth="1"/>
    <col min="9" max="9" width="10.7109375" style="58" customWidth="1"/>
    <col min="10" max="10" width="11.421875" style="58" customWidth="1"/>
    <col min="11" max="11" width="10.7109375" style="58" customWidth="1"/>
    <col min="12" max="12" width="11.8515625" style="58" customWidth="1"/>
    <col min="13" max="16" width="12.7109375" style="58" customWidth="1"/>
    <col min="17" max="17" width="10.421875" style="58" customWidth="1"/>
    <col min="18" max="18" width="12.00390625" style="58" customWidth="1"/>
    <col min="19" max="19" width="10.7109375" style="58" customWidth="1"/>
    <col min="20" max="20" width="11.421875" style="58" customWidth="1"/>
    <col min="21" max="21" width="10.7109375" style="58" customWidth="1"/>
    <col min="22" max="22" width="11.7109375" style="58" customWidth="1"/>
    <col min="23" max="23" width="10.7109375" style="58" customWidth="1"/>
    <col min="24" max="24" width="11.57421875" style="58" customWidth="1"/>
    <col min="25" max="25" width="10.7109375" style="58" customWidth="1"/>
    <col min="26" max="26" width="12.140625" style="58" customWidth="1"/>
    <col min="27" max="27" width="10.421875" style="58" customWidth="1"/>
    <col min="28" max="28" width="11.57421875" style="58" customWidth="1"/>
    <col min="29" max="29" width="10.421875" style="58" customWidth="1"/>
    <col min="30" max="30" width="11.7109375" style="58" customWidth="1"/>
    <col min="31" max="31" width="10.57421875" style="58" customWidth="1"/>
    <col min="32" max="32" width="12.00390625" style="58" customWidth="1"/>
    <col min="33" max="33" width="10.28125" style="58" customWidth="1"/>
    <col min="34" max="34" width="11.8515625" style="58" customWidth="1"/>
    <col min="35" max="35" width="10.57421875" style="58" customWidth="1"/>
    <col min="36" max="36" width="11.8515625" style="58" customWidth="1"/>
    <col min="37" max="37" width="10.140625" style="58" customWidth="1"/>
    <col min="38" max="38" width="11.7109375" style="58" customWidth="1"/>
    <col min="39" max="39" width="10.421875" style="58" customWidth="1"/>
    <col min="40" max="40" width="11.7109375" style="58" customWidth="1"/>
    <col min="41" max="41" width="10.57421875" style="58" customWidth="1"/>
    <col min="42" max="42" width="12.00390625" style="58" customWidth="1"/>
    <col min="43" max="43" width="9.7109375" style="58" customWidth="1"/>
    <col min="44" max="44" width="11.7109375" style="58" customWidth="1"/>
    <col min="45" max="45" width="9.140625" style="58" customWidth="1"/>
    <col min="46" max="48" width="0" style="58" hidden="1" customWidth="1"/>
    <col min="49" max="16384" width="9.140625" style="58" customWidth="1"/>
  </cols>
  <sheetData>
    <row r="1" ht="12.75">
      <c r="AR1" s="6" t="s">
        <v>48</v>
      </c>
    </row>
    <row r="2" ht="12.75">
      <c r="AR2" s="24" t="s">
        <v>255</v>
      </c>
    </row>
    <row r="3" spans="3:44" ht="12.75">
      <c r="C3" s="190"/>
      <c r="D3" s="190"/>
      <c r="E3" s="190"/>
      <c r="F3" s="191"/>
      <c r="G3" s="25"/>
      <c r="H3" s="25"/>
      <c r="I3" s="25"/>
      <c r="AR3" s="1"/>
    </row>
    <row r="4" ht="12.75">
      <c r="AR4" s="1"/>
    </row>
    <row r="6" spans="2:45" ht="20.25">
      <c r="B6" s="189" t="s">
        <v>215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72"/>
    </row>
    <row r="7" spans="2:45" ht="20.25">
      <c r="B7" s="189" t="s">
        <v>178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72"/>
    </row>
    <row r="8" spans="1:44" s="60" customFormat="1" ht="15">
      <c r="A8" s="8"/>
      <c r="B8" s="59" t="s">
        <v>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spans="1:44" s="60" customFormat="1" ht="15">
      <c r="A9" s="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44" s="60" customFormat="1" ht="15">
      <c r="A10" s="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4" s="60" customFormat="1" ht="15">
      <c r="A11" s="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s="60" customFormat="1" ht="15">
      <c r="A12" s="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spans="1:44" s="150" customFormat="1" ht="13.5" thickBot="1">
      <c r="A13" s="8"/>
      <c r="B13" s="151" t="s">
        <v>19</v>
      </c>
      <c r="C13" s="151" t="s">
        <v>20</v>
      </c>
      <c r="D13" s="151" t="s">
        <v>21</v>
      </c>
      <c r="E13" s="151" t="s">
        <v>22</v>
      </c>
      <c r="F13" s="151" t="s">
        <v>23</v>
      </c>
      <c r="G13" s="151" t="s">
        <v>24</v>
      </c>
      <c r="H13" s="151" t="s">
        <v>25</v>
      </c>
      <c r="I13" s="151" t="s">
        <v>30</v>
      </c>
      <c r="J13" s="151" t="s">
        <v>31</v>
      </c>
      <c r="K13" s="151" t="s">
        <v>32</v>
      </c>
      <c r="L13" s="151" t="s">
        <v>35</v>
      </c>
      <c r="M13" s="151" t="s">
        <v>33</v>
      </c>
      <c r="N13" s="151" t="s">
        <v>34</v>
      </c>
      <c r="O13" s="151" t="s">
        <v>36</v>
      </c>
      <c r="P13" s="151" t="s">
        <v>37</v>
      </c>
      <c r="Q13" s="151" t="s">
        <v>223</v>
      </c>
      <c r="R13" s="151" t="s">
        <v>224</v>
      </c>
      <c r="S13" s="151" t="s">
        <v>225</v>
      </c>
      <c r="T13" s="151" t="s">
        <v>226</v>
      </c>
      <c r="U13" s="151" t="s">
        <v>227</v>
      </c>
      <c r="V13" s="151" t="s">
        <v>228</v>
      </c>
      <c r="W13" s="151" t="s">
        <v>229</v>
      </c>
      <c r="X13" s="151" t="s">
        <v>230</v>
      </c>
      <c r="Y13" s="151" t="s">
        <v>231</v>
      </c>
      <c r="Z13" s="151" t="s">
        <v>232</v>
      </c>
      <c r="AA13" s="151" t="s">
        <v>233</v>
      </c>
      <c r="AB13" s="151" t="s">
        <v>234</v>
      </c>
      <c r="AC13" s="151" t="s">
        <v>235</v>
      </c>
      <c r="AD13" s="151" t="s">
        <v>236</v>
      </c>
      <c r="AE13" s="151" t="s">
        <v>237</v>
      </c>
      <c r="AF13" s="151" t="s">
        <v>238</v>
      </c>
      <c r="AG13" s="151" t="s">
        <v>239</v>
      </c>
      <c r="AH13" s="151" t="s">
        <v>240</v>
      </c>
      <c r="AI13" s="151" t="s">
        <v>241</v>
      </c>
      <c r="AJ13" s="151" t="s">
        <v>242</v>
      </c>
      <c r="AK13" s="151" t="s">
        <v>243</v>
      </c>
      <c r="AL13" s="151" t="s">
        <v>244</v>
      </c>
      <c r="AM13" s="151" t="s">
        <v>245</v>
      </c>
      <c r="AN13" s="151" t="s">
        <v>246</v>
      </c>
      <c r="AO13" s="151" t="s">
        <v>247</v>
      </c>
      <c r="AP13" s="151" t="s">
        <v>249</v>
      </c>
      <c r="AQ13" s="151" t="s">
        <v>248</v>
      </c>
      <c r="AR13" s="151" t="s">
        <v>250</v>
      </c>
    </row>
    <row r="14" spans="1:47" s="63" customFormat="1" ht="19.5" customHeight="1" hidden="1" thickBot="1">
      <c r="A14" s="8"/>
      <c r="B14" s="61" t="s">
        <v>19</v>
      </c>
      <c r="C14" s="61" t="s">
        <v>20</v>
      </c>
      <c r="D14" s="61" t="s">
        <v>21</v>
      </c>
      <c r="E14" s="61"/>
      <c r="F14" s="61" t="s">
        <v>22</v>
      </c>
      <c r="G14" s="61"/>
      <c r="H14" s="61"/>
      <c r="I14" s="61"/>
      <c r="J14" s="61" t="s">
        <v>23</v>
      </c>
      <c r="K14" s="61"/>
      <c r="L14" s="61"/>
      <c r="M14" s="61"/>
      <c r="N14" s="61" t="s">
        <v>24</v>
      </c>
      <c r="O14" s="61"/>
      <c r="P14" s="61"/>
      <c r="Q14" s="61"/>
      <c r="R14" s="61" t="s">
        <v>25</v>
      </c>
      <c r="S14" s="61"/>
      <c r="T14" s="61"/>
      <c r="U14" s="61"/>
      <c r="V14" s="61" t="s">
        <v>30</v>
      </c>
      <c r="W14" s="61"/>
      <c r="X14" s="61"/>
      <c r="Y14" s="61"/>
      <c r="Z14" s="61" t="s">
        <v>31</v>
      </c>
      <c r="AA14" s="61"/>
      <c r="AB14" s="61"/>
      <c r="AC14" s="61"/>
      <c r="AD14" s="61" t="s">
        <v>32</v>
      </c>
      <c r="AE14" s="61"/>
      <c r="AF14" s="61"/>
      <c r="AG14" s="61"/>
      <c r="AH14" s="61" t="s">
        <v>106</v>
      </c>
      <c r="AI14" s="61"/>
      <c r="AJ14" s="61"/>
      <c r="AK14" s="61"/>
      <c r="AL14" s="61" t="s">
        <v>33</v>
      </c>
      <c r="AM14" s="61"/>
      <c r="AN14" s="61"/>
      <c r="AO14" s="61"/>
      <c r="AP14" s="61"/>
      <c r="AQ14" s="61"/>
      <c r="AR14" s="61" t="s">
        <v>34</v>
      </c>
      <c r="AS14" s="62"/>
      <c r="AT14" s="62"/>
      <c r="AU14" s="62"/>
    </row>
    <row r="15" spans="2:44" ht="19.5" customHeight="1" thickTop="1">
      <c r="B15" s="192" t="s">
        <v>107</v>
      </c>
      <c r="C15" s="193"/>
      <c r="D15" s="78"/>
      <c r="E15" s="128"/>
      <c r="F15" s="129" t="s">
        <v>1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1"/>
    </row>
    <row r="16" spans="2:44" ht="15" customHeight="1">
      <c r="B16" s="194" t="s">
        <v>108</v>
      </c>
      <c r="C16" s="196" t="s">
        <v>109</v>
      </c>
      <c r="D16" s="97"/>
      <c r="E16" s="172" t="s">
        <v>110</v>
      </c>
      <c r="F16" s="173"/>
      <c r="G16" s="173"/>
      <c r="H16" s="174"/>
      <c r="I16" s="172" t="s">
        <v>111</v>
      </c>
      <c r="J16" s="173"/>
      <c r="K16" s="173"/>
      <c r="L16" s="174"/>
      <c r="M16" s="172" t="s">
        <v>112</v>
      </c>
      <c r="N16" s="173"/>
      <c r="O16" s="173"/>
      <c r="P16" s="174"/>
      <c r="Q16" s="172" t="s">
        <v>113</v>
      </c>
      <c r="R16" s="173"/>
      <c r="S16" s="173"/>
      <c r="T16" s="174"/>
      <c r="U16" s="172" t="s">
        <v>114</v>
      </c>
      <c r="V16" s="173"/>
      <c r="W16" s="173"/>
      <c r="X16" s="174"/>
      <c r="Y16" s="172" t="s">
        <v>115</v>
      </c>
      <c r="Z16" s="173"/>
      <c r="AA16" s="173"/>
      <c r="AB16" s="174"/>
      <c r="AC16" s="172" t="s">
        <v>116</v>
      </c>
      <c r="AD16" s="173"/>
      <c r="AE16" s="173"/>
      <c r="AF16" s="174"/>
      <c r="AG16" s="172" t="s">
        <v>117</v>
      </c>
      <c r="AH16" s="173"/>
      <c r="AI16" s="173"/>
      <c r="AJ16" s="174"/>
      <c r="AK16" s="172" t="s">
        <v>118</v>
      </c>
      <c r="AL16" s="173"/>
      <c r="AM16" s="173"/>
      <c r="AN16" s="174"/>
      <c r="AO16" s="172" t="s">
        <v>119</v>
      </c>
      <c r="AP16" s="173"/>
      <c r="AQ16" s="173"/>
      <c r="AR16" s="181"/>
    </row>
    <row r="17" spans="2:44" ht="15" customHeight="1">
      <c r="B17" s="194"/>
      <c r="C17" s="196"/>
      <c r="D17" s="98"/>
      <c r="E17" s="198" t="s">
        <v>168</v>
      </c>
      <c r="F17" s="199"/>
      <c r="G17" s="199"/>
      <c r="H17" s="200"/>
      <c r="I17" s="175" t="s">
        <v>171</v>
      </c>
      <c r="J17" s="176"/>
      <c r="K17" s="176"/>
      <c r="L17" s="177"/>
      <c r="M17" s="175" t="s">
        <v>172</v>
      </c>
      <c r="N17" s="176"/>
      <c r="O17" s="176"/>
      <c r="P17" s="177"/>
      <c r="Q17" s="175" t="s">
        <v>69</v>
      </c>
      <c r="R17" s="176"/>
      <c r="S17" s="176"/>
      <c r="T17" s="177"/>
      <c r="U17" s="175" t="s">
        <v>70</v>
      </c>
      <c r="V17" s="176"/>
      <c r="W17" s="176"/>
      <c r="X17" s="177"/>
      <c r="Y17" s="175" t="s">
        <v>173</v>
      </c>
      <c r="Z17" s="176"/>
      <c r="AA17" s="176"/>
      <c r="AB17" s="177"/>
      <c r="AC17" s="175" t="s">
        <v>174</v>
      </c>
      <c r="AD17" s="176"/>
      <c r="AE17" s="176"/>
      <c r="AF17" s="177"/>
      <c r="AG17" s="175" t="s">
        <v>175</v>
      </c>
      <c r="AH17" s="176"/>
      <c r="AI17" s="176"/>
      <c r="AJ17" s="177"/>
      <c r="AK17" s="175" t="s">
        <v>176</v>
      </c>
      <c r="AL17" s="176"/>
      <c r="AM17" s="176"/>
      <c r="AN17" s="177"/>
      <c r="AO17" s="175" t="s">
        <v>16</v>
      </c>
      <c r="AP17" s="176"/>
      <c r="AQ17" s="176"/>
      <c r="AR17" s="182"/>
    </row>
    <row r="18" spans="2:44" ht="15" customHeight="1">
      <c r="B18" s="195"/>
      <c r="C18" s="197"/>
      <c r="D18" s="98"/>
      <c r="E18" s="198"/>
      <c r="F18" s="199"/>
      <c r="G18" s="199"/>
      <c r="H18" s="200"/>
      <c r="I18" s="178"/>
      <c r="J18" s="179"/>
      <c r="K18" s="179"/>
      <c r="L18" s="180"/>
      <c r="M18" s="178"/>
      <c r="N18" s="179"/>
      <c r="O18" s="179"/>
      <c r="P18" s="180"/>
      <c r="Q18" s="178"/>
      <c r="R18" s="179"/>
      <c r="S18" s="179"/>
      <c r="T18" s="180"/>
      <c r="U18" s="178"/>
      <c r="V18" s="179"/>
      <c r="W18" s="179"/>
      <c r="X18" s="180"/>
      <c r="Y18" s="178"/>
      <c r="Z18" s="179"/>
      <c r="AA18" s="179"/>
      <c r="AB18" s="180"/>
      <c r="AC18" s="178"/>
      <c r="AD18" s="179"/>
      <c r="AE18" s="179"/>
      <c r="AF18" s="180"/>
      <c r="AG18" s="178"/>
      <c r="AH18" s="179"/>
      <c r="AI18" s="179"/>
      <c r="AJ18" s="180"/>
      <c r="AK18" s="178"/>
      <c r="AL18" s="179"/>
      <c r="AM18" s="179"/>
      <c r="AN18" s="180"/>
      <c r="AO18" s="178"/>
      <c r="AP18" s="179"/>
      <c r="AQ18" s="179"/>
      <c r="AR18" s="183"/>
    </row>
    <row r="19" spans="2:44" ht="15" customHeight="1">
      <c r="B19" s="100"/>
      <c r="C19" s="99"/>
      <c r="D19" s="99"/>
      <c r="E19" s="82" t="s">
        <v>209</v>
      </c>
      <c r="F19" s="82" t="s">
        <v>169</v>
      </c>
      <c r="G19" s="82" t="s">
        <v>170</v>
      </c>
      <c r="H19" s="82" t="s">
        <v>177</v>
      </c>
      <c r="I19" s="82" t="s">
        <v>209</v>
      </c>
      <c r="J19" s="82" t="s">
        <v>169</v>
      </c>
      <c r="K19" s="82" t="s">
        <v>170</v>
      </c>
      <c r="L19" s="82" t="s">
        <v>177</v>
      </c>
      <c r="M19" s="82" t="s">
        <v>209</v>
      </c>
      <c r="N19" s="82" t="s">
        <v>169</v>
      </c>
      <c r="O19" s="82" t="s">
        <v>170</v>
      </c>
      <c r="P19" s="82" t="s">
        <v>177</v>
      </c>
      <c r="Q19" s="82" t="s">
        <v>209</v>
      </c>
      <c r="R19" s="82" t="s">
        <v>169</v>
      </c>
      <c r="S19" s="82" t="s">
        <v>170</v>
      </c>
      <c r="T19" s="82" t="s">
        <v>177</v>
      </c>
      <c r="U19" s="82" t="s">
        <v>209</v>
      </c>
      <c r="V19" s="82" t="s">
        <v>169</v>
      </c>
      <c r="W19" s="82" t="s">
        <v>170</v>
      </c>
      <c r="X19" s="82" t="s">
        <v>177</v>
      </c>
      <c r="Y19" s="82" t="s">
        <v>209</v>
      </c>
      <c r="Z19" s="82" t="s">
        <v>169</v>
      </c>
      <c r="AA19" s="82" t="s">
        <v>170</v>
      </c>
      <c r="AB19" s="82" t="s">
        <v>177</v>
      </c>
      <c r="AC19" s="82" t="s">
        <v>209</v>
      </c>
      <c r="AD19" s="82" t="s">
        <v>169</v>
      </c>
      <c r="AE19" s="82" t="s">
        <v>170</v>
      </c>
      <c r="AF19" s="82" t="s">
        <v>177</v>
      </c>
      <c r="AG19" s="82" t="s">
        <v>209</v>
      </c>
      <c r="AH19" s="82" t="s">
        <v>169</v>
      </c>
      <c r="AI19" s="82" t="s">
        <v>170</v>
      </c>
      <c r="AJ19" s="82" t="s">
        <v>177</v>
      </c>
      <c r="AK19" s="82" t="s">
        <v>209</v>
      </c>
      <c r="AL19" s="82" t="s">
        <v>169</v>
      </c>
      <c r="AM19" s="82" t="s">
        <v>170</v>
      </c>
      <c r="AN19" s="82" t="s">
        <v>177</v>
      </c>
      <c r="AO19" s="82" t="s">
        <v>209</v>
      </c>
      <c r="AP19" s="82" t="s">
        <v>169</v>
      </c>
      <c r="AQ19" s="82" t="s">
        <v>170</v>
      </c>
      <c r="AR19" s="83" t="s">
        <v>177</v>
      </c>
    </row>
    <row r="20" spans="1:44" ht="15" customHeight="1">
      <c r="A20" s="11" t="s">
        <v>58</v>
      </c>
      <c r="B20" s="84" t="s">
        <v>145</v>
      </c>
      <c r="C20" s="87" t="s">
        <v>154</v>
      </c>
      <c r="D20" s="86" t="s">
        <v>35</v>
      </c>
      <c r="E20" s="86"/>
      <c r="F20" s="64"/>
      <c r="G20" s="64">
        <v>0</v>
      </c>
      <c r="H20" s="127"/>
      <c r="I20" s="127"/>
      <c r="J20" s="64"/>
      <c r="K20" s="64"/>
      <c r="L20" s="127"/>
      <c r="M20" s="127"/>
      <c r="N20" s="64"/>
      <c r="O20" s="64">
        <v>0</v>
      </c>
      <c r="P20" s="127"/>
      <c r="Q20" s="127">
        <v>10</v>
      </c>
      <c r="R20" s="64">
        <v>10</v>
      </c>
      <c r="S20" s="64">
        <v>6</v>
      </c>
      <c r="T20" s="127">
        <f>S20/R20*100</f>
        <v>60</v>
      </c>
      <c r="U20" s="127"/>
      <c r="V20" s="64"/>
      <c r="W20" s="64"/>
      <c r="X20" s="127"/>
      <c r="Y20" s="127"/>
      <c r="Z20" s="64"/>
      <c r="AA20" s="64"/>
      <c r="AB20" s="127"/>
      <c r="AC20" s="127"/>
      <c r="AD20" s="64"/>
      <c r="AE20" s="64"/>
      <c r="AF20" s="127"/>
      <c r="AG20" s="64">
        <f aca="true" t="shared" si="0" ref="AG20:AI24">SUM(E20+I20+M20+Q20+U20+Y20+AC20)</f>
        <v>10</v>
      </c>
      <c r="AH20" s="64">
        <f t="shared" si="0"/>
        <v>10</v>
      </c>
      <c r="AI20" s="64">
        <f t="shared" si="0"/>
        <v>6</v>
      </c>
      <c r="AJ20" s="127">
        <f>AI20/AH20*100</f>
        <v>60</v>
      </c>
      <c r="AK20" s="127"/>
      <c r="AL20" s="64"/>
      <c r="AM20" s="64">
        <v>0</v>
      </c>
      <c r="AN20" s="127"/>
      <c r="AO20" s="64">
        <f aca="true" t="shared" si="1" ref="AO20:AP58">SUM(AG20+AK20)</f>
        <v>10</v>
      </c>
      <c r="AP20" s="64">
        <f t="shared" si="1"/>
        <v>10</v>
      </c>
      <c r="AQ20" s="64">
        <f>SUM(AI20+AM20)</f>
        <v>6</v>
      </c>
      <c r="AR20" s="96">
        <f aca="true" t="shared" si="2" ref="AR20:AR27">AQ20/AP20*100</f>
        <v>60</v>
      </c>
    </row>
    <row r="21" spans="1:44" ht="15" customHeight="1">
      <c r="A21" s="11" t="s">
        <v>47</v>
      </c>
      <c r="B21" s="84" t="s">
        <v>99</v>
      </c>
      <c r="C21" s="85" t="s">
        <v>139</v>
      </c>
      <c r="D21" s="86" t="s">
        <v>35</v>
      </c>
      <c r="E21" s="86"/>
      <c r="F21" s="64"/>
      <c r="G21" s="64">
        <v>0</v>
      </c>
      <c r="H21" s="127"/>
      <c r="I21" s="127"/>
      <c r="J21" s="64">
        <v>36108</v>
      </c>
      <c r="K21" s="64">
        <v>36108</v>
      </c>
      <c r="L21" s="127">
        <f>K21/J21*100</f>
        <v>100</v>
      </c>
      <c r="M21" s="127"/>
      <c r="N21" s="64"/>
      <c r="O21" s="64">
        <v>0</v>
      </c>
      <c r="P21" s="127"/>
      <c r="Q21" s="127">
        <v>500</v>
      </c>
      <c r="R21" s="64">
        <v>2817</v>
      </c>
      <c r="S21" s="64">
        <v>2913</v>
      </c>
      <c r="T21" s="127">
        <f aca="true" t="shared" si="3" ref="T21:T26">S21/R21*100</f>
        <v>103.40788072417466</v>
      </c>
      <c r="U21" s="127"/>
      <c r="V21" s="64"/>
      <c r="W21" s="64"/>
      <c r="X21" s="127"/>
      <c r="Y21" s="127"/>
      <c r="Z21" s="64"/>
      <c r="AA21" s="64"/>
      <c r="AB21" s="127"/>
      <c r="AC21" s="127"/>
      <c r="AD21" s="64"/>
      <c r="AE21" s="64"/>
      <c r="AF21" s="127"/>
      <c r="AG21" s="64">
        <f t="shared" si="0"/>
        <v>500</v>
      </c>
      <c r="AH21" s="64">
        <f t="shared" si="0"/>
        <v>38925</v>
      </c>
      <c r="AI21" s="64">
        <f t="shared" si="0"/>
        <v>39021</v>
      </c>
      <c r="AJ21" s="127">
        <f aca="true" t="shared" si="4" ref="AJ21:AJ27">AI21/AH21*100</f>
        <v>100.24662813102118</v>
      </c>
      <c r="AK21" s="127"/>
      <c r="AL21" s="64"/>
      <c r="AM21" s="64">
        <v>0</v>
      </c>
      <c r="AN21" s="127"/>
      <c r="AO21" s="64">
        <f t="shared" si="1"/>
        <v>500</v>
      </c>
      <c r="AP21" s="64">
        <f t="shared" si="1"/>
        <v>38925</v>
      </c>
      <c r="AQ21" s="64">
        <f>SUM(AI21+AM21)</f>
        <v>39021</v>
      </c>
      <c r="AR21" s="96">
        <f t="shared" si="2"/>
        <v>100.24662813102118</v>
      </c>
    </row>
    <row r="22" spans="1:44" ht="15" customHeight="1">
      <c r="A22" s="11" t="s">
        <v>39</v>
      </c>
      <c r="B22" s="84" t="s">
        <v>140</v>
      </c>
      <c r="C22" s="85" t="s">
        <v>141</v>
      </c>
      <c r="D22" s="86" t="s">
        <v>35</v>
      </c>
      <c r="E22" s="86">
        <v>27519</v>
      </c>
      <c r="F22" s="64">
        <v>30620</v>
      </c>
      <c r="G22" s="64">
        <v>30619</v>
      </c>
      <c r="H22" s="127">
        <f aca="true" t="shared" si="5" ref="H22:H60">G22/F22*100</f>
        <v>99.9967341606793</v>
      </c>
      <c r="I22" s="127"/>
      <c r="J22" s="64">
        <v>4482</v>
      </c>
      <c r="K22" s="64">
        <v>4482</v>
      </c>
      <c r="L22" s="127">
        <f>K22/J22*100</f>
        <v>100</v>
      </c>
      <c r="M22" s="127"/>
      <c r="N22" s="64"/>
      <c r="O22" s="64">
        <v>0</v>
      </c>
      <c r="P22" s="127"/>
      <c r="Q22" s="127"/>
      <c r="R22" s="64"/>
      <c r="S22" s="64">
        <v>0</v>
      </c>
      <c r="T22" s="127"/>
      <c r="U22" s="127"/>
      <c r="V22" s="64"/>
      <c r="W22" s="64"/>
      <c r="X22" s="127"/>
      <c r="Y22" s="127"/>
      <c r="Z22" s="64"/>
      <c r="AA22" s="64"/>
      <c r="AB22" s="127"/>
      <c r="AC22" s="127"/>
      <c r="AD22" s="64"/>
      <c r="AE22" s="64"/>
      <c r="AF22" s="127"/>
      <c r="AG22" s="64">
        <f t="shared" si="0"/>
        <v>27519</v>
      </c>
      <c r="AH22" s="64">
        <f t="shared" si="0"/>
        <v>35102</v>
      </c>
      <c r="AI22" s="64">
        <f t="shared" si="0"/>
        <v>35101</v>
      </c>
      <c r="AJ22" s="127">
        <f t="shared" si="4"/>
        <v>99.9971511594781</v>
      </c>
      <c r="AK22" s="127"/>
      <c r="AL22" s="64">
        <v>1811</v>
      </c>
      <c r="AM22" s="64">
        <v>1811</v>
      </c>
      <c r="AN22" s="127">
        <f>AM22/AL22*100</f>
        <v>100</v>
      </c>
      <c r="AO22" s="64">
        <f t="shared" si="1"/>
        <v>27519</v>
      </c>
      <c r="AP22" s="64">
        <f t="shared" si="1"/>
        <v>36913</v>
      </c>
      <c r="AQ22" s="64">
        <f>SUM(AI22+AM22)</f>
        <v>36912</v>
      </c>
      <c r="AR22" s="96">
        <f t="shared" si="2"/>
        <v>99.99729092731559</v>
      </c>
    </row>
    <row r="23" spans="1:44" ht="15" customHeight="1">
      <c r="A23" s="11" t="s">
        <v>40</v>
      </c>
      <c r="B23" s="84" t="s">
        <v>198</v>
      </c>
      <c r="C23" s="85" t="s">
        <v>199</v>
      </c>
      <c r="D23" s="86" t="s">
        <v>35</v>
      </c>
      <c r="E23" s="86"/>
      <c r="F23" s="64"/>
      <c r="G23" s="64">
        <v>0</v>
      </c>
      <c r="H23" s="127"/>
      <c r="I23" s="127"/>
      <c r="J23" s="64"/>
      <c r="K23" s="64"/>
      <c r="L23" s="127"/>
      <c r="M23" s="127"/>
      <c r="N23" s="64"/>
      <c r="O23" s="64">
        <v>0</v>
      </c>
      <c r="P23" s="127"/>
      <c r="Q23" s="127"/>
      <c r="R23" s="64"/>
      <c r="S23" s="64">
        <v>0</v>
      </c>
      <c r="T23" s="127"/>
      <c r="U23" s="127"/>
      <c r="V23" s="64"/>
      <c r="W23" s="64"/>
      <c r="X23" s="127"/>
      <c r="Y23" s="127"/>
      <c r="Z23" s="64"/>
      <c r="AA23" s="64"/>
      <c r="AB23" s="127"/>
      <c r="AC23" s="127"/>
      <c r="AD23" s="64"/>
      <c r="AE23" s="64"/>
      <c r="AF23" s="127"/>
      <c r="AG23" s="64">
        <f t="shared" si="0"/>
        <v>0</v>
      </c>
      <c r="AH23" s="64">
        <f t="shared" si="0"/>
        <v>0</v>
      </c>
      <c r="AI23" s="64">
        <f t="shared" si="0"/>
        <v>0</v>
      </c>
      <c r="AJ23" s="127"/>
      <c r="AK23" s="127">
        <v>15983</v>
      </c>
      <c r="AL23" s="64">
        <v>16287</v>
      </c>
      <c r="AM23" s="64">
        <v>16287</v>
      </c>
      <c r="AN23" s="127">
        <f>AM23/AL23*100</f>
        <v>100</v>
      </c>
      <c r="AO23" s="64">
        <f>SUM(AG23,AK23)</f>
        <v>15983</v>
      </c>
      <c r="AP23" s="64">
        <f>SUM(AH23,AL23)</f>
        <v>16287</v>
      </c>
      <c r="AQ23" s="64">
        <f>SUM(AI23+AM23)</f>
        <v>16287</v>
      </c>
      <c r="AR23" s="96">
        <f t="shared" si="2"/>
        <v>100</v>
      </c>
    </row>
    <row r="24" spans="1:44" ht="15" customHeight="1">
      <c r="A24" s="11" t="s">
        <v>41</v>
      </c>
      <c r="B24" s="84" t="s">
        <v>143</v>
      </c>
      <c r="C24" s="85" t="s">
        <v>144</v>
      </c>
      <c r="D24" s="86" t="s">
        <v>35</v>
      </c>
      <c r="E24" s="86">
        <v>26676</v>
      </c>
      <c r="F24" s="64">
        <v>27976</v>
      </c>
      <c r="G24" s="64">
        <v>46322</v>
      </c>
      <c r="H24" s="127">
        <f t="shared" si="5"/>
        <v>165.5776379754075</v>
      </c>
      <c r="I24" s="127">
        <v>29391</v>
      </c>
      <c r="J24" s="64">
        <v>35685</v>
      </c>
      <c r="K24" s="64">
        <v>16403</v>
      </c>
      <c r="L24" s="127">
        <f>K24/J24*100</f>
        <v>45.966092195600396</v>
      </c>
      <c r="M24" s="127"/>
      <c r="N24" s="64"/>
      <c r="O24" s="64">
        <v>0</v>
      </c>
      <c r="P24" s="127"/>
      <c r="Q24" s="127">
        <v>800</v>
      </c>
      <c r="R24" s="64">
        <v>2448</v>
      </c>
      <c r="S24" s="64">
        <v>2444</v>
      </c>
      <c r="T24" s="127">
        <f t="shared" si="3"/>
        <v>99.83660130718954</v>
      </c>
      <c r="U24" s="127"/>
      <c r="V24" s="64"/>
      <c r="W24" s="64"/>
      <c r="X24" s="127"/>
      <c r="Y24" s="127"/>
      <c r="Z24" s="64"/>
      <c r="AA24" s="64"/>
      <c r="AB24" s="127"/>
      <c r="AC24" s="127"/>
      <c r="AD24" s="64"/>
      <c r="AE24" s="64"/>
      <c r="AF24" s="127"/>
      <c r="AG24" s="64">
        <f t="shared" si="0"/>
        <v>56867</v>
      </c>
      <c r="AH24" s="64">
        <f t="shared" si="0"/>
        <v>66109</v>
      </c>
      <c r="AI24" s="64">
        <f t="shared" si="0"/>
        <v>65169</v>
      </c>
      <c r="AJ24" s="127">
        <f t="shared" si="4"/>
        <v>98.5781058554811</v>
      </c>
      <c r="AK24" s="127"/>
      <c r="AL24" s="64"/>
      <c r="AM24" s="64">
        <v>0</v>
      </c>
      <c r="AN24" s="127"/>
      <c r="AO24" s="64">
        <f t="shared" si="1"/>
        <v>56867</v>
      </c>
      <c r="AP24" s="64">
        <f t="shared" si="1"/>
        <v>66109</v>
      </c>
      <c r="AQ24" s="64">
        <f>SUM(AI24+AM24)</f>
        <v>65169</v>
      </c>
      <c r="AR24" s="96">
        <f t="shared" si="2"/>
        <v>98.5781058554811</v>
      </c>
    </row>
    <row r="25" spans="1:44" ht="15" customHeight="1">
      <c r="A25" s="11" t="s">
        <v>26</v>
      </c>
      <c r="B25" s="84" t="s">
        <v>101</v>
      </c>
      <c r="C25" s="85" t="s">
        <v>120</v>
      </c>
      <c r="D25" s="86" t="s">
        <v>35</v>
      </c>
      <c r="E25" s="86">
        <v>1600</v>
      </c>
      <c r="F25" s="64">
        <v>1600</v>
      </c>
      <c r="G25" s="64">
        <v>609</v>
      </c>
      <c r="H25" s="127">
        <f t="shared" si="5"/>
        <v>38.0625</v>
      </c>
      <c r="I25" s="127"/>
      <c r="J25" s="64"/>
      <c r="K25" s="64"/>
      <c r="L25" s="127"/>
      <c r="M25" s="127"/>
      <c r="N25" s="64"/>
      <c r="O25" s="64">
        <v>0</v>
      </c>
      <c r="P25" s="127"/>
      <c r="Q25" s="127">
        <v>165</v>
      </c>
      <c r="R25" s="64">
        <v>165</v>
      </c>
      <c r="S25" s="64">
        <v>111</v>
      </c>
      <c r="T25" s="127">
        <f t="shared" si="3"/>
        <v>67.27272727272727</v>
      </c>
      <c r="U25" s="127"/>
      <c r="V25" s="64"/>
      <c r="W25" s="64"/>
      <c r="X25" s="127"/>
      <c r="Y25" s="127"/>
      <c r="Z25" s="64"/>
      <c r="AA25" s="64">
        <v>96</v>
      </c>
      <c r="AB25" s="127"/>
      <c r="AC25" s="127"/>
      <c r="AD25" s="64"/>
      <c r="AE25" s="64"/>
      <c r="AF25" s="127"/>
      <c r="AG25" s="64">
        <f>SUM(E25+I25+M25+Q25+U25+Y25+AC25)</f>
        <v>1765</v>
      </c>
      <c r="AH25" s="64">
        <f>SUM(F25+J25+N25+R25+V25+Z25+AD25)</f>
        <v>1765</v>
      </c>
      <c r="AI25" s="64">
        <f>SUM(AE25,AA25,W25,S25,O25,K25,G25)</f>
        <v>816</v>
      </c>
      <c r="AJ25" s="127">
        <f t="shared" si="4"/>
        <v>46.23229461756374</v>
      </c>
      <c r="AK25" s="127"/>
      <c r="AL25" s="64"/>
      <c r="AM25" s="64">
        <v>0</v>
      </c>
      <c r="AN25" s="127"/>
      <c r="AO25" s="64">
        <f t="shared" si="1"/>
        <v>1765</v>
      </c>
      <c r="AP25" s="64">
        <f t="shared" si="1"/>
        <v>1765</v>
      </c>
      <c r="AQ25" s="64">
        <f>SUM(AM25,AI25)</f>
        <v>816</v>
      </c>
      <c r="AR25" s="96">
        <f t="shared" si="2"/>
        <v>46.23229461756374</v>
      </c>
    </row>
    <row r="26" spans="1:44" ht="15" customHeight="1">
      <c r="A26" s="11" t="s">
        <v>27</v>
      </c>
      <c r="B26" s="84" t="s">
        <v>150</v>
      </c>
      <c r="C26" s="85" t="s">
        <v>152</v>
      </c>
      <c r="D26" s="86" t="s">
        <v>35</v>
      </c>
      <c r="E26" s="86"/>
      <c r="F26" s="64"/>
      <c r="G26" s="64">
        <v>0</v>
      </c>
      <c r="H26" s="127"/>
      <c r="I26" s="127"/>
      <c r="J26" s="64"/>
      <c r="K26" s="64"/>
      <c r="L26" s="127"/>
      <c r="M26" s="127"/>
      <c r="N26" s="64"/>
      <c r="O26" s="64">
        <v>0</v>
      </c>
      <c r="P26" s="127"/>
      <c r="Q26" s="127">
        <v>1100</v>
      </c>
      <c r="R26" s="64">
        <v>1360</v>
      </c>
      <c r="S26" s="64">
        <v>839</v>
      </c>
      <c r="T26" s="127">
        <f t="shared" si="3"/>
        <v>61.69117647058824</v>
      </c>
      <c r="U26" s="127"/>
      <c r="V26" s="64"/>
      <c r="W26" s="64"/>
      <c r="X26" s="127"/>
      <c r="Y26" s="127"/>
      <c r="Z26" s="64"/>
      <c r="AA26" s="64"/>
      <c r="AB26" s="127"/>
      <c r="AC26" s="127"/>
      <c r="AD26" s="64"/>
      <c r="AE26" s="64"/>
      <c r="AF26" s="127"/>
      <c r="AG26" s="64">
        <f>SUM(E26+I26+M26+Q26+U26+Y26+AC26)</f>
        <v>1100</v>
      </c>
      <c r="AH26" s="64">
        <f>SUM(F26+J26+N26+R26+V26+Z26+AD26)</f>
        <v>1360</v>
      </c>
      <c r="AI26" s="64">
        <f>SUM(AE26,AA26,W26,S26,O26,K26,G26)</f>
        <v>839</v>
      </c>
      <c r="AJ26" s="127">
        <f t="shared" si="4"/>
        <v>61.69117647058824</v>
      </c>
      <c r="AK26" s="127"/>
      <c r="AL26" s="64"/>
      <c r="AM26" s="64">
        <v>0</v>
      </c>
      <c r="AN26" s="127"/>
      <c r="AO26" s="64">
        <f t="shared" si="1"/>
        <v>1100</v>
      </c>
      <c r="AP26" s="64">
        <f t="shared" si="1"/>
        <v>1360</v>
      </c>
      <c r="AQ26" s="64">
        <f>SUM(AM26,AI26)</f>
        <v>839</v>
      </c>
      <c r="AR26" s="96">
        <f t="shared" si="2"/>
        <v>61.69117647058824</v>
      </c>
    </row>
    <row r="27" spans="1:44" ht="15" customHeight="1">
      <c r="A27" s="11" t="s">
        <v>28</v>
      </c>
      <c r="B27" s="84" t="s">
        <v>200</v>
      </c>
      <c r="C27" s="85" t="s">
        <v>201</v>
      </c>
      <c r="D27" s="86" t="s">
        <v>35</v>
      </c>
      <c r="E27" s="86"/>
      <c r="F27" s="64"/>
      <c r="G27" s="64">
        <v>0</v>
      </c>
      <c r="H27" s="127"/>
      <c r="I27" s="127"/>
      <c r="J27" s="64"/>
      <c r="K27" s="64"/>
      <c r="L27" s="127"/>
      <c r="M27" s="127">
        <v>5000</v>
      </c>
      <c r="N27" s="64">
        <v>6300</v>
      </c>
      <c r="O27" s="64">
        <v>6988</v>
      </c>
      <c r="P27" s="127">
        <f>O27/N27*100</f>
        <v>110.92063492063492</v>
      </c>
      <c r="Q27" s="127"/>
      <c r="R27" s="64"/>
      <c r="S27" s="64">
        <v>0</v>
      </c>
      <c r="T27" s="127"/>
      <c r="U27" s="127"/>
      <c r="V27" s="64"/>
      <c r="W27" s="64"/>
      <c r="X27" s="127"/>
      <c r="Y27" s="127"/>
      <c r="Z27" s="64"/>
      <c r="AA27" s="64"/>
      <c r="AB27" s="127"/>
      <c r="AC27" s="127"/>
      <c r="AD27" s="64"/>
      <c r="AE27" s="64"/>
      <c r="AF27" s="127"/>
      <c r="AG27" s="64">
        <f>SUM(M27)</f>
        <v>5000</v>
      </c>
      <c r="AH27" s="64">
        <f>SUM(N27)</f>
        <v>6300</v>
      </c>
      <c r="AI27" s="64">
        <f>SUM(G27+K27+O27+S27+W27+AA27+AE27)</f>
        <v>6988</v>
      </c>
      <c r="AJ27" s="127">
        <f t="shared" si="4"/>
        <v>110.92063492063492</v>
      </c>
      <c r="AK27" s="127"/>
      <c r="AL27" s="64"/>
      <c r="AM27" s="64">
        <v>0</v>
      </c>
      <c r="AN27" s="127"/>
      <c r="AO27" s="64">
        <f>SUM(AG27,AK27)</f>
        <v>5000</v>
      </c>
      <c r="AP27" s="64">
        <f>SUM(AH27,AL27)</f>
        <v>6300</v>
      </c>
      <c r="AQ27" s="64">
        <f>SUM(AI27+AM27)</f>
        <v>6988</v>
      </c>
      <c r="AR27" s="96">
        <f t="shared" si="2"/>
        <v>110.92063492063492</v>
      </c>
    </row>
    <row r="28" spans="1:44" ht="15" customHeight="1" hidden="1">
      <c r="A28" s="11"/>
      <c r="B28" s="84"/>
      <c r="C28" s="85"/>
      <c r="D28" s="86"/>
      <c r="E28" s="86"/>
      <c r="F28" s="64"/>
      <c r="G28" s="64"/>
      <c r="H28" s="127" t="e">
        <f t="shared" si="5"/>
        <v>#DIV/0!</v>
      </c>
      <c r="I28" s="127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>
        <f>SUM(F28+J28+N28+R28+V28+Z28+AD28)</f>
        <v>0</v>
      </c>
      <c r="AI28" s="64"/>
      <c r="AJ28" s="64"/>
      <c r="AK28" s="64"/>
      <c r="AL28" s="64"/>
      <c r="AM28" s="64"/>
      <c r="AN28" s="64"/>
      <c r="AO28" s="64"/>
      <c r="AP28" s="64">
        <f t="shared" si="1"/>
        <v>0</v>
      </c>
      <c r="AQ28" s="64"/>
      <c r="AR28" s="96" t="e">
        <f aca="true" t="shared" si="6" ref="AR28:AR58">AQ28/AP28*100</f>
        <v>#DIV/0!</v>
      </c>
    </row>
    <row r="29" spans="1:44" ht="15" customHeight="1" hidden="1">
      <c r="A29" s="11"/>
      <c r="B29" s="84"/>
      <c r="C29" s="85"/>
      <c r="D29" s="86"/>
      <c r="E29" s="86"/>
      <c r="F29" s="64"/>
      <c r="G29" s="64"/>
      <c r="H29" s="127" t="e">
        <f t="shared" si="5"/>
        <v>#DIV/0!</v>
      </c>
      <c r="I29" s="127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>
        <f>SUM(F29+J29+N29+R29+V29+Z29+AD29)</f>
        <v>0</v>
      </c>
      <c r="AI29" s="64"/>
      <c r="AJ29" s="64"/>
      <c r="AK29" s="64"/>
      <c r="AL29" s="64"/>
      <c r="AM29" s="64"/>
      <c r="AN29" s="64"/>
      <c r="AO29" s="64"/>
      <c r="AP29" s="64">
        <f t="shared" si="1"/>
        <v>0</v>
      </c>
      <c r="AQ29" s="64"/>
      <c r="AR29" s="96" t="e">
        <f t="shared" si="6"/>
        <v>#DIV/0!</v>
      </c>
    </row>
    <row r="30" spans="1:44" ht="15" customHeight="1" hidden="1">
      <c r="A30" s="11"/>
      <c r="B30" s="84"/>
      <c r="C30" s="85"/>
      <c r="D30" s="86"/>
      <c r="E30" s="86"/>
      <c r="F30" s="64"/>
      <c r="G30" s="64"/>
      <c r="H30" s="127" t="e">
        <f t="shared" si="5"/>
        <v>#DIV/0!</v>
      </c>
      <c r="I30" s="127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>
        <f>SUM(F30+J30+N30+R30+V30+Z30+AD30)</f>
        <v>0</v>
      </c>
      <c r="AI30" s="64"/>
      <c r="AJ30" s="64"/>
      <c r="AK30" s="64"/>
      <c r="AL30" s="64"/>
      <c r="AM30" s="64"/>
      <c r="AN30" s="64"/>
      <c r="AO30" s="64"/>
      <c r="AP30" s="64">
        <f t="shared" si="1"/>
        <v>0</v>
      </c>
      <c r="AQ30" s="64"/>
      <c r="AR30" s="96" t="e">
        <f t="shared" si="6"/>
        <v>#DIV/0!</v>
      </c>
    </row>
    <row r="31" spans="1:44" ht="15" customHeight="1" hidden="1">
      <c r="A31" s="11"/>
      <c r="B31" s="84"/>
      <c r="C31" s="85"/>
      <c r="D31" s="86"/>
      <c r="E31" s="86"/>
      <c r="F31" s="64"/>
      <c r="G31" s="64"/>
      <c r="H31" s="127" t="e">
        <f t="shared" si="5"/>
        <v>#DIV/0!</v>
      </c>
      <c r="I31" s="127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>
        <v>1</v>
      </c>
      <c r="AI31" s="64"/>
      <c r="AJ31" s="64"/>
      <c r="AK31" s="64"/>
      <c r="AL31" s="64"/>
      <c r="AM31" s="64"/>
      <c r="AN31" s="64"/>
      <c r="AO31" s="64"/>
      <c r="AP31" s="64">
        <f t="shared" si="1"/>
        <v>1</v>
      </c>
      <c r="AQ31" s="64"/>
      <c r="AR31" s="96">
        <f t="shared" si="6"/>
        <v>0</v>
      </c>
    </row>
    <row r="32" spans="1:44" ht="15" customHeight="1" hidden="1">
      <c r="A32" s="11"/>
      <c r="B32" s="84"/>
      <c r="C32" s="85"/>
      <c r="D32" s="86"/>
      <c r="E32" s="86"/>
      <c r="F32" s="64"/>
      <c r="G32" s="64"/>
      <c r="H32" s="127" t="e">
        <f t="shared" si="5"/>
        <v>#DIV/0!</v>
      </c>
      <c r="I32" s="127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>
        <f>SUM(F32+J32+N32+R32+V32+Z32+AD32)</f>
        <v>0</v>
      </c>
      <c r="AI32" s="64"/>
      <c r="AJ32" s="64"/>
      <c r="AK32" s="64"/>
      <c r="AL32" s="64"/>
      <c r="AM32" s="64"/>
      <c r="AN32" s="64"/>
      <c r="AO32" s="64"/>
      <c r="AP32" s="64">
        <f t="shared" si="1"/>
        <v>0</v>
      </c>
      <c r="AQ32" s="64"/>
      <c r="AR32" s="96" t="e">
        <f t="shared" si="6"/>
        <v>#DIV/0!</v>
      </c>
    </row>
    <row r="33" spans="1:44" ht="15" customHeight="1" hidden="1">
      <c r="A33" s="11"/>
      <c r="B33" s="84"/>
      <c r="C33" s="85"/>
      <c r="D33" s="86"/>
      <c r="E33" s="86"/>
      <c r="F33" s="64"/>
      <c r="G33" s="64"/>
      <c r="H33" s="127" t="e">
        <f t="shared" si="5"/>
        <v>#DIV/0!</v>
      </c>
      <c r="I33" s="127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>
        <f>SUM(F33+J33+N33+R33+V33+Z33+AD33)</f>
        <v>0</v>
      </c>
      <c r="AI33" s="64"/>
      <c r="AJ33" s="64"/>
      <c r="AK33" s="64"/>
      <c r="AL33" s="64"/>
      <c r="AM33" s="64"/>
      <c r="AN33" s="64"/>
      <c r="AO33" s="64"/>
      <c r="AP33" s="64">
        <f t="shared" si="1"/>
        <v>0</v>
      </c>
      <c r="AQ33" s="64"/>
      <c r="AR33" s="96" t="e">
        <f t="shared" si="6"/>
        <v>#DIV/0!</v>
      </c>
    </row>
    <row r="34" spans="1:44" ht="15" customHeight="1" hidden="1">
      <c r="A34" s="11"/>
      <c r="B34" s="84"/>
      <c r="C34" s="85"/>
      <c r="D34" s="86"/>
      <c r="E34" s="86"/>
      <c r="F34" s="64"/>
      <c r="G34" s="64"/>
      <c r="H34" s="127" t="e">
        <f t="shared" si="5"/>
        <v>#DIV/0!</v>
      </c>
      <c r="I34" s="127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>
        <f>SUM(F34+J34+N34+R34+V34+Z34+AD34)</f>
        <v>0</v>
      </c>
      <c r="AI34" s="64"/>
      <c r="AJ34" s="64"/>
      <c r="AK34" s="64"/>
      <c r="AL34" s="64"/>
      <c r="AM34" s="64"/>
      <c r="AN34" s="64"/>
      <c r="AO34" s="64"/>
      <c r="AP34" s="64">
        <f t="shared" si="1"/>
        <v>0</v>
      </c>
      <c r="AQ34" s="64"/>
      <c r="AR34" s="96" t="e">
        <f t="shared" si="6"/>
        <v>#DIV/0!</v>
      </c>
    </row>
    <row r="35" spans="1:44" ht="15" customHeight="1" hidden="1">
      <c r="A35" s="11"/>
      <c r="B35" s="84"/>
      <c r="C35" s="85"/>
      <c r="D35" s="86"/>
      <c r="E35" s="86"/>
      <c r="F35" s="64"/>
      <c r="G35" s="64"/>
      <c r="H35" s="127" t="e">
        <f t="shared" si="5"/>
        <v>#DIV/0!</v>
      </c>
      <c r="I35" s="127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>
        <f>SUM(N35)</f>
        <v>0</v>
      </c>
      <c r="AI35" s="64"/>
      <c r="AJ35" s="64"/>
      <c r="AK35" s="64"/>
      <c r="AL35" s="64"/>
      <c r="AM35" s="64"/>
      <c r="AN35" s="64"/>
      <c r="AO35" s="64"/>
      <c r="AP35" s="64">
        <f t="shared" si="1"/>
        <v>0</v>
      </c>
      <c r="AQ35" s="64"/>
      <c r="AR35" s="96" t="e">
        <f t="shared" si="6"/>
        <v>#DIV/0!</v>
      </c>
    </row>
    <row r="36" spans="1:44" ht="15" customHeight="1" hidden="1">
      <c r="A36" s="11"/>
      <c r="B36" s="84"/>
      <c r="C36" s="85"/>
      <c r="D36" s="86"/>
      <c r="E36" s="86"/>
      <c r="F36" s="64"/>
      <c r="G36" s="64"/>
      <c r="H36" s="127" t="e">
        <f t="shared" si="5"/>
        <v>#DIV/0!</v>
      </c>
      <c r="I36" s="127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>
        <f>SUM(F36+J36+N36+R36+V36+Z36+AD36)</f>
        <v>0</v>
      </c>
      <c r="AI36" s="64"/>
      <c r="AJ36" s="64"/>
      <c r="AK36" s="64"/>
      <c r="AL36" s="64"/>
      <c r="AM36" s="64"/>
      <c r="AN36" s="64"/>
      <c r="AO36" s="64"/>
      <c r="AP36" s="64">
        <f t="shared" si="1"/>
        <v>0</v>
      </c>
      <c r="AQ36" s="64"/>
      <c r="AR36" s="96" t="e">
        <f t="shared" si="6"/>
        <v>#DIV/0!</v>
      </c>
    </row>
    <row r="37" spans="1:44" ht="15" customHeight="1" hidden="1">
      <c r="A37" s="11"/>
      <c r="B37" s="84"/>
      <c r="C37" s="85"/>
      <c r="D37" s="86"/>
      <c r="E37" s="86"/>
      <c r="F37" s="64"/>
      <c r="G37" s="64"/>
      <c r="H37" s="127" t="e">
        <f t="shared" si="5"/>
        <v>#DIV/0!</v>
      </c>
      <c r="I37" s="127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>
        <f>SUM(F37+J37+N37+R37+V37+Z37+AD37)</f>
        <v>0</v>
      </c>
      <c r="AI37" s="64"/>
      <c r="AJ37" s="64"/>
      <c r="AK37" s="64"/>
      <c r="AL37" s="64"/>
      <c r="AM37" s="64"/>
      <c r="AN37" s="64"/>
      <c r="AO37" s="64"/>
      <c r="AP37" s="64">
        <f t="shared" si="1"/>
        <v>0</v>
      </c>
      <c r="AQ37" s="64"/>
      <c r="AR37" s="96" t="e">
        <f t="shared" si="6"/>
        <v>#DIV/0!</v>
      </c>
    </row>
    <row r="38" spans="1:44" ht="15" customHeight="1" hidden="1">
      <c r="A38" s="11"/>
      <c r="B38" s="84"/>
      <c r="C38" s="85"/>
      <c r="D38" s="86"/>
      <c r="E38" s="86"/>
      <c r="F38" s="64"/>
      <c r="G38" s="64"/>
      <c r="H38" s="127" t="e">
        <f t="shared" si="5"/>
        <v>#DIV/0!</v>
      </c>
      <c r="I38" s="127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>
        <f>SUM(F38+J38+N38+R38+V38+Z38+AD38)</f>
        <v>0</v>
      </c>
      <c r="AI38" s="64"/>
      <c r="AJ38" s="64"/>
      <c r="AK38" s="64"/>
      <c r="AL38" s="64"/>
      <c r="AM38" s="64"/>
      <c r="AN38" s="64"/>
      <c r="AO38" s="64"/>
      <c r="AP38" s="64">
        <f t="shared" si="1"/>
        <v>0</v>
      </c>
      <c r="AQ38" s="64"/>
      <c r="AR38" s="96" t="e">
        <f t="shared" si="6"/>
        <v>#DIV/0!</v>
      </c>
    </row>
    <row r="39" spans="1:44" ht="15" customHeight="1" hidden="1">
      <c r="A39" s="11"/>
      <c r="B39" s="84"/>
      <c r="C39" s="85"/>
      <c r="D39" s="86"/>
      <c r="E39" s="86"/>
      <c r="F39" s="64"/>
      <c r="G39" s="64"/>
      <c r="H39" s="127" t="e">
        <f t="shared" si="5"/>
        <v>#DIV/0!</v>
      </c>
      <c r="I39" s="127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>
        <v>2</v>
      </c>
      <c r="AI39" s="64"/>
      <c r="AJ39" s="64"/>
      <c r="AK39" s="64"/>
      <c r="AL39" s="64"/>
      <c r="AM39" s="64"/>
      <c r="AN39" s="64"/>
      <c r="AO39" s="64"/>
      <c r="AP39" s="64">
        <f t="shared" si="1"/>
        <v>2</v>
      </c>
      <c r="AQ39" s="64"/>
      <c r="AR39" s="96">
        <f t="shared" si="6"/>
        <v>0</v>
      </c>
    </row>
    <row r="40" spans="1:44" ht="15" customHeight="1" hidden="1">
      <c r="A40" s="11"/>
      <c r="B40" s="84"/>
      <c r="C40" s="85"/>
      <c r="D40" s="86"/>
      <c r="E40" s="86"/>
      <c r="F40" s="64"/>
      <c r="G40" s="64"/>
      <c r="H40" s="127" t="e">
        <f t="shared" si="5"/>
        <v>#DIV/0!</v>
      </c>
      <c r="I40" s="127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>
        <f>SUM(F40+J40+N40+R40+V40+Z40+AD40)</f>
        <v>0</v>
      </c>
      <c r="AI40" s="64"/>
      <c r="AJ40" s="64"/>
      <c r="AK40" s="64"/>
      <c r="AL40" s="64"/>
      <c r="AM40" s="64"/>
      <c r="AN40" s="64"/>
      <c r="AO40" s="64"/>
      <c r="AP40" s="64">
        <f t="shared" si="1"/>
        <v>0</v>
      </c>
      <c r="AQ40" s="64"/>
      <c r="AR40" s="96" t="e">
        <f t="shared" si="6"/>
        <v>#DIV/0!</v>
      </c>
    </row>
    <row r="41" spans="1:44" ht="15" customHeight="1" hidden="1">
      <c r="A41" s="11"/>
      <c r="B41" s="84"/>
      <c r="C41" s="85"/>
      <c r="D41" s="86"/>
      <c r="E41" s="86"/>
      <c r="F41" s="64"/>
      <c r="G41" s="64"/>
      <c r="H41" s="127" t="e">
        <f t="shared" si="5"/>
        <v>#DIV/0!</v>
      </c>
      <c r="I41" s="127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>
        <f>SUM(F41+J41+N41+R41+V41+Z41+AD41)</f>
        <v>0</v>
      </c>
      <c r="AI41" s="64"/>
      <c r="AJ41" s="64"/>
      <c r="AK41" s="64"/>
      <c r="AL41" s="64"/>
      <c r="AM41" s="64"/>
      <c r="AN41" s="64"/>
      <c r="AO41" s="64"/>
      <c r="AP41" s="64">
        <f t="shared" si="1"/>
        <v>0</v>
      </c>
      <c r="AQ41" s="64"/>
      <c r="AR41" s="96" t="e">
        <f t="shared" si="6"/>
        <v>#DIV/0!</v>
      </c>
    </row>
    <row r="42" spans="1:44" ht="15" customHeight="1" hidden="1">
      <c r="A42" s="11"/>
      <c r="B42" s="84"/>
      <c r="C42" s="85"/>
      <c r="D42" s="86"/>
      <c r="E42" s="86"/>
      <c r="F42" s="64"/>
      <c r="G42" s="64"/>
      <c r="H42" s="127" t="e">
        <f t="shared" si="5"/>
        <v>#DIV/0!</v>
      </c>
      <c r="I42" s="127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>
        <f>SUM(F42+J42+N42+R42+V42+Z42+AD42)</f>
        <v>0</v>
      </c>
      <c r="AI42" s="64"/>
      <c r="AJ42" s="64"/>
      <c r="AK42" s="64"/>
      <c r="AL42" s="64"/>
      <c r="AM42" s="64"/>
      <c r="AN42" s="64"/>
      <c r="AO42" s="64"/>
      <c r="AP42" s="64">
        <f t="shared" si="1"/>
        <v>0</v>
      </c>
      <c r="AQ42" s="64"/>
      <c r="AR42" s="96" t="e">
        <f t="shared" si="6"/>
        <v>#DIV/0!</v>
      </c>
    </row>
    <row r="43" spans="1:44" ht="15" customHeight="1" hidden="1">
      <c r="A43" s="11"/>
      <c r="B43" s="84"/>
      <c r="C43" s="85"/>
      <c r="D43" s="86"/>
      <c r="E43" s="86"/>
      <c r="F43" s="64"/>
      <c r="G43" s="64"/>
      <c r="H43" s="127" t="e">
        <f t="shared" si="5"/>
        <v>#DIV/0!</v>
      </c>
      <c r="I43" s="127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>
        <f>SUM(N43)</f>
        <v>0</v>
      </c>
      <c r="AI43" s="64"/>
      <c r="AJ43" s="64"/>
      <c r="AK43" s="64"/>
      <c r="AL43" s="64"/>
      <c r="AM43" s="64"/>
      <c r="AN43" s="64"/>
      <c r="AO43" s="64"/>
      <c r="AP43" s="64">
        <f t="shared" si="1"/>
        <v>0</v>
      </c>
      <c r="AQ43" s="64"/>
      <c r="AR43" s="96" t="e">
        <f t="shared" si="6"/>
        <v>#DIV/0!</v>
      </c>
    </row>
    <row r="44" spans="1:44" ht="15" customHeight="1" hidden="1">
      <c r="A44" s="11"/>
      <c r="B44" s="84"/>
      <c r="C44" s="85"/>
      <c r="D44" s="86"/>
      <c r="E44" s="86"/>
      <c r="F44" s="64"/>
      <c r="G44" s="64"/>
      <c r="H44" s="127" t="e">
        <f t="shared" si="5"/>
        <v>#DIV/0!</v>
      </c>
      <c r="I44" s="127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>
        <f>SUM(F44+J44+N44+R44+V44+Z44+AD44)</f>
        <v>0</v>
      </c>
      <c r="AI44" s="64"/>
      <c r="AJ44" s="64"/>
      <c r="AK44" s="64"/>
      <c r="AL44" s="64"/>
      <c r="AM44" s="64"/>
      <c r="AN44" s="64"/>
      <c r="AO44" s="64"/>
      <c r="AP44" s="64">
        <f t="shared" si="1"/>
        <v>0</v>
      </c>
      <c r="AQ44" s="64"/>
      <c r="AR44" s="96" t="e">
        <f t="shared" si="6"/>
        <v>#DIV/0!</v>
      </c>
    </row>
    <row r="45" spans="1:44" ht="15" customHeight="1" hidden="1">
      <c r="A45" s="11"/>
      <c r="B45" s="84"/>
      <c r="C45" s="85"/>
      <c r="D45" s="86"/>
      <c r="E45" s="86"/>
      <c r="F45" s="64"/>
      <c r="G45" s="64"/>
      <c r="H45" s="127" t="e">
        <f t="shared" si="5"/>
        <v>#DIV/0!</v>
      </c>
      <c r="I45" s="127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>
        <f>SUM(F45+J45+N45+R45+V45+Z45+AD45)</f>
        <v>0</v>
      </c>
      <c r="AI45" s="64"/>
      <c r="AJ45" s="64"/>
      <c r="AK45" s="64"/>
      <c r="AL45" s="64"/>
      <c r="AM45" s="64"/>
      <c r="AN45" s="64"/>
      <c r="AO45" s="64"/>
      <c r="AP45" s="64">
        <f t="shared" si="1"/>
        <v>0</v>
      </c>
      <c r="AQ45" s="64"/>
      <c r="AR45" s="96" t="e">
        <f t="shared" si="6"/>
        <v>#DIV/0!</v>
      </c>
    </row>
    <row r="46" spans="1:44" ht="15" customHeight="1" hidden="1">
      <c r="A46" s="11"/>
      <c r="B46" s="84"/>
      <c r="C46" s="85"/>
      <c r="D46" s="86"/>
      <c r="E46" s="86"/>
      <c r="F46" s="64"/>
      <c r="G46" s="64"/>
      <c r="H46" s="127" t="e">
        <f t="shared" si="5"/>
        <v>#DIV/0!</v>
      </c>
      <c r="I46" s="127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>
        <f>SUM(F46+J46+N46+R46+V46+Z46+AD46)</f>
        <v>0</v>
      </c>
      <c r="AI46" s="64"/>
      <c r="AJ46" s="64"/>
      <c r="AK46" s="64"/>
      <c r="AL46" s="64"/>
      <c r="AM46" s="64"/>
      <c r="AN46" s="64"/>
      <c r="AO46" s="64"/>
      <c r="AP46" s="64">
        <f t="shared" si="1"/>
        <v>0</v>
      </c>
      <c r="AQ46" s="64"/>
      <c r="AR46" s="96" t="e">
        <f t="shared" si="6"/>
        <v>#DIV/0!</v>
      </c>
    </row>
    <row r="47" spans="1:44" ht="15" customHeight="1" hidden="1">
      <c r="A47" s="11"/>
      <c r="B47" s="84"/>
      <c r="C47" s="85"/>
      <c r="D47" s="86"/>
      <c r="E47" s="86"/>
      <c r="F47" s="64"/>
      <c r="G47" s="64"/>
      <c r="H47" s="127" t="e">
        <f t="shared" si="5"/>
        <v>#DIV/0!</v>
      </c>
      <c r="I47" s="127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>
        <v>3</v>
      </c>
      <c r="AI47" s="64"/>
      <c r="AJ47" s="64"/>
      <c r="AK47" s="64"/>
      <c r="AL47" s="64"/>
      <c r="AM47" s="64"/>
      <c r="AN47" s="64"/>
      <c r="AO47" s="64"/>
      <c r="AP47" s="64">
        <f t="shared" si="1"/>
        <v>3</v>
      </c>
      <c r="AQ47" s="64"/>
      <c r="AR47" s="96">
        <f t="shared" si="6"/>
        <v>0</v>
      </c>
    </row>
    <row r="48" spans="1:44" ht="15" customHeight="1" hidden="1">
      <c r="A48" s="11"/>
      <c r="B48" s="84"/>
      <c r="C48" s="85"/>
      <c r="D48" s="86"/>
      <c r="E48" s="86"/>
      <c r="F48" s="64"/>
      <c r="G48" s="64"/>
      <c r="H48" s="127" t="e">
        <f t="shared" si="5"/>
        <v>#DIV/0!</v>
      </c>
      <c r="I48" s="127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>
        <f>SUM(F48+J48+N48+R48+V48+Z48+AD48)</f>
        <v>0</v>
      </c>
      <c r="AI48" s="64"/>
      <c r="AJ48" s="64"/>
      <c r="AK48" s="64"/>
      <c r="AL48" s="64"/>
      <c r="AM48" s="64"/>
      <c r="AN48" s="64"/>
      <c r="AO48" s="64"/>
      <c r="AP48" s="64">
        <f t="shared" si="1"/>
        <v>0</v>
      </c>
      <c r="AQ48" s="64"/>
      <c r="AR48" s="96" t="e">
        <f t="shared" si="6"/>
        <v>#DIV/0!</v>
      </c>
    </row>
    <row r="49" spans="1:44" ht="15" customHeight="1" hidden="1">
      <c r="A49" s="11"/>
      <c r="B49" s="84"/>
      <c r="C49" s="85"/>
      <c r="D49" s="86"/>
      <c r="E49" s="86"/>
      <c r="F49" s="64"/>
      <c r="G49" s="64"/>
      <c r="H49" s="127" t="e">
        <f t="shared" si="5"/>
        <v>#DIV/0!</v>
      </c>
      <c r="I49" s="127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>
        <f>SUM(F49+J49+N49+R49+V49+Z49+AD49)</f>
        <v>0</v>
      </c>
      <c r="AI49" s="64"/>
      <c r="AJ49" s="64"/>
      <c r="AK49" s="64"/>
      <c r="AL49" s="64"/>
      <c r="AM49" s="64"/>
      <c r="AN49" s="64"/>
      <c r="AO49" s="64"/>
      <c r="AP49" s="64">
        <f t="shared" si="1"/>
        <v>0</v>
      </c>
      <c r="AQ49" s="64"/>
      <c r="AR49" s="96" t="e">
        <f t="shared" si="6"/>
        <v>#DIV/0!</v>
      </c>
    </row>
    <row r="50" spans="1:44" ht="15" customHeight="1" hidden="1">
      <c r="A50" s="11"/>
      <c r="B50" s="84"/>
      <c r="C50" s="85"/>
      <c r="D50" s="86"/>
      <c r="E50" s="86"/>
      <c r="F50" s="64"/>
      <c r="G50" s="64"/>
      <c r="H50" s="127" t="e">
        <f t="shared" si="5"/>
        <v>#DIV/0!</v>
      </c>
      <c r="I50" s="127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>
        <f>SUM(F50+J50+N50+R50+V50+Z50+AD50)</f>
        <v>0</v>
      </c>
      <c r="AI50" s="64"/>
      <c r="AJ50" s="64"/>
      <c r="AK50" s="64"/>
      <c r="AL50" s="64"/>
      <c r="AM50" s="64"/>
      <c r="AN50" s="64"/>
      <c r="AO50" s="64"/>
      <c r="AP50" s="64">
        <f t="shared" si="1"/>
        <v>0</v>
      </c>
      <c r="AQ50" s="64"/>
      <c r="AR50" s="96" t="e">
        <f t="shared" si="6"/>
        <v>#DIV/0!</v>
      </c>
    </row>
    <row r="51" spans="1:44" ht="15" customHeight="1" hidden="1">
      <c r="A51" s="11"/>
      <c r="B51" s="84"/>
      <c r="C51" s="85"/>
      <c r="D51" s="86"/>
      <c r="E51" s="86"/>
      <c r="F51" s="64"/>
      <c r="G51" s="64"/>
      <c r="H51" s="127" t="e">
        <f t="shared" si="5"/>
        <v>#DIV/0!</v>
      </c>
      <c r="I51" s="127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>
        <f>SUM(N51)</f>
        <v>0</v>
      </c>
      <c r="AI51" s="64"/>
      <c r="AJ51" s="64"/>
      <c r="AK51" s="64"/>
      <c r="AL51" s="64"/>
      <c r="AM51" s="64"/>
      <c r="AN51" s="64"/>
      <c r="AO51" s="64"/>
      <c r="AP51" s="64">
        <f t="shared" si="1"/>
        <v>0</v>
      </c>
      <c r="AQ51" s="64"/>
      <c r="AR51" s="96" t="e">
        <f t="shared" si="6"/>
        <v>#DIV/0!</v>
      </c>
    </row>
    <row r="52" spans="1:44" ht="15" customHeight="1" hidden="1">
      <c r="A52" s="11"/>
      <c r="B52" s="84"/>
      <c r="C52" s="85"/>
      <c r="D52" s="86"/>
      <c r="E52" s="86"/>
      <c r="F52" s="64"/>
      <c r="G52" s="64"/>
      <c r="H52" s="127" t="e">
        <f t="shared" si="5"/>
        <v>#DIV/0!</v>
      </c>
      <c r="I52" s="127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>
        <f>SUM(F52+J52+N52+R52+V52+Z52+AD52)</f>
        <v>0</v>
      </c>
      <c r="AI52" s="64"/>
      <c r="AJ52" s="64"/>
      <c r="AK52" s="64"/>
      <c r="AL52" s="64"/>
      <c r="AM52" s="64"/>
      <c r="AN52" s="64"/>
      <c r="AO52" s="64"/>
      <c r="AP52" s="64">
        <f t="shared" si="1"/>
        <v>0</v>
      </c>
      <c r="AQ52" s="64"/>
      <c r="AR52" s="96" t="e">
        <f t="shared" si="6"/>
        <v>#DIV/0!</v>
      </c>
    </row>
    <row r="53" spans="1:44" ht="15" customHeight="1" hidden="1">
      <c r="A53" s="11"/>
      <c r="B53" s="84"/>
      <c r="C53" s="85"/>
      <c r="D53" s="86"/>
      <c r="E53" s="86"/>
      <c r="F53" s="64"/>
      <c r="G53" s="64"/>
      <c r="H53" s="127" t="e">
        <f t="shared" si="5"/>
        <v>#DIV/0!</v>
      </c>
      <c r="I53" s="127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>
        <f>SUM(F53+J53+N53+R53+V53+Z53+AD53)</f>
        <v>0</v>
      </c>
      <c r="AI53" s="64"/>
      <c r="AJ53" s="64"/>
      <c r="AK53" s="64"/>
      <c r="AL53" s="64"/>
      <c r="AM53" s="64"/>
      <c r="AN53" s="64"/>
      <c r="AO53" s="64"/>
      <c r="AP53" s="64">
        <f t="shared" si="1"/>
        <v>0</v>
      </c>
      <c r="AQ53" s="64"/>
      <c r="AR53" s="96" t="e">
        <f t="shared" si="6"/>
        <v>#DIV/0!</v>
      </c>
    </row>
    <row r="54" spans="1:44" ht="15" customHeight="1" hidden="1">
      <c r="A54" s="11"/>
      <c r="B54" s="84"/>
      <c r="C54" s="85"/>
      <c r="D54" s="86"/>
      <c r="E54" s="86"/>
      <c r="F54" s="64"/>
      <c r="G54" s="64"/>
      <c r="H54" s="127" t="e">
        <f t="shared" si="5"/>
        <v>#DIV/0!</v>
      </c>
      <c r="I54" s="127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>
        <f>SUM(F54+J54+N54+R54+V54+Z54+AD54)</f>
        <v>0</v>
      </c>
      <c r="AI54" s="64"/>
      <c r="AJ54" s="64"/>
      <c r="AK54" s="64"/>
      <c r="AL54" s="64"/>
      <c r="AM54" s="64"/>
      <c r="AN54" s="64"/>
      <c r="AO54" s="64"/>
      <c r="AP54" s="64">
        <f t="shared" si="1"/>
        <v>0</v>
      </c>
      <c r="AQ54" s="64"/>
      <c r="AR54" s="96" t="e">
        <f t="shared" si="6"/>
        <v>#DIV/0!</v>
      </c>
    </row>
    <row r="55" spans="1:44" ht="15" customHeight="1" hidden="1">
      <c r="A55" s="11"/>
      <c r="B55" s="84"/>
      <c r="C55" s="85"/>
      <c r="D55" s="86"/>
      <c r="E55" s="86"/>
      <c r="F55" s="64"/>
      <c r="G55" s="64"/>
      <c r="H55" s="127" t="e">
        <f t="shared" si="5"/>
        <v>#DIV/0!</v>
      </c>
      <c r="I55" s="127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>
        <v>4</v>
      </c>
      <c r="AI55" s="64"/>
      <c r="AJ55" s="64"/>
      <c r="AK55" s="64"/>
      <c r="AL55" s="64"/>
      <c r="AM55" s="64"/>
      <c r="AN55" s="64"/>
      <c r="AO55" s="64"/>
      <c r="AP55" s="64">
        <f t="shared" si="1"/>
        <v>4</v>
      </c>
      <c r="AQ55" s="64"/>
      <c r="AR55" s="96">
        <f t="shared" si="6"/>
        <v>0</v>
      </c>
    </row>
    <row r="56" spans="1:44" ht="15" customHeight="1" hidden="1">
      <c r="A56" s="11"/>
      <c r="B56" s="84"/>
      <c r="C56" s="85"/>
      <c r="D56" s="86"/>
      <c r="E56" s="86"/>
      <c r="F56" s="64"/>
      <c r="G56" s="64"/>
      <c r="H56" s="127" t="e">
        <f t="shared" si="5"/>
        <v>#DIV/0!</v>
      </c>
      <c r="I56" s="127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>
        <f>SUM(F56+J56+N56+R56+V56+Z56+AD56)</f>
        <v>0</v>
      </c>
      <c r="AI56" s="64"/>
      <c r="AJ56" s="64"/>
      <c r="AK56" s="64"/>
      <c r="AL56" s="64"/>
      <c r="AM56" s="64"/>
      <c r="AN56" s="64"/>
      <c r="AO56" s="64"/>
      <c r="AP56" s="64">
        <f t="shared" si="1"/>
        <v>0</v>
      </c>
      <c r="AQ56" s="64"/>
      <c r="AR56" s="96" t="e">
        <f t="shared" si="6"/>
        <v>#DIV/0!</v>
      </c>
    </row>
    <row r="57" spans="1:44" ht="15" customHeight="1" hidden="1">
      <c r="A57" s="65"/>
      <c r="B57" s="88"/>
      <c r="C57" s="89"/>
      <c r="D57" s="89"/>
      <c r="E57" s="89"/>
      <c r="F57" s="64"/>
      <c r="G57" s="64"/>
      <c r="H57" s="127" t="e">
        <f t="shared" si="5"/>
        <v>#DIV/0!</v>
      </c>
      <c r="I57" s="127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>
        <f>SUM(F57+J57+N57+R57+V57+Z57+AD57)</f>
        <v>0</v>
      </c>
      <c r="AI57" s="64"/>
      <c r="AJ57" s="64"/>
      <c r="AK57" s="64"/>
      <c r="AL57" s="64"/>
      <c r="AM57" s="64"/>
      <c r="AN57" s="64"/>
      <c r="AO57" s="64"/>
      <c r="AP57" s="64">
        <f t="shared" si="1"/>
        <v>0</v>
      </c>
      <c r="AQ57" s="64"/>
      <c r="AR57" s="96" t="e">
        <f t="shared" si="6"/>
        <v>#DIV/0!</v>
      </c>
    </row>
    <row r="58" spans="1:44" ht="15" customHeight="1" hidden="1" thickBot="1">
      <c r="A58" s="65"/>
      <c r="B58" s="88"/>
      <c r="C58" s="89"/>
      <c r="D58" s="89"/>
      <c r="E58" s="89"/>
      <c r="F58" s="64"/>
      <c r="G58" s="64"/>
      <c r="H58" s="127" t="e">
        <f t="shared" si="5"/>
        <v>#DIV/0!</v>
      </c>
      <c r="I58" s="127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>
        <f>SUM(F58+J58+N58+R58+V58+Z58+AD58)</f>
        <v>0</v>
      </c>
      <c r="AI58" s="64"/>
      <c r="AJ58" s="64"/>
      <c r="AK58" s="64"/>
      <c r="AL58" s="64"/>
      <c r="AM58" s="64"/>
      <c r="AN58" s="64"/>
      <c r="AO58" s="64"/>
      <c r="AP58" s="64">
        <f t="shared" si="1"/>
        <v>0</v>
      </c>
      <c r="AQ58" s="64"/>
      <c r="AR58" s="96" t="e">
        <f t="shared" si="6"/>
        <v>#DIV/0!</v>
      </c>
    </row>
    <row r="59" spans="1:47" s="66" customFormat="1" ht="15" customHeight="1">
      <c r="A59" s="184">
        <v>9</v>
      </c>
      <c r="B59" s="185" t="s">
        <v>163</v>
      </c>
      <c r="C59" s="186"/>
      <c r="D59" s="90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2"/>
      <c r="AU59" s="66" t="e">
        <f>SUM(AR20:AR58)</f>
        <v>#DIV/0!</v>
      </c>
    </row>
    <row r="60" spans="1:48" s="95" customFormat="1" ht="15" customHeight="1" thickBot="1">
      <c r="A60" s="184"/>
      <c r="B60" s="187"/>
      <c r="C60" s="188"/>
      <c r="D60" s="93"/>
      <c r="E60" s="94">
        <f>SUM(E20:E58)</f>
        <v>55795</v>
      </c>
      <c r="F60" s="94">
        <f aca="true" t="shared" si="7" ref="F60:AQ60">SUM(F20:F58)</f>
        <v>60196</v>
      </c>
      <c r="G60" s="94">
        <f t="shared" si="7"/>
        <v>77550</v>
      </c>
      <c r="H60" s="130">
        <f t="shared" si="5"/>
        <v>128.8291580835936</v>
      </c>
      <c r="I60" s="94">
        <f t="shared" si="7"/>
        <v>29391</v>
      </c>
      <c r="J60" s="94">
        <f t="shared" si="7"/>
        <v>76275</v>
      </c>
      <c r="K60" s="94">
        <f t="shared" si="7"/>
        <v>56993</v>
      </c>
      <c r="L60" s="130">
        <f>K60/J60*100</f>
        <v>74.72041953457882</v>
      </c>
      <c r="M60" s="94">
        <f t="shared" si="7"/>
        <v>5000</v>
      </c>
      <c r="N60" s="94">
        <f t="shared" si="7"/>
        <v>6300</v>
      </c>
      <c r="O60" s="94">
        <f t="shared" si="7"/>
        <v>6988</v>
      </c>
      <c r="P60" s="130">
        <f>O60/N60*100</f>
        <v>110.92063492063492</v>
      </c>
      <c r="Q60" s="94">
        <f t="shared" si="7"/>
        <v>2575</v>
      </c>
      <c r="R60" s="94">
        <f t="shared" si="7"/>
        <v>6800</v>
      </c>
      <c r="S60" s="94">
        <f t="shared" si="7"/>
        <v>6313</v>
      </c>
      <c r="T60" s="130">
        <f>S60/R60*100</f>
        <v>92.83823529411764</v>
      </c>
      <c r="U60" s="94">
        <f t="shared" si="7"/>
        <v>0</v>
      </c>
      <c r="V60" s="94">
        <f t="shared" si="7"/>
        <v>0</v>
      </c>
      <c r="W60" s="94">
        <f t="shared" si="7"/>
        <v>0</v>
      </c>
      <c r="X60" s="130"/>
      <c r="Y60" s="94">
        <f t="shared" si="7"/>
        <v>0</v>
      </c>
      <c r="Z60" s="94">
        <f t="shared" si="7"/>
        <v>0</v>
      </c>
      <c r="AA60" s="94">
        <f t="shared" si="7"/>
        <v>96</v>
      </c>
      <c r="AB60" s="130"/>
      <c r="AC60" s="94">
        <f t="shared" si="7"/>
        <v>0</v>
      </c>
      <c r="AD60" s="94">
        <f t="shared" si="7"/>
        <v>0</v>
      </c>
      <c r="AE60" s="94">
        <f t="shared" si="7"/>
        <v>0</v>
      </c>
      <c r="AF60" s="130"/>
      <c r="AG60" s="94">
        <f t="shared" si="7"/>
        <v>92761</v>
      </c>
      <c r="AH60" s="94">
        <f>SUM(AH20:AH27)</f>
        <v>149571</v>
      </c>
      <c r="AI60" s="94">
        <f t="shared" si="7"/>
        <v>147940</v>
      </c>
      <c r="AJ60" s="130">
        <f>AI60/AH60*100</f>
        <v>98.90954797387194</v>
      </c>
      <c r="AK60" s="94">
        <f t="shared" si="7"/>
        <v>15983</v>
      </c>
      <c r="AL60" s="94">
        <f t="shared" si="7"/>
        <v>18098</v>
      </c>
      <c r="AM60" s="94">
        <f t="shared" si="7"/>
        <v>18098</v>
      </c>
      <c r="AN60" s="130">
        <f>AM60/AL60*100</f>
        <v>100</v>
      </c>
      <c r="AO60" s="94">
        <f t="shared" si="7"/>
        <v>108744</v>
      </c>
      <c r="AP60" s="94">
        <f>SUM(AP20:AP27)</f>
        <v>167669</v>
      </c>
      <c r="AQ60" s="94">
        <f t="shared" si="7"/>
        <v>166038</v>
      </c>
      <c r="AR60" s="131">
        <f>AQ60/AP60*100</f>
        <v>99.0272501177916</v>
      </c>
      <c r="AT60" s="95" t="e">
        <f>SUM(#REF!)</f>
        <v>#REF!</v>
      </c>
      <c r="AV60" s="95">
        <f>SUM(F60:AL60)</f>
        <v>759336.2179958068</v>
      </c>
    </row>
    <row r="61" ht="13.5" thickTop="1"/>
    <row r="62" spans="1:3" ht="12.75">
      <c r="A62" s="67" t="s">
        <v>35</v>
      </c>
      <c r="B62" s="69" t="s">
        <v>35</v>
      </c>
      <c r="C62" s="68" t="s">
        <v>122</v>
      </c>
    </row>
    <row r="63" spans="1:44" ht="12.75" hidden="1">
      <c r="A63" s="67" t="s">
        <v>121</v>
      </c>
      <c r="B63" s="69" t="s">
        <v>121</v>
      </c>
      <c r="C63" s="68" t="s">
        <v>123</v>
      </c>
      <c r="AR63" s="58" t="e">
        <f>AR60-'[1]Közös Hiv - kiad.'!#REF!</f>
        <v>#REF!</v>
      </c>
    </row>
    <row r="64" ht="12.75" hidden="1">
      <c r="AR64" s="58" t="e">
        <f>AR60-'[1]Közös Hiv - kiad.'!#REF!</f>
        <v>#REF!</v>
      </c>
    </row>
    <row r="65" ht="12.75" hidden="1">
      <c r="AR65" s="58" t="e">
        <f>AR64-112461</f>
        <v>#REF!</v>
      </c>
    </row>
    <row r="66" ht="12.75" hidden="1">
      <c r="AR66" s="58" t="e">
        <f>AR60+#REF!+#REF!+#REF!</f>
        <v>#REF!</v>
      </c>
    </row>
    <row r="67" ht="12.75" hidden="1"/>
    <row r="68" spans="1:3" ht="12.75">
      <c r="A68" s="67" t="s">
        <v>121</v>
      </c>
      <c r="B68" s="69" t="s">
        <v>121</v>
      </c>
      <c r="C68" s="68" t="s">
        <v>123</v>
      </c>
    </row>
  </sheetData>
  <sheetProtection/>
  <mergeCells count="28">
    <mergeCell ref="B6:AR6"/>
    <mergeCell ref="C3:F3"/>
    <mergeCell ref="B15:C15"/>
    <mergeCell ref="B16:B18"/>
    <mergeCell ref="C16:C18"/>
    <mergeCell ref="M16:P16"/>
    <mergeCell ref="B7:AR7"/>
    <mergeCell ref="E16:H16"/>
    <mergeCell ref="E17:H18"/>
    <mergeCell ref="I17:L18"/>
    <mergeCell ref="I16:L16"/>
    <mergeCell ref="A59:A60"/>
    <mergeCell ref="B59:C60"/>
    <mergeCell ref="U17:X18"/>
    <mergeCell ref="U16:X16"/>
    <mergeCell ref="Y16:AB16"/>
    <mergeCell ref="Y17:AB18"/>
    <mergeCell ref="M17:P18"/>
    <mergeCell ref="Q16:T16"/>
    <mergeCell ref="Q17:T18"/>
    <mergeCell ref="AK16:AN16"/>
    <mergeCell ref="AK17:AN18"/>
    <mergeCell ref="AO16:AR16"/>
    <mergeCell ref="AO17:AR18"/>
    <mergeCell ref="AC16:AF16"/>
    <mergeCell ref="AC17:AF18"/>
    <mergeCell ref="AG16:AJ16"/>
    <mergeCell ref="AG17:AJ1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7"/>
  <sheetViews>
    <sheetView zoomScalePageLayoutView="0" workbookViewId="0" topLeftCell="AM23">
      <selection activeCell="AV64" sqref="A1:AW64"/>
    </sheetView>
  </sheetViews>
  <sheetFormatPr defaultColWidth="9.140625" defaultRowHeight="12.75"/>
  <cols>
    <col min="1" max="1" width="4.7109375" style="8" customWidth="1"/>
    <col min="2" max="2" width="10.7109375" style="58" customWidth="1"/>
    <col min="3" max="3" width="50.421875" style="58" customWidth="1"/>
    <col min="4" max="4" width="4.7109375" style="69" customWidth="1"/>
    <col min="5" max="5" width="10.421875" style="69" customWidth="1"/>
    <col min="6" max="6" width="12.140625" style="58" customWidth="1"/>
    <col min="7" max="7" width="10.421875" style="58" customWidth="1"/>
    <col min="8" max="8" width="11.00390625" style="58" customWidth="1"/>
    <col min="9" max="9" width="10.7109375" style="58" customWidth="1"/>
    <col min="10" max="10" width="11.8515625" style="58" customWidth="1"/>
    <col min="11" max="11" width="10.57421875" style="58" customWidth="1"/>
    <col min="12" max="12" width="11.8515625" style="58" customWidth="1"/>
    <col min="13" max="13" width="10.28125" style="58" customWidth="1"/>
    <col min="14" max="14" width="11.00390625" style="58" customWidth="1"/>
    <col min="15" max="15" width="10.7109375" style="58" customWidth="1"/>
    <col min="16" max="16" width="11.57421875" style="58" customWidth="1"/>
    <col min="17" max="17" width="10.57421875" style="58" customWidth="1"/>
    <col min="18" max="18" width="11.57421875" style="58" customWidth="1"/>
    <col min="19" max="19" width="10.57421875" style="58" customWidth="1"/>
    <col min="20" max="20" width="12.00390625" style="58" customWidth="1"/>
    <col min="21" max="21" width="10.57421875" style="58" customWidth="1"/>
    <col min="22" max="22" width="11.57421875" style="58" customWidth="1"/>
    <col min="23" max="23" width="10.57421875" style="58" customWidth="1"/>
    <col min="24" max="24" width="11.28125" style="58" customWidth="1"/>
    <col min="25" max="25" width="11.00390625" style="58" customWidth="1"/>
    <col min="26" max="26" width="12.00390625" style="58" customWidth="1"/>
    <col min="27" max="27" width="10.7109375" style="58" customWidth="1"/>
    <col min="28" max="28" width="11.8515625" style="58" customWidth="1"/>
    <col min="29" max="29" width="10.421875" style="58" customWidth="1"/>
    <col min="30" max="30" width="12.140625" style="58" customWidth="1"/>
    <col min="31" max="31" width="10.421875" style="58" customWidth="1"/>
    <col min="32" max="32" width="11.57421875" style="58" customWidth="1"/>
    <col min="33" max="33" width="10.421875" style="58" customWidth="1"/>
    <col min="34" max="34" width="12.00390625" style="58" customWidth="1"/>
    <col min="35" max="35" width="10.421875" style="58" customWidth="1"/>
    <col min="36" max="36" width="11.57421875" style="58" customWidth="1"/>
    <col min="37" max="37" width="10.57421875" style="58" customWidth="1"/>
    <col min="38" max="38" width="11.421875" style="58" customWidth="1"/>
    <col min="39" max="39" width="10.7109375" style="58" customWidth="1"/>
    <col min="40" max="40" width="11.7109375" style="58" customWidth="1"/>
    <col min="41" max="41" width="10.7109375" style="58" customWidth="1"/>
    <col min="42" max="42" width="11.57421875" style="58" customWidth="1"/>
    <col min="43" max="43" width="10.57421875" style="58" customWidth="1"/>
    <col min="44" max="44" width="11.7109375" style="58" customWidth="1"/>
    <col min="45" max="45" width="10.8515625" style="58" customWidth="1"/>
    <col min="46" max="46" width="12.28125" style="58" customWidth="1"/>
    <col min="47" max="47" width="10.421875" style="58" customWidth="1"/>
    <col min="48" max="48" width="11.57421875" style="58" customWidth="1"/>
    <col min="49" max="49" width="7.28125" style="58" hidden="1" customWidth="1"/>
    <col min="50" max="50" width="9.140625" style="58" customWidth="1"/>
    <col min="51" max="51" width="9.140625" style="58" hidden="1" customWidth="1"/>
    <col min="52" max="59" width="0" style="58" hidden="1" customWidth="1"/>
    <col min="60" max="16384" width="9.140625" style="58" customWidth="1"/>
  </cols>
  <sheetData>
    <row r="1" spans="2:49" ht="12.75">
      <c r="B1" s="190"/>
      <c r="C1" s="191"/>
      <c r="D1" s="70"/>
      <c r="E1" s="70"/>
      <c r="AV1" s="6" t="s">
        <v>98</v>
      </c>
      <c r="AW1" s="24" t="s">
        <v>164</v>
      </c>
    </row>
    <row r="2" ht="12.75">
      <c r="AV2" s="24" t="s">
        <v>255</v>
      </c>
    </row>
    <row r="3" spans="2:49" ht="20.25">
      <c r="B3" s="189" t="s">
        <v>215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</row>
    <row r="4" spans="2:49" ht="20.25">
      <c r="B4" s="189" t="s">
        <v>187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77"/>
    </row>
    <row r="5" spans="2:49" ht="15">
      <c r="B5" s="201" t="s">
        <v>0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</row>
    <row r="6" spans="2:49" ht="1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</row>
    <row r="7" spans="2:49" ht="1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</row>
    <row r="8" spans="1:48" s="150" customFormat="1" ht="13.5" thickBot="1">
      <c r="A8" s="8"/>
      <c r="B8" s="151" t="s">
        <v>19</v>
      </c>
      <c r="C8" s="151" t="s">
        <v>20</v>
      </c>
      <c r="D8" s="151" t="s">
        <v>21</v>
      </c>
      <c r="E8" s="151" t="s">
        <v>22</v>
      </c>
      <c r="F8" s="151" t="s">
        <v>23</v>
      </c>
      <c r="G8" s="151" t="s">
        <v>24</v>
      </c>
      <c r="H8" s="151" t="s">
        <v>25</v>
      </c>
      <c r="I8" s="151" t="s">
        <v>30</v>
      </c>
      <c r="J8" s="151" t="s">
        <v>31</v>
      </c>
      <c r="K8" s="151" t="s">
        <v>32</v>
      </c>
      <c r="L8" s="151" t="s">
        <v>35</v>
      </c>
      <c r="M8" s="151" t="s">
        <v>33</v>
      </c>
      <c r="N8" s="151" t="s">
        <v>34</v>
      </c>
      <c r="O8" s="151" t="s">
        <v>36</v>
      </c>
      <c r="P8" s="151" t="s">
        <v>37</v>
      </c>
      <c r="Q8" s="151" t="s">
        <v>223</v>
      </c>
      <c r="R8" s="151" t="s">
        <v>224</v>
      </c>
      <c r="S8" s="151" t="s">
        <v>225</v>
      </c>
      <c r="T8" s="151" t="s">
        <v>226</v>
      </c>
      <c r="U8" s="151" t="s">
        <v>227</v>
      </c>
      <c r="V8" s="151" t="s">
        <v>228</v>
      </c>
      <c r="W8" s="151" t="s">
        <v>229</v>
      </c>
      <c r="X8" s="151" t="s">
        <v>230</v>
      </c>
      <c r="Y8" s="151" t="s">
        <v>231</v>
      </c>
      <c r="Z8" s="151" t="s">
        <v>232</v>
      </c>
      <c r="AA8" s="151" t="s">
        <v>233</v>
      </c>
      <c r="AB8" s="151" t="s">
        <v>234</v>
      </c>
      <c r="AC8" s="151" t="s">
        <v>235</v>
      </c>
      <c r="AD8" s="151" t="s">
        <v>236</v>
      </c>
      <c r="AE8" s="151" t="s">
        <v>237</v>
      </c>
      <c r="AF8" s="151" t="s">
        <v>238</v>
      </c>
      <c r="AG8" s="151" t="s">
        <v>239</v>
      </c>
      <c r="AH8" s="151" t="s">
        <v>240</v>
      </c>
      <c r="AI8" s="151" t="s">
        <v>241</v>
      </c>
      <c r="AJ8" s="151" t="s">
        <v>242</v>
      </c>
      <c r="AK8" s="151" t="s">
        <v>243</v>
      </c>
      <c r="AL8" s="151" t="s">
        <v>244</v>
      </c>
      <c r="AM8" s="151" t="s">
        <v>245</v>
      </c>
      <c r="AN8" s="151" t="s">
        <v>246</v>
      </c>
      <c r="AO8" s="151" t="s">
        <v>247</v>
      </c>
      <c r="AP8" s="151" t="s">
        <v>249</v>
      </c>
      <c r="AQ8" s="151" t="s">
        <v>248</v>
      </c>
      <c r="AR8" s="151" t="s">
        <v>250</v>
      </c>
      <c r="AS8" s="151" t="s">
        <v>251</v>
      </c>
      <c r="AT8" s="151" t="s">
        <v>252</v>
      </c>
      <c r="AU8" s="151" t="s">
        <v>253</v>
      </c>
      <c r="AV8" s="151" t="s">
        <v>254</v>
      </c>
    </row>
    <row r="9" spans="1:49" s="63" customFormat="1" ht="19.5" customHeight="1" hidden="1" thickBot="1">
      <c r="A9" s="8"/>
      <c r="B9" s="105" t="s">
        <v>19</v>
      </c>
      <c r="C9" s="105" t="s">
        <v>20</v>
      </c>
      <c r="D9" s="105" t="s">
        <v>21</v>
      </c>
      <c r="E9" s="105"/>
      <c r="F9" s="105" t="s">
        <v>22</v>
      </c>
      <c r="G9" s="105"/>
      <c r="H9" s="105"/>
      <c r="I9" s="105"/>
      <c r="J9" s="105" t="s">
        <v>23</v>
      </c>
      <c r="K9" s="105"/>
      <c r="L9" s="105"/>
      <c r="M9" s="105"/>
      <c r="N9" s="105" t="s">
        <v>24</v>
      </c>
      <c r="O9" s="105"/>
      <c r="P9" s="105"/>
      <c r="Q9" s="105"/>
      <c r="R9" s="105" t="s">
        <v>25</v>
      </c>
      <c r="S9" s="105"/>
      <c r="T9" s="105"/>
      <c r="U9" s="105"/>
      <c r="V9" s="105" t="s">
        <v>30</v>
      </c>
      <c r="W9" s="105"/>
      <c r="X9" s="105"/>
      <c r="Y9" s="105"/>
      <c r="Z9" s="105" t="s">
        <v>31</v>
      </c>
      <c r="AA9" s="105"/>
      <c r="AB9" s="105"/>
      <c r="AC9" s="105"/>
      <c r="AD9" s="105" t="s">
        <v>32</v>
      </c>
      <c r="AE9" s="105"/>
      <c r="AF9" s="105"/>
      <c r="AG9" s="105"/>
      <c r="AH9" s="105" t="s">
        <v>35</v>
      </c>
      <c r="AI9" s="105"/>
      <c r="AJ9" s="105"/>
      <c r="AK9" s="105"/>
      <c r="AL9" s="105" t="s">
        <v>33</v>
      </c>
      <c r="AM9" s="105"/>
      <c r="AN9" s="105"/>
      <c r="AO9" s="105"/>
      <c r="AP9" s="105" t="s">
        <v>34</v>
      </c>
      <c r="AQ9" s="105"/>
      <c r="AR9" s="105"/>
      <c r="AS9" s="105"/>
      <c r="AT9" s="105"/>
      <c r="AU9" s="105"/>
      <c r="AV9" s="105" t="s">
        <v>36</v>
      </c>
      <c r="AW9" s="61" t="s">
        <v>37</v>
      </c>
    </row>
    <row r="10" spans="1:49" ht="19.5" customHeight="1" thickTop="1">
      <c r="A10" s="106"/>
      <c r="B10" s="193" t="s">
        <v>107</v>
      </c>
      <c r="C10" s="193"/>
      <c r="D10" s="78"/>
      <c r="E10" s="128"/>
      <c r="F10" s="129" t="s">
        <v>124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1"/>
      <c r="AW10" s="202" t="s">
        <v>159</v>
      </c>
    </row>
    <row r="11" spans="1:49" ht="15" customHeight="1">
      <c r="A11" s="107"/>
      <c r="B11" s="196" t="s">
        <v>108</v>
      </c>
      <c r="C11" s="196" t="s">
        <v>109</v>
      </c>
      <c r="D11" s="97"/>
      <c r="E11" s="172" t="s">
        <v>125</v>
      </c>
      <c r="F11" s="173"/>
      <c r="G11" s="173"/>
      <c r="H11" s="174"/>
      <c r="I11" s="172" t="s">
        <v>126</v>
      </c>
      <c r="J11" s="173"/>
      <c r="K11" s="173"/>
      <c r="L11" s="174"/>
      <c r="M11" s="172" t="s">
        <v>127</v>
      </c>
      <c r="N11" s="173"/>
      <c r="O11" s="173"/>
      <c r="P11" s="174"/>
      <c r="Q11" s="172" t="s">
        <v>128</v>
      </c>
      <c r="R11" s="173"/>
      <c r="S11" s="173"/>
      <c r="T11" s="174"/>
      <c r="U11" s="172" t="s">
        <v>129</v>
      </c>
      <c r="V11" s="173"/>
      <c r="W11" s="173"/>
      <c r="X11" s="174"/>
      <c r="Y11" s="172" t="s">
        <v>130</v>
      </c>
      <c r="Z11" s="173"/>
      <c r="AA11" s="173"/>
      <c r="AB11" s="174"/>
      <c r="AC11" s="172" t="s">
        <v>131</v>
      </c>
      <c r="AD11" s="173"/>
      <c r="AE11" s="173"/>
      <c r="AF11" s="174"/>
      <c r="AG11" s="172" t="s">
        <v>132</v>
      </c>
      <c r="AH11" s="173"/>
      <c r="AI11" s="173"/>
      <c r="AJ11" s="174"/>
      <c r="AK11" s="172" t="s">
        <v>133</v>
      </c>
      <c r="AL11" s="173"/>
      <c r="AM11" s="173"/>
      <c r="AN11" s="174"/>
      <c r="AO11" s="172" t="s">
        <v>134</v>
      </c>
      <c r="AP11" s="173"/>
      <c r="AQ11" s="173"/>
      <c r="AR11" s="174"/>
      <c r="AS11" s="172" t="s">
        <v>135</v>
      </c>
      <c r="AT11" s="173"/>
      <c r="AU11" s="173"/>
      <c r="AV11" s="181"/>
      <c r="AW11" s="203"/>
    </row>
    <row r="12" spans="1:49" ht="15" customHeight="1">
      <c r="A12" s="107"/>
      <c r="B12" s="196"/>
      <c r="C12" s="196"/>
      <c r="D12" s="98"/>
      <c r="E12" s="198" t="s">
        <v>179</v>
      </c>
      <c r="F12" s="199"/>
      <c r="G12" s="199"/>
      <c r="H12" s="200"/>
      <c r="I12" s="198" t="s">
        <v>180</v>
      </c>
      <c r="J12" s="199"/>
      <c r="K12" s="199"/>
      <c r="L12" s="200"/>
      <c r="M12" s="198" t="s">
        <v>181</v>
      </c>
      <c r="N12" s="199"/>
      <c r="O12" s="199"/>
      <c r="P12" s="200"/>
      <c r="Q12" s="198" t="s">
        <v>182</v>
      </c>
      <c r="R12" s="199"/>
      <c r="S12" s="199"/>
      <c r="T12" s="200"/>
      <c r="U12" s="198" t="s">
        <v>183</v>
      </c>
      <c r="V12" s="199"/>
      <c r="W12" s="199"/>
      <c r="X12" s="200"/>
      <c r="Y12" s="198" t="s">
        <v>136</v>
      </c>
      <c r="Z12" s="199"/>
      <c r="AA12" s="199"/>
      <c r="AB12" s="200"/>
      <c r="AC12" s="198" t="s">
        <v>137</v>
      </c>
      <c r="AD12" s="199"/>
      <c r="AE12" s="199"/>
      <c r="AF12" s="200"/>
      <c r="AG12" s="198" t="s">
        <v>184</v>
      </c>
      <c r="AH12" s="199"/>
      <c r="AI12" s="199"/>
      <c r="AJ12" s="200"/>
      <c r="AK12" s="198" t="s">
        <v>185</v>
      </c>
      <c r="AL12" s="199"/>
      <c r="AM12" s="199"/>
      <c r="AN12" s="200"/>
      <c r="AO12" s="198" t="s">
        <v>186</v>
      </c>
      <c r="AP12" s="199"/>
      <c r="AQ12" s="199"/>
      <c r="AR12" s="200"/>
      <c r="AS12" s="198" t="s">
        <v>17</v>
      </c>
      <c r="AT12" s="199"/>
      <c r="AU12" s="199"/>
      <c r="AV12" s="207"/>
      <c r="AW12" s="203"/>
    </row>
    <row r="13" spans="1:49" ht="15" customHeight="1">
      <c r="A13" s="107"/>
      <c r="B13" s="197"/>
      <c r="C13" s="197"/>
      <c r="D13" s="98"/>
      <c r="E13" s="178"/>
      <c r="F13" s="179"/>
      <c r="G13" s="179"/>
      <c r="H13" s="180"/>
      <c r="I13" s="178"/>
      <c r="J13" s="179"/>
      <c r="K13" s="179"/>
      <c r="L13" s="180"/>
      <c r="M13" s="178"/>
      <c r="N13" s="179"/>
      <c r="O13" s="179"/>
      <c r="P13" s="180"/>
      <c r="Q13" s="178"/>
      <c r="R13" s="179"/>
      <c r="S13" s="179"/>
      <c r="T13" s="180"/>
      <c r="U13" s="178"/>
      <c r="V13" s="179"/>
      <c r="W13" s="179"/>
      <c r="X13" s="180"/>
      <c r="Y13" s="178"/>
      <c r="Z13" s="179"/>
      <c r="AA13" s="179"/>
      <c r="AB13" s="180"/>
      <c r="AC13" s="178"/>
      <c r="AD13" s="179"/>
      <c r="AE13" s="179"/>
      <c r="AF13" s="180"/>
      <c r="AG13" s="178"/>
      <c r="AH13" s="179"/>
      <c r="AI13" s="179"/>
      <c r="AJ13" s="180"/>
      <c r="AK13" s="178"/>
      <c r="AL13" s="179"/>
      <c r="AM13" s="179"/>
      <c r="AN13" s="180"/>
      <c r="AO13" s="178"/>
      <c r="AP13" s="179"/>
      <c r="AQ13" s="179"/>
      <c r="AR13" s="180"/>
      <c r="AS13" s="178"/>
      <c r="AT13" s="179"/>
      <c r="AU13" s="179"/>
      <c r="AV13" s="183"/>
      <c r="AW13" s="203"/>
    </row>
    <row r="14" spans="1:49" ht="15" customHeight="1" thickBot="1">
      <c r="A14" s="107"/>
      <c r="B14" s="99"/>
      <c r="C14" s="99"/>
      <c r="D14" s="99"/>
      <c r="E14" s="82" t="s">
        <v>209</v>
      </c>
      <c r="F14" s="82" t="s">
        <v>169</v>
      </c>
      <c r="G14" s="82" t="s">
        <v>170</v>
      </c>
      <c r="H14" s="82" t="s">
        <v>177</v>
      </c>
      <c r="I14" s="82" t="s">
        <v>209</v>
      </c>
      <c r="J14" s="82" t="s">
        <v>169</v>
      </c>
      <c r="K14" s="82" t="s">
        <v>170</v>
      </c>
      <c r="L14" s="82" t="s">
        <v>177</v>
      </c>
      <c r="M14" s="82" t="s">
        <v>209</v>
      </c>
      <c r="N14" s="82" t="s">
        <v>169</v>
      </c>
      <c r="O14" s="82" t="s">
        <v>170</v>
      </c>
      <c r="P14" s="82" t="s">
        <v>177</v>
      </c>
      <c r="Q14" s="82" t="s">
        <v>209</v>
      </c>
      <c r="R14" s="82" t="s">
        <v>169</v>
      </c>
      <c r="S14" s="82" t="s">
        <v>170</v>
      </c>
      <c r="T14" s="82" t="s">
        <v>177</v>
      </c>
      <c r="U14" s="82" t="s">
        <v>209</v>
      </c>
      <c r="V14" s="82" t="s">
        <v>169</v>
      </c>
      <c r="W14" s="82" t="s">
        <v>170</v>
      </c>
      <c r="X14" s="82" t="s">
        <v>177</v>
      </c>
      <c r="Y14" s="82" t="s">
        <v>209</v>
      </c>
      <c r="Z14" s="82" t="s">
        <v>169</v>
      </c>
      <c r="AA14" s="82" t="s">
        <v>170</v>
      </c>
      <c r="AB14" s="82" t="s">
        <v>177</v>
      </c>
      <c r="AC14" s="82" t="s">
        <v>209</v>
      </c>
      <c r="AD14" s="82" t="s">
        <v>169</v>
      </c>
      <c r="AE14" s="82" t="s">
        <v>170</v>
      </c>
      <c r="AF14" s="82" t="s">
        <v>177</v>
      </c>
      <c r="AG14" s="82" t="s">
        <v>209</v>
      </c>
      <c r="AH14" s="82" t="s">
        <v>169</v>
      </c>
      <c r="AI14" s="82" t="s">
        <v>170</v>
      </c>
      <c r="AJ14" s="82" t="s">
        <v>177</v>
      </c>
      <c r="AK14" s="82" t="s">
        <v>209</v>
      </c>
      <c r="AL14" s="82" t="s">
        <v>169</v>
      </c>
      <c r="AM14" s="82" t="s">
        <v>170</v>
      </c>
      <c r="AN14" s="82" t="s">
        <v>177</v>
      </c>
      <c r="AO14" s="82" t="s">
        <v>209</v>
      </c>
      <c r="AP14" s="82" t="s">
        <v>169</v>
      </c>
      <c r="AQ14" s="82" t="s">
        <v>170</v>
      </c>
      <c r="AR14" s="82" t="s">
        <v>177</v>
      </c>
      <c r="AS14" s="82" t="s">
        <v>209</v>
      </c>
      <c r="AT14" s="82" t="s">
        <v>169</v>
      </c>
      <c r="AU14" s="82" t="s">
        <v>170</v>
      </c>
      <c r="AV14" s="83" t="s">
        <v>177</v>
      </c>
      <c r="AW14" s="204"/>
    </row>
    <row r="15" spans="1:54" ht="13.5" thickTop="1">
      <c r="A15" s="57" t="s">
        <v>58</v>
      </c>
      <c r="B15" s="108" t="s">
        <v>102</v>
      </c>
      <c r="C15" s="85" t="s">
        <v>138</v>
      </c>
      <c r="D15" s="86" t="s">
        <v>35</v>
      </c>
      <c r="E15" s="142">
        <v>7150</v>
      </c>
      <c r="F15" s="64">
        <v>6616</v>
      </c>
      <c r="G15" s="64">
        <v>5852</v>
      </c>
      <c r="H15" s="127">
        <f>G15/F15*100</f>
        <v>88.45223700120918</v>
      </c>
      <c r="I15" s="64">
        <v>1538</v>
      </c>
      <c r="J15" s="64">
        <v>1472</v>
      </c>
      <c r="K15" s="64">
        <v>1076</v>
      </c>
      <c r="L15" s="127">
        <f>K15/J15*100</f>
        <v>73.09782608695652</v>
      </c>
      <c r="M15" s="64">
        <v>40</v>
      </c>
      <c r="N15" s="64">
        <v>40</v>
      </c>
      <c r="O15" s="64">
        <v>0</v>
      </c>
      <c r="P15" s="127">
        <f>O15/N15*100</f>
        <v>0</v>
      </c>
      <c r="Q15" s="64"/>
      <c r="R15" s="64"/>
      <c r="S15" s="64"/>
      <c r="T15" s="127"/>
      <c r="U15" s="64">
        <v>1000</v>
      </c>
      <c r="V15" s="64">
        <v>526</v>
      </c>
      <c r="W15" s="64">
        <v>0</v>
      </c>
      <c r="X15" s="127"/>
      <c r="Y15" s="64"/>
      <c r="Z15" s="64">
        <v>79</v>
      </c>
      <c r="AA15" s="64">
        <v>78</v>
      </c>
      <c r="AB15" s="127">
        <f>AA15/Z15*100</f>
        <v>98.73417721518987</v>
      </c>
      <c r="AC15" s="64"/>
      <c r="AD15" s="64"/>
      <c r="AE15" s="64"/>
      <c r="AF15" s="127"/>
      <c r="AG15" s="64"/>
      <c r="AH15" s="64"/>
      <c r="AI15" s="64"/>
      <c r="AJ15" s="127"/>
      <c r="AK15" s="64">
        <f>SUM(E15+I15+M15+Q15+U15+Y15+AC15+AG15)</f>
        <v>9728</v>
      </c>
      <c r="AL15" s="64">
        <f>SUM(F15+J15+N15+R15+V15+Z15+AD15+AH15)</f>
        <v>8733</v>
      </c>
      <c r="AM15" s="64">
        <f aca="true" t="shared" si="0" ref="AM15:AM36">SUM(AI15,AE15,AA15,W15,S15,O15,K15,G15)</f>
        <v>7006</v>
      </c>
      <c r="AN15" s="127">
        <f>AM15/AL15*100</f>
        <v>80.22443604717738</v>
      </c>
      <c r="AO15" s="64"/>
      <c r="AP15" s="64"/>
      <c r="AQ15" s="64"/>
      <c r="AR15" s="127"/>
      <c r="AS15" s="64">
        <f>AK15+AO15</f>
        <v>9728</v>
      </c>
      <c r="AT15" s="64">
        <f>AL15+AP15</f>
        <v>8733</v>
      </c>
      <c r="AU15" s="64">
        <f aca="true" t="shared" si="1" ref="AU15:AU35">SUM(AM15)</f>
        <v>7006</v>
      </c>
      <c r="AV15" s="96">
        <f>AU15/AT15*100</f>
        <v>80.22443604717738</v>
      </c>
      <c r="AW15" s="101"/>
      <c r="BB15" s="58">
        <f>N15+J15+F15</f>
        <v>8128</v>
      </c>
    </row>
    <row r="16" spans="1:52" ht="12.75">
      <c r="A16" s="57" t="s">
        <v>47</v>
      </c>
      <c r="B16" s="108" t="s">
        <v>145</v>
      </c>
      <c r="C16" s="87" t="s">
        <v>154</v>
      </c>
      <c r="D16" s="86" t="s">
        <v>35</v>
      </c>
      <c r="E16" s="142"/>
      <c r="F16" s="64"/>
      <c r="G16" s="64"/>
      <c r="H16" s="127"/>
      <c r="I16" s="64"/>
      <c r="J16" s="64"/>
      <c r="K16" s="64"/>
      <c r="L16" s="127"/>
      <c r="M16" s="64">
        <v>762</v>
      </c>
      <c r="N16" s="64">
        <v>792</v>
      </c>
      <c r="O16" s="64">
        <v>692</v>
      </c>
      <c r="P16" s="127">
        <f aca="true" t="shared" si="2" ref="P16:P64">O16/N16*100</f>
        <v>87.37373737373737</v>
      </c>
      <c r="Q16" s="64"/>
      <c r="R16" s="64"/>
      <c r="S16" s="64"/>
      <c r="T16" s="127"/>
      <c r="U16" s="64"/>
      <c r="V16" s="64"/>
      <c r="W16" s="64"/>
      <c r="X16" s="127"/>
      <c r="Y16" s="64"/>
      <c r="Z16" s="64"/>
      <c r="AA16" s="64"/>
      <c r="AB16" s="127"/>
      <c r="AC16" s="64"/>
      <c r="AD16" s="64"/>
      <c r="AE16" s="64"/>
      <c r="AF16" s="127"/>
      <c r="AG16" s="64"/>
      <c r="AH16" s="64"/>
      <c r="AI16" s="64"/>
      <c r="AJ16" s="127"/>
      <c r="AK16" s="64">
        <f aca="true" t="shared" si="3" ref="AK16:AL36">SUM(E16+I16+M16+Q16+U16+Y16+AC16+AG16)</f>
        <v>762</v>
      </c>
      <c r="AL16" s="64">
        <f t="shared" si="3"/>
        <v>792</v>
      </c>
      <c r="AM16" s="64">
        <f t="shared" si="0"/>
        <v>692</v>
      </c>
      <c r="AN16" s="127">
        <f aca="true" t="shared" si="4" ref="AN16:AN64">AM16/AL16*100</f>
        <v>87.37373737373737</v>
      </c>
      <c r="AO16" s="64"/>
      <c r="AP16" s="64"/>
      <c r="AQ16" s="64"/>
      <c r="AR16" s="127"/>
      <c r="AS16" s="64">
        <f aca="true" t="shared" si="5" ref="AS16:AT36">AK16+AO16</f>
        <v>762</v>
      </c>
      <c r="AT16" s="64">
        <f t="shared" si="5"/>
        <v>792</v>
      </c>
      <c r="AU16" s="64">
        <f t="shared" si="1"/>
        <v>692</v>
      </c>
      <c r="AV16" s="96">
        <f aca="true" t="shared" si="6" ref="AV16:AV62">AU16/AT16*100</f>
        <v>87.37373737373737</v>
      </c>
      <c r="AW16" s="102"/>
      <c r="AZ16" s="58">
        <f>N16+J16+F16</f>
        <v>792</v>
      </c>
    </row>
    <row r="17" spans="1:49" ht="12.75">
      <c r="A17" s="57" t="s">
        <v>39</v>
      </c>
      <c r="B17" s="108" t="s">
        <v>99</v>
      </c>
      <c r="C17" s="87" t="s">
        <v>216</v>
      </c>
      <c r="D17" s="86" t="s">
        <v>35</v>
      </c>
      <c r="E17" s="142"/>
      <c r="F17" s="64"/>
      <c r="G17" s="64"/>
      <c r="H17" s="127"/>
      <c r="I17" s="64"/>
      <c r="J17" s="64"/>
      <c r="K17" s="64"/>
      <c r="L17" s="127"/>
      <c r="M17" s="64"/>
      <c r="N17" s="64"/>
      <c r="O17" s="64"/>
      <c r="P17" s="127"/>
      <c r="Q17" s="64"/>
      <c r="R17" s="64"/>
      <c r="S17" s="64"/>
      <c r="T17" s="127"/>
      <c r="U17" s="64"/>
      <c r="V17" s="64"/>
      <c r="W17" s="64"/>
      <c r="X17" s="127"/>
      <c r="Y17" s="64"/>
      <c r="Z17" s="64">
        <v>36108</v>
      </c>
      <c r="AA17" s="64">
        <v>1278</v>
      </c>
      <c r="AB17" s="127">
        <f>AA17/Z17*100</f>
        <v>3.53938185443669</v>
      </c>
      <c r="AC17" s="64"/>
      <c r="AD17" s="64">
        <v>698</v>
      </c>
      <c r="AE17" s="64">
        <v>0</v>
      </c>
      <c r="AF17" s="127"/>
      <c r="AG17" s="64"/>
      <c r="AH17" s="64"/>
      <c r="AI17" s="64"/>
      <c r="AJ17" s="127"/>
      <c r="AK17" s="64">
        <f t="shared" si="3"/>
        <v>0</v>
      </c>
      <c r="AL17" s="64">
        <f t="shared" si="3"/>
        <v>36806</v>
      </c>
      <c r="AM17" s="64">
        <f t="shared" si="0"/>
        <v>1278</v>
      </c>
      <c r="AN17" s="127">
        <f t="shared" si="4"/>
        <v>3.472259957615606</v>
      </c>
      <c r="AO17" s="64"/>
      <c r="AP17" s="64"/>
      <c r="AQ17" s="64"/>
      <c r="AR17" s="127"/>
      <c r="AS17" s="64"/>
      <c r="AT17" s="64">
        <f t="shared" si="5"/>
        <v>36806</v>
      </c>
      <c r="AU17" s="64">
        <f t="shared" si="1"/>
        <v>1278</v>
      </c>
      <c r="AV17" s="96">
        <f t="shared" si="6"/>
        <v>3.472259957615606</v>
      </c>
      <c r="AW17" s="102"/>
    </row>
    <row r="18" spans="1:49" ht="12.75">
      <c r="A18" s="57" t="s">
        <v>40</v>
      </c>
      <c r="B18" s="108" t="s">
        <v>140</v>
      </c>
      <c r="C18" s="85" t="s">
        <v>141</v>
      </c>
      <c r="D18" s="86" t="s">
        <v>35</v>
      </c>
      <c r="E18" s="142"/>
      <c r="F18" s="64"/>
      <c r="G18" s="64"/>
      <c r="H18" s="127"/>
      <c r="I18" s="64"/>
      <c r="J18" s="64"/>
      <c r="K18" s="64"/>
      <c r="L18" s="127"/>
      <c r="M18" s="64"/>
      <c r="N18" s="64"/>
      <c r="O18" s="64"/>
      <c r="P18" s="127"/>
      <c r="Q18" s="64"/>
      <c r="R18" s="64"/>
      <c r="S18" s="64"/>
      <c r="T18" s="127"/>
      <c r="U18" s="64"/>
      <c r="V18" s="64">
        <v>3395</v>
      </c>
      <c r="W18" s="64">
        <v>167</v>
      </c>
      <c r="X18" s="127">
        <f>W18/V18*100</f>
        <v>4.91899852724595</v>
      </c>
      <c r="Y18" s="64"/>
      <c r="Z18" s="64"/>
      <c r="AA18" s="64"/>
      <c r="AB18" s="127"/>
      <c r="AC18" s="64"/>
      <c r="AD18" s="64"/>
      <c r="AE18" s="64"/>
      <c r="AF18" s="127"/>
      <c r="AG18" s="64"/>
      <c r="AH18" s="64"/>
      <c r="AI18" s="64"/>
      <c r="AJ18" s="127"/>
      <c r="AK18" s="64">
        <f t="shared" si="3"/>
        <v>0</v>
      </c>
      <c r="AL18" s="64">
        <f t="shared" si="3"/>
        <v>3395</v>
      </c>
      <c r="AM18" s="64">
        <f t="shared" si="0"/>
        <v>167</v>
      </c>
      <c r="AN18" s="127">
        <f t="shared" si="4"/>
        <v>4.91899852724595</v>
      </c>
      <c r="AO18" s="64"/>
      <c r="AP18" s="64">
        <v>2690</v>
      </c>
      <c r="AQ18" s="64">
        <v>2690</v>
      </c>
      <c r="AR18" s="127">
        <f aca="true" t="shared" si="7" ref="AR18:AR64">AQ18/AP18*100</f>
        <v>100</v>
      </c>
      <c r="AS18" s="64">
        <f>SUM(AK18,AO18)</f>
        <v>0</v>
      </c>
      <c r="AT18" s="64">
        <f>SUM(AL18,AP18)</f>
        <v>6085</v>
      </c>
      <c r="AU18" s="64">
        <f>SUM(AM18,AQ18)</f>
        <v>2857</v>
      </c>
      <c r="AV18" s="96">
        <f t="shared" si="6"/>
        <v>46.95152013147083</v>
      </c>
      <c r="AW18" s="102"/>
    </row>
    <row r="19" spans="1:49" ht="12.75">
      <c r="A19" s="57" t="s">
        <v>41</v>
      </c>
      <c r="B19" s="108" t="s">
        <v>198</v>
      </c>
      <c r="C19" s="85" t="s">
        <v>199</v>
      </c>
      <c r="D19" s="86" t="s">
        <v>35</v>
      </c>
      <c r="E19" s="142"/>
      <c r="F19" s="64"/>
      <c r="G19" s="64"/>
      <c r="H19" s="127"/>
      <c r="I19" s="64"/>
      <c r="J19" s="64"/>
      <c r="K19" s="64"/>
      <c r="L19" s="127"/>
      <c r="M19" s="64"/>
      <c r="N19" s="64"/>
      <c r="O19" s="64"/>
      <c r="P19" s="127"/>
      <c r="Q19" s="64"/>
      <c r="R19" s="64"/>
      <c r="S19" s="64"/>
      <c r="T19" s="127"/>
      <c r="U19" s="64"/>
      <c r="V19" s="64"/>
      <c r="W19" s="64">
        <v>1209</v>
      </c>
      <c r="X19" s="127"/>
      <c r="Y19" s="64"/>
      <c r="Z19" s="64"/>
      <c r="AA19" s="64"/>
      <c r="AB19" s="127"/>
      <c r="AC19" s="64"/>
      <c r="AD19" s="64"/>
      <c r="AE19" s="64"/>
      <c r="AF19" s="127"/>
      <c r="AG19" s="64"/>
      <c r="AH19" s="64"/>
      <c r="AI19" s="64"/>
      <c r="AJ19" s="127"/>
      <c r="AK19" s="64"/>
      <c r="AL19" s="64">
        <f t="shared" si="3"/>
        <v>0</v>
      </c>
      <c r="AM19" s="64">
        <f t="shared" si="0"/>
        <v>1209</v>
      </c>
      <c r="AN19" s="127"/>
      <c r="AO19" s="64"/>
      <c r="AP19" s="64"/>
      <c r="AQ19" s="64"/>
      <c r="AR19" s="127"/>
      <c r="AS19" s="64"/>
      <c r="AT19" s="64"/>
      <c r="AU19" s="64">
        <f>SUM(AM19,AQ19)</f>
        <v>1209</v>
      </c>
      <c r="AV19" s="96"/>
      <c r="AW19" s="102"/>
    </row>
    <row r="20" spans="1:49" ht="12.75">
      <c r="A20" s="57" t="s">
        <v>26</v>
      </c>
      <c r="B20" s="108" t="s">
        <v>143</v>
      </c>
      <c r="C20" s="87" t="s">
        <v>144</v>
      </c>
      <c r="D20" s="86" t="s">
        <v>35</v>
      </c>
      <c r="E20" s="142">
        <v>20693</v>
      </c>
      <c r="F20" s="64">
        <v>20817</v>
      </c>
      <c r="G20" s="64">
        <v>20572</v>
      </c>
      <c r="H20" s="127">
        <f aca="true" t="shared" si="8" ref="H20:H64">G20/F20*100</f>
        <v>98.82307729259739</v>
      </c>
      <c r="I20" s="64">
        <v>2276</v>
      </c>
      <c r="J20" s="64">
        <v>2640</v>
      </c>
      <c r="K20" s="64">
        <v>2429</v>
      </c>
      <c r="L20" s="127">
        <f aca="true" t="shared" si="9" ref="L20:L64">K20/J20*100</f>
        <v>92.00757575757575</v>
      </c>
      <c r="M20" s="64">
        <v>3707</v>
      </c>
      <c r="N20" s="64">
        <v>4650</v>
      </c>
      <c r="O20" s="64">
        <v>3783</v>
      </c>
      <c r="P20" s="127">
        <f t="shared" si="2"/>
        <v>81.35483870967742</v>
      </c>
      <c r="Q20" s="64"/>
      <c r="R20" s="64"/>
      <c r="S20" s="64"/>
      <c r="T20" s="127"/>
      <c r="U20" s="64"/>
      <c r="V20" s="64"/>
      <c r="W20" s="64"/>
      <c r="X20" s="127"/>
      <c r="Y20" s="64">
        <v>29391</v>
      </c>
      <c r="Z20" s="64">
        <v>33289</v>
      </c>
      <c r="AA20" s="64">
        <v>33172</v>
      </c>
      <c r="AB20" s="127">
        <f aca="true" t="shared" si="10" ref="AB20:AB64">AA20/Z20*100</f>
        <v>99.64853254828923</v>
      </c>
      <c r="AC20" s="64"/>
      <c r="AD20" s="64">
        <v>9084</v>
      </c>
      <c r="AE20" s="64">
        <v>8937</v>
      </c>
      <c r="AF20" s="127">
        <f>AE20/AD20*100</f>
        <v>98.38177014531043</v>
      </c>
      <c r="AG20" s="64"/>
      <c r="AH20" s="64"/>
      <c r="AI20" s="64"/>
      <c r="AJ20" s="127"/>
      <c r="AK20" s="64">
        <f t="shared" si="3"/>
        <v>56067</v>
      </c>
      <c r="AL20" s="64">
        <f t="shared" si="3"/>
        <v>70480</v>
      </c>
      <c r="AM20" s="64">
        <f t="shared" si="0"/>
        <v>68893</v>
      </c>
      <c r="AN20" s="127">
        <f t="shared" si="4"/>
        <v>97.7482973893303</v>
      </c>
      <c r="AO20" s="64"/>
      <c r="AP20" s="64"/>
      <c r="AQ20" s="64"/>
      <c r="AR20" s="127"/>
      <c r="AS20" s="64">
        <f t="shared" si="5"/>
        <v>56067</v>
      </c>
      <c r="AT20" s="64">
        <f t="shared" si="5"/>
        <v>70480</v>
      </c>
      <c r="AU20" s="64">
        <f t="shared" si="1"/>
        <v>68893</v>
      </c>
      <c r="AV20" s="96">
        <f t="shared" si="6"/>
        <v>97.7482973893303</v>
      </c>
      <c r="AW20" s="123"/>
    </row>
    <row r="21" spans="1:49" ht="12.75">
      <c r="A21" s="57" t="s">
        <v>27</v>
      </c>
      <c r="B21" s="108" t="s">
        <v>217</v>
      </c>
      <c r="C21" s="87" t="s">
        <v>218</v>
      </c>
      <c r="D21" s="86" t="s">
        <v>35</v>
      </c>
      <c r="E21" s="142"/>
      <c r="F21" s="64"/>
      <c r="G21" s="64"/>
      <c r="H21" s="127"/>
      <c r="I21" s="64"/>
      <c r="J21" s="64"/>
      <c r="K21" s="64"/>
      <c r="L21" s="127"/>
      <c r="M21" s="64"/>
      <c r="N21" s="64"/>
      <c r="O21" s="64"/>
      <c r="P21" s="127"/>
      <c r="Q21" s="64"/>
      <c r="R21" s="64"/>
      <c r="S21" s="64"/>
      <c r="T21" s="127"/>
      <c r="U21" s="64"/>
      <c r="V21" s="64"/>
      <c r="W21" s="64"/>
      <c r="X21" s="127"/>
      <c r="Y21" s="64"/>
      <c r="Z21" s="64">
        <v>4154</v>
      </c>
      <c r="AA21" s="64">
        <v>4153</v>
      </c>
      <c r="AB21" s="127">
        <f>AA21/Z21*100</f>
        <v>99.97592681752528</v>
      </c>
      <c r="AC21" s="64"/>
      <c r="AD21" s="64"/>
      <c r="AE21" s="64"/>
      <c r="AF21" s="127"/>
      <c r="AG21" s="64"/>
      <c r="AH21" s="64"/>
      <c r="AI21" s="64"/>
      <c r="AJ21" s="127"/>
      <c r="AK21" s="64">
        <f t="shared" si="3"/>
        <v>0</v>
      </c>
      <c r="AL21" s="64">
        <f t="shared" si="3"/>
        <v>4154</v>
      </c>
      <c r="AM21" s="64">
        <f t="shared" si="0"/>
        <v>4153</v>
      </c>
      <c r="AN21" s="127">
        <f t="shared" si="4"/>
        <v>99.97592681752528</v>
      </c>
      <c r="AO21" s="64"/>
      <c r="AP21" s="64"/>
      <c r="AQ21" s="64"/>
      <c r="AR21" s="127"/>
      <c r="AS21" s="64"/>
      <c r="AT21" s="64">
        <f t="shared" si="5"/>
        <v>4154</v>
      </c>
      <c r="AU21" s="64">
        <f t="shared" si="1"/>
        <v>4153</v>
      </c>
      <c r="AV21" s="96">
        <f t="shared" si="6"/>
        <v>99.97592681752528</v>
      </c>
      <c r="AW21" s="123"/>
    </row>
    <row r="22" spans="1:49" ht="12.75">
      <c r="A22" s="57" t="s">
        <v>28</v>
      </c>
      <c r="B22" s="108" t="s">
        <v>219</v>
      </c>
      <c r="C22" s="87" t="s">
        <v>220</v>
      </c>
      <c r="D22" s="86" t="s">
        <v>35</v>
      </c>
      <c r="E22" s="142"/>
      <c r="F22" s="64"/>
      <c r="G22" s="64"/>
      <c r="H22" s="127"/>
      <c r="I22" s="64"/>
      <c r="J22" s="64"/>
      <c r="K22" s="64"/>
      <c r="L22" s="127"/>
      <c r="M22" s="64"/>
      <c r="N22" s="64">
        <v>1519</v>
      </c>
      <c r="O22" s="64">
        <v>1506</v>
      </c>
      <c r="P22" s="127">
        <f t="shared" si="2"/>
        <v>99.14417379855168</v>
      </c>
      <c r="Q22" s="64"/>
      <c r="R22" s="64"/>
      <c r="S22" s="64"/>
      <c r="T22" s="127"/>
      <c r="U22" s="64"/>
      <c r="V22" s="64"/>
      <c r="W22" s="64"/>
      <c r="X22" s="127"/>
      <c r="Y22" s="64"/>
      <c r="Z22" s="64"/>
      <c r="AA22" s="64"/>
      <c r="AB22" s="127"/>
      <c r="AC22" s="64"/>
      <c r="AD22" s="64"/>
      <c r="AE22" s="64"/>
      <c r="AF22" s="127"/>
      <c r="AG22" s="64"/>
      <c r="AH22" s="64"/>
      <c r="AI22" s="64"/>
      <c r="AJ22" s="127"/>
      <c r="AK22" s="64">
        <f t="shared" si="3"/>
        <v>0</v>
      </c>
      <c r="AL22" s="64">
        <f t="shared" si="3"/>
        <v>1519</v>
      </c>
      <c r="AM22" s="64">
        <f t="shared" si="0"/>
        <v>1506</v>
      </c>
      <c r="AN22" s="127">
        <f t="shared" si="4"/>
        <v>99.14417379855168</v>
      </c>
      <c r="AO22" s="64"/>
      <c r="AP22" s="64"/>
      <c r="AQ22" s="64"/>
      <c r="AR22" s="127"/>
      <c r="AS22" s="64"/>
      <c r="AT22" s="64">
        <f t="shared" si="5"/>
        <v>1519</v>
      </c>
      <c r="AU22" s="64">
        <f t="shared" si="1"/>
        <v>1506</v>
      </c>
      <c r="AV22" s="96">
        <f t="shared" si="6"/>
        <v>99.14417379855168</v>
      </c>
      <c r="AW22" s="123"/>
    </row>
    <row r="23" spans="1:52" ht="12.75">
      <c r="A23" s="57" t="s">
        <v>29</v>
      </c>
      <c r="B23" s="108" t="s">
        <v>153</v>
      </c>
      <c r="C23" s="85" t="s">
        <v>191</v>
      </c>
      <c r="D23" s="86" t="s">
        <v>35</v>
      </c>
      <c r="E23" s="142"/>
      <c r="F23" s="64"/>
      <c r="G23" s="64"/>
      <c r="H23" s="127"/>
      <c r="I23" s="64"/>
      <c r="J23" s="64"/>
      <c r="K23" s="64"/>
      <c r="L23" s="127"/>
      <c r="M23" s="64">
        <v>180</v>
      </c>
      <c r="N23" s="64">
        <v>180</v>
      </c>
      <c r="O23" s="64">
        <v>46</v>
      </c>
      <c r="P23" s="127">
        <f t="shared" si="2"/>
        <v>25.555555555555554</v>
      </c>
      <c r="Q23" s="64"/>
      <c r="R23" s="64"/>
      <c r="S23" s="64"/>
      <c r="T23" s="127"/>
      <c r="U23" s="64"/>
      <c r="V23" s="64"/>
      <c r="W23" s="64"/>
      <c r="X23" s="127"/>
      <c r="Y23" s="64"/>
      <c r="Z23" s="64"/>
      <c r="AA23" s="64"/>
      <c r="AB23" s="127"/>
      <c r="AC23" s="64"/>
      <c r="AD23" s="64"/>
      <c r="AE23" s="64"/>
      <c r="AF23" s="127"/>
      <c r="AG23" s="64"/>
      <c r="AH23" s="64"/>
      <c r="AI23" s="64"/>
      <c r="AJ23" s="127"/>
      <c r="AK23" s="64">
        <f t="shared" si="3"/>
        <v>180</v>
      </c>
      <c r="AL23" s="64">
        <f t="shared" si="3"/>
        <v>180</v>
      </c>
      <c r="AM23" s="64">
        <f t="shared" si="0"/>
        <v>46</v>
      </c>
      <c r="AN23" s="127">
        <f t="shared" si="4"/>
        <v>25.555555555555554</v>
      </c>
      <c r="AO23" s="64"/>
      <c r="AP23" s="64"/>
      <c r="AQ23" s="64"/>
      <c r="AR23" s="127"/>
      <c r="AS23" s="64">
        <f t="shared" si="5"/>
        <v>180</v>
      </c>
      <c r="AT23" s="64">
        <f t="shared" si="5"/>
        <v>180</v>
      </c>
      <c r="AU23" s="64">
        <f t="shared" si="1"/>
        <v>46</v>
      </c>
      <c r="AV23" s="96">
        <f t="shared" si="6"/>
        <v>25.555555555555554</v>
      </c>
      <c r="AW23" s="123">
        <v>1</v>
      </c>
      <c r="AZ23" s="58">
        <f>N23+J23+F23</f>
        <v>180</v>
      </c>
    </row>
    <row r="24" spans="1:52" ht="12.75">
      <c r="A24" s="57" t="s">
        <v>5</v>
      </c>
      <c r="B24" s="108" t="s">
        <v>100</v>
      </c>
      <c r="C24" s="87" t="s">
        <v>146</v>
      </c>
      <c r="D24" s="86" t="s">
        <v>35</v>
      </c>
      <c r="E24" s="142"/>
      <c r="F24" s="64"/>
      <c r="G24" s="64">
        <v>0</v>
      </c>
      <c r="H24" s="127"/>
      <c r="I24" s="64"/>
      <c r="J24" s="64"/>
      <c r="K24" s="64"/>
      <c r="L24" s="127"/>
      <c r="M24" s="64">
        <v>1568</v>
      </c>
      <c r="N24" s="64">
        <v>1268</v>
      </c>
      <c r="O24" s="64">
        <v>1089</v>
      </c>
      <c r="P24" s="127">
        <f t="shared" si="2"/>
        <v>85.8832807570978</v>
      </c>
      <c r="Q24" s="64"/>
      <c r="R24" s="64"/>
      <c r="S24" s="64"/>
      <c r="T24" s="127"/>
      <c r="U24" s="64"/>
      <c r="V24" s="64"/>
      <c r="W24" s="64"/>
      <c r="X24" s="127"/>
      <c r="Y24" s="64"/>
      <c r="Z24" s="64"/>
      <c r="AA24" s="64"/>
      <c r="AB24" s="127"/>
      <c r="AC24" s="64"/>
      <c r="AD24" s="64"/>
      <c r="AE24" s="64"/>
      <c r="AF24" s="127"/>
      <c r="AG24" s="64"/>
      <c r="AH24" s="64"/>
      <c r="AI24" s="64"/>
      <c r="AJ24" s="127"/>
      <c r="AK24" s="64">
        <f t="shared" si="3"/>
        <v>1568</v>
      </c>
      <c r="AL24" s="64">
        <f t="shared" si="3"/>
        <v>1268</v>
      </c>
      <c r="AM24" s="64">
        <f t="shared" si="0"/>
        <v>1089</v>
      </c>
      <c r="AN24" s="127">
        <f t="shared" si="4"/>
        <v>85.8832807570978</v>
      </c>
      <c r="AO24" s="64"/>
      <c r="AP24" s="64"/>
      <c r="AQ24" s="64"/>
      <c r="AR24" s="127"/>
      <c r="AS24" s="64">
        <f t="shared" si="5"/>
        <v>1568</v>
      </c>
      <c r="AT24" s="64">
        <f t="shared" si="5"/>
        <v>1268</v>
      </c>
      <c r="AU24" s="64">
        <f t="shared" si="1"/>
        <v>1089</v>
      </c>
      <c r="AV24" s="96">
        <f t="shared" si="6"/>
        <v>85.8832807570978</v>
      </c>
      <c r="AW24" s="123"/>
      <c r="AZ24" s="58">
        <f>N24+J24+F24</f>
        <v>1268</v>
      </c>
    </row>
    <row r="25" spans="1:49" ht="12.75">
      <c r="A25" s="57" t="s">
        <v>6</v>
      </c>
      <c r="B25" s="108" t="s">
        <v>221</v>
      </c>
      <c r="C25" s="87" t="s">
        <v>222</v>
      </c>
      <c r="D25" s="86" t="s">
        <v>35</v>
      </c>
      <c r="E25" s="142"/>
      <c r="F25" s="64"/>
      <c r="G25" s="64"/>
      <c r="H25" s="127"/>
      <c r="I25" s="64"/>
      <c r="J25" s="64"/>
      <c r="K25" s="64"/>
      <c r="L25" s="127"/>
      <c r="M25" s="64"/>
      <c r="N25" s="64">
        <v>1510</v>
      </c>
      <c r="O25" s="64">
        <v>1509</v>
      </c>
      <c r="P25" s="127"/>
      <c r="Q25" s="64"/>
      <c r="R25" s="64"/>
      <c r="S25" s="64"/>
      <c r="T25" s="127"/>
      <c r="U25" s="64"/>
      <c r="V25" s="64"/>
      <c r="W25" s="64"/>
      <c r="X25" s="127"/>
      <c r="Y25" s="64"/>
      <c r="Z25" s="64"/>
      <c r="AA25" s="64"/>
      <c r="AB25" s="127"/>
      <c r="AC25" s="64"/>
      <c r="AD25" s="64"/>
      <c r="AE25" s="64"/>
      <c r="AF25" s="127"/>
      <c r="AG25" s="64"/>
      <c r="AH25" s="64"/>
      <c r="AI25" s="64"/>
      <c r="AJ25" s="127"/>
      <c r="AK25" s="64"/>
      <c r="AL25" s="64">
        <f t="shared" si="3"/>
        <v>1510</v>
      </c>
      <c r="AM25" s="64">
        <f t="shared" si="0"/>
        <v>1509</v>
      </c>
      <c r="AN25" s="127">
        <f t="shared" si="4"/>
        <v>99.93377483443709</v>
      </c>
      <c r="AO25" s="64"/>
      <c r="AP25" s="64"/>
      <c r="AQ25" s="64"/>
      <c r="AR25" s="127"/>
      <c r="AS25" s="64"/>
      <c r="AT25" s="64">
        <f t="shared" si="5"/>
        <v>1510</v>
      </c>
      <c r="AU25" s="64">
        <f t="shared" si="1"/>
        <v>1509</v>
      </c>
      <c r="AV25" s="96">
        <f t="shared" si="6"/>
        <v>99.93377483443709</v>
      </c>
      <c r="AW25" s="123"/>
    </row>
    <row r="26" spans="1:49" ht="12.75">
      <c r="A26" s="57" t="s">
        <v>7</v>
      </c>
      <c r="B26" s="108" t="s">
        <v>101</v>
      </c>
      <c r="C26" s="85" t="s">
        <v>120</v>
      </c>
      <c r="D26" s="86" t="s">
        <v>35</v>
      </c>
      <c r="E26" s="142">
        <v>500</v>
      </c>
      <c r="F26" s="64">
        <v>609</v>
      </c>
      <c r="G26" s="64">
        <v>560</v>
      </c>
      <c r="H26" s="127">
        <f t="shared" si="8"/>
        <v>91.95402298850574</v>
      </c>
      <c r="I26" s="64">
        <v>200</v>
      </c>
      <c r="J26" s="64">
        <v>200</v>
      </c>
      <c r="K26" s="64">
        <v>141</v>
      </c>
      <c r="L26" s="127">
        <f t="shared" si="9"/>
        <v>70.5</v>
      </c>
      <c r="M26" s="64">
        <v>6240</v>
      </c>
      <c r="N26" s="64">
        <v>6144</v>
      </c>
      <c r="O26" s="64">
        <v>4929</v>
      </c>
      <c r="P26" s="127">
        <f t="shared" si="2"/>
        <v>80.224609375</v>
      </c>
      <c r="Q26" s="64"/>
      <c r="R26" s="64"/>
      <c r="S26" s="64"/>
      <c r="T26" s="127"/>
      <c r="U26" s="64">
        <v>5241</v>
      </c>
      <c r="V26" s="64">
        <v>4860</v>
      </c>
      <c r="W26" s="64">
        <v>0</v>
      </c>
      <c r="X26" s="127">
        <f aca="true" t="shared" si="11" ref="X26:X64">W26/V26*100</f>
        <v>0</v>
      </c>
      <c r="Y26" s="64">
        <v>12000</v>
      </c>
      <c r="Z26" s="64">
        <v>3787</v>
      </c>
      <c r="AA26" s="64">
        <v>3031</v>
      </c>
      <c r="AB26" s="127">
        <f t="shared" si="10"/>
        <v>80.0369685767098</v>
      </c>
      <c r="AC26" s="64">
        <v>900</v>
      </c>
      <c r="AD26" s="64">
        <v>900</v>
      </c>
      <c r="AE26" s="64">
        <v>0</v>
      </c>
      <c r="AF26" s="127">
        <f aca="true" t="shared" si="12" ref="AF26:AF64">AE26/AD26*100</f>
        <v>0</v>
      </c>
      <c r="AG26" s="64"/>
      <c r="AH26" s="64"/>
      <c r="AI26" s="64"/>
      <c r="AJ26" s="127"/>
      <c r="AK26" s="64">
        <f t="shared" si="3"/>
        <v>25081</v>
      </c>
      <c r="AL26" s="64">
        <f t="shared" si="3"/>
        <v>16500</v>
      </c>
      <c r="AM26" s="64">
        <f t="shared" si="0"/>
        <v>8661</v>
      </c>
      <c r="AN26" s="127">
        <f t="shared" si="4"/>
        <v>52.490909090909085</v>
      </c>
      <c r="AO26" s="64"/>
      <c r="AP26" s="64"/>
      <c r="AQ26" s="64"/>
      <c r="AR26" s="127"/>
      <c r="AS26" s="64">
        <f t="shared" si="5"/>
        <v>25081</v>
      </c>
      <c r="AT26" s="64">
        <f t="shared" si="5"/>
        <v>16500</v>
      </c>
      <c r="AU26" s="64">
        <f t="shared" si="1"/>
        <v>8661</v>
      </c>
      <c r="AV26" s="96">
        <f t="shared" si="6"/>
        <v>52.490909090909085</v>
      </c>
      <c r="AW26" s="123"/>
    </row>
    <row r="27" spans="1:49" ht="12.75">
      <c r="A27" s="57" t="s">
        <v>8</v>
      </c>
      <c r="B27" s="108" t="s">
        <v>196</v>
      </c>
      <c r="C27" s="85" t="s">
        <v>197</v>
      </c>
      <c r="D27" s="86" t="s">
        <v>35</v>
      </c>
      <c r="E27" s="142"/>
      <c r="F27" s="64"/>
      <c r="G27" s="64"/>
      <c r="H27" s="127"/>
      <c r="I27" s="64"/>
      <c r="J27" s="64"/>
      <c r="K27" s="64"/>
      <c r="L27" s="127"/>
      <c r="M27" s="64"/>
      <c r="N27" s="64">
        <v>198</v>
      </c>
      <c r="O27" s="64">
        <v>197</v>
      </c>
      <c r="P27" s="127">
        <f t="shared" si="2"/>
        <v>99.4949494949495</v>
      </c>
      <c r="Q27" s="64"/>
      <c r="R27" s="64"/>
      <c r="S27" s="64"/>
      <c r="T27" s="127"/>
      <c r="U27" s="64"/>
      <c r="V27" s="64"/>
      <c r="W27" s="64"/>
      <c r="X27" s="127"/>
      <c r="Y27" s="64"/>
      <c r="Z27" s="64">
        <v>14</v>
      </c>
      <c r="AA27" s="64">
        <v>13</v>
      </c>
      <c r="AB27" s="127">
        <f>AA27/Z27*100</f>
        <v>92.85714285714286</v>
      </c>
      <c r="AC27" s="64"/>
      <c r="AD27" s="64"/>
      <c r="AE27" s="64"/>
      <c r="AF27" s="127"/>
      <c r="AG27" s="64"/>
      <c r="AH27" s="64"/>
      <c r="AI27" s="64"/>
      <c r="AJ27" s="127"/>
      <c r="AK27" s="64">
        <f t="shared" si="3"/>
        <v>0</v>
      </c>
      <c r="AL27" s="64">
        <f t="shared" si="3"/>
        <v>212</v>
      </c>
      <c r="AM27" s="64">
        <f t="shared" si="0"/>
        <v>210</v>
      </c>
      <c r="AN27" s="127">
        <f t="shared" si="4"/>
        <v>99.05660377358491</v>
      </c>
      <c r="AO27" s="64"/>
      <c r="AP27" s="64"/>
      <c r="AQ27" s="64"/>
      <c r="AR27" s="127"/>
      <c r="AS27" s="64">
        <f>SUM(AK27,AO27)</f>
        <v>0</v>
      </c>
      <c r="AT27" s="64">
        <f>SUM(AL27,AP27)</f>
        <v>212</v>
      </c>
      <c r="AU27" s="64">
        <f t="shared" si="1"/>
        <v>210</v>
      </c>
      <c r="AV27" s="96">
        <f t="shared" si="6"/>
        <v>99.05660377358491</v>
      </c>
      <c r="AW27" s="123"/>
    </row>
    <row r="28" spans="1:49" ht="12.75">
      <c r="A28" s="57" t="s">
        <v>42</v>
      </c>
      <c r="B28" s="108" t="s">
        <v>189</v>
      </c>
      <c r="C28" s="85" t="s">
        <v>193</v>
      </c>
      <c r="D28" s="86" t="s">
        <v>35</v>
      </c>
      <c r="E28" s="142">
        <v>100</v>
      </c>
      <c r="F28" s="64">
        <v>100</v>
      </c>
      <c r="G28" s="64"/>
      <c r="H28" s="127">
        <f t="shared" si="8"/>
        <v>0</v>
      </c>
      <c r="I28" s="64"/>
      <c r="J28" s="64"/>
      <c r="K28" s="64"/>
      <c r="L28" s="127"/>
      <c r="M28" s="64">
        <v>1500</v>
      </c>
      <c r="N28" s="64">
        <v>2476</v>
      </c>
      <c r="O28" s="64">
        <v>2375</v>
      </c>
      <c r="P28" s="127">
        <f t="shared" si="2"/>
        <v>95.92084006462036</v>
      </c>
      <c r="Q28" s="64"/>
      <c r="R28" s="64"/>
      <c r="S28" s="64"/>
      <c r="T28" s="127"/>
      <c r="U28" s="64"/>
      <c r="V28" s="64"/>
      <c r="W28" s="64"/>
      <c r="X28" s="127"/>
      <c r="Y28" s="64"/>
      <c r="Z28" s="64">
        <v>235</v>
      </c>
      <c r="AA28" s="64">
        <v>234</v>
      </c>
      <c r="AB28" s="127">
        <f t="shared" si="10"/>
        <v>99.57446808510639</v>
      </c>
      <c r="AC28" s="64"/>
      <c r="AD28" s="64"/>
      <c r="AE28" s="64"/>
      <c r="AF28" s="127"/>
      <c r="AG28" s="64"/>
      <c r="AH28" s="64"/>
      <c r="AI28" s="64"/>
      <c r="AJ28" s="127"/>
      <c r="AK28" s="64">
        <f t="shared" si="3"/>
        <v>1600</v>
      </c>
      <c r="AL28" s="64">
        <f t="shared" si="3"/>
        <v>2811</v>
      </c>
      <c r="AM28" s="64">
        <f t="shared" si="0"/>
        <v>2609</v>
      </c>
      <c r="AN28" s="127">
        <f t="shared" si="4"/>
        <v>92.8139452152259</v>
      </c>
      <c r="AO28" s="64"/>
      <c r="AP28" s="64"/>
      <c r="AQ28" s="64"/>
      <c r="AR28" s="127"/>
      <c r="AS28" s="64">
        <f>SUM(AK28,AO28)</f>
        <v>1600</v>
      </c>
      <c r="AT28" s="64">
        <f>SUM(AL28,AP28)</f>
        <v>2811</v>
      </c>
      <c r="AU28" s="64">
        <f t="shared" si="1"/>
        <v>2609</v>
      </c>
      <c r="AV28" s="96">
        <f t="shared" si="6"/>
        <v>92.8139452152259</v>
      </c>
      <c r="AW28" s="123"/>
    </row>
    <row r="29" spans="1:52" ht="12.75">
      <c r="A29" s="57" t="s">
        <v>43</v>
      </c>
      <c r="B29" s="108" t="s">
        <v>103</v>
      </c>
      <c r="C29" s="87" t="s">
        <v>148</v>
      </c>
      <c r="D29" s="86" t="s">
        <v>192</v>
      </c>
      <c r="E29" s="142"/>
      <c r="F29" s="64"/>
      <c r="G29" s="64"/>
      <c r="H29" s="127"/>
      <c r="I29" s="64"/>
      <c r="J29" s="64"/>
      <c r="K29" s="64"/>
      <c r="L29" s="127"/>
      <c r="M29" s="64"/>
      <c r="N29" s="64"/>
      <c r="O29" s="64"/>
      <c r="P29" s="127"/>
      <c r="Q29" s="64"/>
      <c r="R29" s="64"/>
      <c r="S29" s="64"/>
      <c r="T29" s="127"/>
      <c r="U29" s="64">
        <v>550</v>
      </c>
      <c r="V29" s="64">
        <v>857</v>
      </c>
      <c r="W29" s="64">
        <v>856</v>
      </c>
      <c r="X29" s="127">
        <f t="shared" si="11"/>
        <v>99.88331388564761</v>
      </c>
      <c r="Y29" s="64"/>
      <c r="Z29" s="64"/>
      <c r="AA29" s="64"/>
      <c r="AB29" s="127"/>
      <c r="AC29" s="64"/>
      <c r="AD29" s="64"/>
      <c r="AE29" s="64"/>
      <c r="AF29" s="127"/>
      <c r="AG29" s="64"/>
      <c r="AH29" s="64"/>
      <c r="AI29" s="64"/>
      <c r="AJ29" s="127"/>
      <c r="AK29" s="64">
        <f t="shared" si="3"/>
        <v>550</v>
      </c>
      <c r="AL29" s="64">
        <f t="shared" si="3"/>
        <v>857</v>
      </c>
      <c r="AM29" s="64">
        <f t="shared" si="0"/>
        <v>856</v>
      </c>
      <c r="AN29" s="127">
        <f t="shared" si="4"/>
        <v>99.88331388564761</v>
      </c>
      <c r="AO29" s="64"/>
      <c r="AP29" s="64"/>
      <c r="AQ29" s="64"/>
      <c r="AR29" s="127"/>
      <c r="AS29" s="64">
        <f t="shared" si="5"/>
        <v>550</v>
      </c>
      <c r="AT29" s="64">
        <f t="shared" si="5"/>
        <v>857</v>
      </c>
      <c r="AU29" s="64">
        <f t="shared" si="1"/>
        <v>856</v>
      </c>
      <c r="AV29" s="96">
        <f t="shared" si="6"/>
        <v>99.88331388564761</v>
      </c>
      <c r="AW29" s="123"/>
      <c r="AZ29" s="58">
        <f>N29+J29+F29</f>
        <v>0</v>
      </c>
    </row>
    <row r="30" spans="1:49" ht="12.75">
      <c r="A30" s="57" t="s">
        <v>44</v>
      </c>
      <c r="B30" s="108" t="s">
        <v>210</v>
      </c>
      <c r="C30" s="87" t="s">
        <v>211</v>
      </c>
      <c r="D30" s="86" t="s">
        <v>35</v>
      </c>
      <c r="E30" s="142"/>
      <c r="F30" s="64"/>
      <c r="G30" s="64"/>
      <c r="H30" s="127"/>
      <c r="I30" s="64"/>
      <c r="J30" s="64"/>
      <c r="K30" s="64"/>
      <c r="L30" s="127"/>
      <c r="M30" s="64"/>
      <c r="N30" s="64">
        <v>392</v>
      </c>
      <c r="O30" s="64">
        <v>391</v>
      </c>
      <c r="P30" s="127">
        <f t="shared" si="2"/>
        <v>99.74489795918367</v>
      </c>
      <c r="Q30" s="64"/>
      <c r="R30" s="64"/>
      <c r="S30" s="64"/>
      <c r="T30" s="127"/>
      <c r="U30" s="64"/>
      <c r="V30" s="64"/>
      <c r="W30" s="64"/>
      <c r="X30" s="127"/>
      <c r="Y30" s="64"/>
      <c r="Z30" s="64"/>
      <c r="AA30" s="64"/>
      <c r="AB30" s="127"/>
      <c r="AC30" s="64"/>
      <c r="AD30" s="64"/>
      <c r="AE30" s="64"/>
      <c r="AF30" s="127"/>
      <c r="AG30" s="64"/>
      <c r="AH30" s="64"/>
      <c r="AI30" s="64"/>
      <c r="AJ30" s="127"/>
      <c r="AK30" s="64"/>
      <c r="AL30" s="64">
        <f t="shared" si="3"/>
        <v>392</v>
      </c>
      <c r="AM30" s="64">
        <f t="shared" si="0"/>
        <v>391</v>
      </c>
      <c r="AN30" s="127">
        <f t="shared" si="4"/>
        <v>99.74489795918367</v>
      </c>
      <c r="AO30" s="64"/>
      <c r="AP30" s="64"/>
      <c r="AQ30" s="64"/>
      <c r="AR30" s="127"/>
      <c r="AS30" s="64"/>
      <c r="AT30" s="64">
        <f t="shared" si="5"/>
        <v>392</v>
      </c>
      <c r="AU30" s="64">
        <f t="shared" si="1"/>
        <v>391</v>
      </c>
      <c r="AV30" s="96">
        <f t="shared" si="6"/>
        <v>99.74489795918367</v>
      </c>
      <c r="AW30" s="123"/>
    </row>
    <row r="31" spans="1:49" ht="12.75">
      <c r="A31" s="57" t="s">
        <v>45</v>
      </c>
      <c r="B31" s="108" t="s">
        <v>188</v>
      </c>
      <c r="C31" s="87" t="s">
        <v>194</v>
      </c>
      <c r="D31" s="86" t="s">
        <v>35</v>
      </c>
      <c r="E31" s="142"/>
      <c r="F31" s="64"/>
      <c r="G31" s="64"/>
      <c r="H31" s="127"/>
      <c r="I31" s="64"/>
      <c r="J31" s="64"/>
      <c r="K31" s="64"/>
      <c r="L31" s="127"/>
      <c r="M31" s="64"/>
      <c r="N31" s="64"/>
      <c r="O31" s="64"/>
      <c r="P31" s="127"/>
      <c r="Q31" s="64"/>
      <c r="R31" s="64">
        <v>344</v>
      </c>
      <c r="S31" s="64">
        <v>344</v>
      </c>
      <c r="T31" s="127">
        <f aca="true" t="shared" si="13" ref="T31:T64">S31/R31*100</f>
        <v>100</v>
      </c>
      <c r="U31" s="64"/>
      <c r="V31" s="64"/>
      <c r="W31" s="64"/>
      <c r="X31" s="127"/>
      <c r="Y31" s="64"/>
      <c r="Z31" s="64"/>
      <c r="AA31" s="64"/>
      <c r="AB31" s="127"/>
      <c r="AC31" s="64"/>
      <c r="AD31" s="64"/>
      <c r="AE31" s="64"/>
      <c r="AF31" s="127"/>
      <c r="AG31" s="64"/>
      <c r="AH31" s="64"/>
      <c r="AI31" s="64"/>
      <c r="AJ31" s="127"/>
      <c r="AK31" s="64">
        <f t="shared" si="3"/>
        <v>0</v>
      </c>
      <c r="AL31" s="64">
        <f t="shared" si="3"/>
        <v>344</v>
      </c>
      <c r="AM31" s="64">
        <f t="shared" si="0"/>
        <v>344</v>
      </c>
      <c r="AN31" s="127">
        <f t="shared" si="4"/>
        <v>100</v>
      </c>
      <c r="AO31" s="64"/>
      <c r="AP31" s="64"/>
      <c r="AQ31" s="64"/>
      <c r="AR31" s="127"/>
      <c r="AS31" s="64">
        <f t="shared" si="5"/>
        <v>0</v>
      </c>
      <c r="AT31" s="64">
        <f t="shared" si="5"/>
        <v>344</v>
      </c>
      <c r="AU31" s="64">
        <f t="shared" si="1"/>
        <v>344</v>
      </c>
      <c r="AV31" s="96">
        <f t="shared" si="6"/>
        <v>100</v>
      </c>
      <c r="AW31" s="123"/>
    </row>
    <row r="32" spans="1:49" ht="12.75">
      <c r="A32" s="57" t="s">
        <v>46</v>
      </c>
      <c r="B32" s="108" t="s">
        <v>150</v>
      </c>
      <c r="C32" s="87" t="s">
        <v>152</v>
      </c>
      <c r="D32" s="86" t="s">
        <v>35</v>
      </c>
      <c r="E32" s="142"/>
      <c r="F32" s="64"/>
      <c r="G32" s="64"/>
      <c r="H32" s="127"/>
      <c r="I32" s="64"/>
      <c r="J32" s="64"/>
      <c r="K32" s="64"/>
      <c r="L32" s="127"/>
      <c r="M32" s="64">
        <v>1400</v>
      </c>
      <c r="N32" s="64">
        <v>1579</v>
      </c>
      <c r="O32" s="64">
        <v>1516</v>
      </c>
      <c r="P32" s="127">
        <f t="shared" si="2"/>
        <v>96.0101329955668</v>
      </c>
      <c r="Q32" s="64"/>
      <c r="R32" s="64"/>
      <c r="S32" s="64"/>
      <c r="T32" s="127"/>
      <c r="U32" s="64"/>
      <c r="V32" s="64"/>
      <c r="W32" s="64"/>
      <c r="X32" s="127"/>
      <c r="Y32" s="64"/>
      <c r="Z32" s="64"/>
      <c r="AA32" s="64"/>
      <c r="AB32" s="127"/>
      <c r="AC32" s="64"/>
      <c r="AD32" s="64"/>
      <c r="AE32" s="64"/>
      <c r="AF32" s="127"/>
      <c r="AG32" s="64"/>
      <c r="AH32" s="64"/>
      <c r="AI32" s="64"/>
      <c r="AJ32" s="127"/>
      <c r="AK32" s="64">
        <f t="shared" si="3"/>
        <v>1400</v>
      </c>
      <c r="AL32" s="64">
        <f t="shared" si="3"/>
        <v>1579</v>
      </c>
      <c r="AM32" s="64">
        <f t="shared" si="0"/>
        <v>1516</v>
      </c>
      <c r="AN32" s="127">
        <f t="shared" si="4"/>
        <v>96.0101329955668</v>
      </c>
      <c r="AO32" s="64"/>
      <c r="AP32" s="64"/>
      <c r="AQ32" s="64"/>
      <c r="AR32" s="127"/>
      <c r="AS32" s="64">
        <f t="shared" si="5"/>
        <v>1400</v>
      </c>
      <c r="AT32" s="64">
        <f t="shared" si="5"/>
        <v>1579</v>
      </c>
      <c r="AU32" s="64">
        <f t="shared" si="1"/>
        <v>1516</v>
      </c>
      <c r="AV32" s="96">
        <f t="shared" si="6"/>
        <v>96.0101329955668</v>
      </c>
      <c r="AW32" s="123"/>
    </row>
    <row r="33" spans="1:54" ht="12.75">
      <c r="A33" s="57" t="s">
        <v>49</v>
      </c>
      <c r="B33" s="108" t="s">
        <v>155</v>
      </c>
      <c r="C33" s="85" t="s">
        <v>156</v>
      </c>
      <c r="D33" s="86" t="s">
        <v>121</v>
      </c>
      <c r="E33" s="142">
        <v>4000</v>
      </c>
      <c r="F33" s="64">
        <v>4982</v>
      </c>
      <c r="G33" s="64">
        <v>4670</v>
      </c>
      <c r="H33" s="127">
        <f t="shared" si="8"/>
        <v>93.73745483741469</v>
      </c>
      <c r="I33" s="64">
        <v>800</v>
      </c>
      <c r="J33" s="64">
        <v>962</v>
      </c>
      <c r="K33" s="64">
        <v>962</v>
      </c>
      <c r="L33" s="127">
        <f t="shared" si="9"/>
        <v>100</v>
      </c>
      <c r="M33" s="64">
        <v>350</v>
      </c>
      <c r="N33" s="64">
        <v>228</v>
      </c>
      <c r="O33" s="64">
        <v>200</v>
      </c>
      <c r="P33" s="127">
        <f t="shared" si="2"/>
        <v>87.71929824561403</v>
      </c>
      <c r="Q33" s="64"/>
      <c r="R33" s="64"/>
      <c r="S33" s="64"/>
      <c r="T33" s="127"/>
      <c r="U33" s="64"/>
      <c r="V33" s="64"/>
      <c r="W33" s="64"/>
      <c r="X33" s="127"/>
      <c r="Y33" s="64"/>
      <c r="Z33" s="64">
        <v>147</v>
      </c>
      <c r="AA33" s="64">
        <v>145</v>
      </c>
      <c r="AB33" s="127">
        <f t="shared" si="10"/>
        <v>98.63945578231292</v>
      </c>
      <c r="AC33" s="64"/>
      <c r="AD33" s="64"/>
      <c r="AE33" s="64"/>
      <c r="AF33" s="127"/>
      <c r="AG33" s="64"/>
      <c r="AH33" s="64"/>
      <c r="AI33" s="64"/>
      <c r="AJ33" s="127"/>
      <c r="AK33" s="64">
        <f t="shared" si="3"/>
        <v>5150</v>
      </c>
      <c r="AL33" s="64">
        <f t="shared" si="3"/>
        <v>6319</v>
      </c>
      <c r="AM33" s="64">
        <f t="shared" si="0"/>
        <v>5977</v>
      </c>
      <c r="AN33" s="127">
        <f t="shared" si="4"/>
        <v>94.58775122645989</v>
      </c>
      <c r="AO33" s="64"/>
      <c r="AP33" s="64"/>
      <c r="AQ33" s="64"/>
      <c r="AR33" s="127"/>
      <c r="AS33" s="64">
        <f t="shared" si="5"/>
        <v>5150</v>
      </c>
      <c r="AT33" s="64">
        <f t="shared" si="5"/>
        <v>6319</v>
      </c>
      <c r="AU33" s="64">
        <f t="shared" si="1"/>
        <v>5977</v>
      </c>
      <c r="AV33" s="96">
        <f t="shared" si="6"/>
        <v>94.58775122645989</v>
      </c>
      <c r="AW33" s="123"/>
      <c r="AZ33" s="58">
        <f>F33+J33</f>
        <v>5944</v>
      </c>
      <c r="BB33" s="58">
        <f>N33</f>
        <v>228</v>
      </c>
    </row>
    <row r="34" spans="1:54" ht="12.75">
      <c r="A34" s="57" t="s">
        <v>50</v>
      </c>
      <c r="B34" s="108" t="s">
        <v>149</v>
      </c>
      <c r="C34" s="87" t="s">
        <v>151</v>
      </c>
      <c r="D34" s="86" t="s">
        <v>121</v>
      </c>
      <c r="E34" s="142">
        <v>2000</v>
      </c>
      <c r="F34" s="64">
        <v>2321</v>
      </c>
      <c r="G34" s="64">
        <v>2180</v>
      </c>
      <c r="H34" s="127">
        <f t="shared" si="8"/>
        <v>93.92503231365791</v>
      </c>
      <c r="I34" s="64">
        <v>440</v>
      </c>
      <c r="J34" s="64">
        <v>492</v>
      </c>
      <c r="K34" s="64">
        <v>492</v>
      </c>
      <c r="L34" s="127">
        <f t="shared" si="9"/>
        <v>100</v>
      </c>
      <c r="M34" s="64">
        <v>1500</v>
      </c>
      <c r="N34" s="64">
        <v>1567</v>
      </c>
      <c r="O34" s="64">
        <v>1557</v>
      </c>
      <c r="P34" s="127">
        <f t="shared" si="2"/>
        <v>99.36183790682833</v>
      </c>
      <c r="Q34" s="64"/>
      <c r="R34" s="64"/>
      <c r="S34" s="64"/>
      <c r="T34" s="127"/>
      <c r="U34" s="64"/>
      <c r="V34" s="64"/>
      <c r="W34" s="64"/>
      <c r="X34" s="127"/>
      <c r="Y34" s="64"/>
      <c r="Z34" s="64"/>
      <c r="AA34" s="64"/>
      <c r="AB34" s="127"/>
      <c r="AC34" s="64"/>
      <c r="AD34" s="64"/>
      <c r="AE34" s="64"/>
      <c r="AF34" s="127"/>
      <c r="AG34" s="64"/>
      <c r="AH34" s="64"/>
      <c r="AI34" s="64"/>
      <c r="AJ34" s="127"/>
      <c r="AK34" s="64">
        <f t="shared" si="3"/>
        <v>3940</v>
      </c>
      <c r="AL34" s="64">
        <f t="shared" si="3"/>
        <v>4380</v>
      </c>
      <c r="AM34" s="64">
        <f t="shared" si="0"/>
        <v>4229</v>
      </c>
      <c r="AN34" s="127">
        <f t="shared" si="4"/>
        <v>96.55251141552512</v>
      </c>
      <c r="AO34" s="64"/>
      <c r="AP34" s="64"/>
      <c r="AQ34" s="64"/>
      <c r="AR34" s="127"/>
      <c r="AS34" s="64">
        <f t="shared" si="5"/>
        <v>3940</v>
      </c>
      <c r="AT34" s="64">
        <f t="shared" si="5"/>
        <v>4380</v>
      </c>
      <c r="AU34" s="64">
        <f t="shared" si="1"/>
        <v>4229</v>
      </c>
      <c r="AV34" s="96">
        <f t="shared" si="6"/>
        <v>96.55251141552512</v>
      </c>
      <c r="AW34" s="102">
        <v>1</v>
      </c>
      <c r="AZ34" s="58">
        <f>F34+J34</f>
        <v>2813</v>
      </c>
      <c r="BB34" s="58">
        <f>N34+J34+F34</f>
        <v>4380</v>
      </c>
    </row>
    <row r="35" spans="1:49" ht="12.75">
      <c r="A35" s="57" t="s">
        <v>51</v>
      </c>
      <c r="B35" s="108" t="s">
        <v>147</v>
      </c>
      <c r="C35" s="87" t="s">
        <v>202</v>
      </c>
      <c r="D35" s="86" t="s">
        <v>35</v>
      </c>
      <c r="E35" s="142"/>
      <c r="F35" s="64"/>
      <c r="G35" s="64"/>
      <c r="H35" s="127"/>
      <c r="I35" s="64"/>
      <c r="J35" s="64"/>
      <c r="K35" s="64"/>
      <c r="L35" s="127"/>
      <c r="M35" s="64"/>
      <c r="N35" s="64"/>
      <c r="O35" s="64"/>
      <c r="P35" s="127"/>
      <c r="Q35" s="64">
        <v>1400</v>
      </c>
      <c r="R35" s="64">
        <v>1400</v>
      </c>
      <c r="S35" s="64">
        <v>661</v>
      </c>
      <c r="T35" s="127">
        <f t="shared" si="13"/>
        <v>47.214285714285715</v>
      </c>
      <c r="U35" s="64"/>
      <c r="V35" s="64"/>
      <c r="W35" s="64"/>
      <c r="X35" s="127"/>
      <c r="Y35" s="64"/>
      <c r="Z35" s="64"/>
      <c r="AA35" s="64"/>
      <c r="AB35" s="127"/>
      <c r="AC35" s="64"/>
      <c r="AD35" s="64"/>
      <c r="AE35" s="64"/>
      <c r="AF35" s="127"/>
      <c r="AG35" s="64"/>
      <c r="AH35" s="64"/>
      <c r="AI35" s="64"/>
      <c r="AJ35" s="127"/>
      <c r="AK35" s="64">
        <f t="shared" si="3"/>
        <v>1400</v>
      </c>
      <c r="AL35" s="64">
        <f t="shared" si="3"/>
        <v>1400</v>
      </c>
      <c r="AM35" s="64">
        <f t="shared" si="0"/>
        <v>661</v>
      </c>
      <c r="AN35" s="127">
        <f t="shared" si="4"/>
        <v>47.214285714285715</v>
      </c>
      <c r="AO35" s="64"/>
      <c r="AP35" s="64"/>
      <c r="AQ35" s="64"/>
      <c r="AR35" s="127"/>
      <c r="AS35" s="64">
        <f t="shared" si="5"/>
        <v>1400</v>
      </c>
      <c r="AT35" s="64">
        <f t="shared" si="5"/>
        <v>1400</v>
      </c>
      <c r="AU35" s="64">
        <f t="shared" si="1"/>
        <v>661</v>
      </c>
      <c r="AV35" s="96">
        <f t="shared" si="6"/>
        <v>47.214285714285715</v>
      </c>
      <c r="AW35" s="123"/>
    </row>
    <row r="36" spans="1:49" ht="13.5" thickBot="1">
      <c r="A36" s="57" t="s">
        <v>52</v>
      </c>
      <c r="B36" s="108" t="s">
        <v>142</v>
      </c>
      <c r="C36" s="87" t="s">
        <v>212</v>
      </c>
      <c r="D36" s="86" t="s">
        <v>35</v>
      </c>
      <c r="E36" s="142"/>
      <c r="F36" s="64"/>
      <c r="G36" s="64"/>
      <c r="H36" s="127"/>
      <c r="I36" s="64"/>
      <c r="J36" s="64"/>
      <c r="K36" s="64"/>
      <c r="L36" s="127"/>
      <c r="M36" s="64">
        <v>280</v>
      </c>
      <c r="N36" s="64">
        <v>310</v>
      </c>
      <c r="O36" s="64">
        <v>301</v>
      </c>
      <c r="P36" s="127">
        <f t="shared" si="2"/>
        <v>97.09677419354838</v>
      </c>
      <c r="Q36" s="64"/>
      <c r="R36" s="64"/>
      <c r="S36" s="64"/>
      <c r="T36" s="127"/>
      <c r="U36" s="64"/>
      <c r="V36" s="64"/>
      <c r="W36" s="64"/>
      <c r="X36" s="127"/>
      <c r="Y36" s="64"/>
      <c r="Z36" s="64"/>
      <c r="AA36" s="64"/>
      <c r="AB36" s="127"/>
      <c r="AC36" s="64"/>
      <c r="AD36" s="64"/>
      <c r="AE36" s="64"/>
      <c r="AF36" s="127"/>
      <c r="AG36" s="64"/>
      <c r="AH36" s="64"/>
      <c r="AI36" s="64"/>
      <c r="AJ36" s="127"/>
      <c r="AK36" s="64">
        <f t="shared" si="3"/>
        <v>280</v>
      </c>
      <c r="AL36" s="64">
        <f t="shared" si="3"/>
        <v>310</v>
      </c>
      <c r="AM36" s="64">
        <f t="shared" si="0"/>
        <v>301</v>
      </c>
      <c r="AN36" s="127">
        <f t="shared" si="4"/>
        <v>97.09677419354838</v>
      </c>
      <c r="AO36" s="64">
        <v>1038</v>
      </c>
      <c r="AP36" s="64">
        <v>1038</v>
      </c>
      <c r="AQ36" s="64">
        <v>1038</v>
      </c>
      <c r="AR36" s="127">
        <f t="shared" si="7"/>
        <v>100</v>
      </c>
      <c r="AS36" s="64">
        <f t="shared" si="5"/>
        <v>1318</v>
      </c>
      <c r="AT36" s="64">
        <f t="shared" si="5"/>
        <v>1348</v>
      </c>
      <c r="AU36" s="64">
        <f>SUM(AM36,AQ36)</f>
        <v>1339</v>
      </c>
      <c r="AV36" s="96">
        <f t="shared" si="6"/>
        <v>99.33234421364985</v>
      </c>
      <c r="AW36" s="123"/>
    </row>
    <row r="37" spans="1:48" ht="12.75" hidden="1">
      <c r="A37" s="57"/>
      <c r="B37" s="108"/>
      <c r="C37" s="87"/>
      <c r="D37" s="86"/>
      <c r="E37" s="86"/>
      <c r="F37" s="64"/>
      <c r="G37" s="64"/>
      <c r="H37" s="127" t="e">
        <f t="shared" si="8"/>
        <v>#DIV/0!</v>
      </c>
      <c r="I37" s="64"/>
      <c r="J37" s="64"/>
      <c r="K37" s="64"/>
      <c r="L37" s="127" t="e">
        <f t="shared" si="9"/>
        <v>#DIV/0!</v>
      </c>
      <c r="M37" s="64"/>
      <c r="N37" s="64"/>
      <c r="O37" s="64"/>
      <c r="P37" s="127" t="e">
        <f t="shared" si="2"/>
        <v>#DIV/0!</v>
      </c>
      <c r="Q37" s="64"/>
      <c r="R37" s="64"/>
      <c r="S37" s="64"/>
      <c r="T37" s="127" t="e">
        <f t="shared" si="13"/>
        <v>#DIV/0!</v>
      </c>
      <c r="U37" s="64"/>
      <c r="V37" s="64"/>
      <c r="W37" s="64"/>
      <c r="X37" s="127" t="e">
        <f t="shared" si="11"/>
        <v>#DIV/0!</v>
      </c>
      <c r="Y37" s="64"/>
      <c r="Z37" s="64"/>
      <c r="AA37" s="64"/>
      <c r="AB37" s="127" t="e">
        <f t="shared" si="10"/>
        <v>#DIV/0!</v>
      </c>
      <c r="AC37" s="64"/>
      <c r="AD37" s="64"/>
      <c r="AE37" s="64"/>
      <c r="AF37" s="127" t="e">
        <f t="shared" si="12"/>
        <v>#DIV/0!</v>
      </c>
      <c r="AG37" s="64"/>
      <c r="AH37" s="64"/>
      <c r="AI37" s="64"/>
      <c r="AJ37" s="127" t="e">
        <f aca="true" t="shared" si="14" ref="AJ37:AJ64">AI37/AH37*100</f>
        <v>#DIV/0!</v>
      </c>
      <c r="AK37" s="64"/>
      <c r="AL37" s="64"/>
      <c r="AM37" s="64"/>
      <c r="AN37" s="127" t="e">
        <f t="shared" si="4"/>
        <v>#DIV/0!</v>
      </c>
      <c r="AO37" s="64"/>
      <c r="AP37" s="64"/>
      <c r="AQ37" s="64"/>
      <c r="AR37" s="127" t="e">
        <f t="shared" si="7"/>
        <v>#DIV/0!</v>
      </c>
      <c r="AS37" s="64"/>
      <c r="AT37" s="64"/>
      <c r="AU37" s="64"/>
      <c r="AV37" s="96" t="e">
        <f t="shared" si="6"/>
        <v>#DIV/0!</v>
      </c>
    </row>
    <row r="38" spans="1:48" ht="12.75" hidden="1">
      <c r="A38" s="57"/>
      <c r="B38" s="108"/>
      <c r="C38" s="87"/>
      <c r="D38" s="86"/>
      <c r="E38" s="86"/>
      <c r="F38" s="64"/>
      <c r="G38" s="64"/>
      <c r="H38" s="127" t="e">
        <f t="shared" si="8"/>
        <v>#DIV/0!</v>
      </c>
      <c r="I38" s="64"/>
      <c r="J38" s="64"/>
      <c r="K38" s="64"/>
      <c r="L38" s="127" t="e">
        <f t="shared" si="9"/>
        <v>#DIV/0!</v>
      </c>
      <c r="M38" s="64"/>
      <c r="N38" s="64"/>
      <c r="O38" s="64"/>
      <c r="P38" s="127" t="e">
        <f t="shared" si="2"/>
        <v>#DIV/0!</v>
      </c>
      <c r="Q38" s="64"/>
      <c r="R38" s="64"/>
      <c r="S38" s="64"/>
      <c r="T38" s="127" t="e">
        <f t="shared" si="13"/>
        <v>#DIV/0!</v>
      </c>
      <c r="U38" s="64"/>
      <c r="V38" s="64"/>
      <c r="W38" s="64"/>
      <c r="X38" s="127" t="e">
        <f t="shared" si="11"/>
        <v>#DIV/0!</v>
      </c>
      <c r="Y38" s="64"/>
      <c r="Z38" s="64"/>
      <c r="AA38" s="64"/>
      <c r="AB38" s="127" t="e">
        <f t="shared" si="10"/>
        <v>#DIV/0!</v>
      </c>
      <c r="AC38" s="64"/>
      <c r="AD38" s="64"/>
      <c r="AE38" s="64"/>
      <c r="AF38" s="127" t="e">
        <f t="shared" si="12"/>
        <v>#DIV/0!</v>
      </c>
      <c r="AG38" s="64"/>
      <c r="AH38" s="64"/>
      <c r="AI38" s="64"/>
      <c r="AJ38" s="127" t="e">
        <f t="shared" si="14"/>
        <v>#DIV/0!</v>
      </c>
      <c r="AK38" s="64"/>
      <c r="AL38" s="64"/>
      <c r="AM38" s="64"/>
      <c r="AN38" s="127" t="e">
        <f t="shared" si="4"/>
        <v>#DIV/0!</v>
      </c>
      <c r="AO38" s="64"/>
      <c r="AP38" s="64"/>
      <c r="AQ38" s="64"/>
      <c r="AR38" s="127" t="e">
        <f t="shared" si="7"/>
        <v>#DIV/0!</v>
      </c>
      <c r="AS38" s="64"/>
      <c r="AT38" s="64"/>
      <c r="AU38" s="64"/>
      <c r="AV38" s="96" t="e">
        <f t="shared" si="6"/>
        <v>#DIV/0!</v>
      </c>
    </row>
    <row r="39" spans="1:48" ht="12.75" hidden="1">
      <c r="A39" s="57"/>
      <c r="B39" s="108"/>
      <c r="C39" s="87"/>
      <c r="D39" s="86"/>
      <c r="E39" s="86"/>
      <c r="F39" s="64"/>
      <c r="G39" s="64"/>
      <c r="H39" s="127" t="e">
        <f t="shared" si="8"/>
        <v>#DIV/0!</v>
      </c>
      <c r="I39" s="64"/>
      <c r="J39" s="64"/>
      <c r="K39" s="64"/>
      <c r="L39" s="127" t="e">
        <f t="shared" si="9"/>
        <v>#DIV/0!</v>
      </c>
      <c r="M39" s="64"/>
      <c r="N39" s="64"/>
      <c r="O39" s="64"/>
      <c r="P39" s="127" t="e">
        <f t="shared" si="2"/>
        <v>#DIV/0!</v>
      </c>
      <c r="Q39" s="64"/>
      <c r="R39" s="64"/>
      <c r="S39" s="64"/>
      <c r="T39" s="127" t="e">
        <f t="shared" si="13"/>
        <v>#DIV/0!</v>
      </c>
      <c r="U39" s="64"/>
      <c r="V39" s="64"/>
      <c r="W39" s="64"/>
      <c r="X39" s="127" t="e">
        <f t="shared" si="11"/>
        <v>#DIV/0!</v>
      </c>
      <c r="Y39" s="64"/>
      <c r="Z39" s="64"/>
      <c r="AA39" s="64"/>
      <c r="AB39" s="127" t="e">
        <f t="shared" si="10"/>
        <v>#DIV/0!</v>
      </c>
      <c r="AC39" s="64"/>
      <c r="AD39" s="64"/>
      <c r="AE39" s="64"/>
      <c r="AF39" s="127" t="e">
        <f t="shared" si="12"/>
        <v>#DIV/0!</v>
      </c>
      <c r="AG39" s="64"/>
      <c r="AH39" s="64"/>
      <c r="AI39" s="64"/>
      <c r="AJ39" s="127" t="e">
        <f t="shared" si="14"/>
        <v>#DIV/0!</v>
      </c>
      <c r="AK39" s="64"/>
      <c r="AL39" s="64"/>
      <c r="AM39" s="64"/>
      <c r="AN39" s="127" t="e">
        <f t="shared" si="4"/>
        <v>#DIV/0!</v>
      </c>
      <c r="AO39" s="64"/>
      <c r="AP39" s="64"/>
      <c r="AQ39" s="64"/>
      <c r="AR39" s="127" t="e">
        <f t="shared" si="7"/>
        <v>#DIV/0!</v>
      </c>
      <c r="AS39" s="64"/>
      <c r="AT39" s="64"/>
      <c r="AU39" s="64"/>
      <c r="AV39" s="96" t="e">
        <f t="shared" si="6"/>
        <v>#DIV/0!</v>
      </c>
    </row>
    <row r="40" spans="1:48" ht="12.75" hidden="1">
      <c r="A40" s="57"/>
      <c r="B40" s="108"/>
      <c r="C40" s="87"/>
      <c r="D40" s="86"/>
      <c r="E40" s="86"/>
      <c r="F40" s="64"/>
      <c r="G40" s="64"/>
      <c r="H40" s="127" t="e">
        <f t="shared" si="8"/>
        <v>#DIV/0!</v>
      </c>
      <c r="I40" s="64"/>
      <c r="J40" s="64"/>
      <c r="K40" s="64"/>
      <c r="L40" s="127" t="e">
        <f t="shared" si="9"/>
        <v>#DIV/0!</v>
      </c>
      <c r="M40" s="64"/>
      <c r="N40" s="64"/>
      <c r="O40" s="64"/>
      <c r="P40" s="127" t="e">
        <f t="shared" si="2"/>
        <v>#DIV/0!</v>
      </c>
      <c r="Q40" s="64"/>
      <c r="R40" s="64"/>
      <c r="S40" s="64"/>
      <c r="T40" s="127" t="e">
        <f t="shared" si="13"/>
        <v>#DIV/0!</v>
      </c>
      <c r="U40" s="64"/>
      <c r="V40" s="64"/>
      <c r="W40" s="64"/>
      <c r="X40" s="127" t="e">
        <f t="shared" si="11"/>
        <v>#DIV/0!</v>
      </c>
      <c r="Y40" s="64"/>
      <c r="Z40" s="64"/>
      <c r="AA40" s="64"/>
      <c r="AB40" s="127" t="e">
        <f t="shared" si="10"/>
        <v>#DIV/0!</v>
      </c>
      <c r="AC40" s="64"/>
      <c r="AD40" s="64"/>
      <c r="AE40" s="64"/>
      <c r="AF40" s="127" t="e">
        <f t="shared" si="12"/>
        <v>#DIV/0!</v>
      </c>
      <c r="AG40" s="64"/>
      <c r="AH40" s="64"/>
      <c r="AI40" s="64"/>
      <c r="AJ40" s="127" t="e">
        <f t="shared" si="14"/>
        <v>#DIV/0!</v>
      </c>
      <c r="AK40" s="64"/>
      <c r="AL40" s="64"/>
      <c r="AM40" s="64"/>
      <c r="AN40" s="127" t="e">
        <f t="shared" si="4"/>
        <v>#DIV/0!</v>
      </c>
      <c r="AO40" s="64"/>
      <c r="AP40" s="64"/>
      <c r="AQ40" s="64"/>
      <c r="AR40" s="127" t="e">
        <f t="shared" si="7"/>
        <v>#DIV/0!</v>
      </c>
      <c r="AS40" s="64"/>
      <c r="AT40" s="64"/>
      <c r="AU40" s="64"/>
      <c r="AV40" s="96" t="e">
        <f t="shared" si="6"/>
        <v>#DIV/0!</v>
      </c>
    </row>
    <row r="41" spans="1:48" ht="12.75" hidden="1">
      <c r="A41" s="57"/>
      <c r="B41" s="108"/>
      <c r="C41" s="87"/>
      <c r="D41" s="86"/>
      <c r="E41" s="86"/>
      <c r="F41" s="64"/>
      <c r="G41" s="64"/>
      <c r="H41" s="127" t="e">
        <f t="shared" si="8"/>
        <v>#DIV/0!</v>
      </c>
      <c r="I41" s="64"/>
      <c r="J41" s="64"/>
      <c r="K41" s="64"/>
      <c r="L41" s="127" t="e">
        <f t="shared" si="9"/>
        <v>#DIV/0!</v>
      </c>
      <c r="M41" s="64"/>
      <c r="N41" s="64"/>
      <c r="O41" s="64"/>
      <c r="P41" s="127" t="e">
        <f t="shared" si="2"/>
        <v>#DIV/0!</v>
      </c>
      <c r="Q41" s="64"/>
      <c r="R41" s="64"/>
      <c r="S41" s="64"/>
      <c r="T41" s="127" t="e">
        <f t="shared" si="13"/>
        <v>#DIV/0!</v>
      </c>
      <c r="U41" s="64"/>
      <c r="V41" s="64"/>
      <c r="W41" s="64"/>
      <c r="X41" s="127" t="e">
        <f t="shared" si="11"/>
        <v>#DIV/0!</v>
      </c>
      <c r="Y41" s="64"/>
      <c r="Z41" s="64"/>
      <c r="AA41" s="64"/>
      <c r="AB41" s="127" t="e">
        <f t="shared" si="10"/>
        <v>#DIV/0!</v>
      </c>
      <c r="AC41" s="64"/>
      <c r="AD41" s="64"/>
      <c r="AE41" s="64"/>
      <c r="AF41" s="127" t="e">
        <f t="shared" si="12"/>
        <v>#DIV/0!</v>
      </c>
      <c r="AG41" s="64"/>
      <c r="AH41" s="64"/>
      <c r="AI41" s="64"/>
      <c r="AJ41" s="127" t="e">
        <f t="shared" si="14"/>
        <v>#DIV/0!</v>
      </c>
      <c r="AK41" s="64"/>
      <c r="AL41" s="64"/>
      <c r="AM41" s="64"/>
      <c r="AN41" s="127" t="e">
        <f t="shared" si="4"/>
        <v>#DIV/0!</v>
      </c>
      <c r="AO41" s="64"/>
      <c r="AP41" s="64"/>
      <c r="AQ41" s="64"/>
      <c r="AR41" s="127" t="e">
        <f t="shared" si="7"/>
        <v>#DIV/0!</v>
      </c>
      <c r="AS41" s="64"/>
      <c r="AT41" s="64"/>
      <c r="AU41" s="64"/>
      <c r="AV41" s="96" t="e">
        <f t="shared" si="6"/>
        <v>#DIV/0!</v>
      </c>
    </row>
    <row r="42" spans="1:48" ht="12.75" hidden="1">
      <c r="A42" s="57"/>
      <c r="B42" s="108"/>
      <c r="C42" s="87"/>
      <c r="D42" s="86"/>
      <c r="E42" s="86"/>
      <c r="F42" s="64"/>
      <c r="G42" s="64"/>
      <c r="H42" s="127" t="e">
        <f t="shared" si="8"/>
        <v>#DIV/0!</v>
      </c>
      <c r="I42" s="64"/>
      <c r="J42" s="64"/>
      <c r="K42" s="64"/>
      <c r="L42" s="127" t="e">
        <f t="shared" si="9"/>
        <v>#DIV/0!</v>
      </c>
      <c r="M42" s="64"/>
      <c r="N42" s="64"/>
      <c r="O42" s="64"/>
      <c r="P42" s="127" t="e">
        <f t="shared" si="2"/>
        <v>#DIV/0!</v>
      </c>
      <c r="Q42" s="64"/>
      <c r="R42" s="64"/>
      <c r="S42" s="64"/>
      <c r="T42" s="127" t="e">
        <f t="shared" si="13"/>
        <v>#DIV/0!</v>
      </c>
      <c r="U42" s="64"/>
      <c r="V42" s="64"/>
      <c r="W42" s="64"/>
      <c r="X42" s="127" t="e">
        <f t="shared" si="11"/>
        <v>#DIV/0!</v>
      </c>
      <c r="Y42" s="64"/>
      <c r="Z42" s="64"/>
      <c r="AA42" s="64"/>
      <c r="AB42" s="127" t="e">
        <f t="shared" si="10"/>
        <v>#DIV/0!</v>
      </c>
      <c r="AC42" s="64"/>
      <c r="AD42" s="64"/>
      <c r="AE42" s="64"/>
      <c r="AF42" s="127" t="e">
        <f t="shared" si="12"/>
        <v>#DIV/0!</v>
      </c>
      <c r="AG42" s="64"/>
      <c r="AH42" s="64"/>
      <c r="AI42" s="64"/>
      <c r="AJ42" s="127" t="e">
        <f t="shared" si="14"/>
        <v>#DIV/0!</v>
      </c>
      <c r="AK42" s="64"/>
      <c r="AL42" s="64"/>
      <c r="AM42" s="64"/>
      <c r="AN42" s="127" t="e">
        <f t="shared" si="4"/>
        <v>#DIV/0!</v>
      </c>
      <c r="AO42" s="64"/>
      <c r="AP42" s="64"/>
      <c r="AQ42" s="64"/>
      <c r="AR42" s="127" t="e">
        <f t="shared" si="7"/>
        <v>#DIV/0!</v>
      </c>
      <c r="AS42" s="64"/>
      <c r="AT42" s="64"/>
      <c r="AU42" s="64"/>
      <c r="AV42" s="96" t="e">
        <f t="shared" si="6"/>
        <v>#DIV/0!</v>
      </c>
    </row>
    <row r="43" spans="1:48" ht="12.75" hidden="1">
      <c r="A43" s="57"/>
      <c r="B43" s="108"/>
      <c r="C43" s="87"/>
      <c r="D43" s="86"/>
      <c r="E43" s="86"/>
      <c r="F43" s="64"/>
      <c r="G43" s="64"/>
      <c r="H43" s="127" t="e">
        <f t="shared" si="8"/>
        <v>#DIV/0!</v>
      </c>
      <c r="I43" s="64"/>
      <c r="J43" s="64"/>
      <c r="K43" s="64"/>
      <c r="L43" s="127" t="e">
        <f t="shared" si="9"/>
        <v>#DIV/0!</v>
      </c>
      <c r="M43" s="64"/>
      <c r="N43" s="64"/>
      <c r="O43" s="64"/>
      <c r="P43" s="127" t="e">
        <f t="shared" si="2"/>
        <v>#DIV/0!</v>
      </c>
      <c r="Q43" s="64"/>
      <c r="R43" s="64"/>
      <c r="S43" s="64"/>
      <c r="T43" s="127" t="e">
        <f t="shared" si="13"/>
        <v>#DIV/0!</v>
      </c>
      <c r="U43" s="64"/>
      <c r="V43" s="64"/>
      <c r="W43" s="64"/>
      <c r="X43" s="127" t="e">
        <f t="shared" si="11"/>
        <v>#DIV/0!</v>
      </c>
      <c r="Y43" s="64"/>
      <c r="Z43" s="64"/>
      <c r="AA43" s="64"/>
      <c r="AB43" s="127" t="e">
        <f t="shared" si="10"/>
        <v>#DIV/0!</v>
      </c>
      <c r="AC43" s="64"/>
      <c r="AD43" s="64"/>
      <c r="AE43" s="64"/>
      <c r="AF43" s="127" t="e">
        <f t="shared" si="12"/>
        <v>#DIV/0!</v>
      </c>
      <c r="AG43" s="64"/>
      <c r="AH43" s="64"/>
      <c r="AI43" s="64"/>
      <c r="AJ43" s="127" t="e">
        <f t="shared" si="14"/>
        <v>#DIV/0!</v>
      </c>
      <c r="AK43" s="64"/>
      <c r="AL43" s="64"/>
      <c r="AM43" s="64"/>
      <c r="AN43" s="127" t="e">
        <f t="shared" si="4"/>
        <v>#DIV/0!</v>
      </c>
      <c r="AO43" s="64"/>
      <c r="AP43" s="64"/>
      <c r="AQ43" s="64"/>
      <c r="AR43" s="127" t="e">
        <f t="shared" si="7"/>
        <v>#DIV/0!</v>
      </c>
      <c r="AS43" s="64"/>
      <c r="AT43" s="64"/>
      <c r="AU43" s="64"/>
      <c r="AV43" s="96" t="e">
        <f t="shared" si="6"/>
        <v>#DIV/0!</v>
      </c>
    </row>
    <row r="44" spans="1:48" ht="12.75" hidden="1">
      <c r="A44" s="57"/>
      <c r="B44" s="108"/>
      <c r="C44" s="87"/>
      <c r="D44" s="86"/>
      <c r="E44" s="86"/>
      <c r="F44" s="64"/>
      <c r="G44" s="64"/>
      <c r="H44" s="127" t="e">
        <f t="shared" si="8"/>
        <v>#DIV/0!</v>
      </c>
      <c r="I44" s="64"/>
      <c r="J44" s="64"/>
      <c r="K44" s="64"/>
      <c r="L44" s="127" t="e">
        <f t="shared" si="9"/>
        <v>#DIV/0!</v>
      </c>
      <c r="M44" s="64"/>
      <c r="N44" s="64"/>
      <c r="O44" s="64"/>
      <c r="P44" s="127" t="e">
        <f t="shared" si="2"/>
        <v>#DIV/0!</v>
      </c>
      <c r="Q44" s="64"/>
      <c r="R44" s="64"/>
      <c r="S44" s="64"/>
      <c r="T44" s="127" t="e">
        <f t="shared" si="13"/>
        <v>#DIV/0!</v>
      </c>
      <c r="U44" s="64"/>
      <c r="V44" s="64"/>
      <c r="W44" s="64"/>
      <c r="X44" s="127" t="e">
        <f t="shared" si="11"/>
        <v>#DIV/0!</v>
      </c>
      <c r="Y44" s="64"/>
      <c r="Z44" s="64"/>
      <c r="AA44" s="64"/>
      <c r="AB44" s="127" t="e">
        <f t="shared" si="10"/>
        <v>#DIV/0!</v>
      </c>
      <c r="AC44" s="64"/>
      <c r="AD44" s="64"/>
      <c r="AE44" s="64"/>
      <c r="AF44" s="127" t="e">
        <f t="shared" si="12"/>
        <v>#DIV/0!</v>
      </c>
      <c r="AG44" s="64"/>
      <c r="AH44" s="64"/>
      <c r="AI44" s="64"/>
      <c r="AJ44" s="127" t="e">
        <f t="shared" si="14"/>
        <v>#DIV/0!</v>
      </c>
      <c r="AK44" s="64"/>
      <c r="AL44" s="64"/>
      <c r="AM44" s="64"/>
      <c r="AN44" s="127" t="e">
        <f t="shared" si="4"/>
        <v>#DIV/0!</v>
      </c>
      <c r="AO44" s="64"/>
      <c r="AP44" s="64"/>
      <c r="AQ44" s="64"/>
      <c r="AR44" s="127" t="e">
        <f t="shared" si="7"/>
        <v>#DIV/0!</v>
      </c>
      <c r="AS44" s="64"/>
      <c r="AT44" s="64"/>
      <c r="AU44" s="64"/>
      <c r="AV44" s="96" t="e">
        <f t="shared" si="6"/>
        <v>#DIV/0!</v>
      </c>
    </row>
    <row r="45" spans="1:48" ht="12.75" hidden="1">
      <c r="A45" s="57"/>
      <c r="B45" s="108"/>
      <c r="C45" s="87"/>
      <c r="D45" s="86"/>
      <c r="E45" s="86"/>
      <c r="F45" s="64"/>
      <c r="G45" s="64"/>
      <c r="H45" s="127" t="e">
        <f t="shared" si="8"/>
        <v>#DIV/0!</v>
      </c>
      <c r="I45" s="64"/>
      <c r="J45" s="64"/>
      <c r="K45" s="64"/>
      <c r="L45" s="127" t="e">
        <f t="shared" si="9"/>
        <v>#DIV/0!</v>
      </c>
      <c r="M45" s="64"/>
      <c r="N45" s="64"/>
      <c r="O45" s="64"/>
      <c r="P45" s="127" t="e">
        <f t="shared" si="2"/>
        <v>#DIV/0!</v>
      </c>
      <c r="Q45" s="64"/>
      <c r="R45" s="64"/>
      <c r="S45" s="64"/>
      <c r="T45" s="127" t="e">
        <f t="shared" si="13"/>
        <v>#DIV/0!</v>
      </c>
      <c r="U45" s="64"/>
      <c r="V45" s="64"/>
      <c r="W45" s="64"/>
      <c r="X45" s="127" t="e">
        <f t="shared" si="11"/>
        <v>#DIV/0!</v>
      </c>
      <c r="Y45" s="64"/>
      <c r="Z45" s="64"/>
      <c r="AA45" s="64"/>
      <c r="AB45" s="127" t="e">
        <f t="shared" si="10"/>
        <v>#DIV/0!</v>
      </c>
      <c r="AC45" s="64"/>
      <c r="AD45" s="64"/>
      <c r="AE45" s="64"/>
      <c r="AF45" s="127" t="e">
        <f t="shared" si="12"/>
        <v>#DIV/0!</v>
      </c>
      <c r="AG45" s="64"/>
      <c r="AH45" s="64"/>
      <c r="AI45" s="64"/>
      <c r="AJ45" s="127" t="e">
        <f t="shared" si="14"/>
        <v>#DIV/0!</v>
      </c>
      <c r="AK45" s="64"/>
      <c r="AL45" s="64"/>
      <c r="AM45" s="64"/>
      <c r="AN45" s="127" t="e">
        <f t="shared" si="4"/>
        <v>#DIV/0!</v>
      </c>
      <c r="AO45" s="64"/>
      <c r="AP45" s="64"/>
      <c r="AQ45" s="64"/>
      <c r="AR45" s="127" t="e">
        <f t="shared" si="7"/>
        <v>#DIV/0!</v>
      </c>
      <c r="AS45" s="64"/>
      <c r="AT45" s="64"/>
      <c r="AU45" s="64"/>
      <c r="AV45" s="96" t="e">
        <f t="shared" si="6"/>
        <v>#DIV/0!</v>
      </c>
    </row>
    <row r="46" spans="1:48" ht="12.75" hidden="1">
      <c r="A46" s="57"/>
      <c r="B46" s="108"/>
      <c r="C46" s="87"/>
      <c r="D46" s="86"/>
      <c r="E46" s="86"/>
      <c r="F46" s="64"/>
      <c r="G46" s="64"/>
      <c r="H46" s="127" t="e">
        <f t="shared" si="8"/>
        <v>#DIV/0!</v>
      </c>
      <c r="I46" s="64"/>
      <c r="J46" s="64"/>
      <c r="K46" s="64"/>
      <c r="L46" s="127" t="e">
        <f t="shared" si="9"/>
        <v>#DIV/0!</v>
      </c>
      <c r="M46" s="64"/>
      <c r="N46" s="64"/>
      <c r="O46" s="64"/>
      <c r="P46" s="127" t="e">
        <f t="shared" si="2"/>
        <v>#DIV/0!</v>
      </c>
      <c r="Q46" s="64"/>
      <c r="R46" s="64"/>
      <c r="S46" s="64"/>
      <c r="T46" s="127" t="e">
        <f t="shared" si="13"/>
        <v>#DIV/0!</v>
      </c>
      <c r="U46" s="64"/>
      <c r="V46" s="64"/>
      <c r="W46" s="64"/>
      <c r="X46" s="127" t="e">
        <f t="shared" si="11"/>
        <v>#DIV/0!</v>
      </c>
      <c r="Y46" s="64"/>
      <c r="Z46" s="64"/>
      <c r="AA46" s="64"/>
      <c r="AB46" s="127" t="e">
        <f t="shared" si="10"/>
        <v>#DIV/0!</v>
      </c>
      <c r="AC46" s="64"/>
      <c r="AD46" s="64"/>
      <c r="AE46" s="64"/>
      <c r="AF46" s="127" t="e">
        <f t="shared" si="12"/>
        <v>#DIV/0!</v>
      </c>
      <c r="AG46" s="64"/>
      <c r="AH46" s="64"/>
      <c r="AI46" s="64"/>
      <c r="AJ46" s="127" t="e">
        <f t="shared" si="14"/>
        <v>#DIV/0!</v>
      </c>
      <c r="AK46" s="64"/>
      <c r="AL46" s="64"/>
      <c r="AM46" s="64"/>
      <c r="AN46" s="127" t="e">
        <f t="shared" si="4"/>
        <v>#DIV/0!</v>
      </c>
      <c r="AO46" s="64"/>
      <c r="AP46" s="64"/>
      <c r="AQ46" s="64"/>
      <c r="AR46" s="127" t="e">
        <f t="shared" si="7"/>
        <v>#DIV/0!</v>
      </c>
      <c r="AS46" s="64"/>
      <c r="AT46" s="64"/>
      <c r="AU46" s="64"/>
      <c r="AV46" s="96" t="e">
        <f t="shared" si="6"/>
        <v>#DIV/0!</v>
      </c>
    </row>
    <row r="47" spans="1:48" ht="12.75" hidden="1">
      <c r="A47" s="57"/>
      <c r="B47" s="108"/>
      <c r="C47" s="87"/>
      <c r="D47" s="86"/>
      <c r="E47" s="86"/>
      <c r="F47" s="64"/>
      <c r="G47" s="64"/>
      <c r="H47" s="127" t="e">
        <f t="shared" si="8"/>
        <v>#DIV/0!</v>
      </c>
      <c r="I47" s="64"/>
      <c r="J47" s="64"/>
      <c r="K47" s="64"/>
      <c r="L47" s="127" t="e">
        <f t="shared" si="9"/>
        <v>#DIV/0!</v>
      </c>
      <c r="M47" s="64"/>
      <c r="N47" s="64"/>
      <c r="O47" s="64"/>
      <c r="P47" s="127" t="e">
        <f t="shared" si="2"/>
        <v>#DIV/0!</v>
      </c>
      <c r="Q47" s="64"/>
      <c r="R47" s="64"/>
      <c r="S47" s="64"/>
      <c r="T47" s="127" t="e">
        <f t="shared" si="13"/>
        <v>#DIV/0!</v>
      </c>
      <c r="U47" s="64"/>
      <c r="V47" s="64"/>
      <c r="W47" s="64"/>
      <c r="X47" s="127" t="e">
        <f t="shared" si="11"/>
        <v>#DIV/0!</v>
      </c>
      <c r="Y47" s="64"/>
      <c r="Z47" s="64"/>
      <c r="AA47" s="64"/>
      <c r="AB47" s="127" t="e">
        <f t="shared" si="10"/>
        <v>#DIV/0!</v>
      </c>
      <c r="AC47" s="64"/>
      <c r="AD47" s="64"/>
      <c r="AE47" s="64"/>
      <c r="AF47" s="127" t="e">
        <f t="shared" si="12"/>
        <v>#DIV/0!</v>
      </c>
      <c r="AG47" s="64"/>
      <c r="AH47" s="64"/>
      <c r="AI47" s="64"/>
      <c r="AJ47" s="127" t="e">
        <f t="shared" si="14"/>
        <v>#DIV/0!</v>
      </c>
      <c r="AK47" s="64"/>
      <c r="AL47" s="64"/>
      <c r="AM47" s="64"/>
      <c r="AN47" s="127" t="e">
        <f t="shared" si="4"/>
        <v>#DIV/0!</v>
      </c>
      <c r="AO47" s="64"/>
      <c r="AP47" s="64"/>
      <c r="AQ47" s="64"/>
      <c r="AR47" s="127" t="e">
        <f t="shared" si="7"/>
        <v>#DIV/0!</v>
      </c>
      <c r="AS47" s="64"/>
      <c r="AT47" s="64"/>
      <c r="AU47" s="64"/>
      <c r="AV47" s="96" t="e">
        <f t="shared" si="6"/>
        <v>#DIV/0!</v>
      </c>
    </row>
    <row r="48" spans="1:48" ht="12.75" hidden="1">
      <c r="A48" s="57"/>
      <c r="B48" s="108"/>
      <c r="C48" s="87"/>
      <c r="D48" s="86"/>
      <c r="E48" s="86"/>
      <c r="F48" s="64"/>
      <c r="G48" s="64"/>
      <c r="H48" s="127" t="e">
        <f t="shared" si="8"/>
        <v>#DIV/0!</v>
      </c>
      <c r="I48" s="64"/>
      <c r="J48" s="64"/>
      <c r="K48" s="64"/>
      <c r="L48" s="127" t="e">
        <f t="shared" si="9"/>
        <v>#DIV/0!</v>
      </c>
      <c r="M48" s="64"/>
      <c r="N48" s="64"/>
      <c r="O48" s="64"/>
      <c r="P48" s="127" t="e">
        <f t="shared" si="2"/>
        <v>#DIV/0!</v>
      </c>
      <c r="Q48" s="64"/>
      <c r="R48" s="64"/>
      <c r="S48" s="64"/>
      <c r="T48" s="127" t="e">
        <f t="shared" si="13"/>
        <v>#DIV/0!</v>
      </c>
      <c r="U48" s="64"/>
      <c r="V48" s="64"/>
      <c r="W48" s="64"/>
      <c r="X48" s="127" t="e">
        <f t="shared" si="11"/>
        <v>#DIV/0!</v>
      </c>
      <c r="Y48" s="64"/>
      <c r="Z48" s="64"/>
      <c r="AA48" s="64"/>
      <c r="AB48" s="127" t="e">
        <f t="shared" si="10"/>
        <v>#DIV/0!</v>
      </c>
      <c r="AC48" s="64"/>
      <c r="AD48" s="64"/>
      <c r="AE48" s="64"/>
      <c r="AF48" s="127" t="e">
        <f t="shared" si="12"/>
        <v>#DIV/0!</v>
      </c>
      <c r="AG48" s="64"/>
      <c r="AH48" s="64"/>
      <c r="AI48" s="64"/>
      <c r="AJ48" s="127" t="e">
        <f t="shared" si="14"/>
        <v>#DIV/0!</v>
      </c>
      <c r="AK48" s="64"/>
      <c r="AL48" s="64"/>
      <c r="AM48" s="64"/>
      <c r="AN48" s="127" t="e">
        <f t="shared" si="4"/>
        <v>#DIV/0!</v>
      </c>
      <c r="AO48" s="64"/>
      <c r="AP48" s="64"/>
      <c r="AQ48" s="64"/>
      <c r="AR48" s="127" t="e">
        <f t="shared" si="7"/>
        <v>#DIV/0!</v>
      </c>
      <c r="AS48" s="64"/>
      <c r="AT48" s="64"/>
      <c r="AU48" s="64"/>
      <c r="AV48" s="96" t="e">
        <f t="shared" si="6"/>
        <v>#DIV/0!</v>
      </c>
    </row>
    <row r="49" spans="1:48" ht="12.75" hidden="1">
      <c r="A49" s="57"/>
      <c r="B49" s="108"/>
      <c r="C49" s="87"/>
      <c r="D49" s="86"/>
      <c r="E49" s="86"/>
      <c r="F49" s="64"/>
      <c r="G49" s="64"/>
      <c r="H49" s="127" t="e">
        <f t="shared" si="8"/>
        <v>#DIV/0!</v>
      </c>
      <c r="I49" s="64"/>
      <c r="J49" s="64"/>
      <c r="K49" s="64"/>
      <c r="L49" s="127" t="e">
        <f t="shared" si="9"/>
        <v>#DIV/0!</v>
      </c>
      <c r="M49" s="64"/>
      <c r="N49" s="64"/>
      <c r="O49" s="64"/>
      <c r="P49" s="127" t="e">
        <f t="shared" si="2"/>
        <v>#DIV/0!</v>
      </c>
      <c r="Q49" s="64"/>
      <c r="R49" s="64"/>
      <c r="S49" s="64"/>
      <c r="T49" s="127" t="e">
        <f t="shared" si="13"/>
        <v>#DIV/0!</v>
      </c>
      <c r="U49" s="64"/>
      <c r="V49" s="64"/>
      <c r="W49" s="64"/>
      <c r="X49" s="127" t="e">
        <f t="shared" si="11"/>
        <v>#DIV/0!</v>
      </c>
      <c r="Y49" s="64"/>
      <c r="Z49" s="64"/>
      <c r="AA49" s="64"/>
      <c r="AB49" s="127" t="e">
        <f t="shared" si="10"/>
        <v>#DIV/0!</v>
      </c>
      <c r="AC49" s="64"/>
      <c r="AD49" s="64"/>
      <c r="AE49" s="64"/>
      <c r="AF49" s="127" t="e">
        <f t="shared" si="12"/>
        <v>#DIV/0!</v>
      </c>
      <c r="AG49" s="64"/>
      <c r="AH49" s="64"/>
      <c r="AI49" s="64"/>
      <c r="AJ49" s="127" t="e">
        <f t="shared" si="14"/>
        <v>#DIV/0!</v>
      </c>
      <c r="AK49" s="64"/>
      <c r="AL49" s="64"/>
      <c r="AM49" s="64"/>
      <c r="AN49" s="127" t="e">
        <f t="shared" si="4"/>
        <v>#DIV/0!</v>
      </c>
      <c r="AO49" s="64"/>
      <c r="AP49" s="64"/>
      <c r="AQ49" s="64"/>
      <c r="AR49" s="127" t="e">
        <f t="shared" si="7"/>
        <v>#DIV/0!</v>
      </c>
      <c r="AS49" s="64"/>
      <c r="AT49" s="64"/>
      <c r="AU49" s="64"/>
      <c r="AV49" s="96" t="e">
        <f t="shared" si="6"/>
        <v>#DIV/0!</v>
      </c>
    </row>
    <row r="50" spans="1:48" ht="12.75" hidden="1">
      <c r="A50" s="57"/>
      <c r="B50" s="108"/>
      <c r="C50" s="87"/>
      <c r="D50" s="86"/>
      <c r="E50" s="86"/>
      <c r="F50" s="64"/>
      <c r="G50" s="64"/>
      <c r="H50" s="127" t="e">
        <f t="shared" si="8"/>
        <v>#DIV/0!</v>
      </c>
      <c r="I50" s="64"/>
      <c r="J50" s="64"/>
      <c r="K50" s="64"/>
      <c r="L50" s="127" t="e">
        <f t="shared" si="9"/>
        <v>#DIV/0!</v>
      </c>
      <c r="M50" s="64"/>
      <c r="N50" s="64"/>
      <c r="O50" s="64"/>
      <c r="P50" s="127" t="e">
        <f t="shared" si="2"/>
        <v>#DIV/0!</v>
      </c>
      <c r="Q50" s="64"/>
      <c r="R50" s="64"/>
      <c r="S50" s="64"/>
      <c r="T50" s="127" t="e">
        <f t="shared" si="13"/>
        <v>#DIV/0!</v>
      </c>
      <c r="U50" s="64"/>
      <c r="V50" s="64"/>
      <c r="W50" s="64"/>
      <c r="X50" s="127" t="e">
        <f t="shared" si="11"/>
        <v>#DIV/0!</v>
      </c>
      <c r="Y50" s="64"/>
      <c r="Z50" s="64"/>
      <c r="AA50" s="64"/>
      <c r="AB50" s="127" t="e">
        <f t="shared" si="10"/>
        <v>#DIV/0!</v>
      </c>
      <c r="AC50" s="64"/>
      <c r="AD50" s="64"/>
      <c r="AE50" s="64"/>
      <c r="AF50" s="127" t="e">
        <f t="shared" si="12"/>
        <v>#DIV/0!</v>
      </c>
      <c r="AG50" s="64"/>
      <c r="AH50" s="64"/>
      <c r="AI50" s="64"/>
      <c r="AJ50" s="127" t="e">
        <f t="shared" si="14"/>
        <v>#DIV/0!</v>
      </c>
      <c r="AK50" s="64"/>
      <c r="AL50" s="64"/>
      <c r="AM50" s="64"/>
      <c r="AN50" s="127" t="e">
        <f t="shared" si="4"/>
        <v>#DIV/0!</v>
      </c>
      <c r="AO50" s="64"/>
      <c r="AP50" s="64"/>
      <c r="AQ50" s="64"/>
      <c r="AR50" s="127" t="e">
        <f t="shared" si="7"/>
        <v>#DIV/0!</v>
      </c>
      <c r="AS50" s="64"/>
      <c r="AT50" s="64"/>
      <c r="AU50" s="64"/>
      <c r="AV50" s="96" t="e">
        <f t="shared" si="6"/>
        <v>#DIV/0!</v>
      </c>
    </row>
    <row r="51" spans="1:48" ht="12.75" hidden="1">
      <c r="A51" s="57"/>
      <c r="B51" s="108"/>
      <c r="C51" s="87"/>
      <c r="D51" s="86"/>
      <c r="E51" s="86"/>
      <c r="F51" s="64"/>
      <c r="G51" s="64"/>
      <c r="H51" s="127" t="e">
        <f t="shared" si="8"/>
        <v>#DIV/0!</v>
      </c>
      <c r="I51" s="64"/>
      <c r="J51" s="64"/>
      <c r="K51" s="64"/>
      <c r="L51" s="127" t="e">
        <f t="shared" si="9"/>
        <v>#DIV/0!</v>
      </c>
      <c r="M51" s="64"/>
      <c r="N51" s="64"/>
      <c r="O51" s="64"/>
      <c r="P51" s="127" t="e">
        <f t="shared" si="2"/>
        <v>#DIV/0!</v>
      </c>
      <c r="Q51" s="64"/>
      <c r="R51" s="64"/>
      <c r="S51" s="64"/>
      <c r="T51" s="127" t="e">
        <f t="shared" si="13"/>
        <v>#DIV/0!</v>
      </c>
      <c r="U51" s="64"/>
      <c r="V51" s="64"/>
      <c r="W51" s="64"/>
      <c r="X51" s="127" t="e">
        <f t="shared" si="11"/>
        <v>#DIV/0!</v>
      </c>
      <c r="Y51" s="64"/>
      <c r="Z51" s="64"/>
      <c r="AA51" s="64"/>
      <c r="AB51" s="127" t="e">
        <f t="shared" si="10"/>
        <v>#DIV/0!</v>
      </c>
      <c r="AC51" s="64"/>
      <c r="AD51" s="64"/>
      <c r="AE51" s="64"/>
      <c r="AF51" s="127" t="e">
        <f t="shared" si="12"/>
        <v>#DIV/0!</v>
      </c>
      <c r="AG51" s="64"/>
      <c r="AH51" s="64"/>
      <c r="AI51" s="64"/>
      <c r="AJ51" s="127" t="e">
        <f t="shared" si="14"/>
        <v>#DIV/0!</v>
      </c>
      <c r="AK51" s="64"/>
      <c r="AL51" s="64"/>
      <c r="AM51" s="64"/>
      <c r="AN51" s="127" t="e">
        <f t="shared" si="4"/>
        <v>#DIV/0!</v>
      </c>
      <c r="AO51" s="64"/>
      <c r="AP51" s="64"/>
      <c r="AQ51" s="64"/>
      <c r="AR51" s="127" t="e">
        <f t="shared" si="7"/>
        <v>#DIV/0!</v>
      </c>
      <c r="AS51" s="64"/>
      <c r="AT51" s="64"/>
      <c r="AU51" s="64"/>
      <c r="AV51" s="96" t="e">
        <f t="shared" si="6"/>
        <v>#DIV/0!</v>
      </c>
    </row>
    <row r="52" spans="1:48" ht="12.75" hidden="1">
      <c r="A52" s="57"/>
      <c r="B52" s="108"/>
      <c r="C52" s="87"/>
      <c r="D52" s="86"/>
      <c r="E52" s="86"/>
      <c r="F52" s="64"/>
      <c r="G52" s="64"/>
      <c r="H52" s="127" t="e">
        <f t="shared" si="8"/>
        <v>#DIV/0!</v>
      </c>
      <c r="I52" s="64"/>
      <c r="J52" s="64"/>
      <c r="K52" s="64"/>
      <c r="L52" s="127" t="e">
        <f t="shared" si="9"/>
        <v>#DIV/0!</v>
      </c>
      <c r="M52" s="64"/>
      <c r="N52" s="64"/>
      <c r="O52" s="64"/>
      <c r="P52" s="127" t="e">
        <f t="shared" si="2"/>
        <v>#DIV/0!</v>
      </c>
      <c r="Q52" s="64"/>
      <c r="R52" s="64"/>
      <c r="S52" s="64"/>
      <c r="T52" s="127" t="e">
        <f t="shared" si="13"/>
        <v>#DIV/0!</v>
      </c>
      <c r="U52" s="64"/>
      <c r="V52" s="64"/>
      <c r="W52" s="64"/>
      <c r="X52" s="127" t="e">
        <f t="shared" si="11"/>
        <v>#DIV/0!</v>
      </c>
      <c r="Y52" s="64"/>
      <c r="Z52" s="64"/>
      <c r="AA52" s="64"/>
      <c r="AB52" s="127" t="e">
        <f t="shared" si="10"/>
        <v>#DIV/0!</v>
      </c>
      <c r="AC52" s="64"/>
      <c r="AD52" s="64"/>
      <c r="AE52" s="64"/>
      <c r="AF52" s="127" t="e">
        <f t="shared" si="12"/>
        <v>#DIV/0!</v>
      </c>
      <c r="AG52" s="64"/>
      <c r="AH52" s="64"/>
      <c r="AI52" s="64"/>
      <c r="AJ52" s="127" t="e">
        <f t="shared" si="14"/>
        <v>#DIV/0!</v>
      </c>
      <c r="AK52" s="64"/>
      <c r="AL52" s="64"/>
      <c r="AM52" s="64"/>
      <c r="AN52" s="127" t="e">
        <f t="shared" si="4"/>
        <v>#DIV/0!</v>
      </c>
      <c r="AO52" s="64"/>
      <c r="AP52" s="64"/>
      <c r="AQ52" s="64"/>
      <c r="AR52" s="127" t="e">
        <f t="shared" si="7"/>
        <v>#DIV/0!</v>
      </c>
      <c r="AS52" s="64"/>
      <c r="AT52" s="64"/>
      <c r="AU52" s="64"/>
      <c r="AV52" s="96" t="e">
        <f t="shared" si="6"/>
        <v>#DIV/0!</v>
      </c>
    </row>
    <row r="53" spans="1:48" ht="12.75" hidden="1">
      <c r="A53" s="57"/>
      <c r="B53" s="108"/>
      <c r="C53" s="87"/>
      <c r="D53" s="86"/>
      <c r="E53" s="86"/>
      <c r="F53" s="64"/>
      <c r="G53" s="64"/>
      <c r="H53" s="127" t="e">
        <f t="shared" si="8"/>
        <v>#DIV/0!</v>
      </c>
      <c r="I53" s="64"/>
      <c r="J53" s="64"/>
      <c r="K53" s="64"/>
      <c r="L53" s="127" t="e">
        <f t="shared" si="9"/>
        <v>#DIV/0!</v>
      </c>
      <c r="M53" s="64"/>
      <c r="N53" s="64"/>
      <c r="O53" s="64"/>
      <c r="P53" s="127" t="e">
        <f t="shared" si="2"/>
        <v>#DIV/0!</v>
      </c>
      <c r="Q53" s="64"/>
      <c r="R53" s="64"/>
      <c r="S53" s="64"/>
      <c r="T53" s="127" t="e">
        <f t="shared" si="13"/>
        <v>#DIV/0!</v>
      </c>
      <c r="U53" s="64"/>
      <c r="V53" s="64"/>
      <c r="W53" s="64"/>
      <c r="X53" s="127" t="e">
        <f t="shared" si="11"/>
        <v>#DIV/0!</v>
      </c>
      <c r="Y53" s="64"/>
      <c r="Z53" s="64"/>
      <c r="AA53" s="64"/>
      <c r="AB53" s="127" t="e">
        <f t="shared" si="10"/>
        <v>#DIV/0!</v>
      </c>
      <c r="AC53" s="64"/>
      <c r="AD53" s="64"/>
      <c r="AE53" s="64"/>
      <c r="AF53" s="127" t="e">
        <f t="shared" si="12"/>
        <v>#DIV/0!</v>
      </c>
      <c r="AG53" s="64"/>
      <c r="AH53" s="64"/>
      <c r="AI53" s="64"/>
      <c r="AJ53" s="127" t="e">
        <f t="shared" si="14"/>
        <v>#DIV/0!</v>
      </c>
      <c r="AK53" s="64"/>
      <c r="AL53" s="64"/>
      <c r="AM53" s="64"/>
      <c r="AN53" s="127" t="e">
        <f t="shared" si="4"/>
        <v>#DIV/0!</v>
      </c>
      <c r="AO53" s="64"/>
      <c r="AP53" s="64"/>
      <c r="AQ53" s="64"/>
      <c r="AR53" s="127" t="e">
        <f t="shared" si="7"/>
        <v>#DIV/0!</v>
      </c>
      <c r="AS53" s="64"/>
      <c r="AT53" s="64"/>
      <c r="AU53" s="64"/>
      <c r="AV53" s="96" t="e">
        <f t="shared" si="6"/>
        <v>#DIV/0!</v>
      </c>
    </row>
    <row r="54" spans="1:48" ht="12.75" hidden="1">
      <c r="A54" s="57"/>
      <c r="B54" s="108"/>
      <c r="C54" s="87"/>
      <c r="D54" s="86"/>
      <c r="E54" s="86"/>
      <c r="F54" s="64"/>
      <c r="G54" s="64"/>
      <c r="H54" s="127" t="e">
        <f t="shared" si="8"/>
        <v>#DIV/0!</v>
      </c>
      <c r="I54" s="64"/>
      <c r="J54" s="64"/>
      <c r="K54" s="64"/>
      <c r="L54" s="127" t="e">
        <f t="shared" si="9"/>
        <v>#DIV/0!</v>
      </c>
      <c r="M54" s="64"/>
      <c r="N54" s="64"/>
      <c r="O54" s="64"/>
      <c r="P54" s="127" t="e">
        <f t="shared" si="2"/>
        <v>#DIV/0!</v>
      </c>
      <c r="Q54" s="64"/>
      <c r="R54" s="64"/>
      <c r="S54" s="64"/>
      <c r="T54" s="127" t="e">
        <f t="shared" si="13"/>
        <v>#DIV/0!</v>
      </c>
      <c r="U54" s="64"/>
      <c r="V54" s="64"/>
      <c r="W54" s="64"/>
      <c r="X54" s="127" t="e">
        <f t="shared" si="11"/>
        <v>#DIV/0!</v>
      </c>
      <c r="Y54" s="64"/>
      <c r="Z54" s="64"/>
      <c r="AA54" s="64"/>
      <c r="AB54" s="127" t="e">
        <f t="shared" si="10"/>
        <v>#DIV/0!</v>
      </c>
      <c r="AC54" s="64"/>
      <c r="AD54" s="64"/>
      <c r="AE54" s="64"/>
      <c r="AF54" s="127" t="e">
        <f t="shared" si="12"/>
        <v>#DIV/0!</v>
      </c>
      <c r="AG54" s="64"/>
      <c r="AH54" s="64"/>
      <c r="AI54" s="64"/>
      <c r="AJ54" s="127" t="e">
        <f t="shared" si="14"/>
        <v>#DIV/0!</v>
      </c>
      <c r="AK54" s="64"/>
      <c r="AL54" s="64"/>
      <c r="AM54" s="64"/>
      <c r="AN54" s="127" t="e">
        <f t="shared" si="4"/>
        <v>#DIV/0!</v>
      </c>
      <c r="AO54" s="64"/>
      <c r="AP54" s="64"/>
      <c r="AQ54" s="64"/>
      <c r="AR54" s="127" t="e">
        <f t="shared" si="7"/>
        <v>#DIV/0!</v>
      </c>
      <c r="AS54" s="64"/>
      <c r="AT54" s="64"/>
      <c r="AU54" s="64"/>
      <c r="AV54" s="96" t="e">
        <f t="shared" si="6"/>
        <v>#DIV/0!</v>
      </c>
    </row>
    <row r="55" spans="1:48" ht="12.75" hidden="1">
      <c r="A55" s="57"/>
      <c r="B55" s="108"/>
      <c r="C55" s="87"/>
      <c r="D55" s="86"/>
      <c r="E55" s="86"/>
      <c r="F55" s="64"/>
      <c r="G55" s="64"/>
      <c r="H55" s="127" t="e">
        <f t="shared" si="8"/>
        <v>#DIV/0!</v>
      </c>
      <c r="I55" s="64"/>
      <c r="J55" s="64"/>
      <c r="K55" s="64"/>
      <c r="L55" s="127" t="e">
        <f t="shared" si="9"/>
        <v>#DIV/0!</v>
      </c>
      <c r="M55" s="64"/>
      <c r="N55" s="64"/>
      <c r="O55" s="64"/>
      <c r="P55" s="127" t="e">
        <f t="shared" si="2"/>
        <v>#DIV/0!</v>
      </c>
      <c r="Q55" s="64"/>
      <c r="R55" s="64"/>
      <c r="S55" s="64"/>
      <c r="T55" s="127" t="e">
        <f t="shared" si="13"/>
        <v>#DIV/0!</v>
      </c>
      <c r="U55" s="64"/>
      <c r="V55" s="64"/>
      <c r="W55" s="64"/>
      <c r="X55" s="127" t="e">
        <f t="shared" si="11"/>
        <v>#DIV/0!</v>
      </c>
      <c r="Y55" s="64"/>
      <c r="Z55" s="64"/>
      <c r="AA55" s="64"/>
      <c r="AB55" s="127" t="e">
        <f t="shared" si="10"/>
        <v>#DIV/0!</v>
      </c>
      <c r="AC55" s="64"/>
      <c r="AD55" s="64"/>
      <c r="AE55" s="64"/>
      <c r="AF55" s="127" t="e">
        <f t="shared" si="12"/>
        <v>#DIV/0!</v>
      </c>
      <c r="AG55" s="64"/>
      <c r="AH55" s="64"/>
      <c r="AI55" s="64"/>
      <c r="AJ55" s="127" t="e">
        <f t="shared" si="14"/>
        <v>#DIV/0!</v>
      </c>
      <c r="AK55" s="64"/>
      <c r="AL55" s="64"/>
      <c r="AM55" s="64"/>
      <c r="AN55" s="127" t="e">
        <f t="shared" si="4"/>
        <v>#DIV/0!</v>
      </c>
      <c r="AO55" s="64"/>
      <c r="AP55" s="64"/>
      <c r="AQ55" s="64"/>
      <c r="AR55" s="127" t="e">
        <f t="shared" si="7"/>
        <v>#DIV/0!</v>
      </c>
      <c r="AS55" s="64"/>
      <c r="AT55" s="64"/>
      <c r="AU55" s="64"/>
      <c r="AV55" s="96" t="e">
        <f t="shared" si="6"/>
        <v>#DIV/0!</v>
      </c>
    </row>
    <row r="56" spans="1:48" ht="12.75" hidden="1">
      <c r="A56" s="57"/>
      <c r="B56" s="108"/>
      <c r="C56" s="87"/>
      <c r="D56" s="86"/>
      <c r="E56" s="86"/>
      <c r="F56" s="64"/>
      <c r="G56" s="64"/>
      <c r="H56" s="127" t="e">
        <f t="shared" si="8"/>
        <v>#DIV/0!</v>
      </c>
      <c r="I56" s="64"/>
      <c r="J56" s="64"/>
      <c r="K56" s="64"/>
      <c r="L56" s="127" t="e">
        <f t="shared" si="9"/>
        <v>#DIV/0!</v>
      </c>
      <c r="M56" s="64"/>
      <c r="N56" s="64"/>
      <c r="O56" s="64"/>
      <c r="P56" s="127" t="e">
        <f t="shared" si="2"/>
        <v>#DIV/0!</v>
      </c>
      <c r="Q56" s="64"/>
      <c r="R56" s="64"/>
      <c r="S56" s="64"/>
      <c r="T56" s="127" t="e">
        <f t="shared" si="13"/>
        <v>#DIV/0!</v>
      </c>
      <c r="U56" s="64"/>
      <c r="V56" s="64"/>
      <c r="W56" s="64"/>
      <c r="X56" s="127" t="e">
        <f t="shared" si="11"/>
        <v>#DIV/0!</v>
      </c>
      <c r="Y56" s="64"/>
      <c r="Z56" s="64"/>
      <c r="AA56" s="64"/>
      <c r="AB56" s="127" t="e">
        <f t="shared" si="10"/>
        <v>#DIV/0!</v>
      </c>
      <c r="AC56" s="64"/>
      <c r="AD56" s="64"/>
      <c r="AE56" s="64"/>
      <c r="AF56" s="127" t="e">
        <f t="shared" si="12"/>
        <v>#DIV/0!</v>
      </c>
      <c r="AG56" s="64"/>
      <c r="AH56" s="64"/>
      <c r="AI56" s="64"/>
      <c r="AJ56" s="127" t="e">
        <f t="shared" si="14"/>
        <v>#DIV/0!</v>
      </c>
      <c r="AK56" s="64"/>
      <c r="AL56" s="64"/>
      <c r="AM56" s="64"/>
      <c r="AN56" s="127" t="e">
        <f t="shared" si="4"/>
        <v>#DIV/0!</v>
      </c>
      <c r="AO56" s="64"/>
      <c r="AP56" s="64"/>
      <c r="AQ56" s="64"/>
      <c r="AR56" s="127" t="e">
        <f t="shared" si="7"/>
        <v>#DIV/0!</v>
      </c>
      <c r="AS56" s="64"/>
      <c r="AT56" s="64"/>
      <c r="AU56" s="64"/>
      <c r="AV56" s="96" t="e">
        <f t="shared" si="6"/>
        <v>#DIV/0!</v>
      </c>
    </row>
    <row r="57" spans="1:48" ht="12.75" hidden="1">
      <c r="A57" s="57"/>
      <c r="B57" s="108"/>
      <c r="C57" s="87"/>
      <c r="D57" s="86"/>
      <c r="E57" s="86"/>
      <c r="F57" s="64"/>
      <c r="G57" s="64"/>
      <c r="H57" s="127" t="e">
        <f t="shared" si="8"/>
        <v>#DIV/0!</v>
      </c>
      <c r="I57" s="64"/>
      <c r="J57" s="64"/>
      <c r="K57" s="64"/>
      <c r="L57" s="127" t="e">
        <f t="shared" si="9"/>
        <v>#DIV/0!</v>
      </c>
      <c r="M57" s="64"/>
      <c r="N57" s="64"/>
      <c r="O57" s="64"/>
      <c r="P57" s="127" t="e">
        <f t="shared" si="2"/>
        <v>#DIV/0!</v>
      </c>
      <c r="Q57" s="64"/>
      <c r="R57" s="64"/>
      <c r="S57" s="64"/>
      <c r="T57" s="127" t="e">
        <f t="shared" si="13"/>
        <v>#DIV/0!</v>
      </c>
      <c r="U57" s="64"/>
      <c r="V57" s="64"/>
      <c r="W57" s="64"/>
      <c r="X57" s="127" t="e">
        <f t="shared" si="11"/>
        <v>#DIV/0!</v>
      </c>
      <c r="Y57" s="64"/>
      <c r="Z57" s="64"/>
      <c r="AA57" s="64"/>
      <c r="AB57" s="127" t="e">
        <f t="shared" si="10"/>
        <v>#DIV/0!</v>
      </c>
      <c r="AC57" s="64"/>
      <c r="AD57" s="64"/>
      <c r="AE57" s="64"/>
      <c r="AF57" s="127" t="e">
        <f t="shared" si="12"/>
        <v>#DIV/0!</v>
      </c>
      <c r="AG57" s="64"/>
      <c r="AH57" s="64"/>
      <c r="AI57" s="64"/>
      <c r="AJ57" s="127" t="e">
        <f t="shared" si="14"/>
        <v>#DIV/0!</v>
      </c>
      <c r="AK57" s="64"/>
      <c r="AL57" s="64"/>
      <c r="AM57" s="64"/>
      <c r="AN57" s="127" t="e">
        <f t="shared" si="4"/>
        <v>#DIV/0!</v>
      </c>
      <c r="AO57" s="64"/>
      <c r="AP57" s="64"/>
      <c r="AQ57" s="64"/>
      <c r="AR57" s="127" t="e">
        <f t="shared" si="7"/>
        <v>#DIV/0!</v>
      </c>
      <c r="AS57" s="64"/>
      <c r="AT57" s="64"/>
      <c r="AU57" s="64"/>
      <c r="AV57" s="96" t="e">
        <f t="shared" si="6"/>
        <v>#DIV/0!</v>
      </c>
    </row>
    <row r="58" spans="1:48" ht="12.75" hidden="1">
      <c r="A58" s="57"/>
      <c r="B58" s="108"/>
      <c r="C58" s="87"/>
      <c r="D58" s="86"/>
      <c r="E58" s="86"/>
      <c r="F58" s="64"/>
      <c r="G58" s="64"/>
      <c r="H58" s="127" t="e">
        <f t="shared" si="8"/>
        <v>#DIV/0!</v>
      </c>
      <c r="I58" s="64"/>
      <c r="J58" s="64"/>
      <c r="K58" s="64"/>
      <c r="L58" s="127" t="e">
        <f t="shared" si="9"/>
        <v>#DIV/0!</v>
      </c>
      <c r="M58" s="64"/>
      <c r="N58" s="64"/>
      <c r="O58" s="64"/>
      <c r="P58" s="127" t="e">
        <f t="shared" si="2"/>
        <v>#DIV/0!</v>
      </c>
      <c r="Q58" s="64"/>
      <c r="R58" s="64"/>
      <c r="S58" s="64"/>
      <c r="T58" s="127" t="e">
        <f t="shared" si="13"/>
        <v>#DIV/0!</v>
      </c>
      <c r="U58" s="64"/>
      <c r="V58" s="64"/>
      <c r="W58" s="64"/>
      <c r="X58" s="127" t="e">
        <f t="shared" si="11"/>
        <v>#DIV/0!</v>
      </c>
      <c r="Y58" s="64"/>
      <c r="Z58" s="64"/>
      <c r="AA58" s="64"/>
      <c r="AB58" s="127" t="e">
        <f t="shared" si="10"/>
        <v>#DIV/0!</v>
      </c>
      <c r="AC58" s="64"/>
      <c r="AD58" s="64"/>
      <c r="AE58" s="64"/>
      <c r="AF58" s="127" t="e">
        <f t="shared" si="12"/>
        <v>#DIV/0!</v>
      </c>
      <c r="AG58" s="64"/>
      <c r="AH58" s="64"/>
      <c r="AI58" s="64"/>
      <c r="AJ58" s="127" t="e">
        <f t="shared" si="14"/>
        <v>#DIV/0!</v>
      </c>
      <c r="AK58" s="64"/>
      <c r="AL58" s="64"/>
      <c r="AM58" s="64"/>
      <c r="AN58" s="127" t="e">
        <f t="shared" si="4"/>
        <v>#DIV/0!</v>
      </c>
      <c r="AO58" s="64"/>
      <c r="AP58" s="64"/>
      <c r="AQ58" s="64"/>
      <c r="AR58" s="127" t="e">
        <f t="shared" si="7"/>
        <v>#DIV/0!</v>
      </c>
      <c r="AS58" s="64"/>
      <c r="AT58" s="64"/>
      <c r="AU58" s="64"/>
      <c r="AV58" s="96" t="e">
        <f t="shared" si="6"/>
        <v>#DIV/0!</v>
      </c>
    </row>
    <row r="59" spans="1:60" ht="12.75" hidden="1">
      <c r="A59" s="107"/>
      <c r="B59" s="109"/>
      <c r="C59" s="64"/>
      <c r="D59" s="86"/>
      <c r="E59" s="86"/>
      <c r="F59" s="64"/>
      <c r="G59" s="64"/>
      <c r="H59" s="127" t="e">
        <f t="shared" si="8"/>
        <v>#DIV/0!</v>
      </c>
      <c r="I59" s="64"/>
      <c r="J59" s="64"/>
      <c r="K59" s="64"/>
      <c r="L59" s="127" t="e">
        <f t="shared" si="9"/>
        <v>#DIV/0!</v>
      </c>
      <c r="M59" s="64"/>
      <c r="N59" s="64"/>
      <c r="O59" s="64"/>
      <c r="P59" s="127" t="e">
        <f t="shared" si="2"/>
        <v>#DIV/0!</v>
      </c>
      <c r="Q59" s="64"/>
      <c r="R59" s="64"/>
      <c r="S59" s="64"/>
      <c r="T59" s="127" t="e">
        <f t="shared" si="13"/>
        <v>#DIV/0!</v>
      </c>
      <c r="U59" s="64"/>
      <c r="V59" s="64"/>
      <c r="W59" s="64"/>
      <c r="X59" s="127" t="e">
        <f t="shared" si="11"/>
        <v>#DIV/0!</v>
      </c>
      <c r="Y59" s="64"/>
      <c r="Z59" s="64"/>
      <c r="AA59" s="64"/>
      <c r="AB59" s="127" t="e">
        <f t="shared" si="10"/>
        <v>#DIV/0!</v>
      </c>
      <c r="AC59" s="64"/>
      <c r="AD59" s="64"/>
      <c r="AE59" s="64"/>
      <c r="AF59" s="127" t="e">
        <f t="shared" si="12"/>
        <v>#DIV/0!</v>
      </c>
      <c r="AG59" s="64"/>
      <c r="AH59" s="64"/>
      <c r="AI59" s="64"/>
      <c r="AJ59" s="127" t="e">
        <f t="shared" si="14"/>
        <v>#DIV/0!</v>
      </c>
      <c r="AK59" s="64"/>
      <c r="AL59" s="64"/>
      <c r="AM59" s="64"/>
      <c r="AN59" s="127" t="e">
        <f t="shared" si="4"/>
        <v>#DIV/0!</v>
      </c>
      <c r="AO59" s="64"/>
      <c r="AP59" s="64"/>
      <c r="AQ59" s="64"/>
      <c r="AR59" s="127" t="e">
        <f t="shared" si="7"/>
        <v>#DIV/0!</v>
      </c>
      <c r="AS59" s="64"/>
      <c r="AT59" s="64"/>
      <c r="AU59" s="64"/>
      <c r="AV59" s="96" t="e">
        <f t="shared" si="6"/>
        <v>#DIV/0!</v>
      </c>
      <c r="BH59" s="58" t="e">
        <f>#REF!-#REF!</f>
        <v>#REF!</v>
      </c>
    </row>
    <row r="60" spans="1:60" ht="12.75" hidden="1">
      <c r="A60" s="107"/>
      <c r="B60" s="109"/>
      <c r="C60" s="64"/>
      <c r="D60" s="86"/>
      <c r="E60" s="86"/>
      <c r="F60" s="64"/>
      <c r="G60" s="64"/>
      <c r="H60" s="127" t="e">
        <f t="shared" si="8"/>
        <v>#DIV/0!</v>
      </c>
      <c r="I60" s="64"/>
      <c r="J60" s="64"/>
      <c r="K60" s="64"/>
      <c r="L60" s="127" t="e">
        <f t="shared" si="9"/>
        <v>#DIV/0!</v>
      </c>
      <c r="M60" s="64"/>
      <c r="N60" s="64"/>
      <c r="O60" s="64"/>
      <c r="P60" s="127" t="e">
        <f t="shared" si="2"/>
        <v>#DIV/0!</v>
      </c>
      <c r="Q60" s="64"/>
      <c r="R60" s="64"/>
      <c r="S60" s="64"/>
      <c r="T60" s="127" t="e">
        <f t="shared" si="13"/>
        <v>#DIV/0!</v>
      </c>
      <c r="U60" s="64"/>
      <c r="V60" s="64"/>
      <c r="W60" s="64"/>
      <c r="X60" s="127" t="e">
        <f t="shared" si="11"/>
        <v>#DIV/0!</v>
      </c>
      <c r="Y60" s="64"/>
      <c r="Z60" s="64"/>
      <c r="AA60" s="64"/>
      <c r="AB60" s="127" t="e">
        <f t="shared" si="10"/>
        <v>#DIV/0!</v>
      </c>
      <c r="AC60" s="64"/>
      <c r="AD60" s="64"/>
      <c r="AE60" s="64"/>
      <c r="AF60" s="127" t="e">
        <f t="shared" si="12"/>
        <v>#DIV/0!</v>
      </c>
      <c r="AG60" s="64"/>
      <c r="AH60" s="64"/>
      <c r="AI60" s="64"/>
      <c r="AJ60" s="127" t="e">
        <f t="shared" si="14"/>
        <v>#DIV/0!</v>
      </c>
      <c r="AK60" s="64"/>
      <c r="AL60" s="64"/>
      <c r="AM60" s="64"/>
      <c r="AN60" s="127" t="e">
        <f t="shared" si="4"/>
        <v>#DIV/0!</v>
      </c>
      <c r="AO60" s="64"/>
      <c r="AP60" s="64"/>
      <c r="AQ60" s="64"/>
      <c r="AR60" s="127" t="e">
        <f t="shared" si="7"/>
        <v>#DIV/0!</v>
      </c>
      <c r="AS60" s="64"/>
      <c r="AT60" s="64"/>
      <c r="AU60" s="64"/>
      <c r="AV60" s="96" t="e">
        <f t="shared" si="6"/>
        <v>#DIV/0!</v>
      </c>
      <c r="BH60" s="58" t="e">
        <f>#REF!-#REF!</f>
        <v>#REF!</v>
      </c>
    </row>
    <row r="61" spans="1:60" ht="12.75" hidden="1">
      <c r="A61" s="107"/>
      <c r="B61" s="110"/>
      <c r="C61" s="64"/>
      <c r="D61" s="86"/>
      <c r="E61" s="86"/>
      <c r="F61" s="64"/>
      <c r="G61" s="64"/>
      <c r="H61" s="127" t="e">
        <f t="shared" si="8"/>
        <v>#DIV/0!</v>
      </c>
      <c r="I61" s="64"/>
      <c r="J61" s="64"/>
      <c r="K61" s="64"/>
      <c r="L61" s="127" t="e">
        <f t="shared" si="9"/>
        <v>#DIV/0!</v>
      </c>
      <c r="M61" s="64"/>
      <c r="N61" s="64"/>
      <c r="O61" s="64"/>
      <c r="P61" s="127" t="e">
        <f t="shared" si="2"/>
        <v>#DIV/0!</v>
      </c>
      <c r="Q61" s="64"/>
      <c r="R61" s="64"/>
      <c r="S61" s="64"/>
      <c r="T61" s="127" t="e">
        <f t="shared" si="13"/>
        <v>#DIV/0!</v>
      </c>
      <c r="U61" s="64"/>
      <c r="V61" s="64"/>
      <c r="W61" s="64"/>
      <c r="X61" s="127" t="e">
        <f t="shared" si="11"/>
        <v>#DIV/0!</v>
      </c>
      <c r="Y61" s="64"/>
      <c r="Z61" s="64"/>
      <c r="AA61" s="64"/>
      <c r="AB61" s="127" t="e">
        <f t="shared" si="10"/>
        <v>#DIV/0!</v>
      </c>
      <c r="AC61" s="64"/>
      <c r="AD61" s="64"/>
      <c r="AE61" s="64"/>
      <c r="AF61" s="127" t="e">
        <f t="shared" si="12"/>
        <v>#DIV/0!</v>
      </c>
      <c r="AG61" s="64"/>
      <c r="AH61" s="64"/>
      <c r="AI61" s="64"/>
      <c r="AJ61" s="127" t="e">
        <f t="shared" si="14"/>
        <v>#DIV/0!</v>
      </c>
      <c r="AK61" s="64"/>
      <c r="AL61" s="64"/>
      <c r="AM61" s="64"/>
      <c r="AN61" s="127" t="e">
        <f t="shared" si="4"/>
        <v>#DIV/0!</v>
      </c>
      <c r="AO61" s="64"/>
      <c r="AP61" s="64"/>
      <c r="AQ61" s="64"/>
      <c r="AR61" s="127" t="e">
        <f t="shared" si="7"/>
        <v>#DIV/0!</v>
      </c>
      <c r="AS61" s="64"/>
      <c r="AT61" s="64"/>
      <c r="AU61" s="64"/>
      <c r="AV61" s="96" t="e">
        <f t="shared" si="6"/>
        <v>#DIV/0!</v>
      </c>
      <c r="BH61" s="58" t="e">
        <f>#REF!-#REF!</f>
        <v>#REF!</v>
      </c>
    </row>
    <row r="62" spans="1:60" ht="13.5" hidden="1" thickBot="1">
      <c r="A62" s="107"/>
      <c r="B62" s="110"/>
      <c r="C62" s="64"/>
      <c r="D62" s="86"/>
      <c r="E62" s="86"/>
      <c r="F62" s="64"/>
      <c r="G62" s="64"/>
      <c r="H62" s="127" t="e">
        <f t="shared" si="8"/>
        <v>#DIV/0!</v>
      </c>
      <c r="I62" s="64"/>
      <c r="J62" s="64"/>
      <c r="K62" s="64"/>
      <c r="L62" s="127" t="e">
        <f t="shared" si="9"/>
        <v>#DIV/0!</v>
      </c>
      <c r="M62" s="64"/>
      <c r="N62" s="64"/>
      <c r="O62" s="64"/>
      <c r="P62" s="127" t="e">
        <f t="shared" si="2"/>
        <v>#DIV/0!</v>
      </c>
      <c r="Q62" s="64"/>
      <c r="R62" s="64"/>
      <c r="S62" s="64"/>
      <c r="T62" s="127" t="e">
        <f t="shared" si="13"/>
        <v>#DIV/0!</v>
      </c>
      <c r="U62" s="64"/>
      <c r="V62" s="64"/>
      <c r="W62" s="64"/>
      <c r="X62" s="127" t="e">
        <f t="shared" si="11"/>
        <v>#DIV/0!</v>
      </c>
      <c r="Y62" s="64"/>
      <c r="Z62" s="64"/>
      <c r="AA62" s="64"/>
      <c r="AB62" s="127" t="e">
        <f t="shared" si="10"/>
        <v>#DIV/0!</v>
      </c>
      <c r="AC62" s="64"/>
      <c r="AD62" s="64"/>
      <c r="AE62" s="64"/>
      <c r="AF62" s="127" t="e">
        <f t="shared" si="12"/>
        <v>#DIV/0!</v>
      </c>
      <c r="AG62" s="64"/>
      <c r="AH62" s="64"/>
      <c r="AI62" s="64"/>
      <c r="AJ62" s="127" t="e">
        <f t="shared" si="14"/>
        <v>#DIV/0!</v>
      </c>
      <c r="AK62" s="64"/>
      <c r="AL62" s="64"/>
      <c r="AM62" s="64"/>
      <c r="AN62" s="127" t="e">
        <f t="shared" si="4"/>
        <v>#DIV/0!</v>
      </c>
      <c r="AO62" s="64"/>
      <c r="AP62" s="64"/>
      <c r="AQ62" s="64"/>
      <c r="AR62" s="127" t="e">
        <f t="shared" si="7"/>
        <v>#DIV/0!</v>
      </c>
      <c r="AS62" s="64"/>
      <c r="AT62" s="64"/>
      <c r="AU62" s="64"/>
      <c r="AV62" s="96" t="e">
        <f t="shared" si="6"/>
        <v>#DIV/0!</v>
      </c>
      <c r="BH62" s="58" t="e">
        <f>#REF!-#REF!</f>
        <v>#REF!</v>
      </c>
    </row>
    <row r="63" spans="1:49" ht="13.5" thickTop="1">
      <c r="A63" s="205">
        <v>23</v>
      </c>
      <c r="B63" s="186" t="s">
        <v>163</v>
      </c>
      <c r="C63" s="186"/>
      <c r="D63" s="111"/>
      <c r="E63" s="111"/>
      <c r="F63" s="113"/>
      <c r="G63" s="113"/>
      <c r="H63" s="132"/>
      <c r="I63" s="133"/>
      <c r="J63" s="113"/>
      <c r="K63" s="113"/>
      <c r="L63" s="132"/>
      <c r="M63" s="133"/>
      <c r="N63" s="113"/>
      <c r="O63" s="113"/>
      <c r="P63" s="132"/>
      <c r="Q63" s="133"/>
      <c r="R63" s="113"/>
      <c r="S63" s="113"/>
      <c r="T63" s="132"/>
      <c r="U63" s="133"/>
      <c r="V63" s="113"/>
      <c r="W63" s="113"/>
      <c r="X63" s="132"/>
      <c r="Y63" s="133"/>
      <c r="Z63" s="113"/>
      <c r="AA63" s="113"/>
      <c r="AB63" s="132"/>
      <c r="AC63" s="133"/>
      <c r="AD63" s="113"/>
      <c r="AE63" s="113"/>
      <c r="AF63" s="132"/>
      <c r="AG63" s="133"/>
      <c r="AH63" s="113"/>
      <c r="AI63" s="113"/>
      <c r="AJ63" s="132"/>
      <c r="AK63" s="113"/>
      <c r="AL63" s="113"/>
      <c r="AM63" s="113"/>
      <c r="AN63" s="132"/>
      <c r="AO63" s="133"/>
      <c r="AP63" s="113"/>
      <c r="AQ63" s="113"/>
      <c r="AR63" s="132"/>
      <c r="AS63" s="113"/>
      <c r="AT63" s="113"/>
      <c r="AU63" s="113"/>
      <c r="AV63" s="114"/>
      <c r="AW63" s="103"/>
    </row>
    <row r="64" spans="1:51" s="117" customFormat="1" ht="13.5" thickBot="1">
      <c r="A64" s="206"/>
      <c r="B64" s="188"/>
      <c r="C64" s="188"/>
      <c r="D64" s="112"/>
      <c r="E64" s="115">
        <f>SUM(E15:E62)</f>
        <v>34443</v>
      </c>
      <c r="F64" s="115">
        <f>SUM(F15:F62)</f>
        <v>35445</v>
      </c>
      <c r="G64" s="115">
        <f>SUM(G15:G62)</f>
        <v>33834</v>
      </c>
      <c r="H64" s="130">
        <f t="shared" si="8"/>
        <v>95.45493017350826</v>
      </c>
      <c r="I64" s="115">
        <f>SUM(I15:I62)</f>
        <v>5254</v>
      </c>
      <c r="J64" s="115">
        <f>SUM(J15:J62)</f>
        <v>5766</v>
      </c>
      <c r="K64" s="115">
        <f>SUM(K15:K62)</f>
        <v>5100</v>
      </c>
      <c r="L64" s="130">
        <f t="shared" si="9"/>
        <v>88.44953173777316</v>
      </c>
      <c r="M64" s="115">
        <f>SUM(M15:M36)</f>
        <v>17527</v>
      </c>
      <c r="N64" s="115">
        <f>SUM(N15:N36)</f>
        <v>22853</v>
      </c>
      <c r="O64" s="115">
        <f aca="true" t="shared" si="15" ref="O64:AU64">SUM(O15:O62)</f>
        <v>20091</v>
      </c>
      <c r="P64" s="130">
        <f t="shared" si="2"/>
        <v>87.91405942327046</v>
      </c>
      <c r="Q64" s="115">
        <f t="shared" si="15"/>
        <v>1400</v>
      </c>
      <c r="R64" s="115">
        <f t="shared" si="15"/>
        <v>1744</v>
      </c>
      <c r="S64" s="115">
        <f t="shared" si="15"/>
        <v>1005</v>
      </c>
      <c r="T64" s="130">
        <f t="shared" si="13"/>
        <v>57.62614678899083</v>
      </c>
      <c r="U64" s="115">
        <f>SUM(U15:U62)</f>
        <v>6791</v>
      </c>
      <c r="V64" s="115">
        <f t="shared" si="15"/>
        <v>9638</v>
      </c>
      <c r="W64" s="115">
        <f t="shared" si="15"/>
        <v>2232</v>
      </c>
      <c r="X64" s="130">
        <f t="shared" si="11"/>
        <v>23.158331604067232</v>
      </c>
      <c r="Y64" s="115">
        <f>SUM(Y15:Y62)</f>
        <v>41391</v>
      </c>
      <c r="Z64" s="115">
        <f t="shared" si="15"/>
        <v>77813</v>
      </c>
      <c r="AA64" s="115">
        <f t="shared" si="15"/>
        <v>42104</v>
      </c>
      <c r="AB64" s="130">
        <f t="shared" si="10"/>
        <v>54.10921054322543</v>
      </c>
      <c r="AC64" s="115">
        <f>SUM(AC15:AC62)</f>
        <v>900</v>
      </c>
      <c r="AD64" s="115">
        <f t="shared" si="15"/>
        <v>10682</v>
      </c>
      <c r="AE64" s="115">
        <f t="shared" si="15"/>
        <v>8937</v>
      </c>
      <c r="AF64" s="130">
        <f t="shared" si="12"/>
        <v>83.66410784497286</v>
      </c>
      <c r="AG64" s="115">
        <f>SUM(AG15:AG62)</f>
        <v>0</v>
      </c>
      <c r="AH64" s="115">
        <f t="shared" si="15"/>
        <v>0</v>
      </c>
      <c r="AI64" s="115">
        <f t="shared" si="15"/>
        <v>0</v>
      </c>
      <c r="AJ64" s="130" t="e">
        <f t="shared" si="14"/>
        <v>#DIV/0!</v>
      </c>
      <c r="AK64" s="115">
        <f>SUM(AK15:AK62)</f>
        <v>107706</v>
      </c>
      <c r="AL64" s="115">
        <f t="shared" si="15"/>
        <v>163941</v>
      </c>
      <c r="AM64" s="115">
        <f t="shared" si="15"/>
        <v>113303</v>
      </c>
      <c r="AN64" s="130">
        <f t="shared" si="4"/>
        <v>69.11205860644988</v>
      </c>
      <c r="AO64" s="115">
        <f>SUM(AO15:AO62)</f>
        <v>1038</v>
      </c>
      <c r="AP64" s="115">
        <f t="shared" si="15"/>
        <v>3728</v>
      </c>
      <c r="AQ64" s="115">
        <f t="shared" si="15"/>
        <v>3728</v>
      </c>
      <c r="AR64" s="130">
        <f t="shared" si="7"/>
        <v>100</v>
      </c>
      <c r="AS64" s="115">
        <f>SUM(AS15:AS62)</f>
        <v>108744</v>
      </c>
      <c r="AT64" s="115">
        <f t="shared" si="15"/>
        <v>167669</v>
      </c>
      <c r="AU64" s="115">
        <f t="shared" si="15"/>
        <v>117031</v>
      </c>
      <c r="AV64" s="116">
        <f>AU64/AT64*100</f>
        <v>69.79882983735813</v>
      </c>
      <c r="AW64" s="104">
        <f>SUM(AW15:AW36)</f>
        <v>2</v>
      </c>
      <c r="AY64" s="117" t="e">
        <f>SUM(#REF!)</f>
        <v>#REF!</v>
      </c>
    </row>
    <row r="65" ht="13.5" thickTop="1"/>
    <row r="66" spans="1:3" ht="12.75">
      <c r="A66" s="67" t="s">
        <v>35</v>
      </c>
      <c r="B66" s="69" t="s">
        <v>35</v>
      </c>
      <c r="C66" s="68" t="s">
        <v>122</v>
      </c>
    </row>
    <row r="67" spans="1:3" ht="12.75">
      <c r="A67" s="67" t="s">
        <v>121</v>
      </c>
      <c r="B67" s="69" t="s">
        <v>121</v>
      </c>
      <c r="C67" s="68" t="s">
        <v>123</v>
      </c>
    </row>
  </sheetData>
  <sheetProtection/>
  <mergeCells count="32">
    <mergeCell ref="Q12:T13"/>
    <mergeCell ref="M11:P11"/>
    <mergeCell ref="AS12:AV13"/>
    <mergeCell ref="AO12:AR13"/>
    <mergeCell ref="AG11:AJ11"/>
    <mergeCell ref="AG12:AJ13"/>
    <mergeCell ref="A63:A64"/>
    <mergeCell ref="B63:C64"/>
    <mergeCell ref="M12:P13"/>
    <mergeCell ref="AC11:AF11"/>
    <mergeCell ref="AC12:AF13"/>
    <mergeCell ref="E12:H13"/>
    <mergeCell ref="Q11:T11"/>
    <mergeCell ref="I12:L13"/>
    <mergeCell ref="E11:H11"/>
    <mergeCell ref="I11:L11"/>
    <mergeCell ref="AW10:AW14"/>
    <mergeCell ref="AO11:AR11"/>
    <mergeCell ref="U11:X11"/>
    <mergeCell ref="U12:X13"/>
    <mergeCell ref="Y11:AB11"/>
    <mergeCell ref="Y12:AB13"/>
    <mergeCell ref="B3:AW3"/>
    <mergeCell ref="B5:AW5"/>
    <mergeCell ref="AS11:AV11"/>
    <mergeCell ref="AK12:AN13"/>
    <mergeCell ref="B1:C1"/>
    <mergeCell ref="B10:C10"/>
    <mergeCell ref="B11:B13"/>
    <mergeCell ref="C11:C13"/>
    <mergeCell ref="B4:AV4"/>
    <mergeCell ref="AK11:AN11"/>
  </mergeCells>
  <printOptions horizontalCentered="1" verticalCentered="1"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2018-05-28T13:39:11Z</cp:lastPrinted>
  <dcterms:created xsi:type="dcterms:W3CDTF">2000-01-14T12:27:26Z</dcterms:created>
  <dcterms:modified xsi:type="dcterms:W3CDTF">2018-06-13T09:03:02Z</dcterms:modified>
  <cp:category/>
  <cp:version/>
  <cp:contentType/>
  <cp:contentStatus/>
</cp:coreProperties>
</file>