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firstSheet="4" activeTab="8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Hivatal bevétele, kiadása" sheetId="6" r:id="rId6"/>
    <sheet name="9. Felújítás" sheetId="7" r:id="rId7"/>
    <sheet name="10. Beruházások" sheetId="8" r:id="rId8"/>
    <sheet name="17. előir.- falhaszn. ütemterv" sheetId="9" r:id="rId9"/>
  </sheets>
  <externalReferences>
    <externalReference r:id="rId12"/>
  </externalReferences>
  <definedNames>
    <definedName name="_xlnm.Print_Area" localSheetId="2">'5.bev. forrásonként'!$A$2:$I$136</definedName>
  </definedNames>
  <calcPr fullCalcOnLoad="1"/>
</workbook>
</file>

<file path=xl/sharedStrings.xml><?xml version="1.0" encoding="utf-8"?>
<sst xmlns="http://schemas.openxmlformats.org/spreadsheetml/2006/main" count="928" uniqueCount="576">
  <si>
    <t>Megnevezés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</si>
  <si>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</si>
  <si>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</si>
  <si>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</si>
  <si>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</si>
  <si>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</si>
  <si>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</si>
  <si>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</si>
  <si>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</si>
  <si>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</si>
  <si>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</si>
  <si>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</si>
  <si>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</si>
  <si>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</si>
  <si>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</si>
  <si>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</si>
  <si>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</si>
  <si>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</si>
  <si>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</si>
  <si>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</si>
  <si>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</si>
  <si>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</si>
  <si>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</si>
  <si>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</si>
  <si>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</si>
  <si>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</si>
  <si>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</si>
  <si>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</si>
  <si>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</si>
  <si>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</si>
  <si>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</si>
  <si>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</si>
  <si>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</si>
  <si>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</si>
  <si>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</si>
  <si>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</si>
  <si>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</si>
  <si>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</si>
  <si>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</si>
  <si>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</si>
  <si>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</si>
  <si>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</si>
  <si>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</si>
  <si>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</si>
  <si>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</si>
  <si>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</si>
  <si>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</si>
  <si>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</si>
  <si>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</si>
  <si>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</si>
  <si>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</si>
  <si>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</si>
  <si>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</si>
  <si>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</si>
  <si>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</si>
  <si>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</si>
  <si>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</si>
  <si>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</si>
  <si>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</si>
  <si>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</si>
  <si>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</si>
  <si>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</si>
  <si>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</si>
  <si>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</si>
  <si>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</si>
  <si>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</si>
  <si>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</si>
  <si>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</si>
  <si>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</si>
  <si>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</si>
  <si>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</si>
  <si>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</si>
  <si>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</si>
  <si>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</si>
  <si>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>KÖLCSÖNÖK, HITELEK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</si>
  <si>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</si>
  <si>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</si>
  <si>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</si>
  <si>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</si>
  <si>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</si>
  <si>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</si>
  <si>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</si>
  <si>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</si>
  <si>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</si>
  <si>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</si>
  <si>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</si>
  <si>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</si>
  <si>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</si>
  <si>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</si>
  <si>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</si>
  <si>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</si>
  <si>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</si>
  <si>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</si>
  <si>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</si>
  <si>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</si>
  <si>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</si>
  <si>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</si>
  <si>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</si>
  <si>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</si>
  <si>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</si>
  <si>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</si>
  <si>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</si>
  <si>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</si>
  <si>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</si>
  <si>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</si>
  <si>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</si>
  <si>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</si>
  <si>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</si>
  <si>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</si>
  <si>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</si>
  <si>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</si>
  <si>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</si>
  <si>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</si>
  <si>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</si>
  <si>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</si>
  <si>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</si>
  <si>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</si>
  <si>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</si>
  <si>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</si>
  <si>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</si>
  <si>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</si>
  <si>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</si>
  <si>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</si>
  <si>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</si>
  <si>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</si>
  <si>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</si>
  <si>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</si>
  <si>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</si>
  <si>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</si>
  <si>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</si>
  <si>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</si>
  <si>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</si>
  <si>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</si>
  <si>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</si>
  <si>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</si>
  <si>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</si>
  <si>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</si>
  <si>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</si>
  <si>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</si>
  <si>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</si>
  <si>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</si>
  <si>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</si>
  <si>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</si>
  <si>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</si>
  <si>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</si>
  <si>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</si>
  <si>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</si>
  <si>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</si>
  <si>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</si>
  <si>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</si>
  <si>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</si>
  <si>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</si>
  <si>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</si>
  <si>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</si>
  <si>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</si>
  <si>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</si>
  <si>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</si>
  <si>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</si>
  <si>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</si>
  <si>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</si>
  <si>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</si>
  <si>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</si>
  <si>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</si>
  <si>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</si>
  <si>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</si>
  <si>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</si>
  <si>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</si>
  <si>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</si>
  <si>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</si>
  <si>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</si>
  <si>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</si>
  <si>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</si>
  <si>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</si>
  <si>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</si>
  <si>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</si>
  <si>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</si>
  <si>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</si>
  <si>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</si>
  <si>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</si>
  <si>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</si>
  <si>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</si>
  <si>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</si>
  <si>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</si>
  <si>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</si>
  <si>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</si>
  <si>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</si>
  <si>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</si>
  <si>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</si>
  <si>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</si>
  <si>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</si>
  <si>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</si>
  <si>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</si>
  <si>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</si>
  <si>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</si>
  <si>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</si>
  <si>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</si>
  <si>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</si>
  <si>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</si>
  <si>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</si>
  <si>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</si>
  <si>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</si>
  <si>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</si>
  <si>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</si>
  <si>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</si>
  <si>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</si>
  <si>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</si>
  <si>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</si>
  <si>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</si>
  <si>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</si>
  <si>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</si>
  <si>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</si>
  <si>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</si>
  <si>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</si>
  <si>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</si>
  <si>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</si>
  <si>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</si>
  <si>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</si>
  <si>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</si>
  <si>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</si>
  <si>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</si>
  <si>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</si>
  <si>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</si>
  <si>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</si>
  <si>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</si>
  <si>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</si>
  <si>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</si>
  <si>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</si>
  <si>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</si>
  <si>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</si>
  <si>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</si>
  <si>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</si>
  <si>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</si>
  <si>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</si>
  <si>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</si>
  <si>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</si>
  <si>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</si>
  <si>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</si>
  <si>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</si>
  <si>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</si>
  <si>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</si>
  <si>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</si>
  <si>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</si>
  <si>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</si>
  <si>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</si>
  <si>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</si>
  <si>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</si>
  <si>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</si>
  <si>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</si>
  <si>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</si>
  <si>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</si>
  <si>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</si>
  <si>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</si>
  <si>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</si>
  <si>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</si>
  <si>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</si>
  <si>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</si>
  <si>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</si>
  <si>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</si>
  <si>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</si>
  <si>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</si>
  <si>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</si>
  <si>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</si>
  <si>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</si>
  <si>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</si>
  <si>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</si>
  <si>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</si>
  <si>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</si>
  <si>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</si>
  <si>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</si>
  <si>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</si>
  <si>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</si>
  <si>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</si>
  <si>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</si>
  <si>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</si>
  <si>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</si>
  <si>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</si>
  <si>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</si>
  <si>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</si>
  <si>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</si>
  <si>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</si>
  <si>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</si>
  <si>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</si>
  <si>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</si>
  <si>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</si>
  <si>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</si>
  <si>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</si>
  <si>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</si>
  <si>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</si>
  <si>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</si>
  <si>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</si>
  <si>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</si>
  <si>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</si>
  <si>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</si>
  <si>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</si>
  <si>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</si>
  <si>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</si>
  <si>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</si>
  <si>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</si>
  <si>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</si>
  <si>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</si>
  <si>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</si>
  <si>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</si>
  <si>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</si>
  <si>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</si>
  <si>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</si>
  <si>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</si>
  <si>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</si>
  <si>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</si>
  <si>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</si>
  <si>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</si>
  <si>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</si>
  <si>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</si>
  <si>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</si>
  <si>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</si>
  <si>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</si>
  <si>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</si>
  <si>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</si>
  <si>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</si>
  <si>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</si>
  <si>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</si>
  <si>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</si>
  <si>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</si>
  <si>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</si>
  <si>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</si>
  <si>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</si>
  <si>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</si>
  <si>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</si>
  <si>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</si>
  <si>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</si>
  <si>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</si>
  <si>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</si>
  <si>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</si>
  <si>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</si>
  <si>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</si>
  <si>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</si>
  <si>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</si>
  <si>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</si>
  <si>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</si>
  <si>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</si>
  <si>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</si>
  <si>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</si>
  <si>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</si>
  <si>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</si>
  <si>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</si>
  <si>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</si>
  <si>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</si>
  <si>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Összesen: kiadások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</si>
  <si>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</si>
  <si>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</si>
  <si>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</si>
  <si>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</si>
  <si>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</si>
  <si>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</si>
  <si>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</si>
  <si>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</si>
  <si>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</si>
  <si>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</si>
  <si>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</si>
  <si>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</si>
  <si>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</si>
  <si>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</si>
  <si>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</si>
  <si>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</si>
  <si>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</si>
  <si>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</si>
  <si>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</si>
  <si>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</si>
  <si>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</si>
  <si>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</si>
  <si>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</si>
  <si>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</si>
  <si>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</si>
  <si>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</si>
  <si>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</si>
  <si>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</si>
  <si>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</si>
  <si>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</si>
  <si>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</si>
  <si>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</si>
  <si>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</si>
  <si>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</si>
  <si>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</si>
  <si>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</si>
  <si>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</si>
  <si>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</si>
  <si>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</si>
  <si>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</si>
  <si>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</si>
  <si>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</si>
  <si>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</si>
  <si>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</si>
  <si>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</si>
  <si>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</si>
  <si>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</si>
  <si>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</si>
  <si>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</si>
  <si>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</si>
  <si>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</si>
  <si>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</si>
  <si>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</si>
  <si>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</si>
  <si>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</si>
  <si>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</si>
  <si>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</si>
  <si>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</si>
  <si>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</si>
  <si>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</si>
  <si>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</si>
  <si>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</si>
  <si>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</si>
  <si>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</si>
  <si>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</si>
  <si>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</si>
  <si>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</si>
  <si>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</si>
  <si>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</si>
  <si>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</si>
  <si>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107054 - Családsegítés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</si>
  <si>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</si>
  <si>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</si>
  <si>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</si>
  <si>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</si>
  <si>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</si>
  <si>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</si>
  <si>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AHT-n belüli megelőlegezés visszavizetése</t>
  </si>
  <si>
    <t>Felhalmozási célú hiteltörlesztés</t>
  </si>
  <si>
    <t>074031 - Család és nővédelmi egészségügyi gondozás</t>
  </si>
  <si>
    <t xml:space="preserve">Batéi Közös Önkormányzati Hivatal </t>
  </si>
  <si>
    <t>Kiadások mindösszesen:</t>
  </si>
  <si>
    <t>II. Intézmények:</t>
  </si>
  <si>
    <t xml:space="preserve">Önkormányzat kiadásai összesen: </t>
  </si>
  <si>
    <t>Baté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</si>
  <si>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</si>
  <si>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</si>
  <si>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</si>
  <si>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</si>
  <si>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</si>
  <si>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</si>
  <si>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</si>
  <si>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</si>
  <si>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</si>
  <si>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</si>
  <si>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</si>
  <si>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</si>
  <si>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</si>
  <si>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</si>
  <si>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</si>
  <si>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</si>
  <si>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</si>
  <si>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</si>
  <si>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</si>
  <si>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</si>
  <si>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</si>
  <si>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</si>
  <si>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</si>
  <si>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</si>
  <si>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</si>
  <si>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</si>
  <si>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</si>
  <si>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</si>
  <si>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</si>
  <si>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</si>
  <si>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</si>
  <si>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</si>
  <si>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</si>
  <si>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</si>
  <si>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</si>
  <si>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</si>
  <si>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</si>
  <si>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</si>
  <si>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</si>
  <si>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</si>
  <si>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</si>
  <si>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</si>
  <si>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</si>
  <si>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</si>
  <si>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</si>
  <si>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</si>
  <si>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</si>
  <si>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</si>
  <si>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</si>
  <si>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</si>
  <si>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</si>
  <si>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</si>
  <si>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</si>
  <si>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</si>
  <si>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</si>
  <si>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</si>
  <si>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</si>
  <si>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</si>
  <si>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</si>
  <si>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</si>
  <si>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</si>
  <si>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</si>
  <si>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</si>
  <si>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</si>
  <si>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</si>
  <si>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</si>
  <si>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</si>
  <si>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</si>
  <si>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>1- ből Polgármesteri illetmény támogatása</t>
  </si>
  <si>
    <t>j</t>
  </si>
  <si>
    <t>1- ből ASP rendszer működtetése</t>
  </si>
  <si>
    <t>5 - ből Önkormányzatoktól Hivatalra átvett</t>
  </si>
  <si>
    <t>5 - ből BM támogatás utak felújítására</t>
  </si>
  <si>
    <t>Kavíz GFT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</si>
  <si>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</si>
  <si>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</si>
  <si>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</si>
  <si>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</si>
  <si>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</si>
  <si>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 xml:space="preserve">Óvoda felújítás TOP TOP-1.4.1-15-SO1-2016-00041 </t>
  </si>
  <si>
    <t>Tájház tető felújítása- Kistelepülések támogatásból</t>
  </si>
  <si>
    <t>Utak felújítása (Hársfa, Dózsa, Petőfi utca)BM pályázatból</t>
  </si>
  <si>
    <t>D.</t>
  </si>
  <si>
    <t>módosítás</t>
  </si>
  <si>
    <t>BEVÉTELEK ÖSSZESEN
(Pénzforgalom nélküli és finanszírozási célú bevételek nélkül)</t>
  </si>
  <si>
    <t>Módosítás</t>
  </si>
  <si>
    <t>5 - ből Szomszédolós TOP pályzat</t>
  </si>
  <si>
    <t>5 - ből Szomszédolós TOP pályzat beruházási része</t>
  </si>
  <si>
    <t>Módosított</t>
  </si>
  <si>
    <t>Egyéb működési célú átvett pénzeszközök választásra</t>
  </si>
  <si>
    <t>településektől átvett esküvőre</t>
  </si>
  <si>
    <t>Bérkompenzáció finanszírozásból</t>
  </si>
  <si>
    <t>Hivatalnak választásra átvett</t>
  </si>
  <si>
    <t>Hivatalnak átvett esküvőkre</t>
  </si>
  <si>
    <t>Bérkompenzációra Hivatalnak</t>
  </si>
  <si>
    <t>Hivatal felújítása BM pályázatból áfával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</si>
  <si>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</si>
  <si>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</si>
  <si>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</si>
  <si>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ebből a Hivatal maradványa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</si>
  <si>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</si>
  <si>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</si>
  <si>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</si>
  <si>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</si>
  <si>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</si>
  <si>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</si>
  <si>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</si>
  <si>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</si>
  <si>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>104037 Intézmények kívül gyermekétkeztetés</t>
  </si>
  <si>
    <t xml:space="preserve">Az önkormányzat és költségvetési szervei beruházásai </t>
  </si>
  <si>
    <t xml:space="preserve">s.sz. </t>
  </si>
  <si>
    <t>Beruházások Önkormányzat</t>
  </si>
  <si>
    <t>Kötelező feladat</t>
  </si>
  <si>
    <t>Közfoglalkoztatáshoz eszközök- pályázatból</t>
  </si>
  <si>
    <t>Térfigyelő kamera rendszer</t>
  </si>
  <si>
    <t>Sportöltöző, konditerem önerő</t>
  </si>
  <si>
    <t>Fő utca járda kialakítása önerő</t>
  </si>
  <si>
    <t>Szomszédolós Top pályázat</t>
  </si>
  <si>
    <t xml:space="preserve">Önkormányzat összesen: </t>
  </si>
  <si>
    <t>Hivatal</t>
  </si>
  <si>
    <t>kis értékű tárgyi eszközök beszerzése</t>
  </si>
  <si>
    <t xml:space="preserve">Hivatal összesen: </t>
  </si>
  <si>
    <t xml:space="preserve">Beruházások összesen: </t>
  </si>
  <si>
    <t>Módosítás    Ft</t>
  </si>
  <si>
    <t xml:space="preserve">előir. </t>
  </si>
  <si>
    <t>5 - ből Munkaügyi Központtól nyári diákmunkára</t>
  </si>
  <si>
    <t>Felhalmozási célú önkormányzati támogatások- Bm Pályázat</t>
  </si>
  <si>
    <t>5 - ből Gyermekvédelmi Erzsébet utalványra</t>
  </si>
  <si>
    <t>5 - ből Hivatal maradvány rendezése pénzmozgás nélkül</t>
  </si>
  <si>
    <t>Hivatalnak átvett nyári diákmunkára</t>
  </si>
  <si>
    <t>104051 - Gyermekvédelmi pénzbeli és természetbeni ellátások</t>
  </si>
  <si>
    <t>104051 Gyermekvédelmi pénzbeli és természetbeni ellátások</t>
  </si>
  <si>
    <t>átvett nyári diákmunkára</t>
  </si>
  <si>
    <t>Óvóda felújításának eszközberuházás része</t>
  </si>
  <si>
    <t>Téli rezsicsökkentés támogatása</t>
  </si>
  <si>
    <t>2. melléklet a(z)  18 /2018.(XII.14 .)önkormányzati rendelethez</t>
  </si>
  <si>
    <t>4. melléklet a(z)  18/2018.(XII.14.) Ör.   módosított a 2/2018.(II.20.)  önkormányzati rendelethez</t>
  </si>
  <si>
    <t xml:space="preserve">5. melléklet a   18/2018. (XII. 14.)Ör. Mód 2/2018.(II.20 .) önkormányzati rendeletethez: Az önkormányzat és a Hivatal bevételei összesítve  </t>
  </si>
  <si>
    <t>6.  melléklet a(z) 18 /2018. (XII. 14 .) Ör. Mód   2/2018.(II.20 .) önkormányzati rendelethez</t>
  </si>
  <si>
    <t>7.  melléklet a(z)   18/2018. (XII.14  .) Ör. Módosított 2/2018.(II.20 .) önkormányzati rendelethez</t>
  </si>
  <si>
    <t>8. melléklet a(z)  18/2018.  (XII. 14 .) Ör. Módosított 2/2018.(II.20.)  önkormányzati rendelethez</t>
  </si>
  <si>
    <t>9. melléklet a(z)   18 /2018.(XII. 14 .) Ör. Módosított 2/2018. (II.20.) önkormányzati rendelethez</t>
  </si>
  <si>
    <t>10. melléklet a(z)  18/2018. (XII. 14  .) Ör- mód  2/2018.(II.20) önkormányzati rendelethez</t>
  </si>
  <si>
    <t>17. melléklet a(z)   18/2018. (XII.17  .) ör. Mód  2 /2018( II.20.)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</si>
</sst>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  <numFmt numFmtId="175" formatCode="_-* #,##0.000\ _F_t_-;\-* #,##0.000\ _F_t_-;_-* &quot;-&quot;??\ _F_t_-;_-@_-"/>
    <numFmt numFmtId="176" formatCode="_-* #,##0.0000\ _F_t_-;\-* #,##0.0000\ _F_t_-;_-* &quot;-&quot;??\ _F_t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6" fillId="0" borderId="10" xfId="55" applyNumberFormat="1" applyFont="1" applyFill="1" applyBorder="1">
      <alignment/>
      <protection/>
    </xf>
    <xf numFmtId="3" fontId="4" fillId="0" borderId="10" xfId="55" applyNumberFormat="1" applyFont="1" applyFill="1" applyBorder="1">
      <alignment/>
      <protection/>
    </xf>
    <xf numFmtId="3" fontId="0" fillId="0" borderId="10" xfId="55" applyNumberFormat="1" applyFont="1" applyFill="1" applyBorder="1">
      <alignment/>
      <protection/>
    </xf>
    <xf numFmtId="3" fontId="13" fillId="0" borderId="10" xfId="55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2" fillId="0" borderId="12" xfId="55" applyFont="1" applyFill="1" applyBorder="1">
      <alignment/>
      <protection/>
    </xf>
    <xf numFmtId="0" fontId="10" fillId="0" borderId="12" xfId="55" applyFont="1" applyBorder="1">
      <alignment/>
      <protection/>
    </xf>
    <xf numFmtId="0" fontId="11" fillId="0" borderId="12" xfId="55" applyFont="1" applyBorder="1">
      <alignment/>
      <protection/>
    </xf>
    <xf numFmtId="0" fontId="0" fillId="0" borderId="12" xfId="56" applyFont="1" applyFill="1" applyBorder="1" applyAlignment="1">
      <alignment/>
      <protection/>
    </xf>
    <xf numFmtId="0" fontId="0" fillId="0" borderId="12" xfId="56" applyFont="1" applyFill="1" applyBorder="1" applyAlignment="1">
      <alignment horizontal="left"/>
      <protection/>
    </xf>
    <xf numFmtId="0" fontId="12" fillId="0" borderId="12" xfId="55" applyFont="1" applyBorder="1">
      <alignment/>
      <protection/>
    </xf>
    <xf numFmtId="0" fontId="17" fillId="0" borderId="12" xfId="55" applyFont="1" applyBorder="1">
      <alignment/>
      <protection/>
    </xf>
    <xf numFmtId="0" fontId="4" fillId="0" borderId="12" xfId="55" applyFont="1" applyFill="1" applyBorder="1" applyAlignment="1">
      <alignment wrapText="1"/>
      <protection/>
    </xf>
    <xf numFmtId="0" fontId="4" fillId="0" borderId="12" xfId="55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16" xfId="57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8" fillId="0" borderId="12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7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 vertic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1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32" borderId="11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166" fontId="0" fillId="0" borderId="11" xfId="40" applyNumberFormat="1" applyFont="1" applyBorder="1" applyAlignment="1">
      <alignment/>
    </xf>
    <xf numFmtId="166" fontId="1" fillId="0" borderId="11" xfId="40" applyNumberFormat="1" applyFont="1" applyBorder="1" applyAlignment="1">
      <alignment/>
    </xf>
    <xf numFmtId="166" fontId="0" fillId="0" borderId="11" xfId="40" applyNumberFormat="1" applyFont="1" applyFill="1" applyBorder="1" applyAlignment="1" applyProtection="1">
      <alignment/>
      <protection/>
    </xf>
    <xf numFmtId="166" fontId="1" fillId="0" borderId="11" xfId="40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8" fillId="0" borderId="10" xfId="40" applyNumberFormat="1" applyFont="1" applyFill="1" applyBorder="1" applyAlignment="1">
      <alignment horizontal="center" vertical="center" wrapText="1"/>
    </xf>
    <xf numFmtId="166" fontId="0" fillId="0" borderId="0" xfId="40" applyNumberFormat="1" applyFont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1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 horizontal="right" vertical="center"/>
    </xf>
    <xf numFmtId="166" fontId="19" fillId="0" borderId="10" xfId="40" applyNumberFormat="1" applyFont="1" applyBorder="1" applyAlignment="1">
      <alignment horizontal="right" vertical="center"/>
    </xf>
    <xf numFmtId="166" fontId="11" fillId="0" borderId="10" xfId="40" applyNumberFormat="1" applyFont="1" applyBorder="1" applyAlignment="1">
      <alignment/>
    </xf>
    <xf numFmtId="166" fontId="0" fillId="0" borderId="10" xfId="40" applyNumberFormat="1" applyFont="1" applyFill="1" applyBorder="1" applyAlignment="1">
      <alignment/>
    </xf>
    <xf numFmtId="166" fontId="18" fillId="0" borderId="10" xfId="40" applyNumberFormat="1" applyFont="1" applyFill="1" applyBorder="1" applyAlignment="1">
      <alignment/>
    </xf>
    <xf numFmtId="166" fontId="10" fillId="0" borderId="10" xfId="40" applyNumberFormat="1" applyFont="1" applyBorder="1" applyAlignment="1">
      <alignment/>
    </xf>
    <xf numFmtId="166" fontId="9" fillId="0" borderId="10" xfId="40" applyNumberFormat="1" applyFont="1" applyBorder="1" applyAlignment="1">
      <alignment/>
    </xf>
    <xf numFmtId="166" fontId="2" fillId="0" borderId="10" xfId="40" applyNumberFormat="1" applyFont="1" applyFill="1" applyBorder="1" applyAlignment="1">
      <alignment/>
    </xf>
    <xf numFmtId="166" fontId="14" fillId="0" borderId="10" xfId="4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166" fontId="1" fillId="0" borderId="11" xfId="40" applyNumberFormat="1" applyFont="1" applyBorder="1" applyAlignment="1">
      <alignment horizontal="center"/>
    </xf>
    <xf numFmtId="166" fontId="1" fillId="0" borderId="10" xfId="40" applyNumberFormat="1" applyFont="1" applyBorder="1" applyAlignment="1">
      <alignment horizontal="center"/>
    </xf>
    <xf numFmtId="166" fontId="0" fillId="0" borderId="11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1" xfId="0" applyFont="1" applyFill="1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15" fillId="0" borderId="15" xfId="55" applyFont="1" applyBorder="1" applyAlignment="1">
      <alignment horizontal="center"/>
      <protection/>
    </xf>
    <xf numFmtId="0" fontId="15" fillId="0" borderId="12" xfId="55" applyFont="1" applyBorder="1" applyAlignment="1">
      <alignment horizontal="center"/>
      <protection/>
    </xf>
    <xf numFmtId="0" fontId="15" fillId="0" borderId="11" xfId="5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t&#233;%20&#252;l&#233;s\Bat&#233;&#252;l&#233;s2018\201804\3-2018-%202018%20k&#246;lts&#233;gve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"/>
      <sheetName val="6. Kiadások"/>
      <sheetName val="7. lak. szolg. tám."/>
      <sheetName val="10. Beruházások"/>
      <sheetName val="11. EU projekt"/>
      <sheetName val="12. létszám-előir."/>
      <sheetName val="17. előir.- falhaszn. ütemterv"/>
      <sheetName val="19. egyéb működési tám"/>
    </sheetNames>
    <sheetDataSet>
      <sheetData sheetId="1">
        <row r="87">
          <cell r="H87">
            <v>0</v>
          </cell>
        </row>
        <row r="93">
          <cell r="H93">
            <v>0</v>
          </cell>
          <cell r="I93">
            <v>0</v>
          </cell>
        </row>
      </sheetData>
      <sheetData sheetId="2">
        <row r="11">
          <cell r="F11">
            <v>96427375</v>
          </cell>
        </row>
        <row r="12">
          <cell r="F12">
            <v>18119075</v>
          </cell>
        </row>
        <row r="13">
          <cell r="F13">
            <v>34252845</v>
          </cell>
        </row>
        <row r="14">
          <cell r="F14">
            <v>5732220</v>
          </cell>
        </row>
        <row r="15">
          <cell r="F15">
            <v>6228730</v>
          </cell>
        </row>
        <row r="20">
          <cell r="F20">
            <v>5708976</v>
          </cell>
        </row>
        <row r="21">
          <cell r="F21">
            <v>99517502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8">
          <cell r="F28">
            <v>3033534</v>
          </cell>
        </row>
        <row r="29">
          <cell r="F29">
            <v>0</v>
          </cell>
          <cell r="G29">
            <v>0</v>
          </cell>
        </row>
        <row r="35">
          <cell r="F35">
            <v>4689227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51.57421875" style="0" bestFit="1" customWidth="1"/>
    <col min="3" max="4" width="13.7109375" style="0" bestFit="1" customWidth="1"/>
  </cols>
  <sheetData>
    <row r="1" ht="12.75">
      <c r="B1" t="s">
        <v>567</v>
      </c>
    </row>
    <row r="2" ht="12.75">
      <c r="B2" s="1" t="s">
        <v>431</v>
      </c>
    </row>
    <row r="4" spans="1:3" ht="12.75">
      <c r="A4" s="198" t="s">
        <v>528</v>
      </c>
      <c r="B4" s="198"/>
      <c r="C4" s="198"/>
    </row>
    <row r="5" spans="2:3" ht="12.75">
      <c r="B5" s="5" t="s">
        <v>76</v>
      </c>
      <c r="C5" t="s">
        <v>77</v>
      </c>
    </row>
    <row r="6" spans="2:4" ht="12.75">
      <c r="B6" s="8" t="s">
        <v>0</v>
      </c>
      <c r="C6" s="8" t="s">
        <v>556</v>
      </c>
      <c r="D6" s="8" t="s">
        <v>555</v>
      </c>
    </row>
    <row r="7" spans="1:4" ht="12.75">
      <c r="A7" s="8">
        <v>1</v>
      </c>
      <c r="B7" s="11" t="s">
        <v>529</v>
      </c>
      <c r="C7" s="192">
        <v>18384729</v>
      </c>
      <c r="D7" s="192">
        <f>SUM(D8:D9)</f>
        <v>16743866</v>
      </c>
    </row>
    <row r="8" spans="1:4" ht="12.75">
      <c r="A8" s="8">
        <v>2</v>
      </c>
      <c r="B8" s="11" t="s">
        <v>530</v>
      </c>
      <c r="C8" s="192">
        <v>11999529</v>
      </c>
      <c r="D8" s="192">
        <v>11999529</v>
      </c>
    </row>
    <row r="9" spans="1:4" ht="12.75">
      <c r="A9" s="8">
        <v>3</v>
      </c>
      <c r="B9" s="11" t="s">
        <v>531</v>
      </c>
      <c r="C9" s="192">
        <v>6385200</v>
      </c>
      <c r="D9" s="192">
        <v>4744337</v>
      </c>
    </row>
    <row r="10" spans="1:4" ht="12.75">
      <c r="A10" s="8">
        <v>4</v>
      </c>
      <c r="B10" s="8" t="s">
        <v>532</v>
      </c>
      <c r="C10" s="192"/>
      <c r="D10" s="192"/>
    </row>
    <row r="11" spans="1:4" ht="12.75">
      <c r="A11" s="8">
        <v>5</v>
      </c>
      <c r="B11" s="8" t="s">
        <v>53</v>
      </c>
      <c r="C11" s="193">
        <v>18384729</v>
      </c>
      <c r="D11" s="193">
        <f>SUM(D8:D9)</f>
        <v>16743866</v>
      </c>
    </row>
    <row r="12" spans="1:4" ht="12.75">
      <c r="A12" s="8"/>
      <c r="B12" s="8"/>
      <c r="C12" s="192"/>
      <c r="D12" s="192"/>
    </row>
    <row r="13" spans="1:4" ht="12.75">
      <c r="A13" s="8">
        <v>6</v>
      </c>
      <c r="B13" s="11" t="s">
        <v>533</v>
      </c>
      <c r="C13" s="192">
        <v>77636280</v>
      </c>
      <c r="D13" s="192">
        <v>77636280</v>
      </c>
    </row>
    <row r="14" spans="1:4" ht="12.75">
      <c r="A14" s="8">
        <v>7</v>
      </c>
      <c r="B14" s="11" t="s">
        <v>534</v>
      </c>
      <c r="C14" s="192">
        <v>77636280</v>
      </c>
      <c r="D14" s="192">
        <v>77636280</v>
      </c>
    </row>
    <row r="15" spans="1:4" ht="12.75">
      <c r="A15" s="8">
        <v>8</v>
      </c>
      <c r="B15" s="8" t="s">
        <v>535</v>
      </c>
      <c r="C15" s="192"/>
      <c r="D15" s="192"/>
    </row>
    <row r="16" spans="1:4" ht="12.75">
      <c r="A16" s="8">
        <v>9</v>
      </c>
      <c r="B16" s="8" t="s">
        <v>53</v>
      </c>
      <c r="C16" s="193">
        <v>77636280</v>
      </c>
      <c r="D16" s="193">
        <v>77636280</v>
      </c>
    </row>
    <row r="17" spans="1:4" ht="12.75">
      <c r="A17" s="8"/>
      <c r="B17" s="9"/>
      <c r="C17" s="193"/>
      <c r="D17" s="193"/>
    </row>
    <row r="18" spans="1:4" ht="12.75">
      <c r="A18" s="8">
        <v>10</v>
      </c>
      <c r="B18" s="9" t="s">
        <v>75</v>
      </c>
      <c r="C18" s="193">
        <v>96021009</v>
      </c>
      <c r="D18" s="193">
        <f>D16+D11</f>
        <v>94380146</v>
      </c>
    </row>
    <row r="20" ht="12.75">
      <c r="D20" s="160"/>
    </row>
  </sheetData>
  <sheetProtection/>
  <mergeCells count="1">
    <mergeCell ref="A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7.00390625" style="0" bestFit="1" customWidth="1"/>
    <col min="4" max="4" width="22.00390625" style="0" customWidth="1"/>
    <col min="5" max="5" width="57.7109375" style="0" customWidth="1"/>
    <col min="6" max="7" width="22.28125" style="0" bestFit="1" customWidth="1"/>
  </cols>
  <sheetData>
    <row r="1" ht="12.75">
      <c r="B1" t="s">
        <v>568</v>
      </c>
    </row>
    <row r="3" ht="12.75">
      <c r="B3" s="1" t="s">
        <v>431</v>
      </c>
    </row>
    <row r="4" ht="15.75">
      <c r="B4" s="6" t="s">
        <v>486</v>
      </c>
    </row>
    <row r="5" spans="3:9" ht="12.75">
      <c r="C5" s="77" t="s">
        <v>340</v>
      </c>
      <c r="E5" s="77"/>
      <c r="G5" t="s">
        <v>340</v>
      </c>
      <c r="H5" s="1"/>
      <c r="I5" s="1"/>
    </row>
    <row r="6" spans="1:9" ht="12.75">
      <c r="A6" s="8"/>
      <c r="B6" s="32" t="s">
        <v>76</v>
      </c>
      <c r="C6" s="8" t="s">
        <v>77</v>
      </c>
      <c r="D6" s="8" t="s">
        <v>105</v>
      </c>
      <c r="E6" s="8" t="s">
        <v>514</v>
      </c>
      <c r="F6" s="8" t="s">
        <v>106</v>
      </c>
      <c r="G6" s="8" t="s">
        <v>117</v>
      </c>
      <c r="H6" s="1"/>
      <c r="I6" s="1"/>
    </row>
    <row r="7" spans="1:7" ht="18">
      <c r="A7" s="8"/>
      <c r="B7" s="199" t="s">
        <v>11</v>
      </c>
      <c r="C7" s="200"/>
      <c r="D7" s="201"/>
      <c r="E7" s="200" t="s">
        <v>12</v>
      </c>
      <c r="F7" s="8"/>
      <c r="G7" s="8"/>
    </row>
    <row r="8" spans="1:7" ht="12.75">
      <c r="A8" s="8"/>
      <c r="B8" s="53" t="s">
        <v>0</v>
      </c>
      <c r="C8" s="23" t="s">
        <v>54</v>
      </c>
      <c r="D8" s="22" t="s">
        <v>515</v>
      </c>
      <c r="E8" s="23" t="s">
        <v>0</v>
      </c>
      <c r="F8" s="8" t="s">
        <v>54</v>
      </c>
      <c r="G8" s="8" t="s">
        <v>515</v>
      </c>
    </row>
    <row r="9" spans="1:7" ht="18">
      <c r="A9" s="8">
        <v>1</v>
      </c>
      <c r="B9" s="54" t="s">
        <v>37</v>
      </c>
      <c r="C9" s="25"/>
      <c r="D9" s="24"/>
      <c r="E9" s="25" t="s">
        <v>13</v>
      </c>
      <c r="F9" s="8"/>
      <c r="G9" s="8"/>
    </row>
    <row r="10" spans="1:7" ht="16.5">
      <c r="A10" s="8">
        <v>2</v>
      </c>
      <c r="B10" s="55" t="s">
        <v>14</v>
      </c>
      <c r="C10" s="27"/>
      <c r="D10" s="26"/>
      <c r="E10" s="27" t="s">
        <v>15</v>
      </c>
      <c r="F10" s="8"/>
      <c r="G10" s="8"/>
    </row>
    <row r="11" spans="1:7" ht="15.75">
      <c r="A11" s="8">
        <v>3</v>
      </c>
      <c r="B11" s="56" t="s">
        <v>3</v>
      </c>
      <c r="C11" s="28"/>
      <c r="D11" s="179"/>
      <c r="E11" s="28" t="s">
        <v>3</v>
      </c>
      <c r="F11" s="80"/>
      <c r="G11" s="80"/>
    </row>
    <row r="12" spans="1:7" ht="12.75">
      <c r="A12" s="8">
        <v>4</v>
      </c>
      <c r="B12" s="57" t="s">
        <v>147</v>
      </c>
      <c r="C12" s="29">
        <f>'5.bev. forrásonként'!H26</f>
        <v>117925458</v>
      </c>
      <c r="D12" s="180">
        <f>'5.bev. forrásonként'!I26</f>
        <v>120964297</v>
      </c>
      <c r="E12" s="29" t="s">
        <v>6</v>
      </c>
      <c r="F12" s="80">
        <f>'[1]6. Kiadások'!F11</f>
        <v>96427375</v>
      </c>
      <c r="G12" s="80">
        <f>'6. Kiadások'!G11</f>
        <v>109863214</v>
      </c>
    </row>
    <row r="13" spans="1:7" ht="12.75">
      <c r="A13" s="8">
        <v>5</v>
      </c>
      <c r="B13" s="58" t="s">
        <v>84</v>
      </c>
      <c r="C13" s="29">
        <f>'5.bev. forrásonként'!H43</f>
        <v>23119225</v>
      </c>
      <c r="D13" s="180">
        <f>'5.bev. forrásonként'!I43-'5.bev. forrásonként'!I41</f>
        <v>62820277</v>
      </c>
      <c r="E13" s="29" t="s">
        <v>85</v>
      </c>
      <c r="F13" s="80">
        <f>'[1]6. Kiadások'!F12</f>
        <v>18119075</v>
      </c>
      <c r="G13" s="80">
        <f>'6. Kiadások'!G12</f>
        <v>20969261</v>
      </c>
    </row>
    <row r="14" spans="1:7" ht="12.75">
      <c r="A14" s="8">
        <v>6</v>
      </c>
      <c r="B14" s="58" t="s">
        <v>329</v>
      </c>
      <c r="C14" s="29">
        <f>'5.bev. forrásonként'!H69</f>
        <v>14075000</v>
      </c>
      <c r="D14" s="180">
        <f>'5.bev. forrásonként'!I69</f>
        <v>14075000</v>
      </c>
      <c r="E14" s="29" t="s">
        <v>61</v>
      </c>
      <c r="F14" s="80">
        <f>'[1]6. Kiadások'!F13</f>
        <v>34252845</v>
      </c>
      <c r="G14" s="80">
        <f>'6. Kiadások'!G13</f>
        <v>59920869</v>
      </c>
    </row>
    <row r="15" spans="1:7" ht="12.75">
      <c r="A15" s="8">
        <v>7</v>
      </c>
      <c r="B15" s="58" t="s">
        <v>371</v>
      </c>
      <c r="C15" s="29">
        <f>'5.bev. forrásonként'!H83</f>
        <v>4297000</v>
      </c>
      <c r="D15" s="180">
        <f>'5.bev. forrásonként'!I83</f>
        <v>4367000</v>
      </c>
      <c r="E15" s="29" t="s">
        <v>16</v>
      </c>
      <c r="F15" s="80">
        <f>'[1]6. Kiadások'!F14</f>
        <v>5732220</v>
      </c>
      <c r="G15" s="80">
        <f>'6. Kiadások'!G14</f>
        <v>5919500</v>
      </c>
    </row>
    <row r="16" spans="1:7" ht="12.75">
      <c r="A16" s="8">
        <v>8</v>
      </c>
      <c r="B16" s="58" t="s">
        <v>383</v>
      </c>
      <c r="C16" s="29">
        <f>'[1]5.bev. forrásonként'!H87</f>
        <v>0</v>
      </c>
      <c r="D16" s="180">
        <f>'5.bev. forrásonként'!I41</f>
        <v>358500</v>
      </c>
      <c r="E16" s="29" t="s">
        <v>86</v>
      </c>
      <c r="F16" s="80">
        <f>'[1]6. Kiadások'!F15</f>
        <v>6228730</v>
      </c>
      <c r="G16" s="80">
        <f>'6. Kiadások'!G15</f>
        <v>6789049</v>
      </c>
    </row>
    <row r="17" spans="1:7" ht="14.25">
      <c r="A17" s="8">
        <v>9</v>
      </c>
      <c r="B17" s="78" t="s">
        <v>53</v>
      </c>
      <c r="C17" s="29">
        <f>SUM(C12:C16)</f>
        <v>159416683</v>
      </c>
      <c r="D17" s="181">
        <f>SUM(D12:D16)</f>
        <v>202585074</v>
      </c>
      <c r="E17" s="29" t="s">
        <v>53</v>
      </c>
      <c r="F17" s="80">
        <f>SUM(F12:F16)</f>
        <v>160760245</v>
      </c>
      <c r="G17" s="80">
        <f>SUM(G12:G16)</f>
        <v>203461893</v>
      </c>
    </row>
    <row r="18" spans="1:7" ht="12.75">
      <c r="A18" s="8"/>
      <c r="B18" s="57"/>
      <c r="C18" s="29"/>
      <c r="D18" s="180"/>
      <c r="E18" s="29"/>
      <c r="F18" s="80"/>
      <c r="G18" s="80"/>
    </row>
    <row r="19" spans="1:7" ht="15.75">
      <c r="A19" s="8">
        <v>11</v>
      </c>
      <c r="B19" s="56" t="s">
        <v>4</v>
      </c>
      <c r="C19" s="28"/>
      <c r="D19" s="179"/>
      <c r="E19" s="28" t="s">
        <v>38</v>
      </c>
      <c r="F19" s="80"/>
      <c r="G19" s="80"/>
    </row>
    <row r="20" spans="1:7" ht="12.75">
      <c r="A20" s="8">
        <v>12</v>
      </c>
      <c r="B20" s="57" t="s">
        <v>58</v>
      </c>
      <c r="C20" s="29">
        <f>'5.bev. forrásonként'!H89</f>
        <v>3000000</v>
      </c>
      <c r="D20" s="180">
        <f>'5.bev. forrásonként'!I89</f>
        <v>3000000</v>
      </c>
      <c r="E20" s="29" t="s">
        <v>7</v>
      </c>
      <c r="F20" s="80">
        <f>'[1]6. Kiadások'!F20</f>
        <v>5708976</v>
      </c>
      <c r="G20" s="80">
        <f>'6. Kiadások'!G20</f>
        <v>10392002</v>
      </c>
    </row>
    <row r="21" spans="1:7" ht="12.75">
      <c r="A21" s="8">
        <v>13</v>
      </c>
      <c r="B21" s="57" t="s">
        <v>87</v>
      </c>
      <c r="C21" s="29">
        <f>'5.bev. forrásonként'!H52</f>
        <v>15271792</v>
      </c>
      <c r="D21" s="180">
        <f>'5.bev. forrásonként'!I52</f>
        <v>45796225</v>
      </c>
      <c r="E21" s="29" t="s">
        <v>17</v>
      </c>
      <c r="F21" s="80">
        <f>'[1]6. Kiadások'!F21</f>
        <v>99517502</v>
      </c>
      <c r="G21" s="80">
        <f>'6. Kiadások'!G21</f>
        <v>125163909</v>
      </c>
    </row>
    <row r="22" spans="1:7" ht="12.75">
      <c r="A22" s="8">
        <v>14</v>
      </c>
      <c r="B22" s="57" t="s">
        <v>88</v>
      </c>
      <c r="C22" s="29">
        <f>'[1]5.bev. forrásonként'!H93</f>
        <v>0</v>
      </c>
      <c r="D22" s="180">
        <f>'[1]5.bev. forrásonként'!I93</f>
        <v>0</v>
      </c>
      <c r="E22" s="29" t="s">
        <v>89</v>
      </c>
      <c r="F22" s="80">
        <v>0</v>
      </c>
      <c r="G22" s="80">
        <v>0</v>
      </c>
    </row>
    <row r="23" spans="1:7" ht="12.75">
      <c r="A23" s="8">
        <v>15</v>
      </c>
      <c r="B23" s="32"/>
      <c r="C23" s="8"/>
      <c r="D23" s="180"/>
      <c r="E23" s="29" t="s">
        <v>9</v>
      </c>
      <c r="F23" s="80">
        <f>'[1]6. Kiadások'!F22</f>
        <v>0</v>
      </c>
      <c r="G23" s="80">
        <f>'[1]6. Kiadások'!G22</f>
        <v>0</v>
      </c>
    </row>
    <row r="24" spans="1:7" ht="12.75">
      <c r="A24" s="8">
        <v>16</v>
      </c>
      <c r="B24" s="32"/>
      <c r="C24" s="8"/>
      <c r="D24" s="180"/>
      <c r="E24" s="29" t="s">
        <v>10</v>
      </c>
      <c r="F24" s="80">
        <f>'[1]6. Kiadások'!F23</f>
        <v>0</v>
      </c>
      <c r="G24" s="80">
        <f>'[1]6. Kiadások'!G23</f>
        <v>0</v>
      </c>
    </row>
    <row r="25" spans="1:7" ht="14.25">
      <c r="A25" s="8">
        <v>17</v>
      </c>
      <c r="B25" s="59"/>
      <c r="C25" s="29"/>
      <c r="D25" s="180"/>
      <c r="E25" s="29" t="s">
        <v>90</v>
      </c>
      <c r="F25" s="80">
        <f>'[1]6. Kiadások'!F24</f>
        <v>0</v>
      </c>
      <c r="G25" s="80">
        <f>'[1]6. Kiadások'!G24</f>
        <v>0</v>
      </c>
    </row>
    <row r="26" spans="1:7" ht="14.25">
      <c r="A26" s="8">
        <v>18</v>
      </c>
      <c r="B26" s="78" t="s">
        <v>53</v>
      </c>
      <c r="C26" s="29">
        <f>SUM(C20:C25)</f>
        <v>18271792</v>
      </c>
      <c r="D26" s="181">
        <f>SUM(D20:D25)</f>
        <v>48796225</v>
      </c>
      <c r="E26" s="29" t="s">
        <v>53</v>
      </c>
      <c r="F26" s="80">
        <f>SUM(F20:F25)</f>
        <v>105226478</v>
      </c>
      <c r="G26" s="80">
        <f>SUM(G20:G25)</f>
        <v>135555911</v>
      </c>
    </row>
    <row r="27" spans="1:7" ht="16.5">
      <c r="A27" s="8">
        <v>19</v>
      </c>
      <c r="B27" s="60"/>
      <c r="C27" s="29"/>
      <c r="D27" s="182"/>
      <c r="E27" s="27" t="s">
        <v>73</v>
      </c>
      <c r="F27" s="80"/>
      <c r="G27" s="80"/>
    </row>
    <row r="28" spans="1:7" ht="15.75">
      <c r="A28" s="8">
        <v>20</v>
      </c>
      <c r="B28" s="56"/>
      <c r="C28" s="29"/>
      <c r="D28" s="179"/>
      <c r="E28" s="28" t="s">
        <v>18</v>
      </c>
      <c r="F28" s="80"/>
      <c r="G28" s="80"/>
    </row>
    <row r="29" spans="1:7" ht="15.75">
      <c r="A29" s="8">
        <v>21</v>
      </c>
      <c r="B29" s="56"/>
      <c r="C29" s="29"/>
      <c r="D29" s="183"/>
      <c r="E29" s="29" t="s">
        <v>2</v>
      </c>
      <c r="F29" s="80">
        <f>'[1]6. Kiadások'!F28</f>
        <v>3033534</v>
      </c>
      <c r="G29" s="80">
        <f>'6. Kiadások'!G28</f>
        <v>2054414</v>
      </c>
    </row>
    <row r="30" spans="1:7" ht="14.25">
      <c r="A30" s="8">
        <v>22</v>
      </c>
      <c r="B30" s="59"/>
      <c r="C30" s="29"/>
      <c r="D30" s="180"/>
      <c r="E30" s="29" t="s">
        <v>19</v>
      </c>
      <c r="F30" s="80">
        <f>'[1]6. Kiadások'!F29</f>
        <v>0</v>
      </c>
      <c r="G30" s="80">
        <f>'[1]6. Kiadások'!G29</f>
        <v>0</v>
      </c>
    </row>
    <row r="31" spans="1:7" ht="14.25">
      <c r="A31" s="8">
        <v>23</v>
      </c>
      <c r="B31" s="59"/>
      <c r="C31" s="29"/>
      <c r="D31" s="180"/>
      <c r="E31" s="29" t="s">
        <v>53</v>
      </c>
      <c r="F31" s="80">
        <f>SUM(F29:F30)</f>
        <v>3033534</v>
      </c>
      <c r="G31" s="80">
        <f>SUM(G29:G30)</f>
        <v>2054414</v>
      </c>
    </row>
    <row r="32" spans="1:7" ht="15.75">
      <c r="A32" s="8">
        <v>24</v>
      </c>
      <c r="B32" s="56"/>
      <c r="C32" s="29"/>
      <c r="D32" s="179"/>
      <c r="E32" s="28" t="s">
        <v>20</v>
      </c>
      <c r="F32" s="80"/>
      <c r="G32" s="80"/>
    </row>
    <row r="33" spans="1:7" ht="14.25">
      <c r="A33" s="8">
        <v>25</v>
      </c>
      <c r="B33" s="59"/>
      <c r="C33" s="29"/>
      <c r="D33" s="180"/>
      <c r="E33" s="29" t="s">
        <v>21</v>
      </c>
      <c r="F33" s="80">
        <v>0</v>
      </c>
      <c r="G33" s="80">
        <v>0</v>
      </c>
    </row>
    <row r="34" spans="1:7" ht="18">
      <c r="A34" s="8">
        <v>26</v>
      </c>
      <c r="B34" s="54"/>
      <c r="C34" s="29"/>
      <c r="D34" s="184"/>
      <c r="E34" s="25" t="s">
        <v>22</v>
      </c>
      <c r="F34" s="80"/>
      <c r="G34" s="80"/>
    </row>
    <row r="35" spans="1:7" ht="14.25">
      <c r="A35" s="8">
        <v>27</v>
      </c>
      <c r="B35" s="59"/>
      <c r="C35" s="29"/>
      <c r="D35" s="180"/>
      <c r="E35" s="29" t="s">
        <v>23</v>
      </c>
      <c r="F35" s="80">
        <v>0</v>
      </c>
      <c r="G35" s="80">
        <v>0</v>
      </c>
    </row>
    <row r="36" spans="1:7" ht="14.25">
      <c r="A36" s="8">
        <v>28</v>
      </c>
      <c r="B36" s="59"/>
      <c r="C36" s="29"/>
      <c r="D36" s="180"/>
      <c r="E36" s="29" t="s">
        <v>24</v>
      </c>
      <c r="F36" s="80">
        <v>0</v>
      </c>
      <c r="G36" s="80">
        <v>0</v>
      </c>
    </row>
    <row r="37" spans="1:7" ht="14.25">
      <c r="A37" s="8">
        <v>29</v>
      </c>
      <c r="B37" s="59"/>
      <c r="C37" s="29"/>
      <c r="D37" s="180"/>
      <c r="E37" s="29" t="s">
        <v>53</v>
      </c>
      <c r="F37" s="80">
        <f>SUM(F35:F36)</f>
        <v>0</v>
      </c>
      <c r="G37" s="80">
        <f>SUM(G35:G36)</f>
        <v>0</v>
      </c>
    </row>
    <row r="38" spans="1:7" ht="14.25">
      <c r="A38" s="8">
        <v>30</v>
      </c>
      <c r="B38" s="59"/>
      <c r="C38" s="29"/>
      <c r="D38" s="180"/>
      <c r="E38" s="29"/>
      <c r="F38" s="80"/>
      <c r="G38" s="80"/>
    </row>
    <row r="39" spans="1:7" ht="18">
      <c r="A39" s="8">
        <v>31</v>
      </c>
      <c r="B39" s="54"/>
      <c r="C39" s="29"/>
      <c r="D39" s="184"/>
      <c r="E39" s="25" t="s">
        <v>25</v>
      </c>
      <c r="F39" s="80"/>
      <c r="G39" s="80"/>
    </row>
    <row r="40" spans="1:7" ht="15" customHeight="1">
      <c r="A40" s="8">
        <v>32</v>
      </c>
      <c r="B40" s="54"/>
      <c r="C40" s="29"/>
      <c r="D40" s="175"/>
      <c r="E40" s="29" t="s">
        <v>424</v>
      </c>
      <c r="F40" s="80">
        <f>'[1]6. Kiadások'!F35</f>
        <v>4689227</v>
      </c>
      <c r="G40" s="80">
        <f>'6. Kiadások'!G35</f>
        <v>4689227</v>
      </c>
    </row>
    <row r="41" spans="1:7" ht="14.25">
      <c r="A41" s="8">
        <v>33</v>
      </c>
      <c r="B41" s="59"/>
      <c r="C41" s="29"/>
      <c r="D41" s="180"/>
      <c r="E41" s="29" t="s">
        <v>26</v>
      </c>
      <c r="F41" s="80">
        <v>0</v>
      </c>
      <c r="G41" s="80">
        <v>0</v>
      </c>
    </row>
    <row r="42" spans="1:7" ht="14.25">
      <c r="A42" s="8">
        <v>34</v>
      </c>
      <c r="B42" s="59"/>
      <c r="C42" s="29"/>
      <c r="D42" s="180"/>
      <c r="E42" s="29" t="s">
        <v>425</v>
      </c>
      <c r="F42" s="80">
        <v>0</v>
      </c>
      <c r="G42" s="80">
        <v>0</v>
      </c>
    </row>
    <row r="43" spans="1:7" ht="47.25">
      <c r="A43" s="8">
        <v>35</v>
      </c>
      <c r="B43" s="61" t="s">
        <v>516</v>
      </c>
      <c r="C43" s="28">
        <f>C17+C26</f>
        <v>177688475</v>
      </c>
      <c r="D43" s="184">
        <f>D17+D26</f>
        <v>251381299</v>
      </c>
      <c r="E43" s="28" t="s">
        <v>27</v>
      </c>
      <c r="F43" s="80">
        <f>F17+F26+F31+F40</f>
        <v>273709484</v>
      </c>
      <c r="G43" s="80">
        <f>G17+G26+G31+G40</f>
        <v>345761445</v>
      </c>
    </row>
    <row r="44" spans="1:7" ht="18">
      <c r="A44" s="8">
        <v>36</v>
      </c>
      <c r="B44" s="62"/>
      <c r="C44" s="29"/>
      <c r="D44" s="184"/>
      <c r="E44" s="25" t="s">
        <v>28</v>
      </c>
      <c r="F44" s="80"/>
      <c r="G44" s="80"/>
    </row>
    <row r="45" spans="1:7" ht="14.25">
      <c r="A45" s="8">
        <v>37</v>
      </c>
      <c r="B45" s="59"/>
      <c r="C45" s="29"/>
      <c r="D45" s="180"/>
      <c r="E45" s="29" t="s">
        <v>23</v>
      </c>
      <c r="F45" s="80">
        <v>0</v>
      </c>
      <c r="G45" s="80">
        <v>0</v>
      </c>
    </row>
    <row r="46" spans="1:7" ht="14.25">
      <c r="A46" s="8">
        <v>38</v>
      </c>
      <c r="B46" s="59"/>
      <c r="C46" s="29"/>
      <c r="D46" s="180"/>
      <c r="E46" s="29" t="s">
        <v>24</v>
      </c>
      <c r="F46" s="80">
        <v>0</v>
      </c>
      <c r="G46" s="80">
        <v>0</v>
      </c>
    </row>
    <row r="47" spans="1:7" ht="18">
      <c r="A47" s="8">
        <v>39</v>
      </c>
      <c r="B47" s="54" t="s">
        <v>29</v>
      </c>
      <c r="C47" s="25"/>
      <c r="D47" s="184"/>
      <c r="E47" s="30"/>
      <c r="F47" s="80"/>
      <c r="G47" s="80"/>
    </row>
    <row r="48" spans="1:7" ht="18">
      <c r="A48" s="8">
        <v>40</v>
      </c>
      <c r="B48" s="56" t="s">
        <v>30</v>
      </c>
      <c r="C48" s="28"/>
      <c r="D48" s="185"/>
      <c r="E48" s="30"/>
      <c r="F48" s="80"/>
      <c r="G48" s="80"/>
    </row>
    <row r="49" spans="1:7" ht="18">
      <c r="A49" s="8">
        <v>41</v>
      </c>
      <c r="B49" s="59" t="s">
        <v>506</v>
      </c>
      <c r="C49" s="29">
        <f>'5.bev. forrásonként'!H113+'5.bev. forrásonként'!H115</f>
        <v>18384729</v>
      </c>
      <c r="D49" s="180">
        <f>'5.bev. forrásonként'!I113+'5.bev. forrásonként'!I115</f>
        <v>16743866</v>
      </c>
      <c r="E49" s="30"/>
      <c r="F49" s="80"/>
      <c r="G49" s="80"/>
    </row>
    <row r="50" spans="1:7" ht="18">
      <c r="A50" s="8">
        <v>42</v>
      </c>
      <c r="B50" s="59" t="s">
        <v>507</v>
      </c>
      <c r="C50" s="29">
        <f>'5.bev. forrásonként'!H114</f>
        <v>77636280</v>
      </c>
      <c r="D50" s="180">
        <f>'5.bev. forrásonként'!I114</f>
        <v>77636280</v>
      </c>
      <c r="E50" s="30"/>
      <c r="F50" s="80"/>
      <c r="G50" s="80"/>
    </row>
    <row r="51" spans="1:7" ht="18">
      <c r="A51" s="8">
        <v>43</v>
      </c>
      <c r="B51" s="56" t="s">
        <v>31</v>
      </c>
      <c r="C51" s="28"/>
      <c r="D51" s="185"/>
      <c r="E51" s="30"/>
      <c r="F51" s="80"/>
      <c r="G51" s="80"/>
    </row>
    <row r="52" spans="1:7" ht="18">
      <c r="A52" s="8">
        <v>44</v>
      </c>
      <c r="B52" s="59" t="s">
        <v>330</v>
      </c>
      <c r="C52" s="29">
        <v>0</v>
      </c>
      <c r="D52" s="180">
        <v>0</v>
      </c>
      <c r="E52" s="30"/>
      <c r="F52" s="80"/>
      <c r="G52" s="80"/>
    </row>
    <row r="53" spans="1:7" ht="18">
      <c r="A53" s="8">
        <v>45</v>
      </c>
      <c r="B53" s="59" t="s">
        <v>32</v>
      </c>
      <c r="C53" s="29">
        <v>0</v>
      </c>
      <c r="D53" s="180">
        <v>0</v>
      </c>
      <c r="E53" s="30"/>
      <c r="F53" s="80"/>
      <c r="G53" s="80"/>
    </row>
    <row r="54" spans="1:7" ht="18">
      <c r="A54" s="8">
        <v>46</v>
      </c>
      <c r="B54" s="54" t="s">
        <v>5</v>
      </c>
      <c r="C54" s="25">
        <f>C43+C50+C52+C49+C53</f>
        <v>273709484</v>
      </c>
      <c r="D54" s="184">
        <f>D43+D50+D52+D49+D53</f>
        <v>345761445</v>
      </c>
      <c r="E54" s="25" t="s">
        <v>33</v>
      </c>
      <c r="F54" s="184">
        <f>F43+F45+F46</f>
        <v>273709484</v>
      </c>
      <c r="G54" s="184">
        <f>G43+G45+G46</f>
        <v>345761445</v>
      </c>
    </row>
    <row r="55" spans="1:7" ht="14.25">
      <c r="A55" s="8">
        <v>47</v>
      </c>
      <c r="B55" s="59" t="s">
        <v>34</v>
      </c>
      <c r="C55" s="29">
        <f>C17+C52+C49</f>
        <v>177801412</v>
      </c>
      <c r="D55" s="180">
        <f>D17+D52+D49</f>
        <v>219328940</v>
      </c>
      <c r="E55" s="29" t="s">
        <v>35</v>
      </c>
      <c r="F55" s="80">
        <f>F17+F31+F40</f>
        <v>168483006</v>
      </c>
      <c r="G55" s="80">
        <f>G17+G31+G40</f>
        <v>210205534</v>
      </c>
    </row>
    <row r="56" spans="1:7" ht="14.25">
      <c r="A56" s="8">
        <v>48</v>
      </c>
      <c r="B56" s="59" t="s">
        <v>36</v>
      </c>
      <c r="C56" s="29">
        <f>C26+C50</f>
        <v>95908072</v>
      </c>
      <c r="D56" s="180">
        <f>D26+D50</f>
        <v>126432505</v>
      </c>
      <c r="E56" s="29" t="s">
        <v>39</v>
      </c>
      <c r="F56" s="80">
        <f>F26</f>
        <v>105226478</v>
      </c>
      <c r="G56" s="80">
        <f>G26</f>
        <v>135555911</v>
      </c>
    </row>
    <row r="57" spans="6:7" ht="12.75">
      <c r="F57" s="171"/>
      <c r="G57" s="171"/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7.421875" style="1" bestFit="1" customWidth="1"/>
    <col min="6" max="6" width="17.57421875" style="1" customWidth="1"/>
    <col min="7" max="7" width="14.8515625" style="1" customWidth="1"/>
    <col min="8" max="8" width="15.00390625" style="1" customWidth="1"/>
    <col min="9" max="9" width="17.57421875" style="171" bestFit="1" customWidth="1"/>
  </cols>
  <sheetData>
    <row r="1" spans="1:8" ht="12.75">
      <c r="A1" s="203" t="s">
        <v>569</v>
      </c>
      <c r="B1" s="203"/>
      <c r="C1" s="203"/>
      <c r="D1" s="203"/>
      <c r="E1" s="203"/>
      <c r="F1" s="203"/>
      <c r="G1" s="203"/>
      <c r="H1" s="203"/>
    </row>
    <row r="2" spans="1:8" ht="12.75">
      <c r="A2" s="203" t="s">
        <v>341</v>
      </c>
      <c r="B2" s="203"/>
      <c r="C2" s="203"/>
      <c r="D2" s="203"/>
      <c r="E2" s="203"/>
      <c r="F2" s="203"/>
      <c r="G2" s="203"/>
      <c r="H2" s="203"/>
    </row>
    <row r="3" spans="1:8" ht="15" customHeight="1">
      <c r="A3" s="202"/>
      <c r="B3" s="202"/>
      <c r="C3" s="202" t="s">
        <v>431</v>
      </c>
      <c r="D3" s="202"/>
      <c r="E3" s="202"/>
      <c r="F3" s="202"/>
      <c r="G3" s="202"/>
      <c r="H3" s="202"/>
    </row>
    <row r="4" spans="1:9" ht="15">
      <c r="A4" s="1" t="s">
        <v>78</v>
      </c>
      <c r="B4" s="4" t="s">
        <v>79</v>
      </c>
      <c r="C4" s="1" t="s">
        <v>80</v>
      </c>
      <c r="D4" t="s">
        <v>81</v>
      </c>
      <c r="E4" s="1" t="s">
        <v>128</v>
      </c>
      <c r="F4" s="7" t="s">
        <v>107</v>
      </c>
      <c r="G4" s="7" t="s">
        <v>108</v>
      </c>
      <c r="H4" s="7" t="s">
        <v>109</v>
      </c>
      <c r="I4" s="171" t="s">
        <v>110</v>
      </c>
    </row>
    <row r="5" spans="1:9" ht="12.75">
      <c r="A5" s="11" t="s">
        <v>156</v>
      </c>
      <c r="B5" s="17" t="s">
        <v>157</v>
      </c>
      <c r="C5" s="11" t="s">
        <v>158</v>
      </c>
      <c r="D5" s="11" t="s">
        <v>159</v>
      </c>
      <c r="E5" s="11" t="s">
        <v>160</v>
      </c>
      <c r="F5" s="11" t="s">
        <v>161</v>
      </c>
      <c r="G5" s="11" t="s">
        <v>162</v>
      </c>
      <c r="H5" s="39" t="s">
        <v>163</v>
      </c>
      <c r="I5" s="80" t="s">
        <v>517</v>
      </c>
    </row>
    <row r="6" spans="1:9" ht="12.75">
      <c r="A6" s="21">
        <v>1</v>
      </c>
      <c r="B6" s="34">
        <v>1</v>
      </c>
      <c r="C6" s="20" t="s">
        <v>164</v>
      </c>
      <c r="D6" s="69" t="s">
        <v>165</v>
      </c>
      <c r="E6" s="9"/>
      <c r="F6" s="18"/>
      <c r="G6" s="69"/>
      <c r="H6" s="161"/>
      <c r="I6" s="80"/>
    </row>
    <row r="7" spans="1:9" ht="15.75">
      <c r="A7" s="8">
        <v>2</v>
      </c>
      <c r="B7" s="34" t="s">
        <v>166</v>
      </c>
      <c r="C7" s="43" t="s">
        <v>494</v>
      </c>
      <c r="D7" s="8"/>
      <c r="E7" s="83"/>
      <c r="F7" s="83"/>
      <c r="G7" s="81">
        <v>79050800</v>
      </c>
      <c r="H7" s="162">
        <f aca="true" t="shared" si="0" ref="H7:H22">E7+F7+G7</f>
        <v>79050800</v>
      </c>
      <c r="I7" s="80">
        <f>H7</f>
        <v>79050800</v>
      </c>
    </row>
    <row r="8" spans="1:9" ht="12.75">
      <c r="A8" s="8">
        <v>3</v>
      </c>
      <c r="B8" s="34" t="s">
        <v>168</v>
      </c>
      <c r="C8" s="42" t="s">
        <v>167</v>
      </c>
      <c r="D8" s="8"/>
      <c r="E8" s="83">
        <v>1750550</v>
      </c>
      <c r="F8" s="83"/>
      <c r="G8" s="102"/>
      <c r="H8" s="162">
        <f t="shared" si="0"/>
        <v>1750550</v>
      </c>
      <c r="I8" s="80">
        <f aca="true" t="shared" si="1" ref="I8:I16">H8</f>
        <v>1750550</v>
      </c>
    </row>
    <row r="9" spans="1:9" ht="12.75">
      <c r="A9" s="8">
        <v>4</v>
      </c>
      <c r="B9" s="34" t="s">
        <v>170</v>
      </c>
      <c r="C9" s="42" t="s">
        <v>169</v>
      </c>
      <c r="D9" s="8"/>
      <c r="E9" s="102">
        <v>1920000</v>
      </c>
      <c r="F9" s="83"/>
      <c r="G9" s="84"/>
      <c r="H9" s="162">
        <f t="shared" si="0"/>
        <v>1920000</v>
      </c>
      <c r="I9" s="80">
        <f t="shared" si="1"/>
        <v>1920000</v>
      </c>
    </row>
    <row r="10" spans="1:9" ht="12.75">
      <c r="A10" s="8">
        <v>5</v>
      </c>
      <c r="B10" s="34" t="s">
        <v>172</v>
      </c>
      <c r="C10" s="31" t="s">
        <v>171</v>
      </c>
      <c r="D10" s="8"/>
      <c r="E10" s="102">
        <v>1048938</v>
      </c>
      <c r="F10" s="83"/>
      <c r="G10" s="84"/>
      <c r="H10" s="162">
        <f t="shared" si="0"/>
        <v>1048938</v>
      </c>
      <c r="I10" s="80">
        <f t="shared" si="1"/>
        <v>1048938</v>
      </c>
    </row>
    <row r="11" spans="1:9" ht="12.75">
      <c r="A11" s="8">
        <v>6</v>
      </c>
      <c r="B11" s="34" t="s">
        <v>174</v>
      </c>
      <c r="C11" s="31" t="s">
        <v>173</v>
      </c>
      <c r="D11" s="8"/>
      <c r="E11" s="102">
        <v>801310</v>
      </c>
      <c r="F11" s="83"/>
      <c r="G11" s="84"/>
      <c r="H11" s="162">
        <f t="shared" si="0"/>
        <v>801310</v>
      </c>
      <c r="I11" s="80">
        <f t="shared" si="1"/>
        <v>801310</v>
      </c>
    </row>
    <row r="12" spans="1:9" ht="12.75">
      <c r="A12" s="8">
        <v>7</v>
      </c>
      <c r="B12" s="70" t="s">
        <v>354</v>
      </c>
      <c r="C12" s="31" t="s">
        <v>175</v>
      </c>
      <c r="D12" s="8"/>
      <c r="E12" s="102">
        <v>5000000</v>
      </c>
      <c r="F12" s="83"/>
      <c r="G12" s="84"/>
      <c r="H12" s="162">
        <f t="shared" si="0"/>
        <v>5000000</v>
      </c>
      <c r="I12" s="80">
        <f t="shared" si="1"/>
        <v>5000000</v>
      </c>
    </row>
    <row r="13" spans="1:9" ht="12.75">
      <c r="A13" s="8">
        <v>8</v>
      </c>
      <c r="B13" s="70" t="s">
        <v>355</v>
      </c>
      <c r="C13" s="8" t="s">
        <v>342</v>
      </c>
      <c r="D13" s="8"/>
      <c r="E13" s="83">
        <v>5100</v>
      </c>
      <c r="F13" s="83"/>
      <c r="G13" s="84"/>
      <c r="H13" s="162">
        <f t="shared" si="0"/>
        <v>5100</v>
      </c>
      <c r="I13" s="80">
        <f t="shared" si="1"/>
        <v>5100</v>
      </c>
    </row>
    <row r="14" spans="1:9" ht="12.75">
      <c r="A14" s="8">
        <v>9</v>
      </c>
      <c r="B14" s="70" t="s">
        <v>495</v>
      </c>
      <c r="C14" s="11" t="s">
        <v>331</v>
      </c>
      <c r="D14" s="8"/>
      <c r="E14" s="102">
        <v>8915340</v>
      </c>
      <c r="F14" s="83"/>
      <c r="G14" s="84">
        <v>9000000</v>
      </c>
      <c r="H14" s="162">
        <f t="shared" si="0"/>
        <v>17915340</v>
      </c>
      <c r="I14" s="80">
        <f t="shared" si="1"/>
        <v>17915340</v>
      </c>
    </row>
    <row r="15" spans="1:9" ht="12.75">
      <c r="A15" s="8">
        <v>10</v>
      </c>
      <c r="B15" s="97" t="s">
        <v>496</v>
      </c>
      <c r="C15" s="8" t="s">
        <v>500</v>
      </c>
      <c r="D15" s="8"/>
      <c r="E15" s="102">
        <v>1170400</v>
      </c>
      <c r="F15" s="83"/>
      <c r="G15" s="84"/>
      <c r="H15" s="162">
        <f t="shared" si="0"/>
        <v>1170400</v>
      </c>
      <c r="I15" s="80">
        <f t="shared" si="1"/>
        <v>1170400</v>
      </c>
    </row>
    <row r="16" spans="1:9" ht="12.75">
      <c r="A16" s="8">
        <v>11</v>
      </c>
      <c r="B16" s="70" t="s">
        <v>501</v>
      </c>
      <c r="C16" t="s">
        <v>502</v>
      </c>
      <c r="D16" s="8"/>
      <c r="E16" s="102">
        <v>694800</v>
      </c>
      <c r="F16" s="83"/>
      <c r="G16" s="84"/>
      <c r="H16" s="162">
        <f t="shared" si="0"/>
        <v>694800</v>
      </c>
      <c r="I16" s="80">
        <f t="shared" si="1"/>
        <v>694800</v>
      </c>
    </row>
    <row r="17" spans="1:9" ht="12.75">
      <c r="A17" s="8">
        <v>12</v>
      </c>
      <c r="B17" s="70">
        <v>2</v>
      </c>
      <c r="C17" t="s">
        <v>176</v>
      </c>
      <c r="D17" s="8" t="s">
        <v>177</v>
      </c>
      <c r="E17" s="102"/>
      <c r="F17" s="83"/>
      <c r="G17" s="84"/>
      <c r="H17" s="162">
        <f t="shared" si="0"/>
        <v>0</v>
      </c>
      <c r="I17" s="80">
        <f>F17+G17+H17</f>
        <v>0</v>
      </c>
    </row>
    <row r="18" spans="1:9" ht="12.75">
      <c r="A18" s="8">
        <v>13</v>
      </c>
      <c r="B18" s="34">
        <v>3</v>
      </c>
      <c r="C18" s="19" t="s">
        <v>356</v>
      </c>
      <c r="D18" s="8" t="s">
        <v>178</v>
      </c>
      <c r="E18" s="83"/>
      <c r="F18" s="83"/>
      <c r="G18" s="84"/>
      <c r="H18" s="162">
        <f t="shared" si="0"/>
        <v>0</v>
      </c>
      <c r="I18" s="80">
        <f>F18+G18+H18</f>
        <v>0</v>
      </c>
    </row>
    <row r="19" spans="1:9" ht="12.75">
      <c r="A19" s="8">
        <v>14</v>
      </c>
      <c r="B19" s="34" t="s">
        <v>166</v>
      </c>
      <c r="C19" s="50" t="s">
        <v>335</v>
      </c>
      <c r="D19" s="8"/>
      <c r="E19" s="83">
        <v>6571000</v>
      </c>
      <c r="F19" s="83"/>
      <c r="G19" s="84"/>
      <c r="H19" s="162">
        <f t="shared" si="0"/>
        <v>6571000</v>
      </c>
      <c r="I19" s="80">
        <f>H19</f>
        <v>6571000</v>
      </c>
    </row>
    <row r="20" spans="1:9" ht="12.75">
      <c r="A20" s="8">
        <v>15</v>
      </c>
      <c r="B20" s="34" t="s">
        <v>168</v>
      </c>
      <c r="C20" s="50" t="s">
        <v>336</v>
      </c>
      <c r="D20" s="8"/>
      <c r="E20" s="102">
        <v>197220</v>
      </c>
      <c r="F20" s="83"/>
      <c r="G20" s="84"/>
      <c r="H20" s="162">
        <f t="shared" si="0"/>
        <v>197220</v>
      </c>
      <c r="I20" s="80">
        <f>H20</f>
        <v>197220</v>
      </c>
    </row>
    <row r="21" spans="1:9" ht="12.75">
      <c r="A21" s="8">
        <v>16</v>
      </c>
      <c r="B21" s="34">
        <v>4</v>
      </c>
      <c r="C21" s="50" t="s">
        <v>179</v>
      </c>
      <c r="D21" s="8" t="s">
        <v>180</v>
      </c>
      <c r="E21" s="102">
        <v>1800000</v>
      </c>
      <c r="F21" s="83"/>
      <c r="G21" s="84"/>
      <c r="H21" s="162">
        <f t="shared" si="0"/>
        <v>1800000</v>
      </c>
      <c r="I21" s="80">
        <f>H21</f>
        <v>1800000</v>
      </c>
    </row>
    <row r="22" spans="1:9" ht="12.75">
      <c r="A22" s="8">
        <v>17</v>
      </c>
      <c r="B22" s="34">
        <v>5</v>
      </c>
      <c r="C22" s="19" t="s">
        <v>357</v>
      </c>
      <c r="D22" s="8" t="s">
        <v>181</v>
      </c>
      <c r="E22" s="83">
        <v>0</v>
      </c>
      <c r="F22" s="83"/>
      <c r="G22" s="84"/>
      <c r="H22" s="162">
        <f t="shared" si="0"/>
        <v>0</v>
      </c>
      <c r="I22" s="80">
        <v>1562100</v>
      </c>
    </row>
    <row r="23" spans="1:9" ht="12.75">
      <c r="A23" s="8"/>
      <c r="B23" s="34"/>
      <c r="C23" s="19" t="s">
        <v>526</v>
      </c>
      <c r="D23" s="8"/>
      <c r="E23" s="83"/>
      <c r="F23" s="83"/>
      <c r="G23" s="84"/>
      <c r="H23" s="162"/>
      <c r="I23" s="80">
        <v>636739</v>
      </c>
    </row>
    <row r="24" spans="1:9" ht="12.75">
      <c r="A24" s="8"/>
      <c r="B24" s="34"/>
      <c r="C24" s="19" t="s">
        <v>566</v>
      </c>
      <c r="D24" s="8"/>
      <c r="E24" s="83"/>
      <c r="F24" s="83"/>
      <c r="G24" s="84"/>
      <c r="H24" s="162"/>
      <c r="I24" s="80">
        <v>840000</v>
      </c>
    </row>
    <row r="25" spans="1:9" ht="12.75">
      <c r="A25" s="8">
        <v>18</v>
      </c>
      <c r="B25" s="34">
        <v>6</v>
      </c>
      <c r="C25" s="19" t="s">
        <v>358</v>
      </c>
      <c r="D25" s="8" t="s">
        <v>182</v>
      </c>
      <c r="E25" s="83">
        <v>0</v>
      </c>
      <c r="F25" s="83"/>
      <c r="G25" s="84"/>
      <c r="H25" s="162">
        <f>E25+F25+G25</f>
        <v>0</v>
      </c>
      <c r="I25" s="80">
        <f>F25+G25+H25</f>
        <v>0</v>
      </c>
    </row>
    <row r="26" spans="1:9" ht="12.75">
      <c r="A26" s="8">
        <v>19</v>
      </c>
      <c r="B26" s="34" t="s">
        <v>57</v>
      </c>
      <c r="C26" s="19" t="s">
        <v>183</v>
      </c>
      <c r="D26" s="8" t="s">
        <v>184</v>
      </c>
      <c r="E26" s="83">
        <f>SUM(E7:E25)</f>
        <v>29874658</v>
      </c>
      <c r="F26" s="83">
        <f>SUM(F7:F25)</f>
        <v>0</v>
      </c>
      <c r="G26" s="84">
        <f>SUM(G7:G25)</f>
        <v>88050800</v>
      </c>
      <c r="H26" s="162">
        <f>SUM(H7:H25)</f>
        <v>117925458</v>
      </c>
      <c r="I26" s="80">
        <f>SUM(I7:I25)</f>
        <v>120964297</v>
      </c>
    </row>
    <row r="27" spans="1:9" ht="12.75">
      <c r="A27" s="8">
        <v>20</v>
      </c>
      <c r="B27" s="34">
        <v>1</v>
      </c>
      <c r="C27" s="18" t="s">
        <v>185</v>
      </c>
      <c r="D27" s="8" t="s">
        <v>186</v>
      </c>
      <c r="E27" s="81"/>
      <c r="F27" s="81"/>
      <c r="G27" s="81"/>
      <c r="H27" s="163">
        <v>0</v>
      </c>
      <c r="I27" s="80">
        <v>0</v>
      </c>
    </row>
    <row r="28" spans="1:9" ht="12.75">
      <c r="A28" s="8">
        <v>21</v>
      </c>
      <c r="B28" s="34">
        <v>2</v>
      </c>
      <c r="C28" s="50" t="s">
        <v>187</v>
      </c>
      <c r="D28" s="8" t="s">
        <v>188</v>
      </c>
      <c r="E28" s="83"/>
      <c r="F28" s="83"/>
      <c r="G28" s="84"/>
      <c r="H28" s="162">
        <v>0</v>
      </c>
      <c r="I28" s="80">
        <v>0</v>
      </c>
    </row>
    <row r="29" spans="1:9" ht="12.75">
      <c r="A29" s="8">
        <v>22</v>
      </c>
      <c r="B29" s="34">
        <v>3</v>
      </c>
      <c r="C29" s="50" t="s">
        <v>189</v>
      </c>
      <c r="D29" s="8" t="s">
        <v>190</v>
      </c>
      <c r="E29" s="83"/>
      <c r="F29" s="83"/>
      <c r="G29" s="84"/>
      <c r="H29" s="162">
        <v>0</v>
      </c>
      <c r="I29" s="80">
        <v>0</v>
      </c>
    </row>
    <row r="30" spans="1:9" ht="12.75">
      <c r="A30" s="8">
        <v>23</v>
      </c>
      <c r="B30" s="34">
        <v>4</v>
      </c>
      <c r="C30" s="50" t="s">
        <v>191</v>
      </c>
      <c r="D30" s="8" t="s">
        <v>192</v>
      </c>
      <c r="E30" s="83"/>
      <c r="F30" s="83"/>
      <c r="G30" s="84"/>
      <c r="H30" s="162">
        <v>0</v>
      </c>
      <c r="I30" s="80">
        <v>0</v>
      </c>
    </row>
    <row r="31" spans="1:9" ht="12.75">
      <c r="A31" s="8">
        <v>24</v>
      </c>
      <c r="B31" s="34">
        <v>5</v>
      </c>
      <c r="C31" s="50" t="s">
        <v>193</v>
      </c>
      <c r="D31" s="11" t="s">
        <v>194</v>
      </c>
      <c r="E31" s="81"/>
      <c r="F31" s="81"/>
      <c r="G31" s="85"/>
      <c r="H31" s="162"/>
      <c r="I31" s="80"/>
    </row>
    <row r="32" spans="1:9" ht="12.75">
      <c r="A32" s="8">
        <v>25</v>
      </c>
      <c r="B32" s="34" t="s">
        <v>166</v>
      </c>
      <c r="C32" s="19" t="s">
        <v>337</v>
      </c>
      <c r="D32" s="8"/>
      <c r="E32" s="83">
        <v>15926225</v>
      </c>
      <c r="F32" s="83"/>
      <c r="G32" s="84"/>
      <c r="H32" s="162">
        <f>E32+F32+G32</f>
        <v>15926225</v>
      </c>
      <c r="I32" s="80">
        <f>H32</f>
        <v>15926225</v>
      </c>
    </row>
    <row r="33" spans="1:9" ht="12.75">
      <c r="A33" s="8">
        <v>26</v>
      </c>
      <c r="B33" s="34" t="s">
        <v>168</v>
      </c>
      <c r="C33" s="31" t="s">
        <v>338</v>
      </c>
      <c r="D33" s="8"/>
      <c r="E33" s="102">
        <v>0</v>
      </c>
      <c r="F33" s="83"/>
      <c r="G33" s="84"/>
      <c r="H33" s="162">
        <f>E33+F33+G33</f>
        <v>0</v>
      </c>
      <c r="I33" s="80">
        <f>H33</f>
        <v>0</v>
      </c>
    </row>
    <row r="34" spans="1:9" ht="12.75">
      <c r="A34" s="8">
        <v>27</v>
      </c>
      <c r="B34" s="34" t="s">
        <v>170</v>
      </c>
      <c r="C34" s="31" t="s">
        <v>503</v>
      </c>
      <c r="D34" s="8"/>
      <c r="E34" s="83">
        <v>0</v>
      </c>
      <c r="F34" s="83"/>
      <c r="G34" s="84">
        <v>3463000</v>
      </c>
      <c r="H34" s="162">
        <f>E34+F34+G34</f>
        <v>3463000</v>
      </c>
      <c r="I34" s="80">
        <f>H34</f>
        <v>3463000</v>
      </c>
    </row>
    <row r="35" spans="1:9" ht="12.75">
      <c r="A35" s="8">
        <v>28</v>
      </c>
      <c r="B35" s="34" t="s">
        <v>172</v>
      </c>
      <c r="C35" s="39" t="s">
        <v>497</v>
      </c>
      <c r="D35" s="8"/>
      <c r="E35" s="83">
        <v>3730000</v>
      </c>
      <c r="F35" s="83"/>
      <c r="G35" s="84"/>
      <c r="H35" s="162">
        <f>E35+F35+G35</f>
        <v>3730000</v>
      </c>
      <c r="I35" s="80">
        <f>H35</f>
        <v>3730000</v>
      </c>
    </row>
    <row r="36" spans="1:9" ht="12.75">
      <c r="A36" s="8">
        <v>29</v>
      </c>
      <c r="B36" s="34" t="s">
        <v>174</v>
      </c>
      <c r="C36" s="39" t="s">
        <v>518</v>
      </c>
      <c r="D36" s="8"/>
      <c r="E36" s="83">
        <v>0</v>
      </c>
      <c r="F36" s="83"/>
      <c r="G36" s="84"/>
      <c r="H36" s="162">
        <f>E36+F36+G36</f>
        <v>0</v>
      </c>
      <c r="I36" s="80">
        <v>33464544</v>
      </c>
    </row>
    <row r="37" spans="1:9" ht="12.75">
      <c r="A37" s="8">
        <v>30</v>
      </c>
      <c r="B37" s="34" t="s">
        <v>354</v>
      </c>
      <c r="C37" s="19" t="s">
        <v>557</v>
      </c>
      <c r="D37" s="8"/>
      <c r="E37" s="83"/>
      <c r="F37" s="83"/>
      <c r="G37" s="84"/>
      <c r="H37" s="162"/>
      <c r="I37" s="80">
        <v>247366</v>
      </c>
    </row>
    <row r="38" spans="1:9" ht="12.75">
      <c r="A38" s="8">
        <v>31</v>
      </c>
      <c r="B38" s="34" t="s">
        <v>355</v>
      </c>
      <c r="C38" s="50" t="s">
        <v>559</v>
      </c>
      <c r="D38" s="8"/>
      <c r="E38" s="83"/>
      <c r="F38" s="83"/>
      <c r="G38" s="84"/>
      <c r="H38" s="162"/>
      <c r="I38" s="80">
        <v>384500</v>
      </c>
    </row>
    <row r="39" spans="1:9" ht="12.75">
      <c r="A39" s="8"/>
      <c r="B39" s="34"/>
      <c r="C39" s="50" t="s">
        <v>560</v>
      </c>
      <c r="D39" s="8"/>
      <c r="E39" s="83"/>
      <c r="F39" s="83"/>
      <c r="G39" s="84"/>
      <c r="H39" s="162"/>
      <c r="I39" s="80">
        <v>1640863</v>
      </c>
    </row>
    <row r="40" spans="1:9" ht="12.75">
      <c r="A40" s="8"/>
      <c r="B40" s="34"/>
      <c r="C40" s="39" t="s">
        <v>524</v>
      </c>
      <c r="D40" s="8"/>
      <c r="E40" s="83"/>
      <c r="F40" s="83"/>
      <c r="G40" s="84"/>
      <c r="H40" s="162"/>
      <c r="I40" s="80">
        <v>3909955</v>
      </c>
    </row>
    <row r="41" spans="1:9" ht="12.75">
      <c r="A41" s="8"/>
      <c r="B41" s="34"/>
      <c r="C41" s="39" t="s">
        <v>525</v>
      </c>
      <c r="D41" s="8"/>
      <c r="E41" s="83"/>
      <c r="F41" s="83"/>
      <c r="G41" s="84"/>
      <c r="H41" s="162"/>
      <c r="I41" s="80">
        <v>358500</v>
      </c>
    </row>
    <row r="42" spans="1:9" ht="12.75">
      <c r="A42" s="8"/>
      <c r="B42" s="34"/>
      <c r="C42" s="39" t="s">
        <v>561</v>
      </c>
      <c r="D42" s="8"/>
      <c r="E42" s="83"/>
      <c r="F42" s="83"/>
      <c r="G42" s="84"/>
      <c r="H42" s="162"/>
      <c r="I42" s="80">
        <v>53824</v>
      </c>
    </row>
    <row r="43" spans="1:9" ht="12.75">
      <c r="A43" s="8">
        <v>32</v>
      </c>
      <c r="B43" s="34" t="s">
        <v>195</v>
      </c>
      <c r="C43" s="36" t="s">
        <v>359</v>
      </c>
      <c r="D43" s="8" t="s">
        <v>196</v>
      </c>
      <c r="E43" s="81">
        <f>SUM(E27:E36)</f>
        <v>19656225</v>
      </c>
      <c r="F43" s="81">
        <f>SUM(F27:F35)</f>
        <v>0</v>
      </c>
      <c r="G43" s="81">
        <f>SUM(G27:G35)</f>
        <v>3463000</v>
      </c>
      <c r="H43" s="163">
        <f>SUM(H27:H36)</f>
        <v>23119225</v>
      </c>
      <c r="I43" s="81">
        <f>SUM(I32:I42)</f>
        <v>63178777</v>
      </c>
    </row>
    <row r="44" spans="1:9" ht="12.75">
      <c r="A44" s="8">
        <v>33</v>
      </c>
      <c r="B44" s="34">
        <v>1</v>
      </c>
      <c r="C44" s="31" t="s">
        <v>558</v>
      </c>
      <c r="D44" s="8" t="s">
        <v>198</v>
      </c>
      <c r="E44" s="83"/>
      <c r="F44" s="83"/>
      <c r="G44" s="84"/>
      <c r="H44" s="162">
        <f aca="true" t="shared" si="2" ref="H44:I47">SUM(E44:G44)</f>
        <v>0</v>
      </c>
      <c r="I44" s="80">
        <v>29703367</v>
      </c>
    </row>
    <row r="45" spans="1:9" ht="12.75">
      <c r="A45" s="8">
        <v>34</v>
      </c>
      <c r="B45" s="34">
        <v>2</v>
      </c>
      <c r="C45" s="39" t="s">
        <v>199</v>
      </c>
      <c r="D45" s="11" t="s">
        <v>200</v>
      </c>
      <c r="E45" s="81"/>
      <c r="F45" s="81"/>
      <c r="G45" s="85"/>
      <c r="H45" s="162">
        <f t="shared" si="2"/>
        <v>0</v>
      </c>
      <c r="I45" s="80">
        <f t="shared" si="2"/>
        <v>0</v>
      </c>
    </row>
    <row r="46" spans="1:9" ht="12.75">
      <c r="A46" s="8">
        <v>35</v>
      </c>
      <c r="B46" s="34">
        <v>3</v>
      </c>
      <c r="C46" s="31" t="s">
        <v>201</v>
      </c>
      <c r="D46" s="8" t="s">
        <v>202</v>
      </c>
      <c r="E46" s="83"/>
      <c r="F46" s="83"/>
      <c r="G46" s="84"/>
      <c r="H46" s="162">
        <f t="shared" si="2"/>
        <v>0</v>
      </c>
      <c r="I46" s="80">
        <f t="shared" si="2"/>
        <v>0</v>
      </c>
    </row>
    <row r="47" spans="1:9" ht="12.75">
      <c r="A47" s="8">
        <v>36</v>
      </c>
      <c r="B47" s="34">
        <v>4</v>
      </c>
      <c r="C47" s="31" t="s">
        <v>203</v>
      </c>
      <c r="D47" s="8" t="s">
        <v>204</v>
      </c>
      <c r="E47" s="83"/>
      <c r="F47" s="83"/>
      <c r="G47" s="84"/>
      <c r="H47" s="162">
        <f t="shared" si="2"/>
        <v>0</v>
      </c>
      <c r="I47" s="80">
        <f t="shared" si="2"/>
        <v>0</v>
      </c>
    </row>
    <row r="48" spans="1:9" ht="12.75">
      <c r="A48" s="8">
        <v>37</v>
      </c>
      <c r="B48" s="97">
        <v>5</v>
      </c>
      <c r="C48" s="39" t="s">
        <v>205</v>
      </c>
      <c r="D48" s="8" t="s">
        <v>206</v>
      </c>
      <c r="E48" s="83">
        <f>E50+E49+E51</f>
        <v>15271792</v>
      </c>
      <c r="F48" s="83">
        <f>F50</f>
        <v>0</v>
      </c>
      <c r="G48" s="83">
        <f>G50</f>
        <v>0</v>
      </c>
      <c r="H48" s="162">
        <f>H50+H49+H51</f>
        <v>15271792</v>
      </c>
      <c r="I48" s="80">
        <v>16092858</v>
      </c>
    </row>
    <row r="49" spans="1:9" ht="12.75">
      <c r="A49" s="8">
        <v>38</v>
      </c>
      <c r="B49" s="97" t="s">
        <v>166</v>
      </c>
      <c r="C49" s="39" t="s">
        <v>361</v>
      </c>
      <c r="D49" s="8"/>
      <c r="E49" s="83">
        <v>608976</v>
      </c>
      <c r="F49" s="83"/>
      <c r="G49" s="84"/>
      <c r="H49" s="162">
        <f>SUM(E49:G49)</f>
        <v>608976</v>
      </c>
      <c r="I49" s="80">
        <f>H49</f>
        <v>608976</v>
      </c>
    </row>
    <row r="50" spans="1:9" ht="12.75">
      <c r="A50" s="8">
        <v>39</v>
      </c>
      <c r="B50" s="34" t="s">
        <v>168</v>
      </c>
      <c r="C50" s="39" t="s">
        <v>504</v>
      </c>
      <c r="D50" s="8"/>
      <c r="E50" s="102">
        <v>14662816</v>
      </c>
      <c r="F50" s="83"/>
      <c r="G50" s="84"/>
      <c r="H50" s="162">
        <f>SUM(E50:G50)</f>
        <v>14662816</v>
      </c>
      <c r="I50" s="80">
        <f>H50</f>
        <v>14662816</v>
      </c>
    </row>
    <row r="51" spans="1:9" ht="12.75">
      <c r="A51" s="8">
        <v>40</v>
      </c>
      <c r="B51" s="34"/>
      <c r="C51" s="36" t="s">
        <v>519</v>
      </c>
      <c r="D51" s="8"/>
      <c r="E51" s="81">
        <v>0</v>
      </c>
      <c r="F51" s="81"/>
      <c r="G51" s="81"/>
      <c r="H51" s="163">
        <f>SUM(E51:G51)</f>
        <v>0</v>
      </c>
      <c r="I51" s="80">
        <v>821066</v>
      </c>
    </row>
    <row r="52" spans="1:9" ht="12.75">
      <c r="A52" s="8">
        <v>41</v>
      </c>
      <c r="B52" s="34" t="s">
        <v>360</v>
      </c>
      <c r="C52" s="31" t="s">
        <v>207</v>
      </c>
      <c r="D52" s="8" t="s">
        <v>208</v>
      </c>
      <c r="E52" s="83">
        <f>SUM(E44:E48)</f>
        <v>15271792</v>
      </c>
      <c r="F52" s="83">
        <f>SUM(F44:F48)</f>
        <v>0</v>
      </c>
      <c r="G52" s="84">
        <f>SUM(G44:G48)</f>
        <v>0</v>
      </c>
      <c r="H52" s="162">
        <f>SUM(H44:H48)</f>
        <v>15271792</v>
      </c>
      <c r="I52" s="80">
        <f>SUM(I49:I51)+I44</f>
        <v>45796225</v>
      </c>
    </row>
    <row r="53" spans="1:9" ht="12.75">
      <c r="A53" s="8">
        <v>42</v>
      </c>
      <c r="B53" s="97">
        <v>1</v>
      </c>
      <c r="C53" s="8" t="s">
        <v>209</v>
      </c>
      <c r="D53" s="8" t="s">
        <v>210</v>
      </c>
      <c r="E53" s="83"/>
      <c r="F53" s="83"/>
      <c r="G53" s="84"/>
      <c r="H53" s="162">
        <f>E53+F53+G53</f>
        <v>0</v>
      </c>
      <c r="I53" s="80">
        <f>H53</f>
        <v>0</v>
      </c>
    </row>
    <row r="54" spans="1:9" ht="12.75">
      <c r="A54" s="8">
        <v>43</v>
      </c>
      <c r="B54" s="51">
        <v>2</v>
      </c>
      <c r="C54" s="9" t="s">
        <v>211</v>
      </c>
      <c r="D54" s="8" t="s">
        <v>212</v>
      </c>
      <c r="E54" s="83"/>
      <c r="F54" s="83"/>
      <c r="G54" s="83"/>
      <c r="H54" s="162">
        <f>E54+F54+G54</f>
        <v>0</v>
      </c>
      <c r="I54" s="80">
        <f aca="true" t="shared" si="3" ref="I54:I64">H54</f>
        <v>0</v>
      </c>
    </row>
    <row r="55" spans="1:9" ht="12.75">
      <c r="A55" s="8">
        <v>44</v>
      </c>
      <c r="B55" s="34" t="s">
        <v>213</v>
      </c>
      <c r="C55" s="40" t="s">
        <v>362</v>
      </c>
      <c r="D55" s="8" t="s">
        <v>214</v>
      </c>
      <c r="E55" s="86">
        <f>SUM(E53:E54)</f>
        <v>0</v>
      </c>
      <c r="F55" s="83">
        <f>SUM(F53:F54)</f>
        <v>0</v>
      </c>
      <c r="G55" s="87">
        <f>SUM(G53:G54)</f>
        <v>0</v>
      </c>
      <c r="H55" s="162">
        <f>SUM(H53:H54)</f>
        <v>0</v>
      </c>
      <c r="I55" s="80">
        <f t="shared" si="3"/>
        <v>0</v>
      </c>
    </row>
    <row r="56" spans="1:9" ht="12.75">
      <c r="A56" s="8">
        <v>45</v>
      </c>
      <c r="B56" s="34">
        <v>1</v>
      </c>
      <c r="C56" s="41" t="s">
        <v>215</v>
      </c>
      <c r="D56" s="8" t="s">
        <v>216</v>
      </c>
      <c r="E56" s="83"/>
      <c r="F56" s="83"/>
      <c r="G56" s="84"/>
      <c r="H56" s="162">
        <f>SUM(E56:G56)</f>
        <v>0</v>
      </c>
      <c r="I56" s="80">
        <f t="shared" si="3"/>
        <v>0</v>
      </c>
    </row>
    <row r="57" spans="1:9" ht="12.75">
      <c r="A57" s="8">
        <v>46</v>
      </c>
      <c r="B57" s="70">
        <v>2</v>
      </c>
      <c r="C57" s="8" t="s">
        <v>217</v>
      </c>
      <c r="D57" s="8" t="s">
        <v>218</v>
      </c>
      <c r="E57" s="83"/>
      <c r="F57" s="83"/>
      <c r="G57" s="84"/>
      <c r="H57" s="162">
        <f aca="true" t="shared" si="4" ref="H57:H64">SUM(E57:G57)</f>
        <v>0</v>
      </c>
      <c r="I57" s="80">
        <f t="shared" si="3"/>
        <v>0</v>
      </c>
    </row>
    <row r="58" spans="1:9" ht="12.75">
      <c r="A58" s="8">
        <v>47</v>
      </c>
      <c r="B58" s="34">
        <v>3</v>
      </c>
      <c r="C58" s="8" t="s">
        <v>219</v>
      </c>
      <c r="D58" s="8" t="s">
        <v>220</v>
      </c>
      <c r="E58" s="83"/>
      <c r="F58" s="83">
        <v>2200000</v>
      </c>
      <c r="G58" s="84"/>
      <c r="H58" s="162">
        <f t="shared" si="4"/>
        <v>2200000</v>
      </c>
      <c r="I58" s="80">
        <f t="shared" si="3"/>
        <v>2200000</v>
      </c>
    </row>
    <row r="59" spans="1:9" ht="12.75">
      <c r="A59" s="8">
        <v>48</v>
      </c>
      <c r="B59" s="34">
        <v>4</v>
      </c>
      <c r="C59" s="8" t="s">
        <v>333</v>
      </c>
      <c r="D59" s="8" t="s">
        <v>220</v>
      </c>
      <c r="E59" s="83"/>
      <c r="F59" s="83"/>
      <c r="G59" s="84"/>
      <c r="H59" s="162">
        <f t="shared" si="4"/>
        <v>0</v>
      </c>
      <c r="I59" s="80">
        <f t="shared" si="3"/>
        <v>0</v>
      </c>
    </row>
    <row r="60" spans="1:9" ht="12.75">
      <c r="A60" s="8">
        <v>49</v>
      </c>
      <c r="B60" s="70">
        <v>5</v>
      </c>
      <c r="C60" s="31" t="s">
        <v>221</v>
      </c>
      <c r="D60" s="8" t="s">
        <v>222</v>
      </c>
      <c r="E60" s="83"/>
      <c r="F60" s="83">
        <v>10000000</v>
      </c>
      <c r="G60" s="84"/>
      <c r="H60" s="162">
        <f t="shared" si="4"/>
        <v>10000000</v>
      </c>
      <c r="I60" s="80">
        <f t="shared" si="3"/>
        <v>10000000</v>
      </c>
    </row>
    <row r="61" spans="1:9" ht="12.75">
      <c r="A61" s="8">
        <v>50</v>
      </c>
      <c r="B61" s="34">
        <v>6</v>
      </c>
      <c r="C61" s="31" t="s">
        <v>223</v>
      </c>
      <c r="D61" s="8" t="s">
        <v>224</v>
      </c>
      <c r="E61" s="83"/>
      <c r="F61" s="83"/>
      <c r="G61" s="84"/>
      <c r="H61" s="162">
        <f t="shared" si="4"/>
        <v>0</v>
      </c>
      <c r="I61" s="80">
        <f t="shared" si="3"/>
        <v>0</v>
      </c>
    </row>
    <row r="62" spans="1:9" ht="12.75">
      <c r="A62" s="8">
        <v>51</v>
      </c>
      <c r="B62" s="34">
        <v>7</v>
      </c>
      <c r="C62" s="39" t="s">
        <v>225</v>
      </c>
      <c r="D62" s="8" t="s">
        <v>226</v>
      </c>
      <c r="E62" s="83"/>
      <c r="F62" s="83"/>
      <c r="G62" s="84"/>
      <c r="H62" s="162">
        <f t="shared" si="4"/>
        <v>0</v>
      </c>
      <c r="I62" s="80">
        <f t="shared" si="3"/>
        <v>0</v>
      </c>
    </row>
    <row r="63" spans="1:9" ht="12.75">
      <c r="A63" s="8">
        <v>52</v>
      </c>
      <c r="B63" s="70">
        <v>8</v>
      </c>
      <c r="C63" s="39" t="s">
        <v>227</v>
      </c>
      <c r="D63" s="11" t="s">
        <v>228</v>
      </c>
      <c r="E63" s="81">
        <v>1800000</v>
      </c>
      <c r="F63" s="81"/>
      <c r="G63" s="85"/>
      <c r="H63" s="162">
        <f>SUM(E63:G63)</f>
        <v>1800000</v>
      </c>
      <c r="I63" s="80">
        <f t="shared" si="3"/>
        <v>1800000</v>
      </c>
    </row>
    <row r="64" spans="1:9" ht="12.75">
      <c r="A64" s="8">
        <v>53</v>
      </c>
      <c r="B64" s="47">
        <v>9</v>
      </c>
      <c r="C64" s="36" t="s">
        <v>229</v>
      </c>
      <c r="D64" s="8" t="s">
        <v>230</v>
      </c>
      <c r="E64" s="81"/>
      <c r="F64" s="81"/>
      <c r="G64" s="81"/>
      <c r="H64" s="163">
        <f t="shared" si="4"/>
        <v>0</v>
      </c>
      <c r="I64" s="80">
        <f t="shared" si="3"/>
        <v>0</v>
      </c>
    </row>
    <row r="65" spans="1:9" ht="12.75">
      <c r="A65" s="8">
        <v>54</v>
      </c>
      <c r="B65" s="38" t="s">
        <v>363</v>
      </c>
      <c r="C65" s="36" t="s">
        <v>364</v>
      </c>
      <c r="D65" s="8" t="s">
        <v>231</v>
      </c>
      <c r="E65" s="81">
        <f>SUM(E56:E64)</f>
        <v>1800000</v>
      </c>
      <c r="F65" s="81">
        <f>SUM(F56:F64)</f>
        <v>12200000</v>
      </c>
      <c r="G65" s="81">
        <f>SUM(G56:G64)</f>
        <v>0</v>
      </c>
      <c r="H65" s="163">
        <f>SUM(H56:H64)</f>
        <v>14000000</v>
      </c>
      <c r="I65" s="80">
        <f>SUM(I56:I64)</f>
        <v>14000000</v>
      </c>
    </row>
    <row r="66" spans="1:9" ht="12.75">
      <c r="A66" s="8">
        <v>55</v>
      </c>
      <c r="B66" s="34">
        <v>1</v>
      </c>
      <c r="C66" s="39" t="s">
        <v>365</v>
      </c>
      <c r="D66" s="8" t="s">
        <v>232</v>
      </c>
      <c r="E66" s="83">
        <f>SUM(E67:E68)</f>
        <v>0</v>
      </c>
      <c r="F66" s="83">
        <f>SUM(F67:F68)</f>
        <v>75000</v>
      </c>
      <c r="G66" s="85">
        <f>SUM(G67:G68)</f>
        <v>0</v>
      </c>
      <c r="H66" s="162">
        <f>SUM(H67:H68)</f>
        <v>75000</v>
      </c>
      <c r="I66" s="80">
        <f>H66</f>
        <v>75000</v>
      </c>
    </row>
    <row r="67" spans="1:9" ht="12.75">
      <c r="A67" s="8">
        <v>56</v>
      </c>
      <c r="B67" s="34" t="s">
        <v>166</v>
      </c>
      <c r="C67" s="31" t="s">
        <v>326</v>
      </c>
      <c r="D67" s="8"/>
      <c r="E67" s="83"/>
      <c r="F67" s="83">
        <v>70000</v>
      </c>
      <c r="G67" s="84"/>
      <c r="H67" s="162">
        <f>SUM(E67:G67)</f>
        <v>70000</v>
      </c>
      <c r="I67" s="80">
        <f>H67</f>
        <v>70000</v>
      </c>
    </row>
    <row r="68" spans="1:9" ht="12.75">
      <c r="A68" s="8">
        <v>57</v>
      </c>
      <c r="B68" s="34" t="s">
        <v>168</v>
      </c>
      <c r="C68" s="44" t="s">
        <v>327</v>
      </c>
      <c r="D68" s="9"/>
      <c r="E68" s="81"/>
      <c r="F68" s="81">
        <v>5000</v>
      </c>
      <c r="G68" s="81"/>
      <c r="H68" s="163">
        <f>SUM(E68:G68)</f>
        <v>5000</v>
      </c>
      <c r="I68" s="80">
        <f>H68</f>
        <v>5000</v>
      </c>
    </row>
    <row r="69" spans="1:9" ht="12.75">
      <c r="A69" s="8">
        <v>58</v>
      </c>
      <c r="B69" s="34" t="s">
        <v>233</v>
      </c>
      <c r="C69" s="41" t="s">
        <v>234</v>
      </c>
      <c r="D69" s="8" t="s">
        <v>235</v>
      </c>
      <c r="E69" s="83">
        <f>E55+E65+E66</f>
        <v>1800000</v>
      </c>
      <c r="F69" s="83">
        <f>F55+F65+F66</f>
        <v>12275000</v>
      </c>
      <c r="G69" s="84">
        <f>G55+G65+G66</f>
        <v>0</v>
      </c>
      <c r="H69" s="164">
        <f>H55+H65+H66</f>
        <v>14075000</v>
      </c>
      <c r="I69" s="80">
        <f>I55+I65+I66</f>
        <v>14075000</v>
      </c>
    </row>
    <row r="70" spans="1:9" ht="12.75">
      <c r="A70" s="8">
        <v>59</v>
      </c>
      <c r="B70" s="34">
        <v>1</v>
      </c>
      <c r="C70" s="41" t="s">
        <v>236</v>
      </c>
      <c r="D70" s="8" t="s">
        <v>237</v>
      </c>
      <c r="E70" s="83"/>
      <c r="F70" s="83">
        <v>400000</v>
      </c>
      <c r="G70" s="84"/>
      <c r="H70" s="164">
        <f>SUM(E70:G70)</f>
        <v>400000</v>
      </c>
      <c r="I70" s="80">
        <f>H70</f>
        <v>400000</v>
      </c>
    </row>
    <row r="71" spans="1:9" ht="12.75">
      <c r="A71" s="8">
        <v>60</v>
      </c>
      <c r="B71" s="34">
        <v>2</v>
      </c>
      <c r="C71" s="41" t="s">
        <v>238</v>
      </c>
      <c r="D71" s="8" t="s">
        <v>239</v>
      </c>
      <c r="E71" s="83"/>
      <c r="F71" s="83">
        <v>1800000</v>
      </c>
      <c r="G71" s="83"/>
      <c r="H71" s="164">
        <f aca="true" t="shared" si="5" ref="H71:H80">SUM(E71:G71)</f>
        <v>1800000</v>
      </c>
      <c r="I71" s="80">
        <f aca="true" t="shared" si="6" ref="I71:I81">H71</f>
        <v>1800000</v>
      </c>
    </row>
    <row r="72" spans="1:9" ht="12.75">
      <c r="A72" s="8">
        <v>61</v>
      </c>
      <c r="B72" s="34">
        <v>3</v>
      </c>
      <c r="C72" s="39" t="s">
        <v>240</v>
      </c>
      <c r="D72" s="11" t="s">
        <v>241</v>
      </c>
      <c r="E72" s="81"/>
      <c r="F72" s="83"/>
      <c r="G72" s="83"/>
      <c r="H72" s="164">
        <f t="shared" si="5"/>
        <v>0</v>
      </c>
      <c r="I72" s="80">
        <f t="shared" si="6"/>
        <v>0</v>
      </c>
    </row>
    <row r="73" spans="1:9" ht="12.75">
      <c r="A73" s="8">
        <v>62</v>
      </c>
      <c r="B73" s="34">
        <v>4</v>
      </c>
      <c r="C73" s="41" t="s">
        <v>242</v>
      </c>
      <c r="D73" s="8" t="s">
        <v>243</v>
      </c>
      <c r="E73" s="83"/>
      <c r="F73" s="83">
        <v>720000</v>
      </c>
      <c r="G73" s="83">
        <v>0</v>
      </c>
      <c r="H73" s="164">
        <f t="shared" si="5"/>
        <v>720000</v>
      </c>
      <c r="I73" s="80">
        <f t="shared" si="6"/>
        <v>720000</v>
      </c>
    </row>
    <row r="74" spans="1:9" ht="12.75">
      <c r="A74" s="8">
        <v>63</v>
      </c>
      <c r="B74" s="71">
        <v>5</v>
      </c>
      <c r="C74" s="39" t="s">
        <v>244</v>
      </c>
      <c r="D74" s="8" t="s">
        <v>245</v>
      </c>
      <c r="E74" s="83"/>
      <c r="F74" s="81"/>
      <c r="G74" s="84"/>
      <c r="H74" s="164">
        <f t="shared" si="5"/>
        <v>0</v>
      </c>
      <c r="I74" s="80">
        <f t="shared" si="6"/>
        <v>0</v>
      </c>
    </row>
    <row r="75" spans="1:9" ht="12.75">
      <c r="A75" s="8">
        <v>64</v>
      </c>
      <c r="B75" s="72">
        <v>6</v>
      </c>
      <c r="C75" s="42" t="s">
        <v>246</v>
      </c>
      <c r="D75" s="8" t="s">
        <v>247</v>
      </c>
      <c r="E75" s="83"/>
      <c r="F75" s="83"/>
      <c r="G75" s="84"/>
      <c r="H75" s="164">
        <f t="shared" si="5"/>
        <v>0</v>
      </c>
      <c r="I75" s="80">
        <f t="shared" si="6"/>
        <v>0</v>
      </c>
    </row>
    <row r="76" spans="1:9" ht="12.75">
      <c r="A76" s="8">
        <v>65</v>
      </c>
      <c r="B76" s="34">
        <v>7</v>
      </c>
      <c r="C76" s="1" t="s">
        <v>248</v>
      </c>
      <c r="D76" s="8" t="s">
        <v>249</v>
      </c>
      <c r="E76" s="86"/>
      <c r="F76" s="83"/>
      <c r="G76" s="87"/>
      <c r="H76" s="164">
        <f t="shared" si="5"/>
        <v>0</v>
      </c>
      <c r="I76" s="80">
        <f t="shared" si="6"/>
        <v>0</v>
      </c>
    </row>
    <row r="77" spans="1:9" ht="12.75">
      <c r="A77" s="8">
        <v>66</v>
      </c>
      <c r="B77" s="34">
        <v>8</v>
      </c>
      <c r="C77" s="41" t="s">
        <v>366</v>
      </c>
      <c r="D77" s="8" t="s">
        <v>250</v>
      </c>
      <c r="E77" s="86"/>
      <c r="F77" s="83">
        <v>2000</v>
      </c>
      <c r="G77" s="87"/>
      <c r="H77" s="164">
        <f t="shared" si="5"/>
        <v>2000</v>
      </c>
      <c r="I77" s="80">
        <f t="shared" si="6"/>
        <v>2000</v>
      </c>
    </row>
    <row r="78" spans="1:9" ht="12.75">
      <c r="A78" s="8">
        <v>67</v>
      </c>
      <c r="B78" s="34">
        <v>9</v>
      </c>
      <c r="C78" s="1" t="s">
        <v>251</v>
      </c>
      <c r="D78" s="8" t="s">
        <v>252</v>
      </c>
      <c r="E78" s="86"/>
      <c r="F78" s="83"/>
      <c r="G78" s="87"/>
      <c r="H78" s="164">
        <f t="shared" si="5"/>
        <v>0</v>
      </c>
      <c r="I78" s="80">
        <f t="shared" si="6"/>
        <v>0</v>
      </c>
    </row>
    <row r="79" spans="1:9" ht="12.75">
      <c r="A79" s="8">
        <v>68</v>
      </c>
      <c r="B79" s="34">
        <v>10</v>
      </c>
      <c r="C79" s="41" t="s">
        <v>367</v>
      </c>
      <c r="D79" s="11" t="s">
        <v>254</v>
      </c>
      <c r="E79" s="86"/>
      <c r="F79" s="86"/>
      <c r="G79" s="86"/>
      <c r="H79" s="164">
        <f t="shared" si="5"/>
        <v>0</v>
      </c>
      <c r="I79" s="80">
        <f t="shared" si="6"/>
        <v>0</v>
      </c>
    </row>
    <row r="80" spans="1:9" ht="12.75">
      <c r="A80" s="8">
        <v>69</v>
      </c>
      <c r="B80" s="34">
        <v>11</v>
      </c>
      <c r="C80" s="41" t="s">
        <v>253</v>
      </c>
      <c r="D80" s="11" t="s">
        <v>368</v>
      </c>
      <c r="E80" s="86">
        <f>SUM(E81:E82)</f>
        <v>0</v>
      </c>
      <c r="F80" s="83">
        <f>SUM(F81:F82)</f>
        <v>1175000</v>
      </c>
      <c r="G80" s="87">
        <f>SUM(G81:G82)</f>
        <v>200000</v>
      </c>
      <c r="H80" s="164">
        <f t="shared" si="5"/>
        <v>1375000</v>
      </c>
      <c r="I80" s="80">
        <v>1175000</v>
      </c>
    </row>
    <row r="81" spans="1:9" ht="12.75">
      <c r="A81" s="8">
        <v>70</v>
      </c>
      <c r="B81" s="34" t="s">
        <v>166</v>
      </c>
      <c r="C81" s="41" t="s">
        <v>499</v>
      </c>
      <c r="D81" s="11"/>
      <c r="E81" s="86"/>
      <c r="F81" s="83">
        <v>1175000</v>
      </c>
      <c r="G81" s="87"/>
      <c r="H81" s="164"/>
      <c r="I81" s="80">
        <f t="shared" si="6"/>
        <v>0</v>
      </c>
    </row>
    <row r="82" spans="1:9" ht="12.75">
      <c r="A82" s="8">
        <v>71</v>
      </c>
      <c r="B82" s="34" t="s">
        <v>168</v>
      </c>
      <c r="C82" s="44" t="s">
        <v>498</v>
      </c>
      <c r="D82" s="9"/>
      <c r="E82" s="81"/>
      <c r="F82" s="81"/>
      <c r="G82" s="81">
        <v>200000</v>
      </c>
      <c r="H82" s="165"/>
      <c r="I82" s="80">
        <v>270000</v>
      </c>
    </row>
    <row r="83" spans="1:9" ht="12.75">
      <c r="A83" s="8">
        <v>72</v>
      </c>
      <c r="B83" s="34" t="s">
        <v>369</v>
      </c>
      <c r="C83" s="41" t="s">
        <v>370</v>
      </c>
      <c r="D83" s="11" t="s">
        <v>255</v>
      </c>
      <c r="E83" s="76">
        <f>SUM(E70:E80)</f>
        <v>0</v>
      </c>
      <c r="F83" s="81">
        <f>SUM(F70:F80)</f>
        <v>4097000</v>
      </c>
      <c r="G83" s="88">
        <f>SUM(G70:G80)</f>
        <v>200000</v>
      </c>
      <c r="H83" s="164">
        <f>SUM(H70:H80)</f>
        <v>4297000</v>
      </c>
      <c r="I83" s="80">
        <f>SUM(I70:I82)</f>
        <v>4367000</v>
      </c>
    </row>
    <row r="84" spans="1:9" ht="12.75">
      <c r="A84" s="8">
        <v>73</v>
      </c>
      <c r="B84" s="73">
        <v>1</v>
      </c>
      <c r="C84" s="39" t="s">
        <v>256</v>
      </c>
      <c r="D84" s="8" t="s">
        <v>257</v>
      </c>
      <c r="E84" s="83"/>
      <c r="F84" s="83"/>
      <c r="G84" s="84"/>
      <c r="H84" s="164">
        <f>SUM(E84:G84)</f>
        <v>0</v>
      </c>
      <c r="I84" s="80">
        <f>H84</f>
        <v>0</v>
      </c>
    </row>
    <row r="85" spans="1:9" ht="12.75">
      <c r="A85" s="8">
        <v>74</v>
      </c>
      <c r="B85" s="34">
        <v>2</v>
      </c>
      <c r="C85" s="41" t="s">
        <v>258</v>
      </c>
      <c r="D85" s="8" t="s">
        <v>259</v>
      </c>
      <c r="E85" s="83"/>
      <c r="F85" s="83">
        <v>3000000</v>
      </c>
      <c r="G85" s="84"/>
      <c r="H85" s="164">
        <f>SUM(E85:G85)</f>
        <v>3000000</v>
      </c>
      <c r="I85" s="80">
        <f>H85</f>
        <v>3000000</v>
      </c>
    </row>
    <row r="86" spans="1:9" ht="12.75">
      <c r="A86" s="8">
        <v>75</v>
      </c>
      <c r="B86" s="34">
        <v>3</v>
      </c>
      <c r="C86" s="41" t="s">
        <v>260</v>
      </c>
      <c r="D86" s="8" t="s">
        <v>261</v>
      </c>
      <c r="E86" s="83"/>
      <c r="F86" s="83"/>
      <c r="G86" s="84"/>
      <c r="H86" s="164">
        <f>SUM(E86:G86)</f>
        <v>0</v>
      </c>
      <c r="I86" s="80">
        <f>H86</f>
        <v>0</v>
      </c>
    </row>
    <row r="87" spans="1:9" ht="12.75">
      <c r="A87" s="8">
        <v>76</v>
      </c>
      <c r="B87" s="73">
        <v>4</v>
      </c>
      <c r="C87" s="39" t="s">
        <v>262</v>
      </c>
      <c r="D87" s="8" t="s">
        <v>263</v>
      </c>
      <c r="E87" s="83"/>
      <c r="F87" s="83"/>
      <c r="G87" s="84"/>
      <c r="H87" s="164">
        <f>SUM(E87:G87)</f>
        <v>0</v>
      </c>
      <c r="I87" s="80">
        <f>H87</f>
        <v>0</v>
      </c>
    </row>
    <row r="88" spans="1:9" ht="12.75">
      <c r="A88" s="8">
        <v>77</v>
      </c>
      <c r="B88" s="72">
        <v>5</v>
      </c>
      <c r="C88" s="36" t="s">
        <v>264</v>
      </c>
      <c r="D88" s="8" t="s">
        <v>265</v>
      </c>
      <c r="E88" s="81"/>
      <c r="F88" s="81"/>
      <c r="G88" s="81"/>
      <c r="H88" s="163">
        <f>SUM(E88:G88)</f>
        <v>0</v>
      </c>
      <c r="I88" s="80">
        <f>H88</f>
        <v>0</v>
      </c>
    </row>
    <row r="89" spans="1:9" ht="12.75">
      <c r="A89" s="8">
        <v>78</v>
      </c>
      <c r="B89" s="72" t="s">
        <v>266</v>
      </c>
      <c r="C89" s="39" t="s">
        <v>380</v>
      </c>
      <c r="D89" s="8" t="s">
        <v>267</v>
      </c>
      <c r="E89" s="83">
        <f>SUM(E84:E88)</f>
        <v>0</v>
      </c>
      <c r="F89" s="83">
        <f>SUM(F84:F88)</f>
        <v>3000000</v>
      </c>
      <c r="G89" s="84">
        <f>SUM(G84:G88)</f>
        <v>0</v>
      </c>
      <c r="H89" s="162">
        <f>SUM(H84:H88)</f>
        <v>3000000</v>
      </c>
      <c r="I89" s="80">
        <f>SUM(I84:I88)</f>
        <v>3000000</v>
      </c>
    </row>
    <row r="90" spans="1:9" ht="12.75">
      <c r="A90" s="8">
        <v>79</v>
      </c>
      <c r="B90" s="72">
        <v>1</v>
      </c>
      <c r="C90" s="39" t="s">
        <v>268</v>
      </c>
      <c r="D90" s="8" t="s">
        <v>269</v>
      </c>
      <c r="E90" s="83"/>
      <c r="F90" s="83"/>
      <c r="G90" s="84"/>
      <c r="H90" s="162">
        <f>SUM(E90:G90)</f>
        <v>0</v>
      </c>
      <c r="I90" s="80">
        <f>H90</f>
        <v>0</v>
      </c>
    </row>
    <row r="91" spans="1:9" ht="12.75">
      <c r="A91" s="8">
        <v>80</v>
      </c>
      <c r="B91" s="72">
        <v>2</v>
      </c>
      <c r="C91" s="11" t="s">
        <v>372</v>
      </c>
      <c r="D91" s="11" t="s">
        <v>271</v>
      </c>
      <c r="E91" s="83"/>
      <c r="F91" s="83"/>
      <c r="G91" s="84"/>
      <c r="H91" s="162">
        <f>SUM(E91:G91)</f>
        <v>0</v>
      </c>
      <c r="I91" s="80">
        <f>H91</f>
        <v>0</v>
      </c>
    </row>
    <row r="92" spans="1:9" ht="12.75">
      <c r="A92" s="8">
        <v>81</v>
      </c>
      <c r="B92" s="72">
        <v>3</v>
      </c>
      <c r="C92" s="11" t="s">
        <v>373</v>
      </c>
      <c r="D92" s="11" t="s">
        <v>272</v>
      </c>
      <c r="E92" s="83"/>
      <c r="F92" s="83"/>
      <c r="G92" s="84"/>
      <c r="H92" s="162">
        <f>SUM(E92:G92)</f>
        <v>0</v>
      </c>
      <c r="I92" s="80">
        <f>H92</f>
        <v>0</v>
      </c>
    </row>
    <row r="93" spans="1:9" ht="12.75">
      <c r="A93" s="8">
        <v>82</v>
      </c>
      <c r="B93" s="72">
        <v>4</v>
      </c>
      <c r="C93" s="39" t="s">
        <v>270</v>
      </c>
      <c r="D93" s="11" t="s">
        <v>374</v>
      </c>
      <c r="E93" s="83"/>
      <c r="F93" s="83"/>
      <c r="G93" s="84"/>
      <c r="H93" s="162">
        <f>SUM(E93:G93)</f>
        <v>0</v>
      </c>
      <c r="I93" s="80">
        <f>H93</f>
        <v>0</v>
      </c>
    </row>
    <row r="94" spans="1:9" ht="12.75">
      <c r="A94" s="8">
        <v>83</v>
      </c>
      <c r="B94" s="72">
        <v>5</v>
      </c>
      <c r="C94" s="5" t="s">
        <v>332</v>
      </c>
      <c r="D94" s="8" t="s">
        <v>376</v>
      </c>
      <c r="E94" s="81"/>
      <c r="F94" s="81"/>
      <c r="G94" s="81"/>
      <c r="H94" s="163">
        <f>SUM(E94:G94)</f>
        <v>0</v>
      </c>
      <c r="I94" s="80">
        <f>H94</f>
        <v>0</v>
      </c>
    </row>
    <row r="95" spans="1:9" ht="12.75">
      <c r="A95" s="8">
        <v>84</v>
      </c>
      <c r="B95" s="72" t="s">
        <v>273</v>
      </c>
      <c r="C95" s="39" t="s">
        <v>375</v>
      </c>
      <c r="D95" s="8" t="s">
        <v>274</v>
      </c>
      <c r="E95" s="83">
        <f>SUM(E90:E94)</f>
        <v>0</v>
      </c>
      <c r="F95" s="83">
        <f>SUM(F90:F94)</f>
        <v>0</v>
      </c>
      <c r="G95" s="84">
        <f>SUM(G90:G94)</f>
        <v>0</v>
      </c>
      <c r="H95" s="162">
        <f>SUM(H90:H94)</f>
        <v>0</v>
      </c>
      <c r="I95" s="80">
        <f>SUM(I90:I94)</f>
        <v>0</v>
      </c>
    </row>
    <row r="96" spans="1:9" ht="12.75">
      <c r="A96" s="8">
        <v>85</v>
      </c>
      <c r="B96" s="72">
        <v>1</v>
      </c>
      <c r="C96" s="11" t="s">
        <v>275</v>
      </c>
      <c r="D96" s="11" t="s">
        <v>276</v>
      </c>
      <c r="E96" s="83"/>
      <c r="F96" s="83"/>
      <c r="G96" s="85"/>
      <c r="H96" s="162">
        <f>SUM(E96:G96)</f>
        <v>0</v>
      </c>
      <c r="I96" s="80">
        <f aca="true" t="shared" si="7" ref="I96:I101">H96</f>
        <v>0</v>
      </c>
    </row>
    <row r="97" spans="1:9" ht="12.75">
      <c r="A97" s="8">
        <v>86</v>
      </c>
      <c r="B97" s="72">
        <v>2</v>
      </c>
      <c r="C97" s="11" t="s">
        <v>377</v>
      </c>
      <c r="D97" s="11" t="s">
        <v>278</v>
      </c>
      <c r="E97" s="83"/>
      <c r="F97" s="83"/>
      <c r="G97" s="85"/>
      <c r="H97" s="162">
        <f>SUM(E97:G97)</f>
        <v>0</v>
      </c>
      <c r="I97" s="80">
        <f t="shared" si="7"/>
        <v>0</v>
      </c>
    </row>
    <row r="98" spans="1:9" ht="12.75">
      <c r="A98" s="8">
        <v>87</v>
      </c>
      <c r="B98" s="72">
        <v>3</v>
      </c>
      <c r="C98" s="11" t="s">
        <v>381</v>
      </c>
      <c r="D98" s="11" t="s">
        <v>280</v>
      </c>
      <c r="E98" s="83"/>
      <c r="F98" s="83"/>
      <c r="G98" s="85"/>
      <c r="H98" s="162">
        <f>SUM(E98:G98)</f>
        <v>0</v>
      </c>
      <c r="I98" s="80">
        <f t="shared" si="7"/>
        <v>0</v>
      </c>
    </row>
    <row r="99" spans="1:9" ht="12.75">
      <c r="A99" s="8">
        <v>88</v>
      </c>
      <c r="B99" s="72">
        <v>4</v>
      </c>
      <c r="C99" s="11" t="s">
        <v>277</v>
      </c>
      <c r="D99" s="11" t="s">
        <v>378</v>
      </c>
      <c r="E99" s="83"/>
      <c r="F99" s="83"/>
      <c r="G99" s="84"/>
      <c r="H99" s="162">
        <f>SUM(E99:G99)</f>
        <v>0</v>
      </c>
      <c r="I99" s="80">
        <f t="shared" si="7"/>
        <v>0</v>
      </c>
    </row>
    <row r="100" spans="1:9" ht="12.75">
      <c r="A100" s="8">
        <v>89</v>
      </c>
      <c r="B100" s="74">
        <v>5</v>
      </c>
      <c r="C100" s="44" t="s">
        <v>279</v>
      </c>
      <c r="D100" s="8" t="s">
        <v>379</v>
      </c>
      <c r="E100" s="81"/>
      <c r="F100" s="81"/>
      <c r="G100" s="81"/>
      <c r="H100" s="163">
        <f>SUM(E100:G100)</f>
        <v>0</v>
      </c>
      <c r="I100" s="80">
        <f t="shared" si="7"/>
        <v>0</v>
      </c>
    </row>
    <row r="101" spans="1:9" ht="12.75">
      <c r="A101" s="8">
        <v>90</v>
      </c>
      <c r="B101" s="72" t="s">
        <v>281</v>
      </c>
      <c r="C101" s="36" t="s">
        <v>382</v>
      </c>
      <c r="D101" s="8" t="s">
        <v>282</v>
      </c>
      <c r="E101" s="81">
        <f>SUM(E96:E100)</f>
        <v>0</v>
      </c>
      <c r="F101" s="81">
        <f>SUM(F96:F100)</f>
        <v>0</v>
      </c>
      <c r="G101" s="81">
        <f>SUM(G96:G100)</f>
        <v>0</v>
      </c>
      <c r="H101" s="163">
        <f>SUM(H96:H100)</f>
        <v>0</v>
      </c>
      <c r="I101" s="80">
        <f t="shared" si="7"/>
        <v>0</v>
      </c>
    </row>
    <row r="102" spans="1:9" ht="12.75">
      <c r="A102" s="8">
        <v>91</v>
      </c>
      <c r="B102" s="72" t="s">
        <v>283</v>
      </c>
      <c r="C102" s="1" t="s">
        <v>284</v>
      </c>
      <c r="D102" s="8" t="s">
        <v>285</v>
      </c>
      <c r="E102" s="83">
        <f>E26+E43+E52+E69+E83+E89+E95+E101</f>
        <v>66602675</v>
      </c>
      <c r="F102" s="83">
        <f>F26+F43+F52+F69+F83+F89+F95+F101</f>
        <v>19372000</v>
      </c>
      <c r="G102" s="84">
        <f>G26+G43+G52+G69+G83+G89+G95+G101</f>
        <v>91713800</v>
      </c>
      <c r="H102" s="162">
        <f>H26+H43+H52+H69+H83+H89+H95+H101</f>
        <v>177688475</v>
      </c>
      <c r="I102" s="80">
        <f>I26+I43+I52+I69+I83+I89+I95+I101</f>
        <v>251381299</v>
      </c>
    </row>
    <row r="103" spans="1:9" ht="12.75">
      <c r="A103" s="8">
        <v>92</v>
      </c>
      <c r="B103" s="72">
        <v>1</v>
      </c>
      <c r="C103" s="39" t="s">
        <v>384</v>
      </c>
      <c r="D103" s="8" t="s">
        <v>286</v>
      </c>
      <c r="E103" s="83"/>
      <c r="F103" s="83"/>
      <c r="G103" s="84"/>
      <c r="H103" s="162">
        <f aca="true" t="shared" si="8" ref="H103:I105">SUM(E103:G103)</f>
        <v>0</v>
      </c>
      <c r="I103" s="80">
        <f t="shared" si="8"/>
        <v>0</v>
      </c>
    </row>
    <row r="104" spans="1:9" ht="12.75">
      <c r="A104" s="8">
        <v>93</v>
      </c>
      <c r="B104" s="72">
        <v>2</v>
      </c>
      <c r="C104" s="1" t="s">
        <v>287</v>
      </c>
      <c r="D104" s="8" t="s">
        <v>288</v>
      </c>
      <c r="E104" s="83"/>
      <c r="F104" s="83"/>
      <c r="G104" s="84"/>
      <c r="H104" s="162">
        <f t="shared" si="8"/>
        <v>0</v>
      </c>
      <c r="I104" s="80">
        <f t="shared" si="8"/>
        <v>0</v>
      </c>
    </row>
    <row r="105" spans="1:9" ht="12.75">
      <c r="A105" s="8">
        <v>94</v>
      </c>
      <c r="B105" s="72">
        <v>3</v>
      </c>
      <c r="C105" s="9" t="s">
        <v>385</v>
      </c>
      <c r="D105" s="8" t="s">
        <v>289</v>
      </c>
      <c r="E105" s="81"/>
      <c r="F105" s="81"/>
      <c r="G105" s="81"/>
      <c r="H105" s="163">
        <f t="shared" si="8"/>
        <v>0</v>
      </c>
      <c r="I105" s="80">
        <f t="shared" si="8"/>
        <v>0</v>
      </c>
    </row>
    <row r="106" spans="1:9" ht="12.75">
      <c r="A106" s="8">
        <v>95</v>
      </c>
      <c r="B106" s="72" t="s">
        <v>391</v>
      </c>
      <c r="C106" s="11" t="s">
        <v>386</v>
      </c>
      <c r="D106" s="11" t="s">
        <v>290</v>
      </c>
      <c r="E106" s="81">
        <f>SUM(E103:E105)</f>
        <v>0</v>
      </c>
      <c r="F106" s="81">
        <f>SUM(F103:F105)</f>
        <v>0</v>
      </c>
      <c r="G106" s="85">
        <f>SUM(G103:G105)</f>
        <v>0</v>
      </c>
      <c r="H106" s="162">
        <f>SUM(H103:H105)</f>
        <v>0</v>
      </c>
      <c r="I106" s="80">
        <f>SUM(I103:I105)</f>
        <v>0</v>
      </c>
    </row>
    <row r="107" spans="1:9" ht="12.75">
      <c r="A107" s="8">
        <v>96</v>
      </c>
      <c r="B107" s="72">
        <v>1</v>
      </c>
      <c r="C107" s="11" t="s">
        <v>291</v>
      </c>
      <c r="D107" s="8" t="s">
        <v>292</v>
      </c>
      <c r="E107" s="83"/>
      <c r="F107" s="83"/>
      <c r="G107" s="84"/>
      <c r="H107" s="162">
        <f aca="true" t="shared" si="9" ref="H107:I110">SUM(E107:G107)</f>
        <v>0</v>
      </c>
      <c r="I107" s="80">
        <f t="shared" si="9"/>
        <v>0</v>
      </c>
    </row>
    <row r="108" spans="1:9" ht="12.75">
      <c r="A108" s="8">
        <v>97</v>
      </c>
      <c r="B108" s="74">
        <v>2</v>
      </c>
      <c r="C108" s="11" t="s">
        <v>387</v>
      </c>
      <c r="D108" s="8" t="s">
        <v>293</v>
      </c>
      <c r="E108" s="83"/>
      <c r="F108" s="83"/>
      <c r="G108" s="84"/>
      <c r="H108" s="162">
        <f t="shared" si="9"/>
        <v>0</v>
      </c>
      <c r="I108" s="80">
        <f t="shared" si="9"/>
        <v>0</v>
      </c>
    </row>
    <row r="109" spans="1:9" ht="12.75">
      <c r="A109" s="8">
        <v>98</v>
      </c>
      <c r="B109" s="72">
        <v>3</v>
      </c>
      <c r="C109" s="11" t="s">
        <v>388</v>
      </c>
      <c r="D109" s="8" t="s">
        <v>294</v>
      </c>
      <c r="E109" s="83"/>
      <c r="F109" s="83"/>
      <c r="G109" s="84"/>
      <c r="H109" s="162">
        <f t="shared" si="9"/>
        <v>0</v>
      </c>
      <c r="I109" s="80">
        <f t="shared" si="9"/>
        <v>0</v>
      </c>
    </row>
    <row r="110" spans="1:9" ht="12.75">
      <c r="A110" s="8">
        <v>99</v>
      </c>
      <c r="B110" s="72">
        <v>4</v>
      </c>
      <c r="C110" s="5" t="s">
        <v>389</v>
      </c>
      <c r="D110" s="8" t="s">
        <v>295</v>
      </c>
      <c r="E110" s="81"/>
      <c r="F110" s="81"/>
      <c r="G110" s="81"/>
      <c r="H110" s="163">
        <f t="shared" si="9"/>
        <v>0</v>
      </c>
      <c r="I110" s="80">
        <f t="shared" si="9"/>
        <v>0</v>
      </c>
    </row>
    <row r="111" spans="1:9" ht="12.75">
      <c r="A111" s="8">
        <v>100</v>
      </c>
      <c r="B111" s="72" t="s">
        <v>392</v>
      </c>
      <c r="C111" s="39" t="s">
        <v>390</v>
      </c>
      <c r="D111" s="8" t="s">
        <v>296</v>
      </c>
      <c r="E111" s="83">
        <f>SUM(E107:E110)</f>
        <v>0</v>
      </c>
      <c r="F111" s="83">
        <f>SUM(F107:F110)</f>
        <v>0</v>
      </c>
      <c r="G111" s="84">
        <f>SUM(G107:G110)</f>
        <v>0</v>
      </c>
      <c r="H111" s="162">
        <f>SUM(H107:H110)</f>
        <v>0</v>
      </c>
      <c r="I111" s="80">
        <f>SUM(I107:I110)</f>
        <v>0</v>
      </c>
    </row>
    <row r="112" spans="1:9" ht="12.75">
      <c r="A112" s="8">
        <v>101</v>
      </c>
      <c r="B112" s="72">
        <v>1</v>
      </c>
      <c r="C112" s="39" t="s">
        <v>297</v>
      </c>
      <c r="D112" s="8" t="s">
        <v>298</v>
      </c>
      <c r="E112" s="83"/>
      <c r="F112" s="83"/>
      <c r="G112" s="84"/>
      <c r="H112" s="162"/>
      <c r="I112" s="80"/>
    </row>
    <row r="113" spans="1:9" ht="12.75">
      <c r="A113" s="8">
        <v>102</v>
      </c>
      <c r="B113" s="72" t="s">
        <v>166</v>
      </c>
      <c r="C113" s="75" t="s">
        <v>508</v>
      </c>
      <c r="D113" s="8"/>
      <c r="E113" s="83">
        <v>11999529</v>
      </c>
      <c r="F113" s="83">
        <v>0</v>
      </c>
      <c r="G113" s="85"/>
      <c r="H113" s="162">
        <f>SUM(E113:G113)</f>
        <v>11999529</v>
      </c>
      <c r="I113" s="80">
        <f>SUM(F113:H113)</f>
        <v>11999529</v>
      </c>
    </row>
    <row r="114" spans="1:9" ht="12.75">
      <c r="A114" s="8">
        <v>103</v>
      </c>
      <c r="B114" s="72" t="s">
        <v>168</v>
      </c>
      <c r="C114" s="39" t="s">
        <v>509</v>
      </c>
      <c r="D114" s="8"/>
      <c r="E114" s="83">
        <v>77636280</v>
      </c>
      <c r="F114" s="83"/>
      <c r="G114" s="84"/>
      <c r="H114" s="162">
        <f>SUM(E114:G114)</f>
        <v>77636280</v>
      </c>
      <c r="I114" s="80">
        <f>SUM(F114:H114)</f>
        <v>77636280</v>
      </c>
    </row>
    <row r="115" spans="1:9" ht="12.75">
      <c r="A115" s="8">
        <v>104</v>
      </c>
      <c r="B115" s="34" t="s">
        <v>170</v>
      </c>
      <c r="C115" s="47" t="s">
        <v>510</v>
      </c>
      <c r="D115" s="8"/>
      <c r="E115" s="83"/>
      <c r="F115" s="83"/>
      <c r="G115" s="84">
        <v>6385200</v>
      </c>
      <c r="H115" s="162">
        <f>SUM(E115:G115)</f>
        <v>6385200</v>
      </c>
      <c r="I115" s="80">
        <v>4744337</v>
      </c>
    </row>
    <row r="116" spans="1:9" ht="12.75">
      <c r="A116" s="8">
        <v>105</v>
      </c>
      <c r="B116" s="34">
        <v>2</v>
      </c>
      <c r="C116" s="48" t="s">
        <v>299</v>
      </c>
      <c r="D116" s="8" t="s">
        <v>300</v>
      </c>
      <c r="E116" s="81"/>
      <c r="F116" s="81"/>
      <c r="G116" s="81"/>
      <c r="H116" s="163">
        <f>SUM(E116:G116)</f>
        <v>0</v>
      </c>
      <c r="I116" s="80">
        <f>SUM(F116:H116)</f>
        <v>0</v>
      </c>
    </row>
    <row r="117" spans="1:9" ht="12.75">
      <c r="A117" s="8">
        <v>106</v>
      </c>
      <c r="B117" s="72" t="s">
        <v>301</v>
      </c>
      <c r="C117" s="2" t="s">
        <v>393</v>
      </c>
      <c r="D117" s="8" t="s">
        <v>302</v>
      </c>
      <c r="E117" s="83">
        <f>SUM(E113:E116)</f>
        <v>89635809</v>
      </c>
      <c r="F117" s="83">
        <f>SUM(F113:F116)</f>
        <v>0</v>
      </c>
      <c r="G117" s="84">
        <f>SUM(G113:G116)</f>
        <v>6385200</v>
      </c>
      <c r="H117" s="162">
        <f>SUM(H113:H116)</f>
        <v>96021009</v>
      </c>
      <c r="I117" s="80">
        <f>SUM(I113:I116)</f>
        <v>94380146</v>
      </c>
    </row>
    <row r="118" spans="1:9" ht="12.75">
      <c r="A118" s="8">
        <v>107</v>
      </c>
      <c r="B118" s="34">
        <v>1</v>
      </c>
      <c r="C118" s="47" t="s">
        <v>303</v>
      </c>
      <c r="D118" s="8" t="s">
        <v>304</v>
      </c>
      <c r="E118" s="83"/>
      <c r="F118" s="83"/>
      <c r="G118" s="84"/>
      <c r="H118" s="162">
        <f aca="true" t="shared" si="10" ref="H118:I123">SUM(E118:G118)</f>
        <v>0</v>
      </c>
      <c r="I118" s="80"/>
    </row>
    <row r="119" spans="1:9" ht="12.75">
      <c r="A119" s="8">
        <v>108</v>
      </c>
      <c r="B119" s="34">
        <v>2</v>
      </c>
      <c r="C119" s="47" t="s">
        <v>305</v>
      </c>
      <c r="D119" s="11" t="s">
        <v>306</v>
      </c>
      <c r="E119" s="81"/>
      <c r="F119" s="81"/>
      <c r="G119" s="85"/>
      <c r="H119" s="162">
        <f t="shared" si="10"/>
        <v>0</v>
      </c>
      <c r="I119" s="80">
        <f t="shared" si="10"/>
        <v>0</v>
      </c>
    </row>
    <row r="120" spans="1:9" ht="12.75">
      <c r="A120" s="8">
        <v>109</v>
      </c>
      <c r="B120" s="34">
        <v>3</v>
      </c>
      <c r="C120" s="1" t="s">
        <v>307</v>
      </c>
      <c r="D120" s="8" t="s">
        <v>308</v>
      </c>
      <c r="E120" s="83"/>
      <c r="F120" s="83"/>
      <c r="G120" s="84"/>
      <c r="H120" s="162">
        <f t="shared" si="10"/>
        <v>0</v>
      </c>
      <c r="I120" s="80">
        <f t="shared" si="10"/>
        <v>0</v>
      </c>
    </row>
    <row r="121" spans="1:9" ht="12.75">
      <c r="A121" s="8">
        <v>110</v>
      </c>
      <c r="B121" s="70">
        <v>4</v>
      </c>
      <c r="C121" s="49" t="s">
        <v>394</v>
      </c>
      <c r="D121" s="8" t="s">
        <v>309</v>
      </c>
      <c r="E121" s="83"/>
      <c r="F121" s="83"/>
      <c r="G121" s="84"/>
      <c r="H121" s="162">
        <f t="shared" si="10"/>
        <v>0</v>
      </c>
      <c r="I121" s="80">
        <f t="shared" si="10"/>
        <v>0</v>
      </c>
    </row>
    <row r="122" spans="1:9" ht="12.75">
      <c r="A122" s="8">
        <v>111</v>
      </c>
      <c r="B122" s="70">
        <v>5</v>
      </c>
      <c r="C122" s="1" t="s">
        <v>310</v>
      </c>
      <c r="D122" s="11" t="s">
        <v>311</v>
      </c>
      <c r="E122" s="83"/>
      <c r="F122" s="83"/>
      <c r="G122" s="84"/>
      <c r="H122" s="162">
        <f t="shared" si="10"/>
        <v>0</v>
      </c>
      <c r="I122" s="80">
        <f t="shared" si="10"/>
        <v>0</v>
      </c>
    </row>
    <row r="123" spans="1:9" ht="12.75">
      <c r="A123" s="8">
        <v>112</v>
      </c>
      <c r="B123" s="34">
        <v>6</v>
      </c>
      <c r="C123" s="48" t="s">
        <v>395</v>
      </c>
      <c r="D123" s="8" t="s">
        <v>396</v>
      </c>
      <c r="E123" s="81"/>
      <c r="F123" s="81"/>
      <c r="G123" s="81"/>
      <c r="H123" s="163">
        <f t="shared" si="10"/>
        <v>0</v>
      </c>
      <c r="I123" s="80">
        <f t="shared" si="10"/>
        <v>0</v>
      </c>
    </row>
    <row r="124" spans="1:9" ht="12.75">
      <c r="A124" s="8">
        <v>113</v>
      </c>
      <c r="B124" s="70" t="s">
        <v>339</v>
      </c>
      <c r="C124" s="11" t="s">
        <v>397</v>
      </c>
      <c r="D124" s="8" t="s">
        <v>312</v>
      </c>
      <c r="E124" s="83">
        <f>SUM(E118:E123)+E117+E111+E106</f>
        <v>89635809</v>
      </c>
      <c r="F124" s="83">
        <f>SUM(F118:F123)+F117+F111+F106</f>
        <v>0</v>
      </c>
      <c r="G124" s="84">
        <f>SUM(G118:G123)+G117+G111+G106</f>
        <v>6385200</v>
      </c>
      <c r="H124" s="162">
        <f>SUM(H118:H123)+H117+H111+H106</f>
        <v>96021009</v>
      </c>
      <c r="I124" s="80">
        <f>SUM(I118:I123)+I117+I111+I106</f>
        <v>94380146</v>
      </c>
    </row>
    <row r="125" spans="1:9" ht="12.75">
      <c r="A125" s="8">
        <v>114</v>
      </c>
      <c r="B125" s="34">
        <v>1</v>
      </c>
      <c r="C125" s="8" t="s">
        <v>398</v>
      </c>
      <c r="D125" s="8" t="s">
        <v>313</v>
      </c>
      <c r="E125" s="83"/>
      <c r="F125" s="81"/>
      <c r="G125" s="84"/>
      <c r="H125" s="162">
        <f aca="true" t="shared" si="11" ref="H125:I129">SUM(E125:G125)</f>
        <v>0</v>
      </c>
      <c r="I125" s="80">
        <f t="shared" si="11"/>
        <v>0</v>
      </c>
    </row>
    <row r="126" spans="1:9" ht="12.75">
      <c r="A126" s="8">
        <v>115</v>
      </c>
      <c r="B126" s="72">
        <v>2</v>
      </c>
      <c r="C126" s="11" t="s">
        <v>314</v>
      </c>
      <c r="D126" s="8" t="s">
        <v>315</v>
      </c>
      <c r="E126" s="83"/>
      <c r="F126" s="83"/>
      <c r="G126" s="84"/>
      <c r="H126" s="162">
        <f t="shared" si="11"/>
        <v>0</v>
      </c>
      <c r="I126" s="80">
        <f t="shared" si="11"/>
        <v>0</v>
      </c>
    </row>
    <row r="127" spans="1:9" ht="12.75">
      <c r="A127" s="8">
        <v>116</v>
      </c>
      <c r="B127" s="72">
        <v>3</v>
      </c>
      <c r="C127" s="11" t="s">
        <v>316</v>
      </c>
      <c r="D127" s="8" t="s">
        <v>317</v>
      </c>
      <c r="E127" s="83"/>
      <c r="F127" s="83"/>
      <c r="G127" s="84"/>
      <c r="H127" s="162">
        <f t="shared" si="11"/>
        <v>0</v>
      </c>
      <c r="I127" s="80">
        <f t="shared" si="11"/>
        <v>0</v>
      </c>
    </row>
    <row r="128" spans="1:9" ht="12.75">
      <c r="A128" s="8">
        <v>117</v>
      </c>
      <c r="B128" s="72">
        <v>4</v>
      </c>
      <c r="C128" s="11" t="s">
        <v>399</v>
      </c>
      <c r="D128" s="11" t="s">
        <v>318</v>
      </c>
      <c r="E128" s="83"/>
      <c r="F128" s="83"/>
      <c r="G128" s="84"/>
      <c r="H128" s="162">
        <f t="shared" si="11"/>
        <v>0</v>
      </c>
      <c r="I128" s="80">
        <f t="shared" si="11"/>
        <v>0</v>
      </c>
    </row>
    <row r="129" spans="1:9" ht="12.75">
      <c r="A129" s="8">
        <v>118</v>
      </c>
      <c r="B129" s="72">
        <v>5</v>
      </c>
      <c r="C129" s="48" t="s">
        <v>400</v>
      </c>
      <c r="D129" s="8" t="s">
        <v>403</v>
      </c>
      <c r="E129" s="81"/>
      <c r="F129" s="81"/>
      <c r="G129" s="81"/>
      <c r="H129" s="163">
        <f t="shared" si="11"/>
        <v>0</v>
      </c>
      <c r="I129" s="80">
        <f t="shared" si="11"/>
        <v>0</v>
      </c>
    </row>
    <row r="130" spans="1:9" ht="12.75">
      <c r="A130" s="8">
        <v>119</v>
      </c>
      <c r="B130" s="72" t="s">
        <v>401</v>
      </c>
      <c r="C130" s="49" t="s">
        <v>402</v>
      </c>
      <c r="D130" s="8" t="s">
        <v>319</v>
      </c>
      <c r="E130" s="83">
        <f>SUM(E125:E129)</f>
        <v>0</v>
      </c>
      <c r="F130" s="83">
        <f>SUM(F125:F129)</f>
        <v>0</v>
      </c>
      <c r="G130" s="84">
        <f>SUM(G125:G129)</f>
        <v>0</v>
      </c>
      <c r="H130" s="162">
        <f>SUM(H125:H129)</f>
        <v>0</v>
      </c>
      <c r="I130" s="80">
        <f>SUM(I125:I129)</f>
        <v>0</v>
      </c>
    </row>
    <row r="131" spans="1:9" ht="12.75">
      <c r="A131" s="8">
        <v>120</v>
      </c>
      <c r="B131" s="72">
        <v>1</v>
      </c>
      <c r="C131" s="1" t="s">
        <v>320</v>
      </c>
      <c r="D131" s="11" t="s">
        <v>321</v>
      </c>
      <c r="E131" s="83"/>
      <c r="F131" s="83"/>
      <c r="G131" s="84"/>
      <c r="H131" s="162">
        <f>SUM(E131:G131)</f>
        <v>0</v>
      </c>
      <c r="I131" s="80">
        <f>SUM(F131:H131)</f>
        <v>0</v>
      </c>
    </row>
    <row r="132" spans="1:9" ht="12.75">
      <c r="A132" s="8">
        <v>121</v>
      </c>
      <c r="B132" s="72">
        <v>2</v>
      </c>
      <c r="C132" s="98" t="s">
        <v>404</v>
      </c>
      <c r="D132" s="8" t="s">
        <v>405</v>
      </c>
      <c r="E132" s="81"/>
      <c r="F132" s="81"/>
      <c r="G132" s="81"/>
      <c r="H132" s="163">
        <f>SUM(E132:G132)</f>
        <v>0</v>
      </c>
      <c r="I132" s="80">
        <f>SUM(F132:H132)</f>
        <v>0</v>
      </c>
    </row>
    <row r="133" spans="1:9" ht="12.75">
      <c r="A133" s="8">
        <v>122</v>
      </c>
      <c r="B133" s="166" t="s">
        <v>406</v>
      </c>
      <c r="C133" s="167" t="s">
        <v>322</v>
      </c>
      <c r="D133" s="167" t="s">
        <v>323</v>
      </c>
      <c r="E133" s="168">
        <f>E106+E111+E124+E130+E131+E132</f>
        <v>89635809</v>
      </c>
      <c r="F133" s="168">
        <f>F106+F111+F124+F130+F131+F132</f>
        <v>0</v>
      </c>
      <c r="G133" s="168">
        <f>G106+G111+G124+G130+G131+G132</f>
        <v>6385200</v>
      </c>
      <c r="H133" s="169">
        <f>H106+H111+H124+H130+H131+H132</f>
        <v>96021009</v>
      </c>
      <c r="I133" s="168">
        <f>I106+I111+I124+I130+I131+I132</f>
        <v>94380146</v>
      </c>
    </row>
    <row r="134" spans="1:9" ht="12.75">
      <c r="A134" s="8">
        <v>123</v>
      </c>
      <c r="B134" s="51" t="s">
        <v>324</v>
      </c>
      <c r="C134" s="11" t="s">
        <v>325</v>
      </c>
      <c r="D134" s="8"/>
      <c r="E134" s="83">
        <f>E102+E133</f>
        <v>156238484</v>
      </c>
      <c r="F134" s="83">
        <v>19372000</v>
      </c>
      <c r="G134" s="83">
        <f>G102+G133</f>
        <v>98099000</v>
      </c>
      <c r="H134" s="83">
        <f>H102+H133</f>
        <v>273709484</v>
      </c>
      <c r="I134" s="80">
        <f>I102+I133</f>
        <v>345761445</v>
      </c>
    </row>
    <row r="135" spans="2:8" ht="12.75">
      <c r="B135" s="52"/>
      <c r="C135" s="2"/>
      <c r="E135" s="2"/>
      <c r="F135" s="2"/>
      <c r="G135" s="13"/>
      <c r="H135" s="2"/>
    </row>
    <row r="136" spans="2:8" ht="12.75">
      <c r="B136" s="38"/>
      <c r="C136" s="2"/>
      <c r="E136" s="2"/>
      <c r="F136" s="2"/>
      <c r="G136" s="2"/>
      <c r="H136" s="196"/>
    </row>
    <row r="137" spans="2:8" ht="12.75">
      <c r="B137" s="38"/>
      <c r="C137" s="2"/>
      <c r="E137" s="2"/>
      <c r="G137" s="2"/>
      <c r="H137" s="197"/>
    </row>
    <row r="138" spans="2:7" ht="12.75">
      <c r="B138" s="38"/>
      <c r="C138" s="2"/>
      <c r="E138" s="2"/>
      <c r="G138" s="2"/>
    </row>
    <row r="139" spans="2:7" ht="15.75">
      <c r="B139" s="38"/>
      <c r="C139" s="16"/>
      <c r="E139" s="2"/>
      <c r="G139" s="13"/>
    </row>
    <row r="140" spans="2:7" ht="12.75">
      <c r="B140" s="38"/>
      <c r="C140" s="2"/>
      <c r="E140" s="2"/>
      <c r="G140" s="2"/>
    </row>
    <row r="141" spans="2:7" ht="12.75">
      <c r="B141" s="38"/>
      <c r="C141" s="2"/>
      <c r="E141" s="2"/>
      <c r="G141" s="2"/>
    </row>
    <row r="142" spans="2:7" ht="12.75">
      <c r="B142" s="38"/>
      <c r="C142" s="2"/>
      <c r="E142" s="2"/>
      <c r="G142" s="2"/>
    </row>
    <row r="143" spans="2:7" ht="12.75">
      <c r="B143" s="38"/>
      <c r="C143" s="2"/>
      <c r="E143" s="2"/>
      <c r="G143" s="2"/>
    </row>
    <row r="144" spans="2:7" ht="12.75">
      <c r="B144" s="38"/>
      <c r="C144" s="2"/>
      <c r="E144" s="2"/>
      <c r="G144" s="2"/>
    </row>
    <row r="145" spans="2:7" ht="12.75">
      <c r="B145" s="38"/>
      <c r="C145" s="2"/>
      <c r="E145" s="2"/>
      <c r="G145" s="2"/>
    </row>
    <row r="146" spans="2:7" ht="12.75">
      <c r="B146" s="38"/>
      <c r="C146" s="2"/>
      <c r="E146" s="2"/>
      <c r="G146" s="2"/>
    </row>
    <row r="147" spans="2:7" ht="12.75">
      <c r="B147" s="38"/>
      <c r="C147" s="2"/>
      <c r="E147" s="2"/>
      <c r="G147" s="2"/>
    </row>
    <row r="148" spans="2:7" ht="12.75">
      <c r="B148" s="52"/>
      <c r="C148" s="2"/>
      <c r="E148" s="2"/>
      <c r="G148" s="2"/>
    </row>
    <row r="149" spans="2:7" ht="12.75">
      <c r="B149" s="38"/>
      <c r="C149" s="2"/>
      <c r="E149" s="2"/>
      <c r="G149" s="13"/>
    </row>
    <row r="150" spans="2:7" ht="12.75">
      <c r="B150" s="38"/>
      <c r="C150" s="2"/>
      <c r="E150" s="2"/>
      <c r="G150" s="2"/>
    </row>
    <row r="151" spans="2:7" ht="12.75">
      <c r="B151" s="38"/>
      <c r="C151" s="2"/>
      <c r="E151" s="2"/>
      <c r="G151" s="13"/>
    </row>
    <row r="152" spans="2:7" ht="12.75">
      <c r="B152" s="3"/>
      <c r="C152" s="12"/>
      <c r="E152" s="2"/>
      <c r="G152" s="2"/>
    </row>
    <row r="153" spans="2:7" ht="12.75">
      <c r="B153" s="3"/>
      <c r="C153" s="12"/>
      <c r="E153" s="2"/>
      <c r="G153" s="2"/>
    </row>
    <row r="154" spans="2:7" ht="12.75">
      <c r="B154" s="3"/>
      <c r="C154" s="12"/>
      <c r="E154" s="2"/>
      <c r="G154" s="2"/>
    </row>
    <row r="155" spans="2:7" ht="12.75">
      <c r="B155" s="3"/>
      <c r="C155" s="12"/>
      <c r="E155" s="2"/>
      <c r="G155" s="2"/>
    </row>
    <row r="156" spans="2:7" ht="12.75">
      <c r="B156" s="3"/>
      <c r="C156" s="12"/>
      <c r="E156" s="2"/>
      <c r="G156" s="2"/>
    </row>
    <row r="157" spans="2:7" ht="12.75">
      <c r="B157" s="3"/>
      <c r="C157" s="12"/>
      <c r="E157" s="2"/>
      <c r="G157" s="2"/>
    </row>
    <row r="158" spans="2:7" ht="12.75">
      <c r="B158" s="3"/>
      <c r="C158" s="12"/>
      <c r="E158" s="2"/>
      <c r="G158" s="2"/>
    </row>
    <row r="159" spans="2:7" ht="12.75">
      <c r="B159" s="3"/>
      <c r="C159" s="12"/>
      <c r="E159" s="2"/>
      <c r="G159" s="2"/>
    </row>
    <row r="160" spans="2:7" ht="12.75">
      <c r="B160" s="3"/>
      <c r="C160" s="12"/>
      <c r="E160" s="2"/>
      <c r="G160" s="2"/>
    </row>
    <row r="161" spans="2:7" ht="12.75">
      <c r="B161" s="3"/>
      <c r="C161" s="12"/>
      <c r="E161" s="2"/>
      <c r="G161" s="2"/>
    </row>
    <row r="162" spans="2:7" ht="12.75">
      <c r="B162" s="3"/>
      <c r="C162" s="12"/>
      <c r="E162" s="2"/>
      <c r="G162" s="2"/>
    </row>
    <row r="163" spans="2:7" ht="12.75">
      <c r="B163" s="3"/>
      <c r="C163" s="12"/>
      <c r="E163" s="2"/>
      <c r="G163" s="2"/>
    </row>
    <row r="164" spans="2:7" ht="12.75">
      <c r="B164" s="3"/>
      <c r="C164" s="12"/>
      <c r="E164" s="2"/>
      <c r="G164" s="2"/>
    </row>
    <row r="165" spans="2:7" ht="12.75">
      <c r="B165" s="3"/>
      <c r="C165" s="12"/>
      <c r="E165" s="2"/>
      <c r="G165" s="2"/>
    </row>
    <row r="166" spans="2:7" ht="12.75">
      <c r="B166" s="3"/>
      <c r="C166" s="12"/>
      <c r="E166" s="2"/>
      <c r="G166" s="2"/>
    </row>
    <row r="167" spans="2:7" ht="12.75">
      <c r="B167" s="3"/>
      <c r="C167" s="12"/>
      <c r="E167" s="2"/>
      <c r="G167" s="2"/>
    </row>
    <row r="168" spans="2:7" ht="12.75">
      <c r="B168" s="3"/>
      <c r="C168" s="12"/>
      <c r="E168" s="2"/>
      <c r="G168" s="2"/>
    </row>
    <row r="169" spans="2:7" ht="12.75">
      <c r="B169" s="3"/>
      <c r="C169" s="12"/>
      <c r="E169" s="2"/>
      <c r="G169" s="2"/>
    </row>
    <row r="170" spans="2:7" ht="12.75">
      <c r="B170" s="3"/>
      <c r="C170" s="12"/>
      <c r="E170" s="2"/>
      <c r="G170" s="2"/>
    </row>
    <row r="171" spans="2:7" ht="12.75">
      <c r="B171" s="3"/>
      <c r="C171" s="12"/>
      <c r="E171" s="2"/>
      <c r="G171" s="2"/>
    </row>
    <row r="172" spans="2:7" ht="12.75">
      <c r="B172" s="3"/>
      <c r="C172" s="12"/>
      <c r="E172" s="2"/>
      <c r="G172" s="2"/>
    </row>
    <row r="173" spans="2:7" ht="12.75">
      <c r="B173" s="3"/>
      <c r="C173" s="12"/>
      <c r="E173" s="2"/>
      <c r="G173" s="2"/>
    </row>
    <row r="174" spans="2:7" ht="12.75">
      <c r="B174" s="3"/>
      <c r="C174" s="12"/>
      <c r="E174" s="2"/>
      <c r="G174" s="2"/>
    </row>
    <row r="175" spans="2:7" ht="12.75">
      <c r="B175" s="3"/>
      <c r="C175" s="12"/>
      <c r="E175" s="2"/>
      <c r="G175" s="2"/>
    </row>
    <row r="176" spans="2:7" ht="12.75">
      <c r="B176" s="3"/>
      <c r="C176" s="12"/>
      <c r="E176" s="2"/>
      <c r="G176" s="2"/>
    </row>
    <row r="177" spans="2:7" ht="12.75">
      <c r="B177" s="3"/>
      <c r="C177" s="12"/>
      <c r="E177" s="2"/>
      <c r="G177" s="2"/>
    </row>
    <row r="178" spans="2:7" ht="12.75">
      <c r="B178" s="3"/>
      <c r="C178" s="12"/>
      <c r="E178" s="2"/>
      <c r="G178" s="2"/>
    </row>
    <row r="179" spans="2:7" ht="12.75">
      <c r="B179" s="3"/>
      <c r="C179" s="12"/>
      <c r="E179" s="2"/>
      <c r="G179" s="2"/>
    </row>
    <row r="180" spans="2:7" ht="12.75">
      <c r="B180" s="3"/>
      <c r="C180" s="12"/>
      <c r="E180" s="2"/>
      <c r="G180" s="2"/>
    </row>
    <row r="181" spans="2:7" ht="12.75">
      <c r="B181" s="3"/>
      <c r="C181" s="12"/>
      <c r="E181" s="2"/>
      <c r="G181" s="2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B1">
      <selection activeCell="D17" sqref="D17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4.57421875" style="171" customWidth="1"/>
    <col min="8" max="8" width="10.8515625" style="0" customWidth="1"/>
    <col min="9" max="9" width="12.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570</v>
      </c>
    </row>
    <row r="3" ht="12.75">
      <c r="B3" s="1" t="s">
        <v>431</v>
      </c>
    </row>
    <row r="4" spans="2:11" ht="12.75">
      <c r="B4" s="5" t="s">
        <v>143</v>
      </c>
      <c r="E4" s="2"/>
      <c r="F4" s="2"/>
      <c r="G4" s="173"/>
      <c r="H4" s="12"/>
      <c r="I4" s="12"/>
      <c r="J4" s="12"/>
      <c r="K4" s="12"/>
    </row>
    <row r="5" spans="2:11" ht="12.75">
      <c r="B5" s="5"/>
      <c r="C5" s="79" t="s">
        <v>340</v>
      </c>
      <c r="E5" s="2"/>
      <c r="F5" s="2"/>
      <c r="G5" s="173"/>
      <c r="H5" s="12"/>
      <c r="I5" s="12"/>
      <c r="J5" s="12"/>
      <c r="K5" s="12"/>
    </row>
    <row r="6" spans="2:11" ht="12.75">
      <c r="B6" s="5" t="s">
        <v>76</v>
      </c>
      <c r="C6" s="1" t="s">
        <v>77</v>
      </c>
      <c r="D6" s="1" t="s">
        <v>80</v>
      </c>
      <c r="E6" s="2" t="s">
        <v>81</v>
      </c>
      <c r="F6" s="103" t="s">
        <v>128</v>
      </c>
      <c r="G6" s="174" t="s">
        <v>107</v>
      </c>
      <c r="H6" s="12"/>
      <c r="I6" s="12"/>
      <c r="J6" s="12"/>
      <c r="K6" s="12"/>
    </row>
    <row r="7" spans="1:11" ht="12.75">
      <c r="A7" s="11"/>
      <c r="B7" s="9" t="s">
        <v>0</v>
      </c>
      <c r="C7" s="39" t="s">
        <v>130</v>
      </c>
      <c r="D7" s="49"/>
      <c r="E7" s="95"/>
      <c r="F7" s="36" t="s">
        <v>129</v>
      </c>
      <c r="G7" s="174" t="s">
        <v>517</v>
      </c>
      <c r="H7" s="12"/>
      <c r="I7" s="13"/>
      <c r="J7" s="12"/>
      <c r="K7" s="12"/>
    </row>
    <row r="8" spans="1:11" ht="12.75">
      <c r="A8" s="11"/>
      <c r="B8" s="9"/>
      <c r="C8" s="104" t="s">
        <v>123</v>
      </c>
      <c r="D8" s="104" t="s">
        <v>125</v>
      </c>
      <c r="E8" s="104" t="s">
        <v>124</v>
      </c>
      <c r="F8" s="36"/>
      <c r="G8" s="80"/>
      <c r="H8" s="12"/>
      <c r="I8" s="13"/>
      <c r="J8" s="12"/>
      <c r="K8" s="12"/>
    </row>
    <row r="9" spans="1:11" ht="12.75">
      <c r="A9" s="11">
        <v>1</v>
      </c>
      <c r="B9" s="20" t="s">
        <v>127</v>
      </c>
      <c r="C9" s="89"/>
      <c r="D9" s="90"/>
      <c r="E9" s="91"/>
      <c r="F9" s="92"/>
      <c r="G9" s="81"/>
      <c r="H9" s="12"/>
      <c r="I9" s="13"/>
      <c r="J9" s="12"/>
      <c r="K9" s="12"/>
    </row>
    <row r="10" spans="1:11" ht="12.75">
      <c r="A10" s="11">
        <v>2</v>
      </c>
      <c r="B10" s="20" t="s">
        <v>131</v>
      </c>
      <c r="C10" s="89"/>
      <c r="D10" s="90"/>
      <c r="E10" s="91"/>
      <c r="F10" s="92"/>
      <c r="G10" s="81"/>
      <c r="H10" s="12"/>
      <c r="I10" s="13"/>
      <c r="J10" s="12"/>
      <c r="K10" s="12"/>
    </row>
    <row r="11" spans="1:11" ht="12.75">
      <c r="A11" s="11">
        <v>3</v>
      </c>
      <c r="B11" s="8" t="s">
        <v>132</v>
      </c>
      <c r="C11" s="90">
        <v>26641175</v>
      </c>
      <c r="D11" s="90"/>
      <c r="E11" s="90">
        <v>69786200</v>
      </c>
      <c r="F11" s="92">
        <f>SUM(C11:E11)</f>
        <v>96427375</v>
      </c>
      <c r="G11" s="174">
        <v>109863214</v>
      </c>
      <c r="H11" s="12"/>
      <c r="I11" s="12"/>
      <c r="J11" s="12"/>
      <c r="K11" s="12"/>
    </row>
    <row r="12" spans="1:11" ht="12.75">
      <c r="A12" s="11">
        <v>4</v>
      </c>
      <c r="B12" s="11" t="s">
        <v>133</v>
      </c>
      <c r="C12" s="90">
        <v>4108585</v>
      </c>
      <c r="D12" s="90"/>
      <c r="E12" s="90">
        <v>14010490</v>
      </c>
      <c r="F12" s="92">
        <f>SUM(C12:E12)</f>
        <v>18119075</v>
      </c>
      <c r="G12" s="175">
        <v>20969261</v>
      </c>
      <c r="H12" s="12"/>
      <c r="I12" s="2"/>
      <c r="J12" s="12"/>
      <c r="K12" s="12"/>
    </row>
    <row r="13" spans="1:11" ht="12.75">
      <c r="A13" s="11">
        <v>5</v>
      </c>
      <c r="B13" s="11" t="s">
        <v>134</v>
      </c>
      <c r="C13" s="90">
        <v>20350535</v>
      </c>
      <c r="D13" s="90"/>
      <c r="E13" s="90">
        <v>13902310</v>
      </c>
      <c r="F13" s="92">
        <f>SUM(C13:E13)</f>
        <v>34252845</v>
      </c>
      <c r="G13" s="175">
        <v>59920869</v>
      </c>
      <c r="H13" s="12"/>
      <c r="I13" s="46"/>
      <c r="J13" s="46"/>
      <c r="K13" s="46"/>
    </row>
    <row r="14" spans="1:11" ht="12.75">
      <c r="A14" s="11">
        <v>6</v>
      </c>
      <c r="B14" s="11" t="s">
        <v>135</v>
      </c>
      <c r="C14" s="90">
        <v>5732220</v>
      </c>
      <c r="D14" s="90"/>
      <c r="E14" s="90"/>
      <c r="F14" s="92">
        <f>SUM(C14:E14)</f>
        <v>5732220</v>
      </c>
      <c r="G14" s="175">
        <v>5919500</v>
      </c>
      <c r="H14" s="10"/>
      <c r="I14" s="2"/>
      <c r="J14" s="12"/>
      <c r="K14" s="12"/>
    </row>
    <row r="15" spans="1:11" ht="12.75">
      <c r="A15" s="11">
        <v>7</v>
      </c>
      <c r="B15" s="11" t="s">
        <v>136</v>
      </c>
      <c r="C15" s="90">
        <v>4878730</v>
      </c>
      <c r="D15" s="90">
        <v>1350000</v>
      </c>
      <c r="E15" s="90"/>
      <c r="F15" s="92">
        <f>SUM(C15:E15)</f>
        <v>6228730</v>
      </c>
      <c r="G15" s="175">
        <v>6789049</v>
      </c>
      <c r="H15" s="10"/>
      <c r="I15" s="10"/>
      <c r="J15" s="12"/>
      <c r="K15" s="12"/>
    </row>
    <row r="16" spans="1:11" ht="12.75">
      <c r="A16" s="11">
        <v>8</v>
      </c>
      <c r="B16" s="11" t="s">
        <v>126</v>
      </c>
      <c r="C16" s="90">
        <f>SUM(C11:C15)</f>
        <v>61711245</v>
      </c>
      <c r="D16" s="90">
        <f>SUM(D11:D15)</f>
        <v>1350000</v>
      </c>
      <c r="E16" s="90">
        <f>SUM(E11:E15)</f>
        <v>97699000</v>
      </c>
      <c r="F16" s="92">
        <f>SUM(F11:F15)</f>
        <v>160760245</v>
      </c>
      <c r="G16" s="83">
        <f>SUM(G11:G15)</f>
        <v>203461893</v>
      </c>
      <c r="H16" s="12"/>
      <c r="I16" s="2"/>
      <c r="J16" s="12"/>
      <c r="K16" s="12"/>
    </row>
    <row r="17" spans="1:11" ht="12.75">
      <c r="A17" s="11"/>
      <c r="B17" s="11"/>
      <c r="C17" s="90"/>
      <c r="D17" s="90"/>
      <c r="E17" s="90"/>
      <c r="F17" s="92"/>
      <c r="G17" s="83"/>
      <c r="H17" s="12"/>
      <c r="I17" s="2"/>
      <c r="J17" s="12"/>
      <c r="K17" s="12"/>
    </row>
    <row r="18" spans="1:11" ht="12.75">
      <c r="A18" s="50">
        <v>9</v>
      </c>
      <c r="B18" s="9" t="s">
        <v>137</v>
      </c>
      <c r="C18" s="90"/>
      <c r="D18" s="90"/>
      <c r="E18" s="89"/>
      <c r="F18" s="92"/>
      <c r="G18" s="83"/>
      <c r="H18" s="12"/>
      <c r="I18" s="13"/>
      <c r="J18" s="12"/>
      <c r="K18" s="12"/>
    </row>
    <row r="19" spans="1:11" ht="12.75">
      <c r="A19" s="50">
        <v>10</v>
      </c>
      <c r="B19" s="9" t="s">
        <v>131</v>
      </c>
      <c r="C19" s="90"/>
      <c r="D19" s="90"/>
      <c r="E19" s="89"/>
      <c r="F19" s="92"/>
      <c r="G19" s="83"/>
      <c r="H19" s="12"/>
      <c r="I19" s="13"/>
      <c r="J19" s="12"/>
      <c r="K19" s="12"/>
    </row>
    <row r="20" spans="1:11" ht="12.75">
      <c r="A20" s="11">
        <v>11</v>
      </c>
      <c r="B20" s="11" t="s">
        <v>423</v>
      </c>
      <c r="C20" s="90">
        <v>608976</v>
      </c>
      <c r="D20" s="90">
        <v>4700000</v>
      </c>
      <c r="E20" s="90">
        <v>400000</v>
      </c>
      <c r="F20" s="92">
        <f>SUM(C20:E20)</f>
        <v>5708976</v>
      </c>
      <c r="G20" s="83">
        <v>10392002</v>
      </c>
      <c r="H20" s="12"/>
      <c r="I20" s="2"/>
      <c r="J20" s="12"/>
      <c r="K20" s="12"/>
    </row>
    <row r="21" spans="1:11" ht="12.75">
      <c r="A21" s="11">
        <v>12</v>
      </c>
      <c r="B21" s="11" t="s">
        <v>138</v>
      </c>
      <c r="C21" s="90">
        <v>86195502</v>
      </c>
      <c r="D21" s="90">
        <v>13322000</v>
      </c>
      <c r="E21" s="90"/>
      <c r="F21" s="92">
        <f>SUM(C21:E21)</f>
        <v>99517502</v>
      </c>
      <c r="G21" s="83">
        <v>125163909</v>
      </c>
      <c r="H21" s="12"/>
      <c r="I21" s="2"/>
      <c r="J21" s="12"/>
      <c r="K21" s="12"/>
    </row>
    <row r="22" spans="1:11" ht="12.75">
      <c r="A22" s="11">
        <v>13</v>
      </c>
      <c r="B22" s="11" t="s">
        <v>139</v>
      </c>
      <c r="C22" s="90"/>
      <c r="D22" s="90"/>
      <c r="E22" s="90"/>
      <c r="F22" s="92">
        <f>SUM(C22:E22)</f>
        <v>0</v>
      </c>
      <c r="G22" s="80">
        <f>SUM(D22:F22)</f>
        <v>0</v>
      </c>
      <c r="H22" s="12"/>
      <c r="I22" s="2"/>
      <c r="J22" s="12"/>
      <c r="K22" s="12"/>
    </row>
    <row r="23" spans="1:11" ht="12.75">
      <c r="A23" s="11">
        <v>14</v>
      </c>
      <c r="B23" s="11" t="s">
        <v>140</v>
      </c>
      <c r="C23" s="90"/>
      <c r="D23" s="90"/>
      <c r="E23" s="90"/>
      <c r="F23" s="92">
        <f>SUM(C23:E23)</f>
        <v>0</v>
      </c>
      <c r="G23" s="80">
        <f>SUM(D23:F23)</f>
        <v>0</v>
      </c>
      <c r="H23" s="12"/>
      <c r="I23" s="2"/>
      <c r="J23" s="12"/>
      <c r="K23" s="12"/>
    </row>
    <row r="24" spans="1:11" ht="12.75">
      <c r="A24" s="11">
        <v>15</v>
      </c>
      <c r="B24" s="11" t="s">
        <v>141</v>
      </c>
      <c r="C24" s="90"/>
      <c r="D24" s="90"/>
      <c r="E24" s="90"/>
      <c r="F24" s="92">
        <f>SUM(C24:E24)</f>
        <v>0</v>
      </c>
      <c r="G24" s="80">
        <f>SUM(D24:F24)</f>
        <v>0</v>
      </c>
      <c r="H24" s="12"/>
      <c r="I24" s="2"/>
      <c r="J24" s="12"/>
      <c r="K24" s="12"/>
    </row>
    <row r="25" spans="1:11" ht="12.75">
      <c r="A25" s="11">
        <v>16</v>
      </c>
      <c r="B25" s="11" t="s">
        <v>93</v>
      </c>
      <c r="C25" s="90">
        <f>SUM(C20:C24)</f>
        <v>86804478</v>
      </c>
      <c r="D25" s="90">
        <f>SUM(D20:D24)</f>
        <v>18022000</v>
      </c>
      <c r="E25" s="90">
        <f>SUM(E20:E24)</f>
        <v>400000</v>
      </c>
      <c r="F25" s="92">
        <f>SUM(F20:F24)</f>
        <v>105226478</v>
      </c>
      <c r="G25" s="80">
        <f>SUM(G20:G24)</f>
        <v>135555911</v>
      </c>
      <c r="H25" s="12"/>
      <c r="I25" s="2"/>
      <c r="J25" s="12"/>
      <c r="K25" s="12"/>
    </row>
    <row r="26" spans="1:11" ht="12.75">
      <c r="A26" s="11"/>
      <c r="B26" s="8"/>
      <c r="C26" s="90"/>
      <c r="D26" s="90"/>
      <c r="E26" s="89"/>
      <c r="F26" s="92"/>
      <c r="G26" s="80"/>
      <c r="H26" s="12"/>
      <c r="I26" s="12"/>
      <c r="J26" s="12"/>
      <c r="K26" s="12"/>
    </row>
    <row r="27" spans="1:11" ht="12.75">
      <c r="A27" s="99">
        <v>17</v>
      </c>
      <c r="B27" s="9" t="s">
        <v>142</v>
      </c>
      <c r="C27" s="90"/>
      <c r="D27" s="90"/>
      <c r="E27" s="89"/>
      <c r="F27" s="92"/>
      <c r="G27" s="80"/>
      <c r="H27" s="12"/>
      <c r="I27" s="13"/>
      <c r="J27" s="12"/>
      <c r="K27" s="12"/>
    </row>
    <row r="28" spans="1:11" ht="12.75">
      <c r="A28" s="37">
        <v>18</v>
      </c>
      <c r="B28" s="37" t="s">
        <v>94</v>
      </c>
      <c r="C28" s="93">
        <v>3033534</v>
      </c>
      <c r="D28" s="90"/>
      <c r="E28" s="90">
        <v>0</v>
      </c>
      <c r="F28" s="92">
        <f>SUM(C28:E28)</f>
        <v>3033534</v>
      </c>
      <c r="G28" s="83">
        <v>2054414</v>
      </c>
      <c r="H28" s="12"/>
      <c r="I28" s="2"/>
      <c r="J28" s="12"/>
      <c r="K28" s="12"/>
    </row>
    <row r="29" spans="1:11" ht="12.75">
      <c r="A29" s="11">
        <v>19</v>
      </c>
      <c r="B29" s="19" t="s">
        <v>95</v>
      </c>
      <c r="C29" s="90"/>
      <c r="D29" s="90"/>
      <c r="E29" s="89"/>
      <c r="F29" s="92">
        <f>SUM(F30:F31)</f>
        <v>0</v>
      </c>
      <c r="G29" s="80">
        <f>F29</f>
        <v>0</v>
      </c>
      <c r="H29" s="12"/>
      <c r="I29" s="14"/>
      <c r="J29" s="12"/>
      <c r="K29" s="12"/>
    </row>
    <row r="30" spans="1:11" ht="12.75">
      <c r="A30" s="11">
        <v>20</v>
      </c>
      <c r="B30" s="19" t="s">
        <v>96</v>
      </c>
      <c r="C30" s="90"/>
      <c r="D30" s="90"/>
      <c r="E30" s="89"/>
      <c r="F30" s="92">
        <f>SUM(C30:E30)</f>
        <v>0</v>
      </c>
      <c r="G30" s="80">
        <f>F30</f>
        <v>0</v>
      </c>
      <c r="H30" s="12"/>
      <c r="I30" s="14"/>
      <c r="J30" s="12"/>
      <c r="K30" s="12"/>
    </row>
    <row r="31" spans="1:11" ht="12.75">
      <c r="A31" s="11">
        <v>21</v>
      </c>
      <c r="B31" s="19" t="s">
        <v>97</v>
      </c>
      <c r="C31" s="90"/>
      <c r="D31" s="90"/>
      <c r="E31" s="89"/>
      <c r="F31" s="92">
        <f>SUM(C31:E31)</f>
        <v>0</v>
      </c>
      <c r="G31" s="80">
        <f>F31</f>
        <v>0</v>
      </c>
      <c r="H31" s="12"/>
      <c r="I31" s="14"/>
      <c r="J31" s="12"/>
      <c r="K31" s="12"/>
    </row>
    <row r="32" spans="1:11" ht="12.75">
      <c r="A32" s="11">
        <v>22</v>
      </c>
      <c r="B32" s="19" t="s">
        <v>93</v>
      </c>
      <c r="C32" s="90">
        <f>SUM(C28:C30)</f>
        <v>3033534</v>
      </c>
      <c r="D32" s="90">
        <f>SUM(D28:D30)</f>
        <v>0</v>
      </c>
      <c r="E32" s="90">
        <f>SUM(E28:E30)</f>
        <v>0</v>
      </c>
      <c r="F32" s="92">
        <f>SUM(F28:F31)</f>
        <v>3033534</v>
      </c>
      <c r="G32" s="80">
        <f>SUM(G28:G31)</f>
        <v>2054414</v>
      </c>
      <c r="H32" s="12"/>
      <c r="I32" s="14"/>
      <c r="J32" s="12"/>
      <c r="K32" s="12"/>
    </row>
    <row r="33" spans="1:11" ht="12.75">
      <c r="A33" s="11"/>
      <c r="B33" s="18"/>
      <c r="C33" s="89"/>
      <c r="D33" s="89"/>
      <c r="E33" s="89"/>
      <c r="F33" s="94"/>
      <c r="G33" s="81"/>
      <c r="H33" s="13"/>
      <c r="I33" s="15"/>
      <c r="J33" s="13"/>
      <c r="K33" s="12"/>
    </row>
    <row r="34" spans="1:11" ht="12.75">
      <c r="A34" s="50">
        <v>23</v>
      </c>
      <c r="B34" s="13" t="s">
        <v>98</v>
      </c>
      <c r="C34" s="90"/>
      <c r="D34" s="89"/>
      <c r="E34" s="89"/>
      <c r="F34" s="105"/>
      <c r="G34" s="80"/>
      <c r="H34" s="12"/>
      <c r="I34" s="15"/>
      <c r="J34" s="12"/>
      <c r="K34" s="12"/>
    </row>
    <row r="35" spans="1:11" ht="12.75">
      <c r="A35" s="11">
        <v>24</v>
      </c>
      <c r="B35" s="50" t="s">
        <v>424</v>
      </c>
      <c r="C35" s="90">
        <v>4689227</v>
      </c>
      <c r="D35" s="90">
        <v>0</v>
      </c>
      <c r="E35" s="89">
        <v>0</v>
      </c>
      <c r="F35" s="105">
        <f>SUM(C35:E35)</f>
        <v>4689227</v>
      </c>
      <c r="G35" s="80">
        <f>F35</f>
        <v>4689227</v>
      </c>
      <c r="H35" s="12"/>
      <c r="I35" s="14"/>
      <c r="J35" s="12"/>
      <c r="K35" s="12"/>
    </row>
    <row r="36" spans="1:11" ht="12.75">
      <c r="A36" s="11">
        <v>25</v>
      </c>
      <c r="B36" s="9" t="s">
        <v>71</v>
      </c>
      <c r="C36" s="89">
        <f>C16+C25+C32+C35</f>
        <v>156238484</v>
      </c>
      <c r="D36" s="89">
        <f>D16+D25+D32</f>
        <v>19372000</v>
      </c>
      <c r="E36" s="89">
        <f>E16+E25+E32</f>
        <v>98099000</v>
      </c>
      <c r="F36" s="170">
        <f>F16+F25+F32+F35</f>
        <v>273709484</v>
      </c>
      <c r="G36" s="81">
        <f>G16+G25+G32+G35</f>
        <v>345761445</v>
      </c>
      <c r="H36" s="12"/>
      <c r="I36" s="12"/>
      <c r="J36" s="12"/>
      <c r="K36" s="12"/>
    </row>
    <row r="39" ht="12.75">
      <c r="D39" s="156"/>
    </row>
    <row r="43" spans="1:12" ht="12.75">
      <c r="A43" s="2"/>
      <c r="B43" t="s">
        <v>76</v>
      </c>
      <c r="C43" s="1" t="s">
        <v>77</v>
      </c>
      <c r="D43" s="1" t="s">
        <v>105</v>
      </c>
      <c r="E43" s="1" t="s">
        <v>83</v>
      </c>
      <c r="F43" s="1" t="s">
        <v>106</v>
      </c>
      <c r="G43" s="171" t="s">
        <v>107</v>
      </c>
      <c r="H43" t="s">
        <v>108</v>
      </c>
      <c r="I43" t="s">
        <v>109</v>
      </c>
      <c r="J43" t="s">
        <v>110</v>
      </c>
      <c r="K43" t="s">
        <v>111</v>
      </c>
      <c r="L43" t="s">
        <v>112</v>
      </c>
    </row>
    <row r="44" spans="1:12" ht="12.75">
      <c r="A44" s="11">
        <v>26</v>
      </c>
      <c r="B44" s="33" t="s">
        <v>101</v>
      </c>
      <c r="C44" s="11"/>
      <c r="D44" s="11"/>
      <c r="E44" s="11"/>
      <c r="F44" s="11"/>
      <c r="G44" s="80"/>
      <c r="H44" s="8"/>
      <c r="I44" s="8"/>
      <c r="J44" s="8"/>
      <c r="K44" s="8"/>
      <c r="L44" s="8"/>
    </row>
    <row r="45" spans="1:12" ht="25.5">
      <c r="A45" s="11">
        <v>27</v>
      </c>
      <c r="B45" s="32" t="s">
        <v>63</v>
      </c>
      <c r="C45" s="11" t="s">
        <v>64</v>
      </c>
      <c r="D45" s="11" t="s">
        <v>65</v>
      </c>
      <c r="E45" s="11" t="s">
        <v>66</v>
      </c>
      <c r="F45" s="11" t="s">
        <v>67</v>
      </c>
      <c r="G45" s="80" t="s">
        <v>68</v>
      </c>
      <c r="H45" s="8" t="s">
        <v>99</v>
      </c>
      <c r="I45" s="8" t="s">
        <v>8</v>
      </c>
      <c r="J45" s="101" t="s">
        <v>420</v>
      </c>
      <c r="K45" s="8" t="s">
        <v>62</v>
      </c>
      <c r="L45" s="8" t="s">
        <v>69</v>
      </c>
    </row>
    <row r="46" spans="1:12" ht="12.75">
      <c r="A46" s="11">
        <v>28</v>
      </c>
      <c r="B46" s="33" t="s">
        <v>100</v>
      </c>
      <c r="C46" s="90"/>
      <c r="D46" s="90"/>
      <c r="E46" s="90"/>
      <c r="F46" s="90"/>
      <c r="G46" s="83"/>
      <c r="H46" s="90"/>
      <c r="I46" s="90"/>
      <c r="J46" s="90"/>
      <c r="K46" s="90"/>
      <c r="L46" s="90"/>
    </row>
    <row r="47" spans="1:12" ht="12.75">
      <c r="A47" s="11">
        <v>29</v>
      </c>
      <c r="B47" s="95" t="s">
        <v>411</v>
      </c>
      <c r="C47" s="90">
        <v>8785148</v>
      </c>
      <c r="D47" s="90">
        <v>1750868</v>
      </c>
      <c r="E47" s="90">
        <v>5504078</v>
      </c>
      <c r="F47" s="90"/>
      <c r="G47" s="83">
        <v>436206</v>
      </c>
      <c r="H47" s="90"/>
      <c r="I47" s="90">
        <v>29703367</v>
      </c>
      <c r="J47" s="90"/>
      <c r="K47" s="90"/>
      <c r="L47" s="90">
        <f>SUM(C47:K47)</f>
        <v>46179667</v>
      </c>
    </row>
    <row r="48" spans="1:12" ht="12.75">
      <c r="A48" s="11">
        <v>30</v>
      </c>
      <c r="B48" s="95" t="s">
        <v>349</v>
      </c>
      <c r="C48" s="90">
        <v>411375</v>
      </c>
      <c r="D48" s="90">
        <v>81015</v>
      </c>
      <c r="E48" s="90">
        <v>300000</v>
      </c>
      <c r="F48" s="90"/>
      <c r="G48" s="83"/>
      <c r="H48" s="90"/>
      <c r="I48" s="90"/>
      <c r="J48" s="90"/>
      <c r="K48" s="90"/>
      <c r="L48" s="90">
        <f aca="true" t="shared" si="0" ref="L48:L69">SUM(C48:K48)</f>
        <v>792390</v>
      </c>
    </row>
    <row r="49" spans="1:12" ht="12.75">
      <c r="A49" s="11">
        <v>31</v>
      </c>
      <c r="B49" s="95" t="s">
        <v>414</v>
      </c>
      <c r="C49" s="90"/>
      <c r="D49" s="90"/>
      <c r="E49" s="90"/>
      <c r="F49" s="90"/>
      <c r="G49" s="83"/>
      <c r="H49" s="90"/>
      <c r="I49" s="90"/>
      <c r="J49" s="90"/>
      <c r="K49" s="90"/>
      <c r="L49" s="90">
        <f t="shared" si="0"/>
        <v>0</v>
      </c>
    </row>
    <row r="50" spans="1:12" ht="12.75">
      <c r="A50" s="11">
        <v>32</v>
      </c>
      <c r="B50" s="95" t="s">
        <v>347</v>
      </c>
      <c r="C50" s="90"/>
      <c r="D50" s="90"/>
      <c r="E50" s="90"/>
      <c r="F50" s="90"/>
      <c r="G50" s="83"/>
      <c r="H50" s="90"/>
      <c r="I50" s="90"/>
      <c r="J50" s="90"/>
      <c r="K50" s="90"/>
      <c r="L50" s="90">
        <f t="shared" si="0"/>
        <v>0</v>
      </c>
    </row>
    <row r="51" spans="1:12" ht="12.75">
      <c r="A51" s="11">
        <v>33</v>
      </c>
      <c r="B51" s="95" t="s">
        <v>413</v>
      </c>
      <c r="C51" s="90"/>
      <c r="D51" s="90"/>
      <c r="E51" s="90"/>
      <c r="F51" s="90"/>
      <c r="G51" s="83"/>
      <c r="H51" s="90"/>
      <c r="I51" s="90"/>
      <c r="J51" s="90"/>
      <c r="K51" s="90"/>
      <c r="L51" s="90">
        <f t="shared" si="0"/>
        <v>0</v>
      </c>
    </row>
    <row r="52" spans="1:12" ht="12.75">
      <c r="A52" s="11">
        <v>34</v>
      </c>
      <c r="B52" s="95" t="s">
        <v>334</v>
      </c>
      <c r="C52" s="90">
        <v>12547841</v>
      </c>
      <c r="D52" s="90">
        <v>1240898</v>
      </c>
      <c r="E52" s="90">
        <v>2579487</v>
      </c>
      <c r="F52" s="90"/>
      <c r="G52" s="83"/>
      <c r="H52" s="90">
        <v>608976</v>
      </c>
      <c r="I52" s="90"/>
      <c r="J52" s="90"/>
      <c r="K52" s="90"/>
      <c r="L52" s="90">
        <f t="shared" si="0"/>
        <v>16977202</v>
      </c>
    </row>
    <row r="53" spans="1:12" ht="12.75">
      <c r="A53" s="11">
        <v>35</v>
      </c>
      <c r="B53" s="95" t="s">
        <v>412</v>
      </c>
      <c r="C53" s="90"/>
      <c r="D53" s="90"/>
      <c r="E53" s="90">
        <v>750000</v>
      </c>
      <c r="F53" s="90"/>
      <c r="G53" s="83"/>
      <c r="H53" s="90">
        <v>1000000</v>
      </c>
      <c r="I53" s="90">
        <v>17250372</v>
      </c>
      <c r="J53" s="90"/>
      <c r="K53" s="90"/>
      <c r="L53" s="90">
        <f t="shared" si="0"/>
        <v>19000372</v>
      </c>
    </row>
    <row r="54" spans="1:12" ht="12.75">
      <c r="A54" s="11">
        <v>36</v>
      </c>
      <c r="B54" s="95" t="s">
        <v>415</v>
      </c>
      <c r="C54" s="90"/>
      <c r="D54" s="90"/>
      <c r="E54" s="90"/>
      <c r="F54" s="90"/>
      <c r="G54" s="83"/>
      <c r="H54" s="90"/>
      <c r="I54" s="90">
        <v>400000</v>
      </c>
      <c r="J54" s="90"/>
      <c r="K54" s="90"/>
      <c r="L54" s="90">
        <f t="shared" si="0"/>
        <v>400000</v>
      </c>
    </row>
    <row r="55" spans="1:12" ht="12.75">
      <c r="A55" s="11">
        <v>37</v>
      </c>
      <c r="B55" s="95" t="s">
        <v>352</v>
      </c>
      <c r="C55" s="90"/>
      <c r="D55" s="90"/>
      <c r="E55" s="90">
        <v>2500000</v>
      </c>
      <c r="F55" s="90"/>
      <c r="G55" s="83"/>
      <c r="H55" s="90"/>
      <c r="I55" s="90"/>
      <c r="J55" s="90"/>
      <c r="K55" s="90"/>
      <c r="L55" s="90">
        <f t="shared" si="0"/>
        <v>2500000</v>
      </c>
    </row>
    <row r="56" spans="1:12" ht="12.75">
      <c r="A56" s="11">
        <v>38</v>
      </c>
      <c r="B56" s="95" t="s">
        <v>410</v>
      </c>
      <c r="C56" s="90"/>
      <c r="D56" s="90"/>
      <c r="E56" s="90">
        <v>3198400</v>
      </c>
      <c r="F56" s="90"/>
      <c r="G56" s="83"/>
      <c r="H56" s="90">
        <v>2200000</v>
      </c>
      <c r="I56" s="90"/>
      <c r="J56" s="90"/>
      <c r="K56" s="90">
        <v>2054414</v>
      </c>
      <c r="L56" s="90">
        <f t="shared" si="0"/>
        <v>7452814</v>
      </c>
    </row>
    <row r="57" spans="1:12" ht="12.75">
      <c r="A57" s="11">
        <v>39</v>
      </c>
      <c r="B57" s="95" t="s">
        <v>409</v>
      </c>
      <c r="C57" s="90"/>
      <c r="D57" s="90">
        <v>48000</v>
      </c>
      <c r="E57" s="90">
        <v>300000</v>
      </c>
      <c r="F57" s="90"/>
      <c r="G57" s="83"/>
      <c r="H57" s="90"/>
      <c r="I57" s="90"/>
      <c r="J57" s="90"/>
      <c r="K57" s="90"/>
      <c r="L57" s="90">
        <f t="shared" si="0"/>
        <v>348000</v>
      </c>
    </row>
    <row r="58" spans="1:12" ht="12.75">
      <c r="A58" s="11">
        <v>40</v>
      </c>
      <c r="B58" s="99" t="s">
        <v>426</v>
      </c>
      <c r="C58" s="90">
        <v>3029686</v>
      </c>
      <c r="D58" s="90">
        <v>610578</v>
      </c>
      <c r="E58" s="90">
        <v>499990</v>
      </c>
      <c r="F58" s="90"/>
      <c r="G58" s="83"/>
      <c r="H58" s="90"/>
      <c r="I58" s="90"/>
      <c r="J58" s="90"/>
      <c r="K58" s="90"/>
      <c r="L58" s="90">
        <f t="shared" si="0"/>
        <v>4140254</v>
      </c>
    </row>
    <row r="59" spans="1:12" ht="12.75">
      <c r="A59" s="11">
        <v>41</v>
      </c>
      <c r="B59" s="100" t="s">
        <v>416</v>
      </c>
      <c r="C59" s="90"/>
      <c r="D59" s="90"/>
      <c r="E59" s="90">
        <v>299370</v>
      </c>
      <c r="F59" s="90"/>
      <c r="G59" s="83"/>
      <c r="H59" s="90">
        <v>1500000</v>
      </c>
      <c r="I59" s="90"/>
      <c r="J59" s="90"/>
      <c r="K59" s="90"/>
      <c r="L59" s="90">
        <f t="shared" si="0"/>
        <v>1799370</v>
      </c>
    </row>
    <row r="60" spans="1:12" ht="12.75">
      <c r="A60" s="11">
        <v>42</v>
      </c>
      <c r="B60" s="95" t="s">
        <v>353</v>
      </c>
      <c r="C60" s="90">
        <v>192000</v>
      </c>
      <c r="D60" s="90">
        <v>34056</v>
      </c>
      <c r="E60" s="90">
        <v>1298800</v>
      </c>
      <c r="F60" s="90"/>
      <c r="G60" s="83"/>
      <c r="H60" s="90"/>
      <c r="I60" s="90"/>
      <c r="J60" s="90"/>
      <c r="K60" s="90"/>
      <c r="L60" s="90">
        <f t="shared" si="0"/>
        <v>1524856</v>
      </c>
    </row>
    <row r="61" spans="1:12" ht="12.75">
      <c r="A61" s="11">
        <v>43</v>
      </c>
      <c r="B61" s="95" t="s">
        <v>348</v>
      </c>
      <c r="C61" s="90">
        <v>10200404</v>
      </c>
      <c r="D61" s="90">
        <v>2213557</v>
      </c>
      <c r="E61" s="90">
        <v>26746244</v>
      </c>
      <c r="F61" s="90"/>
      <c r="G61" s="83"/>
      <c r="H61" s="90">
        <v>821066</v>
      </c>
      <c r="I61" s="90">
        <v>1500000</v>
      </c>
      <c r="J61" s="90"/>
      <c r="K61" s="90"/>
      <c r="L61" s="90">
        <f t="shared" si="0"/>
        <v>41481271</v>
      </c>
    </row>
    <row r="62" spans="1:12" ht="12.75">
      <c r="A62" s="11">
        <v>44</v>
      </c>
      <c r="B62" s="95" t="s">
        <v>419</v>
      </c>
      <c r="C62" s="90"/>
      <c r="D62" s="90"/>
      <c r="E62" s="90"/>
      <c r="F62" s="90"/>
      <c r="G62" s="83">
        <v>842000</v>
      </c>
      <c r="H62" s="90"/>
      <c r="I62" s="90"/>
      <c r="J62" s="90"/>
      <c r="K62" s="90"/>
      <c r="L62" s="90">
        <f t="shared" si="0"/>
        <v>842000</v>
      </c>
    </row>
    <row r="63" spans="1:12" ht="12.75">
      <c r="A63" s="11">
        <v>45</v>
      </c>
      <c r="B63" s="95" t="s">
        <v>422</v>
      </c>
      <c r="C63" s="90"/>
      <c r="D63" s="90"/>
      <c r="E63" s="90">
        <v>220410</v>
      </c>
      <c r="F63" s="90"/>
      <c r="G63" s="83">
        <v>3534433</v>
      </c>
      <c r="H63" s="90">
        <v>4056960</v>
      </c>
      <c r="I63" s="90">
        <v>76310170</v>
      </c>
      <c r="J63" s="90"/>
      <c r="K63" s="90"/>
      <c r="L63" s="90">
        <f t="shared" si="0"/>
        <v>84121973</v>
      </c>
    </row>
    <row r="64" spans="1:12" ht="12.75">
      <c r="A64" s="11">
        <v>46</v>
      </c>
      <c r="B64" s="95" t="s">
        <v>418</v>
      </c>
      <c r="C64" s="90"/>
      <c r="D64" s="90"/>
      <c r="E64" s="90">
        <v>197220</v>
      </c>
      <c r="F64" s="90"/>
      <c r="G64" s="83"/>
      <c r="H64" s="90"/>
      <c r="I64" s="90"/>
      <c r="J64" s="90"/>
      <c r="K64" s="90"/>
      <c r="L64" s="90">
        <f t="shared" si="0"/>
        <v>197220</v>
      </c>
    </row>
    <row r="65" spans="1:12" ht="12.75">
      <c r="A65" s="11">
        <v>47</v>
      </c>
      <c r="B65" s="95" t="s">
        <v>407</v>
      </c>
      <c r="C65" s="90"/>
      <c r="D65" s="90"/>
      <c r="E65" s="90"/>
      <c r="F65" s="90"/>
      <c r="G65" s="83">
        <v>1036091</v>
      </c>
      <c r="H65" s="90"/>
      <c r="I65" s="90"/>
      <c r="J65" s="90"/>
      <c r="K65" s="90"/>
      <c r="L65" s="90">
        <f t="shared" si="0"/>
        <v>1036091</v>
      </c>
    </row>
    <row r="66" spans="1:12" ht="12.75">
      <c r="A66" s="11"/>
      <c r="B66" s="95" t="s">
        <v>562</v>
      </c>
      <c r="C66" s="90"/>
      <c r="D66" s="90"/>
      <c r="E66" s="90"/>
      <c r="F66" s="90">
        <v>384500</v>
      </c>
      <c r="G66" s="83"/>
      <c r="H66" s="90"/>
      <c r="I66" s="90"/>
      <c r="J66" s="90"/>
      <c r="K66" s="90"/>
      <c r="L66" s="90">
        <f t="shared" si="0"/>
        <v>384500</v>
      </c>
    </row>
    <row r="67" spans="1:12" ht="12.75">
      <c r="A67" s="11">
        <v>48</v>
      </c>
      <c r="B67" s="95" t="s">
        <v>417</v>
      </c>
      <c r="C67" s="90"/>
      <c r="D67" s="90"/>
      <c r="E67" s="90"/>
      <c r="F67" s="90"/>
      <c r="G67" s="83">
        <v>820000</v>
      </c>
      <c r="H67" s="90"/>
      <c r="I67" s="90"/>
      <c r="J67" s="90"/>
      <c r="K67" s="90"/>
      <c r="L67" s="90">
        <f t="shared" si="0"/>
        <v>820000</v>
      </c>
    </row>
    <row r="68" spans="1:12" ht="12.75">
      <c r="A68" s="11">
        <v>49</v>
      </c>
      <c r="B68" s="95" t="s">
        <v>408</v>
      </c>
      <c r="C68" s="90"/>
      <c r="D68" s="90"/>
      <c r="E68" s="90">
        <v>2402100</v>
      </c>
      <c r="F68" s="90">
        <v>5535000</v>
      </c>
      <c r="G68" s="83"/>
      <c r="H68" s="90"/>
      <c r="I68" s="90"/>
      <c r="J68" s="90"/>
      <c r="K68" s="90"/>
      <c r="L68" s="90">
        <f t="shared" si="0"/>
        <v>7937100</v>
      </c>
    </row>
    <row r="69" spans="1:12" ht="12.75">
      <c r="A69" s="11">
        <v>50</v>
      </c>
      <c r="B69" s="8" t="s">
        <v>421</v>
      </c>
      <c r="C69" s="90"/>
      <c r="D69" s="90"/>
      <c r="E69" s="90"/>
      <c r="F69" s="90"/>
      <c r="G69" s="83">
        <v>9120</v>
      </c>
      <c r="H69" s="90"/>
      <c r="I69" s="90"/>
      <c r="J69" s="90">
        <v>4689227</v>
      </c>
      <c r="K69" s="90"/>
      <c r="L69" s="90">
        <f t="shared" si="0"/>
        <v>4698347</v>
      </c>
    </row>
    <row r="70" spans="1:12" ht="12" customHeight="1">
      <c r="A70" s="11">
        <v>51</v>
      </c>
      <c r="B70" s="9" t="s">
        <v>430</v>
      </c>
      <c r="C70" s="89">
        <f aca="true" t="shared" si="1" ref="C70:K70">SUM(C47:C69)</f>
        <v>35166454</v>
      </c>
      <c r="D70" s="89">
        <f t="shared" si="1"/>
        <v>5978972</v>
      </c>
      <c r="E70" s="89">
        <f>SUM(E47:E69)</f>
        <v>46796099</v>
      </c>
      <c r="F70" s="89">
        <f t="shared" si="1"/>
        <v>5919500</v>
      </c>
      <c r="G70" s="176">
        <f t="shared" si="1"/>
        <v>6677850</v>
      </c>
      <c r="H70" s="96">
        <f t="shared" si="1"/>
        <v>10187002</v>
      </c>
      <c r="I70" s="96">
        <f t="shared" si="1"/>
        <v>125163909</v>
      </c>
      <c r="J70" s="96">
        <f t="shared" si="1"/>
        <v>4689227</v>
      </c>
      <c r="K70" s="96">
        <f t="shared" si="1"/>
        <v>2054414</v>
      </c>
      <c r="L70" s="96">
        <f>SUM(L47:L69)</f>
        <v>242633427</v>
      </c>
    </row>
    <row r="71" spans="1:12" ht="12.75">
      <c r="A71" s="11">
        <v>52</v>
      </c>
      <c r="B71" s="9" t="s">
        <v>429</v>
      </c>
      <c r="C71" s="108"/>
      <c r="D71" s="108"/>
      <c r="E71" s="108"/>
      <c r="F71" s="108"/>
      <c r="G71" s="177"/>
      <c r="H71" s="108"/>
      <c r="I71" s="108"/>
      <c r="J71" s="108"/>
      <c r="K71" s="108"/>
      <c r="L71" s="108"/>
    </row>
    <row r="72" spans="1:12" ht="12.75">
      <c r="A72" s="11">
        <v>53</v>
      </c>
      <c r="B72" s="8" t="s">
        <v>427</v>
      </c>
      <c r="C72" s="108">
        <v>74696760</v>
      </c>
      <c r="D72" s="108">
        <v>14990289</v>
      </c>
      <c r="E72" s="108">
        <v>13124770</v>
      </c>
      <c r="F72" s="108"/>
      <c r="G72" s="177">
        <v>111199</v>
      </c>
      <c r="H72" s="108">
        <v>205000</v>
      </c>
      <c r="I72" s="108"/>
      <c r="J72" s="108"/>
      <c r="K72" s="108"/>
      <c r="L72" s="108">
        <f>SUM(C72:K72)</f>
        <v>103128018</v>
      </c>
    </row>
    <row r="73" spans="1:12" ht="12.75">
      <c r="A73" s="11">
        <v>54</v>
      </c>
      <c r="B73" s="109" t="s">
        <v>428</v>
      </c>
      <c r="C73" s="110">
        <f>C70+C72</f>
        <v>109863214</v>
      </c>
      <c r="D73" s="110">
        <f aca="true" t="shared" si="2" ref="D73:L73">D70+D72</f>
        <v>20969261</v>
      </c>
      <c r="E73" s="110">
        <f t="shared" si="2"/>
        <v>59920869</v>
      </c>
      <c r="F73" s="110">
        <f t="shared" si="2"/>
        <v>5919500</v>
      </c>
      <c r="G73" s="178">
        <f t="shared" si="2"/>
        <v>6789049</v>
      </c>
      <c r="H73" s="110">
        <f t="shared" si="2"/>
        <v>10392002</v>
      </c>
      <c r="I73" s="110">
        <f t="shared" si="2"/>
        <v>125163909</v>
      </c>
      <c r="J73" s="110">
        <f t="shared" si="2"/>
        <v>4689227</v>
      </c>
      <c r="K73" s="110">
        <f t="shared" si="2"/>
        <v>2054414</v>
      </c>
      <c r="L73" s="110">
        <f t="shared" si="2"/>
        <v>345761445</v>
      </c>
    </row>
    <row r="74" spans="2:10" ht="12.75">
      <c r="B74" s="12"/>
      <c r="C74" s="2"/>
      <c r="D74" s="2"/>
      <c r="E74" s="2"/>
      <c r="F74" s="2"/>
      <c r="G74" s="173"/>
      <c r="H74" s="12"/>
      <c r="I74" s="12"/>
      <c r="J74" s="12"/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9.421875" style="0" bestFit="1" customWidth="1"/>
    <col min="3" max="3" width="12.57421875" style="0" bestFit="1" customWidth="1"/>
    <col min="4" max="4" width="15.28125" style="0" bestFit="1" customWidth="1"/>
  </cols>
  <sheetData>
    <row r="1" ht="12.75">
      <c r="B1" s="1" t="s">
        <v>571</v>
      </c>
    </row>
    <row r="3" ht="12.75">
      <c r="B3" s="1" t="s">
        <v>431</v>
      </c>
    </row>
    <row r="4" spans="3:4" ht="12.75">
      <c r="C4" s="79"/>
      <c r="D4" t="s">
        <v>340</v>
      </c>
    </row>
    <row r="5" spans="1:4" ht="12.75">
      <c r="A5" s="8"/>
      <c r="B5" s="9" t="s">
        <v>536</v>
      </c>
      <c r="C5" s="8"/>
      <c r="D5" s="8"/>
    </row>
    <row r="6" spans="1:4" ht="12.75">
      <c r="A6" s="8" t="s">
        <v>76</v>
      </c>
      <c r="B6" s="11" t="s">
        <v>77</v>
      </c>
      <c r="C6" s="11" t="s">
        <v>82</v>
      </c>
      <c r="D6" s="8" t="s">
        <v>514</v>
      </c>
    </row>
    <row r="7" spans="1:4" ht="12.75">
      <c r="A7" s="8" t="s">
        <v>537</v>
      </c>
      <c r="B7" s="8" t="s">
        <v>0</v>
      </c>
      <c r="C7" s="11" t="s">
        <v>538</v>
      </c>
      <c r="D7" s="8" t="s">
        <v>517</v>
      </c>
    </row>
    <row r="8" spans="1:4" ht="12.75">
      <c r="A8" s="8"/>
      <c r="B8" s="8"/>
      <c r="C8" s="8"/>
      <c r="D8" s="8"/>
    </row>
    <row r="9" spans="1:4" ht="12.75">
      <c r="A9" s="8">
        <v>1</v>
      </c>
      <c r="B9" s="101" t="s">
        <v>539</v>
      </c>
      <c r="C9" s="80">
        <v>5535000</v>
      </c>
      <c r="D9" s="80">
        <v>5535000</v>
      </c>
    </row>
    <row r="10" spans="1:4" ht="12.75">
      <c r="A10" s="8">
        <v>2</v>
      </c>
      <c r="B10" s="11" t="s">
        <v>540</v>
      </c>
      <c r="C10" s="80">
        <v>197220</v>
      </c>
      <c r="D10" s="83">
        <v>0</v>
      </c>
    </row>
    <row r="11" spans="1:4" ht="12.75">
      <c r="A11" s="8">
        <v>3</v>
      </c>
      <c r="B11" s="11" t="s">
        <v>563</v>
      </c>
      <c r="C11" s="80"/>
      <c r="D11" s="80">
        <v>384500</v>
      </c>
    </row>
    <row r="12" spans="1:4" ht="12.75">
      <c r="A12" s="8">
        <v>4</v>
      </c>
      <c r="B12" s="11" t="s">
        <v>53</v>
      </c>
      <c r="C12" s="81">
        <f>SUM(C9:C11)</f>
        <v>5732220</v>
      </c>
      <c r="D12" s="80">
        <f>SUM(D9:D11)</f>
        <v>5919500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7.00390625" style="0" customWidth="1"/>
    <col min="11" max="11" width="17.140625" style="0" customWidth="1"/>
  </cols>
  <sheetData>
    <row r="1" ht="19.5" customHeight="1">
      <c r="C1" s="1" t="s">
        <v>572</v>
      </c>
    </row>
    <row r="2" ht="19.5" customHeight="1">
      <c r="C2" s="5" t="s">
        <v>432</v>
      </c>
    </row>
    <row r="3" ht="19.5" customHeight="1">
      <c r="C3" s="4"/>
    </row>
    <row r="4" spans="1:10" ht="25.5" customHeight="1">
      <c r="A4" s="8" t="s">
        <v>433</v>
      </c>
      <c r="B4" s="111" t="s">
        <v>434</v>
      </c>
      <c r="C4" s="112" t="s">
        <v>435</v>
      </c>
      <c r="D4" s="113" t="s">
        <v>154</v>
      </c>
      <c r="E4" s="113" t="s">
        <v>155</v>
      </c>
      <c r="F4" s="114" t="s">
        <v>160</v>
      </c>
      <c r="G4" s="114" t="s">
        <v>161</v>
      </c>
      <c r="H4" s="115" t="s">
        <v>162</v>
      </c>
      <c r="I4" s="116" t="s">
        <v>163</v>
      </c>
      <c r="J4" s="172" t="s">
        <v>520</v>
      </c>
    </row>
    <row r="5" spans="1:15" ht="19.5" customHeight="1">
      <c r="A5" s="153">
        <v>1</v>
      </c>
      <c r="B5" s="117">
        <v>1</v>
      </c>
      <c r="C5" s="118" t="s">
        <v>164</v>
      </c>
      <c r="D5" s="119" t="s">
        <v>158</v>
      </c>
      <c r="E5" s="114" t="s">
        <v>159</v>
      </c>
      <c r="F5" s="108"/>
      <c r="G5" s="108"/>
      <c r="H5" s="108"/>
      <c r="I5" s="108"/>
      <c r="J5" s="83"/>
      <c r="K5" s="1"/>
      <c r="L5" s="1"/>
      <c r="M5" s="1"/>
      <c r="N5" s="1"/>
      <c r="O5" s="1"/>
    </row>
    <row r="6" spans="1:15" ht="25.5">
      <c r="A6" s="153">
        <v>2</v>
      </c>
      <c r="B6" s="117">
        <v>2</v>
      </c>
      <c r="C6" s="152" t="s">
        <v>176</v>
      </c>
      <c r="D6" s="119"/>
      <c r="E6" s="114"/>
      <c r="F6" s="108"/>
      <c r="G6" s="108"/>
      <c r="H6" s="154"/>
      <c r="I6" s="108"/>
      <c r="J6" s="83"/>
      <c r="K6" s="1"/>
      <c r="L6" s="1"/>
      <c r="M6" s="1"/>
      <c r="N6" s="1"/>
      <c r="O6" s="1"/>
    </row>
    <row r="7" spans="1:15" ht="26.25" customHeight="1">
      <c r="A7" s="153">
        <v>3</v>
      </c>
      <c r="B7" s="117">
        <v>3</v>
      </c>
      <c r="C7" s="152" t="s">
        <v>436</v>
      </c>
      <c r="D7" s="120" t="s">
        <v>176</v>
      </c>
      <c r="E7" s="121" t="s">
        <v>177</v>
      </c>
      <c r="F7" s="122"/>
      <c r="G7" s="122"/>
      <c r="H7" s="123"/>
      <c r="I7" s="122"/>
      <c r="J7" s="83"/>
      <c r="K7" s="1"/>
      <c r="L7" s="1"/>
      <c r="M7" s="1"/>
      <c r="N7" s="1"/>
      <c r="O7" s="1"/>
    </row>
    <row r="8" spans="1:15" ht="15" customHeight="1">
      <c r="A8" s="153">
        <v>4</v>
      </c>
      <c r="B8" s="117">
        <v>4</v>
      </c>
      <c r="C8" s="101" t="s">
        <v>179</v>
      </c>
      <c r="D8" s="120" t="s">
        <v>437</v>
      </c>
      <c r="E8" s="121" t="s">
        <v>178</v>
      </c>
      <c r="F8" s="122"/>
      <c r="G8" s="122"/>
      <c r="H8" s="123"/>
      <c r="I8" s="122"/>
      <c r="J8" s="83"/>
      <c r="K8" s="1"/>
      <c r="L8" s="1"/>
      <c r="M8" s="1"/>
      <c r="N8" s="1"/>
      <c r="O8" s="1"/>
    </row>
    <row r="9" spans="1:15" ht="19.5" customHeight="1">
      <c r="A9" s="153">
        <v>5</v>
      </c>
      <c r="B9" s="117">
        <v>5</v>
      </c>
      <c r="C9" s="120" t="s">
        <v>438</v>
      </c>
      <c r="D9" s="120" t="s">
        <v>179</v>
      </c>
      <c r="E9" s="121" t="s">
        <v>180</v>
      </c>
      <c r="F9" s="122"/>
      <c r="G9" s="122"/>
      <c r="H9" s="123"/>
      <c r="I9" s="122"/>
      <c r="J9" s="83"/>
      <c r="K9" s="1"/>
      <c r="L9" s="1"/>
      <c r="M9" s="1"/>
      <c r="N9" s="1"/>
      <c r="O9" s="1"/>
    </row>
    <row r="10" spans="1:15" ht="19.5" customHeight="1">
      <c r="A10" s="153">
        <v>6</v>
      </c>
      <c r="B10" s="117">
        <v>6</v>
      </c>
      <c r="C10" s="120" t="s">
        <v>439</v>
      </c>
      <c r="D10" s="120" t="s">
        <v>438</v>
      </c>
      <c r="E10" s="121" t="s">
        <v>181</v>
      </c>
      <c r="F10" s="122"/>
      <c r="G10" s="122"/>
      <c r="H10" s="123"/>
      <c r="I10" s="124"/>
      <c r="J10" s="83"/>
      <c r="K10" s="1"/>
      <c r="L10" s="1"/>
      <c r="M10" s="1"/>
      <c r="N10" s="1"/>
      <c r="O10" s="1"/>
    </row>
    <row r="11" spans="1:15" ht="19.5" customHeight="1">
      <c r="A11" s="153">
        <v>7</v>
      </c>
      <c r="B11" s="125" t="s">
        <v>57</v>
      </c>
      <c r="C11" s="126" t="s">
        <v>183</v>
      </c>
      <c r="D11" s="120" t="s">
        <v>439</v>
      </c>
      <c r="E11" s="121" t="s">
        <v>182</v>
      </c>
      <c r="F11" s="122">
        <f>SUM(F5:F10)</f>
        <v>0</v>
      </c>
      <c r="G11" s="122">
        <f>SUM(G5:G10)</f>
        <v>0</v>
      </c>
      <c r="H11" s="122">
        <f>SUM(H5:H10)</f>
        <v>0</v>
      </c>
      <c r="I11" s="122">
        <f>SUM(I5:I10)</f>
        <v>0</v>
      </c>
      <c r="J11" s="83"/>
      <c r="K11" s="1"/>
      <c r="L11" s="1"/>
      <c r="M11" s="1"/>
      <c r="N11" s="1"/>
      <c r="O11" s="1"/>
    </row>
    <row r="12" spans="1:15" ht="19.5" customHeight="1">
      <c r="A12" s="153">
        <v>8</v>
      </c>
      <c r="B12" s="117">
        <v>1</v>
      </c>
      <c r="C12" s="120" t="s">
        <v>185</v>
      </c>
      <c r="D12" s="126" t="s">
        <v>183</v>
      </c>
      <c r="E12" s="127" t="s">
        <v>184</v>
      </c>
      <c r="F12" s="128"/>
      <c r="G12" s="128"/>
      <c r="H12" s="129"/>
      <c r="I12" s="122"/>
      <c r="J12" s="83"/>
      <c r="K12" s="1"/>
      <c r="L12" s="1"/>
      <c r="M12" s="1"/>
      <c r="N12" s="1"/>
      <c r="O12" s="1"/>
    </row>
    <row r="13" spans="1:15" ht="23.25" customHeight="1">
      <c r="A13" s="153">
        <v>9</v>
      </c>
      <c r="B13" s="117">
        <v>2</v>
      </c>
      <c r="C13" s="120" t="s">
        <v>187</v>
      </c>
      <c r="D13" s="120" t="s">
        <v>185</v>
      </c>
      <c r="E13" s="121" t="s">
        <v>186</v>
      </c>
      <c r="F13" s="122"/>
      <c r="G13" s="122"/>
      <c r="H13" s="123"/>
      <c r="I13" s="122"/>
      <c r="J13" s="83"/>
      <c r="K13" s="1"/>
      <c r="L13" s="1"/>
      <c r="M13" s="1"/>
      <c r="N13" s="1"/>
      <c r="O13" s="1"/>
    </row>
    <row r="14" spans="1:15" ht="24" customHeight="1">
      <c r="A14" s="153">
        <v>10</v>
      </c>
      <c r="B14" s="117">
        <v>3</v>
      </c>
      <c r="C14" s="120" t="s">
        <v>189</v>
      </c>
      <c r="D14" s="120" t="s">
        <v>187</v>
      </c>
      <c r="E14" s="121" t="s">
        <v>188</v>
      </c>
      <c r="F14" s="122"/>
      <c r="G14" s="122"/>
      <c r="H14" s="123"/>
      <c r="I14" s="122"/>
      <c r="J14" s="83"/>
      <c r="K14" s="1"/>
      <c r="L14" s="1"/>
      <c r="M14" s="1"/>
      <c r="N14" s="1"/>
      <c r="O14" s="1"/>
    </row>
    <row r="15" spans="1:10" ht="30.75" customHeight="1">
      <c r="A15" s="153">
        <v>11</v>
      </c>
      <c r="B15" s="117">
        <v>4</v>
      </c>
      <c r="C15" s="120" t="s">
        <v>191</v>
      </c>
      <c r="D15" s="120" t="s">
        <v>189</v>
      </c>
      <c r="E15" s="121" t="s">
        <v>190</v>
      </c>
      <c r="F15" s="122"/>
      <c r="G15" s="122"/>
      <c r="H15" s="123"/>
      <c r="I15" s="122"/>
      <c r="J15" s="80"/>
    </row>
    <row r="16" spans="1:10" ht="27.75" customHeight="1">
      <c r="A16" s="153">
        <v>12</v>
      </c>
      <c r="B16" s="117">
        <v>5</v>
      </c>
      <c r="C16" s="120" t="s">
        <v>193</v>
      </c>
      <c r="D16" s="120" t="s">
        <v>191</v>
      </c>
      <c r="E16" s="121" t="s">
        <v>192</v>
      </c>
      <c r="F16" s="122"/>
      <c r="G16" s="122"/>
      <c r="H16" s="123"/>
      <c r="I16" s="122"/>
      <c r="J16" s="80"/>
    </row>
    <row r="17" spans="1:10" ht="25.5" customHeight="1">
      <c r="A17" s="153">
        <v>13</v>
      </c>
      <c r="B17" s="125" t="s">
        <v>195</v>
      </c>
      <c r="C17" s="126" t="s">
        <v>359</v>
      </c>
      <c r="D17" s="130" t="s">
        <v>441</v>
      </c>
      <c r="E17" s="121"/>
      <c r="F17" s="122">
        <f>SUM(F12:F16)</f>
        <v>0</v>
      </c>
      <c r="G17" s="122">
        <f>SUM(G12:G16)</f>
        <v>0</v>
      </c>
      <c r="H17" s="122">
        <f>SUM(H12:H16)</f>
        <v>0</v>
      </c>
      <c r="I17" s="122">
        <f>SUM(I12:I16)</f>
        <v>0</v>
      </c>
      <c r="J17" s="80"/>
    </row>
    <row r="18" spans="1:10" ht="19.5" customHeight="1">
      <c r="A18" s="153">
        <v>14</v>
      </c>
      <c r="B18" s="117">
        <v>1</v>
      </c>
      <c r="C18" s="120" t="s">
        <v>197</v>
      </c>
      <c r="D18" s="126" t="s">
        <v>440</v>
      </c>
      <c r="E18" s="127" t="s">
        <v>196</v>
      </c>
      <c r="F18" s="128"/>
      <c r="G18" s="128"/>
      <c r="H18" s="129"/>
      <c r="I18" s="122"/>
      <c r="J18" s="80"/>
    </row>
    <row r="19" spans="1:10" ht="24" customHeight="1">
      <c r="A19" s="153">
        <v>15</v>
      </c>
      <c r="B19" s="117">
        <v>2</v>
      </c>
      <c r="C19" s="120" t="s">
        <v>199</v>
      </c>
      <c r="D19" s="120" t="s">
        <v>197</v>
      </c>
      <c r="E19" s="121" t="s">
        <v>198</v>
      </c>
      <c r="F19" s="122"/>
      <c r="G19" s="122"/>
      <c r="H19" s="123"/>
      <c r="I19" s="122"/>
      <c r="J19" s="80"/>
    </row>
    <row r="20" spans="1:10" ht="27" customHeight="1">
      <c r="A20" s="153">
        <v>16</v>
      </c>
      <c r="B20" s="117">
        <v>3</v>
      </c>
      <c r="C20" s="120" t="s">
        <v>201</v>
      </c>
      <c r="D20" s="120" t="s">
        <v>199</v>
      </c>
      <c r="E20" s="121" t="s">
        <v>200</v>
      </c>
      <c r="F20" s="122"/>
      <c r="G20" s="122"/>
      <c r="H20" s="123"/>
      <c r="I20" s="122"/>
      <c r="J20" s="80"/>
    </row>
    <row r="21" spans="1:10" ht="24" customHeight="1">
      <c r="A21" s="153">
        <v>17</v>
      </c>
      <c r="B21" s="117">
        <v>4</v>
      </c>
      <c r="C21" s="120" t="s">
        <v>203</v>
      </c>
      <c r="D21" s="120" t="s">
        <v>201</v>
      </c>
      <c r="E21" s="121" t="s">
        <v>202</v>
      </c>
      <c r="F21" s="122"/>
      <c r="G21" s="122"/>
      <c r="H21" s="123"/>
      <c r="I21" s="122"/>
      <c r="J21" s="80"/>
    </row>
    <row r="22" spans="1:10" ht="21.75" customHeight="1">
      <c r="A22" s="153">
        <v>18</v>
      </c>
      <c r="B22" s="117">
        <v>5</v>
      </c>
      <c r="C22" s="120" t="s">
        <v>205</v>
      </c>
      <c r="D22" s="120" t="s">
        <v>203</v>
      </c>
      <c r="E22" s="121" t="s">
        <v>204</v>
      </c>
      <c r="F22" s="122"/>
      <c r="G22" s="122"/>
      <c r="H22" s="123"/>
      <c r="I22" s="122"/>
      <c r="J22" s="80"/>
    </row>
    <row r="23" spans="1:10" ht="25.5" customHeight="1">
      <c r="A23" s="153">
        <v>19</v>
      </c>
      <c r="B23" s="125" t="s">
        <v>360</v>
      </c>
      <c r="C23" s="126" t="s">
        <v>207</v>
      </c>
      <c r="D23" s="130" t="s">
        <v>442</v>
      </c>
      <c r="E23" s="121"/>
      <c r="F23" s="122">
        <f>SUM(F18:F22)</f>
        <v>0</v>
      </c>
      <c r="G23" s="122">
        <f>SUM(G18:G22)</f>
        <v>0</v>
      </c>
      <c r="H23" s="122">
        <f>SUM(H18:H22)</f>
        <v>0</v>
      </c>
      <c r="I23" s="122">
        <f>SUM(I18:I22)</f>
        <v>0</v>
      </c>
      <c r="J23" s="80"/>
    </row>
    <row r="24" spans="1:10" ht="19.5" customHeight="1">
      <c r="A24" s="153">
        <v>20</v>
      </c>
      <c r="B24" s="117">
        <v>1</v>
      </c>
      <c r="C24" s="120" t="s">
        <v>209</v>
      </c>
      <c r="D24" s="126" t="s">
        <v>207</v>
      </c>
      <c r="E24" s="127" t="s">
        <v>208</v>
      </c>
      <c r="F24" s="128"/>
      <c r="G24" s="128"/>
      <c r="H24" s="129"/>
      <c r="I24" s="122"/>
      <c r="J24" s="80"/>
    </row>
    <row r="25" spans="1:10" ht="19.5" customHeight="1">
      <c r="A25" s="153">
        <v>21</v>
      </c>
      <c r="B25" s="117">
        <v>2</v>
      </c>
      <c r="C25" s="120" t="s">
        <v>211</v>
      </c>
      <c r="D25" s="120" t="s">
        <v>209</v>
      </c>
      <c r="E25" s="121" t="s">
        <v>210</v>
      </c>
      <c r="F25" s="122"/>
      <c r="G25" s="122"/>
      <c r="H25" s="123"/>
      <c r="I25" s="122"/>
      <c r="J25" s="80"/>
    </row>
    <row r="26" spans="1:13" ht="19.5" customHeight="1">
      <c r="A26" s="153">
        <v>22</v>
      </c>
      <c r="B26" s="125" t="s">
        <v>213</v>
      </c>
      <c r="C26" s="126" t="s">
        <v>362</v>
      </c>
      <c r="D26" s="120" t="s">
        <v>211</v>
      </c>
      <c r="E26" s="121" t="s">
        <v>212</v>
      </c>
      <c r="F26" s="122">
        <f>SUM(F24:F25)</f>
        <v>0</v>
      </c>
      <c r="G26" s="122">
        <f>SUM(G24:G25)</f>
        <v>0</v>
      </c>
      <c r="H26" s="122">
        <f>SUM(H24:H25)</f>
        <v>0</v>
      </c>
      <c r="I26" s="122">
        <f>SUM(I24:I25)</f>
        <v>0</v>
      </c>
      <c r="J26" s="80"/>
      <c r="M26" s="1"/>
    </row>
    <row r="27" spans="1:13" ht="19.5" customHeight="1">
      <c r="A27" s="153">
        <v>23</v>
      </c>
      <c r="B27" s="117">
        <v>1</v>
      </c>
      <c r="C27" s="120" t="s">
        <v>215</v>
      </c>
      <c r="D27" s="126" t="s">
        <v>443</v>
      </c>
      <c r="E27" s="127" t="s">
        <v>214</v>
      </c>
      <c r="F27" s="128"/>
      <c r="G27" s="128"/>
      <c r="H27" s="129"/>
      <c r="I27" s="122"/>
      <c r="J27" s="80"/>
      <c r="M27" s="1"/>
    </row>
    <row r="28" spans="1:13" ht="19.5" customHeight="1">
      <c r="A28" s="153">
        <v>24</v>
      </c>
      <c r="B28" s="117">
        <v>2</v>
      </c>
      <c r="C28" s="120" t="s">
        <v>217</v>
      </c>
      <c r="D28" s="120" t="s">
        <v>215</v>
      </c>
      <c r="E28" s="121" t="s">
        <v>216</v>
      </c>
      <c r="F28" s="122"/>
      <c r="G28" s="122"/>
      <c r="H28" s="123"/>
      <c r="I28" s="122"/>
      <c r="J28" s="80"/>
      <c r="M28" s="1"/>
    </row>
    <row r="29" spans="1:13" ht="19.5" customHeight="1">
      <c r="A29" s="153">
        <v>25</v>
      </c>
      <c r="B29" s="117">
        <v>3</v>
      </c>
      <c r="C29" s="120" t="s">
        <v>219</v>
      </c>
      <c r="D29" s="120" t="s">
        <v>217</v>
      </c>
      <c r="E29" s="121" t="s">
        <v>218</v>
      </c>
      <c r="F29" s="122"/>
      <c r="G29" s="122"/>
      <c r="H29" s="123"/>
      <c r="I29" s="122"/>
      <c r="J29" s="80"/>
      <c r="M29" s="1"/>
    </row>
    <row r="30" spans="1:13" ht="19.5" customHeight="1">
      <c r="A30" s="153">
        <v>26</v>
      </c>
      <c r="B30" s="117">
        <v>4</v>
      </c>
      <c r="C30" s="120" t="s">
        <v>221</v>
      </c>
      <c r="D30" s="120" t="s">
        <v>219</v>
      </c>
      <c r="E30" s="121" t="s">
        <v>220</v>
      </c>
      <c r="F30" s="122"/>
      <c r="G30" s="122"/>
      <c r="H30" s="123"/>
      <c r="I30" s="122"/>
      <c r="J30" s="80"/>
      <c r="M30" s="1"/>
    </row>
    <row r="31" spans="1:13" ht="19.5" customHeight="1">
      <c r="A31" s="153">
        <v>27</v>
      </c>
      <c r="B31" s="117">
        <v>5</v>
      </c>
      <c r="C31" s="120" t="s">
        <v>223</v>
      </c>
      <c r="D31" s="120" t="s">
        <v>221</v>
      </c>
      <c r="E31" s="121" t="s">
        <v>222</v>
      </c>
      <c r="F31" s="122"/>
      <c r="G31" s="122"/>
      <c r="H31" s="123"/>
      <c r="I31" s="122"/>
      <c r="J31" s="80"/>
      <c r="M31" s="1"/>
    </row>
    <row r="32" spans="1:13" ht="19.5" customHeight="1">
      <c r="A32" s="153">
        <v>28</v>
      </c>
      <c r="B32" s="117">
        <v>6</v>
      </c>
      <c r="C32" s="120" t="s">
        <v>225</v>
      </c>
      <c r="D32" s="120" t="s">
        <v>223</v>
      </c>
      <c r="E32" s="121" t="s">
        <v>224</v>
      </c>
      <c r="F32" s="122"/>
      <c r="G32" s="122"/>
      <c r="H32" s="123"/>
      <c r="I32" s="122"/>
      <c r="J32" s="80"/>
      <c r="M32" s="1"/>
    </row>
    <row r="33" spans="1:13" ht="19.5" customHeight="1">
      <c r="A33" s="153">
        <v>29</v>
      </c>
      <c r="B33" s="117">
        <v>7</v>
      </c>
      <c r="C33" s="120" t="s">
        <v>227</v>
      </c>
      <c r="D33" s="120" t="s">
        <v>225</v>
      </c>
      <c r="E33" s="121" t="s">
        <v>226</v>
      </c>
      <c r="F33" s="122"/>
      <c r="G33" s="122"/>
      <c r="H33" s="123"/>
      <c r="I33" s="122"/>
      <c r="J33" s="80"/>
      <c r="M33" s="1"/>
    </row>
    <row r="34" spans="1:13" ht="19.5" customHeight="1">
      <c r="A34" s="153">
        <v>30</v>
      </c>
      <c r="B34" s="117">
        <v>8</v>
      </c>
      <c r="C34" s="120" t="s">
        <v>229</v>
      </c>
      <c r="D34" s="120" t="s">
        <v>227</v>
      </c>
      <c r="E34" s="121" t="s">
        <v>228</v>
      </c>
      <c r="F34" s="122"/>
      <c r="G34" s="122"/>
      <c r="H34" s="123"/>
      <c r="I34" s="122"/>
      <c r="J34" s="80"/>
      <c r="M34" s="1"/>
    </row>
    <row r="35" spans="1:10" ht="19.5" customHeight="1">
      <c r="A35" s="153">
        <v>31</v>
      </c>
      <c r="B35" s="125" t="s">
        <v>363</v>
      </c>
      <c r="C35" s="126" t="s">
        <v>487</v>
      </c>
      <c r="D35" s="120" t="s">
        <v>229</v>
      </c>
      <c r="E35" s="121" t="s">
        <v>230</v>
      </c>
      <c r="F35" s="122">
        <f>SUM(F27:F34)</f>
        <v>0</v>
      </c>
      <c r="G35" s="122">
        <f>SUM(G27:G34)</f>
        <v>0</v>
      </c>
      <c r="H35" s="122">
        <f>SUM(H27:H34)</f>
        <v>0</v>
      </c>
      <c r="I35" s="122">
        <f>SUM(I27:I34)</f>
        <v>0</v>
      </c>
      <c r="J35" s="80"/>
    </row>
    <row r="36" spans="1:10" ht="19.5" customHeight="1">
      <c r="A36" s="153">
        <v>32</v>
      </c>
      <c r="B36" s="117">
        <v>1</v>
      </c>
      <c r="C36" s="120" t="s">
        <v>445</v>
      </c>
      <c r="D36" s="126" t="s">
        <v>444</v>
      </c>
      <c r="E36" s="127" t="s">
        <v>231</v>
      </c>
      <c r="F36" s="128"/>
      <c r="G36" s="128"/>
      <c r="H36" s="123">
        <f>H37</f>
        <v>200000</v>
      </c>
      <c r="I36" s="122">
        <f>SUM(F36:H36)</f>
        <v>200000</v>
      </c>
      <c r="J36" s="80">
        <v>270000</v>
      </c>
    </row>
    <row r="37" spans="1:10" ht="19.5" customHeight="1">
      <c r="A37" s="153">
        <v>33</v>
      </c>
      <c r="B37" s="131" t="s">
        <v>166</v>
      </c>
      <c r="C37" s="155" t="s">
        <v>446</v>
      </c>
      <c r="D37" s="130" t="s">
        <v>447</v>
      </c>
      <c r="E37" s="121"/>
      <c r="F37" s="122"/>
      <c r="G37" s="122"/>
      <c r="H37" s="123">
        <v>200000</v>
      </c>
      <c r="I37" s="122">
        <f>SUM(F37:H37)</f>
        <v>200000</v>
      </c>
      <c r="J37" s="80">
        <v>270000</v>
      </c>
    </row>
    <row r="38" spans="1:10" ht="19.5" customHeight="1">
      <c r="A38" s="153">
        <v>34</v>
      </c>
      <c r="B38" s="125" t="s">
        <v>233</v>
      </c>
      <c r="C38" s="126" t="s">
        <v>234</v>
      </c>
      <c r="D38" s="130" t="s">
        <v>448</v>
      </c>
      <c r="E38" s="121"/>
      <c r="F38" s="129">
        <f>SUM(F37)</f>
        <v>0</v>
      </c>
      <c r="G38" s="129">
        <f>SUM(G37)</f>
        <v>0</v>
      </c>
      <c r="H38" s="129">
        <f>SUM(H37)</f>
        <v>200000</v>
      </c>
      <c r="I38" s="128">
        <f>SUM(I37)</f>
        <v>200000</v>
      </c>
      <c r="J38" s="80">
        <v>270000</v>
      </c>
    </row>
    <row r="39" spans="1:10" ht="19.5" customHeight="1">
      <c r="A39" s="153">
        <v>35</v>
      </c>
      <c r="B39" s="117">
        <v>1</v>
      </c>
      <c r="C39" s="82" t="s">
        <v>236</v>
      </c>
      <c r="D39" s="126" t="s">
        <v>234</v>
      </c>
      <c r="E39" s="127" t="s">
        <v>235</v>
      </c>
      <c r="F39" s="128"/>
      <c r="G39" s="128"/>
      <c r="H39" s="129"/>
      <c r="I39" s="122"/>
      <c r="J39" s="80"/>
    </row>
    <row r="40" spans="1:10" ht="19.5" customHeight="1">
      <c r="A40" s="153">
        <v>36</v>
      </c>
      <c r="B40" s="117">
        <v>2</v>
      </c>
      <c r="C40" s="82" t="s">
        <v>238</v>
      </c>
      <c r="D40" s="82" t="s">
        <v>236</v>
      </c>
      <c r="E40" s="121" t="s">
        <v>237</v>
      </c>
      <c r="F40" s="122"/>
      <c r="G40" s="122"/>
      <c r="H40" s="123"/>
      <c r="I40" s="122"/>
      <c r="J40" s="80"/>
    </row>
    <row r="41" spans="1:10" ht="19.5" customHeight="1">
      <c r="A41" s="153">
        <v>37</v>
      </c>
      <c r="B41" s="117">
        <v>3</v>
      </c>
      <c r="C41" s="82" t="s">
        <v>240</v>
      </c>
      <c r="D41" s="82" t="s">
        <v>238</v>
      </c>
      <c r="E41" s="121" t="s">
        <v>239</v>
      </c>
      <c r="F41" s="122"/>
      <c r="G41" s="122"/>
      <c r="H41" s="123"/>
      <c r="I41" s="122"/>
      <c r="J41" s="80"/>
    </row>
    <row r="42" spans="1:10" ht="19.5" customHeight="1">
      <c r="A42" s="153">
        <v>38</v>
      </c>
      <c r="B42" s="117">
        <v>4</v>
      </c>
      <c r="C42" s="82" t="s">
        <v>242</v>
      </c>
      <c r="D42" s="82" t="s">
        <v>240</v>
      </c>
      <c r="E42" s="121" t="s">
        <v>241</v>
      </c>
      <c r="F42" s="122"/>
      <c r="G42" s="122"/>
      <c r="H42" s="123"/>
      <c r="I42" s="122"/>
      <c r="J42" s="80"/>
    </row>
    <row r="43" spans="1:10" ht="19.5" customHeight="1">
      <c r="A43" s="153">
        <v>39</v>
      </c>
      <c r="B43" s="117">
        <v>5</v>
      </c>
      <c r="C43" s="82" t="s">
        <v>244</v>
      </c>
      <c r="D43" s="82" t="s">
        <v>242</v>
      </c>
      <c r="E43" s="121" t="s">
        <v>243</v>
      </c>
      <c r="F43" s="122"/>
      <c r="G43" s="122"/>
      <c r="H43" s="123"/>
      <c r="I43" s="122"/>
      <c r="J43" s="80"/>
    </row>
    <row r="44" spans="1:10" ht="19.5" customHeight="1">
      <c r="A44" s="153">
        <v>40</v>
      </c>
      <c r="B44" s="117">
        <v>6</v>
      </c>
      <c r="C44" s="82" t="s">
        <v>246</v>
      </c>
      <c r="D44" s="82" t="s">
        <v>244</v>
      </c>
      <c r="E44" s="121" t="s">
        <v>245</v>
      </c>
      <c r="F44" s="122"/>
      <c r="G44" s="122"/>
      <c r="H44" s="123"/>
      <c r="I44" s="122"/>
      <c r="J44" s="80"/>
    </row>
    <row r="45" spans="1:10" ht="19.5" customHeight="1">
      <c r="A45" s="153">
        <v>41</v>
      </c>
      <c r="B45" s="117">
        <v>7</v>
      </c>
      <c r="C45" s="82" t="s">
        <v>248</v>
      </c>
      <c r="D45" s="82" t="s">
        <v>246</v>
      </c>
      <c r="E45" s="121" t="s">
        <v>247</v>
      </c>
      <c r="F45" s="122"/>
      <c r="G45" s="122"/>
      <c r="H45" s="123"/>
      <c r="I45" s="122"/>
      <c r="J45" s="80"/>
    </row>
    <row r="46" spans="1:10" ht="19.5" customHeight="1">
      <c r="A46" s="153">
        <v>42</v>
      </c>
      <c r="B46" s="117">
        <v>8</v>
      </c>
      <c r="C46" s="82" t="s">
        <v>449</v>
      </c>
      <c r="D46" s="82" t="s">
        <v>248</v>
      </c>
      <c r="E46" s="121" t="s">
        <v>249</v>
      </c>
      <c r="F46" s="122"/>
      <c r="G46" s="122"/>
      <c r="H46" s="123"/>
      <c r="I46" s="122"/>
      <c r="J46" s="80"/>
    </row>
    <row r="47" spans="1:10" ht="19.5" customHeight="1">
      <c r="A47" s="153">
        <v>43</v>
      </c>
      <c r="B47" s="117">
        <v>9</v>
      </c>
      <c r="C47" s="82" t="s">
        <v>251</v>
      </c>
      <c r="D47" s="82" t="s">
        <v>449</v>
      </c>
      <c r="E47" s="121" t="s">
        <v>250</v>
      </c>
      <c r="F47" s="122"/>
      <c r="G47" s="122"/>
      <c r="H47" s="123"/>
      <c r="I47" s="122"/>
      <c r="J47" s="80"/>
    </row>
    <row r="48" spans="1:10" ht="21" customHeight="1">
      <c r="A48" s="153">
        <v>44</v>
      </c>
      <c r="B48" s="117">
        <v>10</v>
      </c>
      <c r="C48" s="82" t="s">
        <v>450</v>
      </c>
      <c r="D48" s="82" t="s">
        <v>251</v>
      </c>
      <c r="E48" s="121" t="s">
        <v>252</v>
      </c>
      <c r="F48" s="122"/>
      <c r="G48" s="122"/>
      <c r="H48" s="123"/>
      <c r="I48" s="122"/>
      <c r="J48" s="80"/>
    </row>
    <row r="49" spans="1:10" ht="19.5" customHeight="1">
      <c r="A49" s="153">
        <v>45</v>
      </c>
      <c r="B49" s="125" t="s">
        <v>369</v>
      </c>
      <c r="C49" s="132" t="s">
        <v>488</v>
      </c>
      <c r="D49" s="82" t="s">
        <v>253</v>
      </c>
      <c r="E49" s="121" t="s">
        <v>254</v>
      </c>
      <c r="F49" s="122">
        <f>SUM(F39:F48)</f>
        <v>0</v>
      </c>
      <c r="G49" s="122">
        <f>SUM(G39:G48)</f>
        <v>0</v>
      </c>
      <c r="H49" s="122">
        <f>SUM(H39:H48)</f>
        <v>0</v>
      </c>
      <c r="I49" s="122">
        <f>SUM(I39:I48)</f>
        <v>0</v>
      </c>
      <c r="J49" s="80"/>
    </row>
    <row r="50" spans="1:10" ht="19.5" customHeight="1">
      <c r="A50" s="153">
        <v>46</v>
      </c>
      <c r="B50" s="117">
        <v>1</v>
      </c>
      <c r="C50" s="82" t="s">
        <v>256</v>
      </c>
      <c r="D50" s="132" t="s">
        <v>451</v>
      </c>
      <c r="E50" s="127" t="s">
        <v>255</v>
      </c>
      <c r="F50" s="128"/>
      <c r="G50" s="128"/>
      <c r="H50" s="129"/>
      <c r="I50" s="122"/>
      <c r="J50" s="80"/>
    </row>
    <row r="51" spans="1:10" ht="19.5" customHeight="1">
      <c r="A51" s="153">
        <v>47</v>
      </c>
      <c r="B51" s="117">
        <v>2</v>
      </c>
      <c r="C51" s="82" t="s">
        <v>258</v>
      </c>
      <c r="D51" s="82" t="s">
        <v>256</v>
      </c>
      <c r="E51" s="121" t="s">
        <v>257</v>
      </c>
      <c r="F51" s="122"/>
      <c r="G51" s="122"/>
      <c r="H51" s="123"/>
      <c r="I51" s="122"/>
      <c r="J51" s="80"/>
    </row>
    <row r="52" spans="1:10" ht="19.5" customHeight="1">
      <c r="A52" s="153">
        <v>48</v>
      </c>
      <c r="B52" s="117">
        <v>3</v>
      </c>
      <c r="C52" s="82" t="s">
        <v>260</v>
      </c>
      <c r="D52" s="82" t="s">
        <v>258</v>
      </c>
      <c r="E52" s="121" t="s">
        <v>259</v>
      </c>
      <c r="F52" s="122"/>
      <c r="G52" s="122"/>
      <c r="H52" s="123"/>
      <c r="I52" s="122"/>
      <c r="J52" s="80"/>
    </row>
    <row r="53" spans="1:10" ht="19.5" customHeight="1">
      <c r="A53" s="153">
        <v>49</v>
      </c>
      <c r="B53" s="117">
        <v>4</v>
      </c>
      <c r="C53" s="82" t="s">
        <v>262</v>
      </c>
      <c r="D53" s="82" t="s">
        <v>260</v>
      </c>
      <c r="E53" s="121" t="s">
        <v>261</v>
      </c>
      <c r="F53" s="122"/>
      <c r="G53" s="122"/>
      <c r="H53" s="123"/>
      <c r="I53" s="122"/>
      <c r="J53" s="80"/>
    </row>
    <row r="54" spans="1:10" ht="19.5" customHeight="1">
      <c r="A54" s="153">
        <v>50</v>
      </c>
      <c r="B54" s="117">
        <v>5</v>
      </c>
      <c r="C54" s="82" t="s">
        <v>264</v>
      </c>
      <c r="D54" s="82" t="s">
        <v>262</v>
      </c>
      <c r="E54" s="121" t="s">
        <v>263</v>
      </c>
      <c r="F54" s="122"/>
      <c r="G54" s="122"/>
      <c r="H54" s="123"/>
      <c r="I54" s="122"/>
      <c r="J54" s="80"/>
    </row>
    <row r="55" spans="1:10" ht="19.5" customHeight="1">
      <c r="A55" s="153">
        <v>51</v>
      </c>
      <c r="B55" s="125" t="s">
        <v>266</v>
      </c>
      <c r="C55" s="126" t="s">
        <v>489</v>
      </c>
      <c r="D55" s="82" t="s">
        <v>264</v>
      </c>
      <c r="E55" s="121" t="s">
        <v>265</v>
      </c>
      <c r="F55" s="122">
        <f>SUM(F50:F54)</f>
        <v>0</v>
      </c>
      <c r="G55" s="122">
        <f>SUM(G50:G54)</f>
        <v>0</v>
      </c>
      <c r="H55" s="122">
        <f>SUM(H50:H54)</f>
        <v>0</v>
      </c>
      <c r="I55" s="122">
        <f>SUM(I50:I54)</f>
        <v>0</v>
      </c>
      <c r="J55" s="80"/>
    </row>
    <row r="56" spans="1:10" ht="27.75" customHeight="1">
      <c r="A56" s="153">
        <v>52</v>
      </c>
      <c r="B56" s="117">
        <v>1</v>
      </c>
      <c r="C56" s="82" t="s">
        <v>268</v>
      </c>
      <c r="D56" s="126" t="s">
        <v>452</v>
      </c>
      <c r="E56" s="127" t="s">
        <v>267</v>
      </c>
      <c r="F56" s="128"/>
      <c r="G56" s="128"/>
      <c r="H56" s="129"/>
      <c r="I56" s="122"/>
      <c r="J56" s="80"/>
    </row>
    <row r="57" spans="1:10" ht="24" customHeight="1">
      <c r="A57" s="153">
        <v>53</v>
      </c>
      <c r="B57" s="117">
        <v>2</v>
      </c>
      <c r="C57" s="120" t="s">
        <v>270</v>
      </c>
      <c r="D57" s="82" t="s">
        <v>268</v>
      </c>
      <c r="E57" s="121" t="s">
        <v>269</v>
      </c>
      <c r="F57" s="122"/>
      <c r="G57" s="122"/>
      <c r="H57" s="123"/>
      <c r="I57" s="122"/>
      <c r="J57" s="80"/>
    </row>
    <row r="58" spans="1:10" ht="19.5" customHeight="1">
      <c r="A58" s="153">
        <v>54</v>
      </c>
      <c r="B58" s="117">
        <v>3</v>
      </c>
      <c r="C58" s="82" t="s">
        <v>521</v>
      </c>
      <c r="D58" s="120" t="s">
        <v>270</v>
      </c>
      <c r="E58" s="121" t="s">
        <v>271</v>
      </c>
      <c r="F58" s="122"/>
      <c r="G58" s="122"/>
      <c r="H58" s="123"/>
      <c r="I58" s="122"/>
      <c r="J58" s="80">
        <v>3909955</v>
      </c>
    </row>
    <row r="59" spans="1:10" ht="19.5" customHeight="1">
      <c r="A59" s="153"/>
      <c r="B59" s="117"/>
      <c r="C59" s="82" t="s">
        <v>522</v>
      </c>
      <c r="D59" s="120"/>
      <c r="E59" s="121"/>
      <c r="F59" s="122"/>
      <c r="G59" s="122"/>
      <c r="H59" s="123"/>
      <c r="I59" s="122"/>
      <c r="J59" s="80">
        <v>358500</v>
      </c>
    </row>
    <row r="60" spans="1:10" ht="19.5" customHeight="1">
      <c r="A60" s="153"/>
      <c r="B60" s="117"/>
      <c r="C60" s="82" t="s">
        <v>564</v>
      </c>
      <c r="D60" s="120"/>
      <c r="E60" s="121"/>
      <c r="F60" s="122"/>
      <c r="G60" s="122"/>
      <c r="H60" s="123"/>
      <c r="I60" s="122"/>
      <c r="J60" s="80">
        <v>53824</v>
      </c>
    </row>
    <row r="61" spans="1:10" ht="19.5" customHeight="1">
      <c r="A61" s="153">
        <v>55</v>
      </c>
      <c r="B61" s="125" t="s">
        <v>273</v>
      </c>
      <c r="C61" s="126" t="s">
        <v>491</v>
      </c>
      <c r="D61" s="82" t="s">
        <v>453</v>
      </c>
      <c r="E61" s="121" t="s">
        <v>272</v>
      </c>
      <c r="F61" s="122">
        <f>SUM(F56:F58)</f>
        <v>0</v>
      </c>
      <c r="G61" s="122">
        <f>SUM(G56:G58)</f>
        <v>0</v>
      </c>
      <c r="H61" s="122">
        <f>SUM(H56:H58)</f>
        <v>0</v>
      </c>
      <c r="I61" s="122">
        <f>SUM(I56:I58)</f>
        <v>0</v>
      </c>
      <c r="J61" s="80">
        <f>SUM(J58:J60)</f>
        <v>4322279</v>
      </c>
    </row>
    <row r="62" spans="1:10" ht="25.5" customHeight="1">
      <c r="A62" s="153">
        <v>56</v>
      </c>
      <c r="B62" s="117">
        <v>1</v>
      </c>
      <c r="C62" s="82" t="s">
        <v>275</v>
      </c>
      <c r="D62" s="126" t="s">
        <v>454</v>
      </c>
      <c r="E62" s="127" t="s">
        <v>274</v>
      </c>
      <c r="F62" s="128"/>
      <c r="G62" s="128"/>
      <c r="H62" s="129"/>
      <c r="I62" s="122"/>
      <c r="J62" s="80"/>
    </row>
    <row r="63" spans="1:10" ht="24" customHeight="1">
      <c r="A63" s="153">
        <v>57</v>
      </c>
      <c r="B63" s="117">
        <v>2</v>
      </c>
      <c r="C63" s="120" t="s">
        <v>277</v>
      </c>
      <c r="D63" s="82" t="s">
        <v>275</v>
      </c>
      <c r="E63" s="121" t="s">
        <v>276</v>
      </c>
      <c r="F63" s="122"/>
      <c r="G63" s="122"/>
      <c r="H63" s="123"/>
      <c r="I63" s="122"/>
      <c r="J63" s="80"/>
    </row>
    <row r="64" spans="1:10" ht="19.5" customHeight="1">
      <c r="A64" s="153">
        <v>58</v>
      </c>
      <c r="B64" s="117">
        <v>3</v>
      </c>
      <c r="C64" s="82" t="s">
        <v>279</v>
      </c>
      <c r="D64" s="120" t="s">
        <v>277</v>
      </c>
      <c r="E64" s="121" t="s">
        <v>278</v>
      </c>
      <c r="F64" s="122"/>
      <c r="G64" s="122"/>
      <c r="H64" s="123"/>
      <c r="I64" s="122"/>
      <c r="J64" s="80"/>
    </row>
    <row r="65" spans="1:10" ht="19.5" customHeight="1">
      <c r="A65" s="153">
        <v>59</v>
      </c>
      <c r="B65" s="125" t="s">
        <v>281</v>
      </c>
      <c r="C65" s="126" t="s">
        <v>492</v>
      </c>
      <c r="D65" s="82" t="s">
        <v>279</v>
      </c>
      <c r="E65" s="121" t="s">
        <v>280</v>
      </c>
      <c r="F65" s="122">
        <v>0</v>
      </c>
      <c r="G65" s="122">
        <v>0</v>
      </c>
      <c r="H65" s="123">
        <v>0</v>
      </c>
      <c r="I65" s="122">
        <v>0</v>
      </c>
      <c r="J65" s="80"/>
    </row>
    <row r="66" spans="1:10" ht="19.5" customHeight="1">
      <c r="A66" s="153">
        <v>60</v>
      </c>
      <c r="B66" s="125" t="s">
        <v>283</v>
      </c>
      <c r="C66" s="132" t="s">
        <v>284</v>
      </c>
      <c r="D66" s="126" t="s">
        <v>455</v>
      </c>
      <c r="E66" s="127" t="s">
        <v>282</v>
      </c>
      <c r="F66" s="128">
        <f>F65+F61+F49+F38+F35+F26+F23+F17+F11</f>
        <v>0</v>
      </c>
      <c r="G66" s="128">
        <f>G65+G61+G49+G38+G35+G26+G23+G17+G11</f>
        <v>0</v>
      </c>
      <c r="H66" s="128">
        <f>H65+H61+H49+H38+H35+H26+H23+H17+H11</f>
        <v>200000</v>
      </c>
      <c r="I66" s="128">
        <f>I65+I61+I49+I38+I35+I26+I23+I17+I11</f>
        <v>200000</v>
      </c>
      <c r="J66" s="128">
        <f>J65+J61+J49+J38+J35+J26+J23+J17+J11</f>
        <v>4592279</v>
      </c>
    </row>
    <row r="67" spans="1:10" ht="19.5" customHeight="1">
      <c r="A67" s="153">
        <v>61</v>
      </c>
      <c r="B67" s="133">
        <v>1</v>
      </c>
      <c r="C67" s="134" t="s">
        <v>456</v>
      </c>
      <c r="D67" s="132" t="s">
        <v>284</v>
      </c>
      <c r="E67" s="127" t="s">
        <v>285</v>
      </c>
      <c r="F67" s="128"/>
      <c r="G67" s="128"/>
      <c r="H67" s="129"/>
      <c r="I67" s="122"/>
      <c r="J67" s="80"/>
    </row>
    <row r="68" spans="1:10" ht="19.5" customHeight="1">
      <c r="A68" s="153">
        <v>62</v>
      </c>
      <c r="B68" s="133">
        <v>2</v>
      </c>
      <c r="C68" s="135" t="s">
        <v>287</v>
      </c>
      <c r="D68" s="134" t="s">
        <v>456</v>
      </c>
      <c r="E68" s="136" t="s">
        <v>286</v>
      </c>
      <c r="F68" s="137"/>
      <c r="G68" s="137"/>
      <c r="H68" s="138"/>
      <c r="I68" s="139"/>
      <c r="J68" s="80"/>
    </row>
    <row r="69" spans="1:10" ht="19.5" customHeight="1">
      <c r="A69" s="153">
        <v>63</v>
      </c>
      <c r="B69" s="133">
        <v>3</v>
      </c>
      <c r="C69" s="134" t="s">
        <v>457</v>
      </c>
      <c r="D69" s="135" t="s">
        <v>287</v>
      </c>
      <c r="E69" s="136" t="s">
        <v>288</v>
      </c>
      <c r="F69" s="137"/>
      <c r="G69" s="137"/>
      <c r="H69" s="138"/>
      <c r="I69" s="139"/>
      <c r="J69" s="80"/>
    </row>
    <row r="70" spans="1:10" ht="19.5" customHeight="1">
      <c r="A70" s="153">
        <v>64</v>
      </c>
      <c r="B70" s="140" t="s">
        <v>391</v>
      </c>
      <c r="C70" s="141" t="s">
        <v>458</v>
      </c>
      <c r="D70" s="134" t="s">
        <v>457</v>
      </c>
      <c r="E70" s="136" t="s">
        <v>289</v>
      </c>
      <c r="F70" s="137">
        <f>SUM(F67:F69)</f>
        <v>0</v>
      </c>
      <c r="G70" s="137">
        <v>0</v>
      </c>
      <c r="H70" s="138">
        <v>0</v>
      </c>
      <c r="I70" s="139">
        <v>0</v>
      </c>
      <c r="J70" s="80"/>
    </row>
    <row r="71" spans="1:10" ht="19.5" customHeight="1">
      <c r="A71" s="153">
        <v>65</v>
      </c>
      <c r="B71" s="133">
        <v>1</v>
      </c>
      <c r="C71" s="135" t="s">
        <v>291</v>
      </c>
      <c r="D71" s="141" t="s">
        <v>458</v>
      </c>
      <c r="E71" s="142" t="s">
        <v>290</v>
      </c>
      <c r="F71" s="143"/>
      <c r="G71" s="143"/>
      <c r="H71" s="144"/>
      <c r="I71" s="139"/>
      <c r="J71" s="80"/>
    </row>
    <row r="72" spans="1:10" ht="19.5" customHeight="1">
      <c r="A72" s="153">
        <v>66</v>
      </c>
      <c r="B72" s="133">
        <v>2</v>
      </c>
      <c r="C72" s="134" t="s">
        <v>459</v>
      </c>
      <c r="D72" s="135" t="s">
        <v>291</v>
      </c>
      <c r="E72" s="136" t="s">
        <v>292</v>
      </c>
      <c r="F72" s="137"/>
      <c r="G72" s="137"/>
      <c r="H72" s="138"/>
      <c r="I72" s="139"/>
      <c r="J72" s="80"/>
    </row>
    <row r="73" spans="1:10" ht="19.5" customHeight="1">
      <c r="A73" s="153">
        <v>67</v>
      </c>
      <c r="B73" s="133">
        <v>3</v>
      </c>
      <c r="C73" s="135" t="s">
        <v>460</v>
      </c>
      <c r="D73" s="134" t="s">
        <v>459</v>
      </c>
      <c r="E73" s="136" t="s">
        <v>293</v>
      </c>
      <c r="F73" s="137"/>
      <c r="G73" s="137"/>
      <c r="H73" s="138"/>
      <c r="I73" s="139"/>
      <c r="J73" s="80"/>
    </row>
    <row r="74" spans="1:10" ht="19.5" customHeight="1">
      <c r="A74" s="153">
        <v>68</v>
      </c>
      <c r="B74" s="133">
        <v>4</v>
      </c>
      <c r="C74" s="134" t="s">
        <v>461</v>
      </c>
      <c r="D74" s="135" t="s">
        <v>460</v>
      </c>
      <c r="E74" s="136" t="s">
        <v>294</v>
      </c>
      <c r="F74" s="137"/>
      <c r="G74" s="137"/>
      <c r="H74" s="138"/>
      <c r="I74" s="139"/>
      <c r="J74" s="80"/>
    </row>
    <row r="75" spans="1:10" ht="19.5" customHeight="1">
      <c r="A75" s="153">
        <v>69</v>
      </c>
      <c r="B75" s="140" t="s">
        <v>392</v>
      </c>
      <c r="C75" s="145" t="s">
        <v>462</v>
      </c>
      <c r="D75" s="134" t="s">
        <v>461</v>
      </c>
      <c r="E75" s="136" t="s">
        <v>295</v>
      </c>
      <c r="F75" s="137">
        <f>SUM(F71:F74)</f>
        <v>0</v>
      </c>
      <c r="G75" s="137">
        <f>SUM(G71:G74)</f>
        <v>0</v>
      </c>
      <c r="H75" s="137">
        <f>SUM(H71:H74)</f>
        <v>0</v>
      </c>
      <c r="I75" s="137">
        <f>SUM(I71:I74)</f>
        <v>0</v>
      </c>
      <c r="J75" s="80"/>
    </row>
    <row r="76" spans="1:10" ht="19.5" customHeight="1">
      <c r="A76" s="153">
        <v>70</v>
      </c>
      <c r="B76" s="133">
        <v>1</v>
      </c>
      <c r="C76" s="136" t="s">
        <v>297</v>
      </c>
      <c r="D76" s="145" t="s">
        <v>462</v>
      </c>
      <c r="E76" s="142" t="s">
        <v>296</v>
      </c>
      <c r="F76" s="143"/>
      <c r="G76" s="143"/>
      <c r="H76" s="144"/>
      <c r="I76" s="139"/>
      <c r="J76" s="80"/>
    </row>
    <row r="77" spans="1:10" ht="19.5" customHeight="1">
      <c r="A77" s="153">
        <v>71</v>
      </c>
      <c r="B77" s="146" t="s">
        <v>170</v>
      </c>
      <c r="C77" s="130" t="s">
        <v>493</v>
      </c>
      <c r="D77" s="130" t="s">
        <v>464</v>
      </c>
      <c r="E77" s="136"/>
      <c r="F77" s="137"/>
      <c r="G77" s="137"/>
      <c r="H77" s="157">
        <v>6385200</v>
      </c>
      <c r="I77" s="158">
        <f>SUM(F77:H77)</f>
        <v>6385200</v>
      </c>
      <c r="J77" s="158">
        <v>4744337</v>
      </c>
    </row>
    <row r="78" spans="1:10" ht="19.5" customHeight="1">
      <c r="A78" s="153">
        <v>72</v>
      </c>
      <c r="B78" s="133">
        <v>2</v>
      </c>
      <c r="C78" s="136" t="s">
        <v>299</v>
      </c>
      <c r="D78" s="130" t="s">
        <v>463</v>
      </c>
      <c r="E78" s="136"/>
      <c r="F78" s="137"/>
      <c r="G78" s="137"/>
      <c r="H78" s="157"/>
      <c r="I78" s="158"/>
      <c r="J78" s="80"/>
    </row>
    <row r="79" spans="1:10" ht="19.5" customHeight="1">
      <c r="A79" s="153">
        <v>73</v>
      </c>
      <c r="B79" s="140" t="s">
        <v>301</v>
      </c>
      <c r="C79" s="142" t="s">
        <v>465</v>
      </c>
      <c r="D79" s="136" t="s">
        <v>299</v>
      </c>
      <c r="E79" s="136" t="s">
        <v>300</v>
      </c>
      <c r="F79" s="143">
        <f>SUM(F77:F78)</f>
        <v>0</v>
      </c>
      <c r="G79" s="143">
        <f>SUM(G77:G78)</f>
        <v>0</v>
      </c>
      <c r="H79" s="159">
        <f>SUM(H77:H78)</f>
        <v>6385200</v>
      </c>
      <c r="I79" s="159">
        <f>SUM(I77:I78)</f>
        <v>6385200</v>
      </c>
      <c r="J79" s="159">
        <f>SUM(J77:J78)</f>
        <v>4744337</v>
      </c>
    </row>
    <row r="80" spans="1:10" ht="19.5" customHeight="1">
      <c r="A80" s="153">
        <v>74</v>
      </c>
      <c r="B80" s="133">
        <v>1</v>
      </c>
      <c r="C80" s="134" t="s">
        <v>303</v>
      </c>
      <c r="D80" s="142" t="s">
        <v>465</v>
      </c>
      <c r="E80" s="142" t="s">
        <v>302</v>
      </c>
      <c r="F80" s="143"/>
      <c r="G80" s="143"/>
      <c r="H80" s="144"/>
      <c r="I80" s="139">
        <f>SUM(F80:H80)</f>
        <v>0</v>
      </c>
      <c r="J80" s="80"/>
    </row>
    <row r="81" spans="1:10" ht="19.5" customHeight="1">
      <c r="A81" s="153">
        <v>75</v>
      </c>
      <c r="B81" s="133">
        <v>2</v>
      </c>
      <c r="C81" s="134" t="s">
        <v>305</v>
      </c>
      <c r="D81" s="134" t="s">
        <v>303</v>
      </c>
      <c r="E81" s="136" t="s">
        <v>304</v>
      </c>
      <c r="F81" s="137"/>
      <c r="G81" s="137"/>
      <c r="H81" s="138"/>
      <c r="I81" s="139">
        <f>SUM(F81:H81)</f>
        <v>0</v>
      </c>
      <c r="J81" s="80"/>
    </row>
    <row r="82" spans="1:10" ht="19.5" customHeight="1">
      <c r="A82" s="153">
        <v>76</v>
      </c>
      <c r="B82" s="133">
        <v>3</v>
      </c>
      <c r="C82" s="134" t="s">
        <v>307</v>
      </c>
      <c r="D82" s="134" t="s">
        <v>305</v>
      </c>
      <c r="E82" s="136" t="s">
        <v>306</v>
      </c>
      <c r="F82" s="137"/>
      <c r="G82" s="137"/>
      <c r="H82" s="138">
        <v>91513800</v>
      </c>
      <c r="I82" s="139">
        <f>SUM(F82:H82)</f>
        <v>91513800</v>
      </c>
      <c r="J82" s="139">
        <v>93154663</v>
      </c>
    </row>
    <row r="83" spans="1:10" ht="19.5" customHeight="1">
      <c r="A83" s="153"/>
      <c r="B83" s="133"/>
      <c r="C83" s="134" t="s">
        <v>523</v>
      </c>
      <c r="D83" s="134"/>
      <c r="E83" s="136"/>
      <c r="F83" s="137"/>
      <c r="G83" s="137"/>
      <c r="H83" s="138"/>
      <c r="I83" s="139"/>
      <c r="J83" s="80">
        <v>636739</v>
      </c>
    </row>
    <row r="84" spans="1:10" ht="19.5" customHeight="1">
      <c r="A84" s="153">
        <v>77</v>
      </c>
      <c r="B84" s="133">
        <v>4</v>
      </c>
      <c r="C84" s="134" t="s">
        <v>466</v>
      </c>
      <c r="D84" s="134" t="s">
        <v>307</v>
      </c>
      <c r="E84" s="136" t="s">
        <v>308</v>
      </c>
      <c r="F84" s="137"/>
      <c r="G84" s="137"/>
      <c r="H84" s="138"/>
      <c r="I84" s="139">
        <f>SUM(F84:H84)</f>
        <v>0</v>
      </c>
      <c r="J84" s="80"/>
    </row>
    <row r="85" spans="1:10" ht="19.5" customHeight="1">
      <c r="A85" s="153">
        <v>78</v>
      </c>
      <c r="B85" s="133">
        <v>5</v>
      </c>
      <c r="C85" s="135" t="s">
        <v>310</v>
      </c>
      <c r="D85" s="134" t="s">
        <v>466</v>
      </c>
      <c r="E85" s="136" t="s">
        <v>309</v>
      </c>
      <c r="F85" s="137"/>
      <c r="G85" s="137"/>
      <c r="H85" s="138"/>
      <c r="I85" s="139">
        <f>SUM(F85:H85)</f>
        <v>0</v>
      </c>
      <c r="J85" s="80"/>
    </row>
    <row r="86" spans="1:10" ht="19.5" customHeight="1">
      <c r="A86" s="153">
        <v>79</v>
      </c>
      <c r="B86" s="140" t="s">
        <v>339</v>
      </c>
      <c r="C86" s="141" t="s">
        <v>467</v>
      </c>
      <c r="D86" s="135" t="s">
        <v>310</v>
      </c>
      <c r="E86" s="136" t="s">
        <v>311</v>
      </c>
      <c r="F86" s="137">
        <f>SUM(F80:F85)</f>
        <v>0</v>
      </c>
      <c r="G86" s="137">
        <f>SUM(G80:G85)</f>
        <v>0</v>
      </c>
      <c r="H86" s="137">
        <f>SUM(H80:H85)</f>
        <v>91513800</v>
      </c>
      <c r="I86" s="137">
        <f>SUM(I80:I85)</f>
        <v>91513800</v>
      </c>
      <c r="J86" s="137">
        <f>SUM(J80:J85)</f>
        <v>93791402</v>
      </c>
    </row>
    <row r="87" spans="1:10" ht="19.5" customHeight="1">
      <c r="A87" s="153">
        <v>80</v>
      </c>
      <c r="B87" s="133">
        <v>1</v>
      </c>
      <c r="C87" s="135" t="s">
        <v>468</v>
      </c>
      <c r="D87" s="141" t="s">
        <v>467</v>
      </c>
      <c r="E87" s="142" t="s">
        <v>312</v>
      </c>
      <c r="F87" s="143"/>
      <c r="G87" s="143"/>
      <c r="H87" s="144"/>
      <c r="I87" s="139"/>
      <c r="J87" s="80"/>
    </row>
    <row r="88" spans="1:10" ht="19.5" customHeight="1">
      <c r="A88" s="153">
        <v>81</v>
      </c>
      <c r="B88" s="133">
        <v>2</v>
      </c>
      <c r="C88" s="135" t="s">
        <v>314</v>
      </c>
      <c r="D88" s="135" t="s">
        <v>468</v>
      </c>
      <c r="E88" s="136" t="s">
        <v>313</v>
      </c>
      <c r="F88" s="137"/>
      <c r="G88" s="137"/>
      <c r="H88" s="138"/>
      <c r="I88" s="139"/>
      <c r="J88" s="80"/>
    </row>
    <row r="89" spans="1:10" ht="19.5" customHeight="1">
      <c r="A89" s="153">
        <v>82</v>
      </c>
      <c r="B89" s="133">
        <v>3</v>
      </c>
      <c r="C89" s="134" t="s">
        <v>316</v>
      </c>
      <c r="D89" s="135" t="s">
        <v>314</v>
      </c>
      <c r="E89" s="136" t="s">
        <v>315</v>
      </c>
      <c r="F89" s="137"/>
      <c r="G89" s="137"/>
      <c r="H89" s="138"/>
      <c r="I89" s="139"/>
      <c r="J89" s="80"/>
    </row>
    <row r="90" spans="1:10" ht="19.5" customHeight="1">
      <c r="A90" s="153">
        <v>83</v>
      </c>
      <c r="B90" s="133">
        <v>4</v>
      </c>
      <c r="C90" s="134" t="s">
        <v>469</v>
      </c>
      <c r="D90" s="134" t="s">
        <v>316</v>
      </c>
      <c r="E90" s="136" t="s">
        <v>317</v>
      </c>
      <c r="F90" s="137"/>
      <c r="G90" s="137"/>
      <c r="H90" s="138"/>
      <c r="I90" s="139"/>
      <c r="J90" s="80"/>
    </row>
    <row r="91" spans="1:10" ht="19.5" customHeight="1">
      <c r="A91" s="153">
        <v>84</v>
      </c>
      <c r="B91" s="140" t="s">
        <v>401</v>
      </c>
      <c r="C91" s="145" t="s">
        <v>470</v>
      </c>
      <c r="D91" s="134" t="s">
        <v>469</v>
      </c>
      <c r="E91" s="136" t="s">
        <v>318</v>
      </c>
      <c r="F91" s="137">
        <f>SUM(F87:F90)</f>
        <v>0</v>
      </c>
      <c r="G91" s="137">
        <f>SUM(G87:G90)</f>
        <v>0</v>
      </c>
      <c r="H91" s="137">
        <f>SUM(H87:H90)</f>
        <v>0</v>
      </c>
      <c r="I91" s="137">
        <f>SUM(I87:I90)</f>
        <v>0</v>
      </c>
      <c r="J91" s="80"/>
    </row>
    <row r="92" spans="1:10" ht="19.5" customHeight="1">
      <c r="A92" s="153">
        <v>85</v>
      </c>
      <c r="B92" s="133">
        <v>1</v>
      </c>
      <c r="C92" s="135" t="s">
        <v>320</v>
      </c>
      <c r="D92" s="145" t="s">
        <v>470</v>
      </c>
      <c r="E92" s="142" t="s">
        <v>319</v>
      </c>
      <c r="F92" s="143"/>
      <c r="G92" s="143"/>
      <c r="H92" s="144"/>
      <c r="I92" s="139"/>
      <c r="J92" s="80"/>
    </row>
    <row r="93" spans="1:10" ht="19.5" customHeight="1">
      <c r="A93" s="153">
        <v>86</v>
      </c>
      <c r="B93" s="140" t="s">
        <v>406</v>
      </c>
      <c r="C93" s="145" t="s">
        <v>322</v>
      </c>
      <c r="D93" s="135" t="s">
        <v>320</v>
      </c>
      <c r="E93" s="136" t="s">
        <v>321</v>
      </c>
      <c r="F93" s="137">
        <f>F86+F91+F79+F75+F70</f>
        <v>0</v>
      </c>
      <c r="G93" s="137">
        <f>G86+G91+G79+G75+G70</f>
        <v>0</v>
      </c>
      <c r="H93" s="137">
        <f>H86+H91+H79+H75+H70</f>
        <v>97899000</v>
      </c>
      <c r="I93" s="137">
        <f>I86+I91+I79+I75+I70</f>
        <v>97899000</v>
      </c>
      <c r="J93" s="137">
        <f>J86+J91+J79+J75+J70</f>
        <v>98535739</v>
      </c>
    </row>
    <row r="94" spans="1:11" ht="19.5" customHeight="1">
      <c r="A94" s="153">
        <v>87</v>
      </c>
      <c r="B94" s="140" t="s">
        <v>490</v>
      </c>
      <c r="C94" s="145" t="s">
        <v>471</v>
      </c>
      <c r="D94" s="145" t="s">
        <v>322</v>
      </c>
      <c r="E94" s="142" t="s">
        <v>323</v>
      </c>
      <c r="F94" s="143">
        <f>F93+F66</f>
        <v>0</v>
      </c>
      <c r="G94" s="143">
        <f>G93+G66</f>
        <v>0</v>
      </c>
      <c r="H94" s="143">
        <f>H93+H66</f>
        <v>98099000</v>
      </c>
      <c r="I94" s="143">
        <f>I93+I66</f>
        <v>98099000</v>
      </c>
      <c r="J94" s="143">
        <f>J93+J66</f>
        <v>103128018</v>
      </c>
      <c r="K94" s="107"/>
    </row>
    <row r="95" ht="19.5" customHeight="1">
      <c r="A95" s="8"/>
    </row>
    <row r="96" spans="1:12" ht="19.5" customHeight="1">
      <c r="A96" s="153">
        <v>88</v>
      </c>
      <c r="B96" s="32">
        <v>1</v>
      </c>
      <c r="C96" s="20" t="s">
        <v>55</v>
      </c>
      <c r="D96" s="147"/>
      <c r="E96" s="147"/>
      <c r="F96" s="11" t="s">
        <v>104</v>
      </c>
      <c r="G96" s="11" t="s">
        <v>82</v>
      </c>
      <c r="H96" s="11" t="s">
        <v>83</v>
      </c>
      <c r="I96" s="50" t="s">
        <v>113</v>
      </c>
      <c r="J96" s="50" t="s">
        <v>114</v>
      </c>
      <c r="K96" s="50" t="s">
        <v>115</v>
      </c>
      <c r="L96" s="11"/>
    </row>
    <row r="97" spans="1:12" ht="19.5" customHeight="1">
      <c r="A97" s="153">
        <v>89</v>
      </c>
      <c r="B97" s="32">
        <v>2</v>
      </c>
      <c r="C97" s="20" t="s">
        <v>1</v>
      </c>
      <c r="D97" s="147"/>
      <c r="E97" s="147"/>
      <c r="F97" s="148"/>
      <c r="G97" s="11"/>
      <c r="H97" s="11"/>
      <c r="I97" s="50"/>
      <c r="J97" s="50"/>
      <c r="K97" s="50"/>
      <c r="L97" s="11"/>
    </row>
    <row r="98" spans="1:12" ht="75.75" customHeight="1">
      <c r="A98" s="153">
        <v>90</v>
      </c>
      <c r="B98" s="32">
        <v>3</v>
      </c>
      <c r="C98" s="20" t="s">
        <v>472</v>
      </c>
      <c r="D98" s="11"/>
      <c r="E98" s="11"/>
      <c r="F98" s="149" t="s">
        <v>473</v>
      </c>
      <c r="G98" s="149" t="s">
        <v>474</v>
      </c>
      <c r="H98" s="149" t="s">
        <v>475</v>
      </c>
      <c r="I98" s="149" t="s">
        <v>476</v>
      </c>
      <c r="J98" s="149" t="s">
        <v>86</v>
      </c>
      <c r="K98" s="149" t="s">
        <v>477</v>
      </c>
      <c r="L98" s="149" t="s">
        <v>478</v>
      </c>
    </row>
    <row r="99" spans="1:12" ht="27" customHeight="1">
      <c r="A99" s="153">
        <v>91</v>
      </c>
      <c r="B99" s="32">
        <v>4</v>
      </c>
      <c r="C99" s="150" t="s">
        <v>479</v>
      </c>
      <c r="D99" s="11"/>
      <c r="E99" s="11"/>
      <c r="F99" s="151">
        <v>74696760</v>
      </c>
      <c r="G99" s="151">
        <v>14990289</v>
      </c>
      <c r="H99" s="151">
        <v>13124770</v>
      </c>
      <c r="I99" s="151">
        <v>0</v>
      </c>
      <c r="J99" s="151">
        <v>111199</v>
      </c>
      <c r="K99" s="151">
        <f>SUM(F99:J99)</f>
        <v>102923018</v>
      </c>
      <c r="L99" s="11">
        <v>20</v>
      </c>
    </row>
    <row r="100" spans="1:12" ht="23.25" customHeight="1">
      <c r="A100" s="153">
        <v>92</v>
      </c>
      <c r="B100" s="32">
        <v>5</v>
      </c>
      <c r="C100" s="11" t="s">
        <v>59</v>
      </c>
      <c r="D100" s="11"/>
      <c r="E100" s="11"/>
      <c r="F100" s="151">
        <f>SUM(F99)</f>
        <v>74696760</v>
      </c>
      <c r="G100" s="151">
        <f>SUM(G99)</f>
        <v>14990289</v>
      </c>
      <c r="H100" s="151">
        <f>SUM(H99)</f>
        <v>13124770</v>
      </c>
      <c r="I100" s="151">
        <v>0</v>
      </c>
      <c r="J100" s="151">
        <f>SUM(J99)</f>
        <v>111199</v>
      </c>
      <c r="K100" s="151">
        <f>SUM(F100:J100)</f>
        <v>102923018</v>
      </c>
      <c r="L100" s="11"/>
    </row>
    <row r="101" spans="1:12" ht="48.75" customHeight="1">
      <c r="A101" s="153">
        <v>93</v>
      </c>
      <c r="B101" s="32">
        <v>6</v>
      </c>
      <c r="C101" s="9" t="s">
        <v>480</v>
      </c>
      <c r="D101" s="11"/>
      <c r="E101" s="11"/>
      <c r="F101" s="149"/>
      <c r="G101" s="149" t="s">
        <v>481</v>
      </c>
      <c r="H101" s="149" t="s">
        <v>482</v>
      </c>
      <c r="I101" s="149" t="s">
        <v>483</v>
      </c>
      <c r="J101" s="149" t="s">
        <v>62</v>
      </c>
      <c r="K101" s="149" t="s">
        <v>484</v>
      </c>
      <c r="L101" s="149"/>
    </row>
    <row r="102" spans="1:12" ht="19.5" customHeight="1">
      <c r="A102" s="153">
        <v>94</v>
      </c>
      <c r="B102" s="32">
        <v>7</v>
      </c>
      <c r="C102" s="11" t="s">
        <v>7</v>
      </c>
      <c r="D102" s="11"/>
      <c r="E102" s="11"/>
      <c r="F102" s="151"/>
      <c r="G102" s="151">
        <v>205000</v>
      </c>
      <c r="H102" s="151"/>
      <c r="I102" s="151"/>
      <c r="J102" s="151"/>
      <c r="K102" s="151"/>
      <c r="L102" s="11"/>
    </row>
    <row r="103" spans="1:12" ht="19.5" customHeight="1">
      <c r="A103" s="153">
        <v>95</v>
      </c>
      <c r="B103" s="32">
        <v>8</v>
      </c>
      <c r="C103" s="11" t="s">
        <v>485</v>
      </c>
      <c r="D103" s="11"/>
      <c r="E103" s="11"/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/>
      <c r="L103" s="11"/>
    </row>
    <row r="104" spans="1:12" ht="19.5" customHeight="1">
      <c r="A104" s="153">
        <v>96</v>
      </c>
      <c r="B104" s="32">
        <v>9</v>
      </c>
      <c r="C104" s="8" t="s">
        <v>59</v>
      </c>
      <c r="D104" s="8"/>
      <c r="E104" s="8"/>
      <c r="F104" s="108">
        <f>SUM(F102:F103)</f>
        <v>0</v>
      </c>
      <c r="G104" s="108">
        <f>SUM(G102:G103)</f>
        <v>205000</v>
      </c>
      <c r="H104" s="108">
        <f>SUM(H102:H103)</f>
        <v>0</v>
      </c>
      <c r="I104" s="108">
        <f>SUM(I102:I103)</f>
        <v>0</v>
      </c>
      <c r="J104" s="108">
        <f>SUM(J102:J103)</f>
        <v>0</v>
      </c>
      <c r="K104" s="108"/>
      <c r="L104" s="8"/>
    </row>
    <row r="105" spans="1:12" ht="19.5" customHeight="1">
      <c r="A105" s="153">
        <v>97</v>
      </c>
      <c r="B105" s="32">
        <v>10</v>
      </c>
      <c r="C105" s="9" t="s">
        <v>71</v>
      </c>
      <c r="D105" s="8"/>
      <c r="E105" s="8"/>
      <c r="F105" s="108"/>
      <c r="G105" s="108"/>
      <c r="H105" s="108"/>
      <c r="I105" s="108">
        <v>0</v>
      </c>
      <c r="J105" s="108">
        <v>0</v>
      </c>
      <c r="K105" s="108">
        <f>K100+G104+J104</f>
        <v>103128018</v>
      </c>
      <c r="L105" s="8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  <col min="7" max="7" width="14.8515625" style="0" customWidth="1"/>
  </cols>
  <sheetData>
    <row r="1" ht="12.75">
      <c r="B1" s="1" t="s">
        <v>573</v>
      </c>
    </row>
    <row r="2" ht="12.75">
      <c r="B2" s="1"/>
    </row>
    <row r="3" ht="12.75">
      <c r="B3" s="1" t="s">
        <v>431</v>
      </c>
    </row>
    <row r="5" spans="1:6" ht="12.75">
      <c r="A5" s="5" t="s">
        <v>152</v>
      </c>
      <c r="F5" t="s">
        <v>351</v>
      </c>
    </row>
    <row r="6" spans="2:6" ht="12.75">
      <c r="B6" t="s">
        <v>78</v>
      </c>
      <c r="C6" t="s">
        <v>79</v>
      </c>
      <c r="D6" t="s">
        <v>80</v>
      </c>
      <c r="E6" t="s">
        <v>81</v>
      </c>
      <c r="F6" t="s">
        <v>128</v>
      </c>
    </row>
    <row r="7" spans="1:7" ht="12.75">
      <c r="A7" s="9" t="s">
        <v>343</v>
      </c>
      <c r="B7" s="9" t="s">
        <v>344</v>
      </c>
      <c r="C7" s="9" t="s">
        <v>151</v>
      </c>
      <c r="D7" s="18" t="s">
        <v>160</v>
      </c>
      <c r="E7" s="18" t="s">
        <v>345</v>
      </c>
      <c r="F7" s="18" t="s">
        <v>69</v>
      </c>
      <c r="G7" s="18" t="s">
        <v>520</v>
      </c>
    </row>
    <row r="8" spans="1:7" ht="12.75">
      <c r="A8" s="8">
        <v>1</v>
      </c>
      <c r="B8" s="11" t="s">
        <v>513</v>
      </c>
      <c r="C8" s="80">
        <v>2037446</v>
      </c>
      <c r="D8" s="80">
        <v>11545524</v>
      </c>
      <c r="E8" s="80"/>
      <c r="F8" s="80">
        <f>SUM(C8:E8)</f>
        <v>13582970</v>
      </c>
      <c r="G8" s="80">
        <v>13582970</v>
      </c>
    </row>
    <row r="9" spans="1:7" ht="12.75">
      <c r="A9" s="8">
        <v>2</v>
      </c>
      <c r="B9" s="11" t="s">
        <v>153</v>
      </c>
      <c r="C9" s="80">
        <v>550110</v>
      </c>
      <c r="D9" s="80">
        <v>3117292</v>
      </c>
      <c r="E9" s="80"/>
      <c r="F9" s="80">
        <f aca="true" t="shared" si="0" ref="F9:G15">SUM(C9:E9)</f>
        <v>3667402</v>
      </c>
      <c r="G9" s="80">
        <v>3667402</v>
      </c>
    </row>
    <row r="10" spans="1:7" ht="12.75">
      <c r="A10" s="8">
        <v>3</v>
      </c>
      <c r="B10" s="11" t="s">
        <v>505</v>
      </c>
      <c r="C10" s="80">
        <v>314960</v>
      </c>
      <c r="D10" s="80"/>
      <c r="E10" s="80"/>
      <c r="F10" s="80">
        <f t="shared" si="0"/>
        <v>314960</v>
      </c>
      <c r="G10" s="80">
        <f t="shared" si="0"/>
        <v>314960</v>
      </c>
    </row>
    <row r="11" spans="1:7" ht="12.75">
      <c r="A11" s="8">
        <v>4</v>
      </c>
      <c r="B11" s="11" t="s">
        <v>153</v>
      </c>
      <c r="C11" s="80">
        <v>85040</v>
      </c>
      <c r="D11" s="80"/>
      <c r="E11" s="80"/>
      <c r="F11" s="80">
        <f t="shared" si="0"/>
        <v>85040</v>
      </c>
      <c r="G11" s="80">
        <f t="shared" si="0"/>
        <v>85040</v>
      </c>
    </row>
    <row r="12" spans="1:7" ht="12.75">
      <c r="A12" s="8">
        <v>5</v>
      </c>
      <c r="B12" s="11" t="s">
        <v>512</v>
      </c>
      <c r="C12" s="80">
        <v>196850</v>
      </c>
      <c r="D12" s="80">
        <v>984252</v>
      </c>
      <c r="E12" s="80"/>
      <c r="F12" s="80">
        <f t="shared" si="0"/>
        <v>1181102</v>
      </c>
      <c r="G12" s="80">
        <v>1181102</v>
      </c>
    </row>
    <row r="13" spans="1:7" ht="12.75">
      <c r="A13" s="8">
        <v>6</v>
      </c>
      <c r="B13" s="11" t="s">
        <v>153</v>
      </c>
      <c r="C13" s="80">
        <v>53150</v>
      </c>
      <c r="D13" s="80">
        <v>265748</v>
      </c>
      <c r="E13" s="80"/>
      <c r="F13" s="80">
        <f t="shared" si="0"/>
        <v>318898</v>
      </c>
      <c r="G13" s="80">
        <v>318898</v>
      </c>
    </row>
    <row r="14" spans="1:7" ht="12.75">
      <c r="A14" s="8">
        <v>7</v>
      </c>
      <c r="B14" s="11" t="s">
        <v>511</v>
      </c>
      <c r="C14" s="80">
        <v>7940571</v>
      </c>
      <c r="D14" s="80">
        <v>55340698</v>
      </c>
      <c r="E14" s="80"/>
      <c r="F14" s="80">
        <f t="shared" si="0"/>
        <v>63281269</v>
      </c>
      <c r="G14" s="80">
        <v>59224309</v>
      </c>
    </row>
    <row r="15" spans="1:7" ht="12.75">
      <c r="A15" s="8">
        <v>8</v>
      </c>
      <c r="B15" s="11" t="s">
        <v>153</v>
      </c>
      <c r="C15" s="80">
        <v>2143873</v>
      </c>
      <c r="D15" s="80">
        <v>14941988</v>
      </c>
      <c r="E15" s="80"/>
      <c r="F15" s="80">
        <f t="shared" si="0"/>
        <v>17085861</v>
      </c>
      <c r="G15" s="80">
        <v>17085861</v>
      </c>
    </row>
    <row r="16" spans="1:7" ht="12.75">
      <c r="A16" s="8">
        <v>9</v>
      </c>
      <c r="B16" s="11" t="s">
        <v>527</v>
      </c>
      <c r="C16" s="80"/>
      <c r="D16" s="80"/>
      <c r="E16" s="80"/>
      <c r="F16" s="80"/>
      <c r="G16" s="80">
        <v>29703367</v>
      </c>
    </row>
    <row r="17" spans="1:7" ht="12.75">
      <c r="A17" s="8">
        <v>10</v>
      </c>
      <c r="B17" s="9" t="s">
        <v>70</v>
      </c>
      <c r="C17" s="81">
        <f>SUM(C8:C16)</f>
        <v>13322000</v>
      </c>
      <c r="D17" s="81">
        <f>SUM(D8:D16)</f>
        <v>86195502</v>
      </c>
      <c r="E17" s="81">
        <f>SUM(E10:E16)</f>
        <v>0</v>
      </c>
      <c r="F17" s="81">
        <f>SUM(F8:F16)</f>
        <v>99517502</v>
      </c>
      <c r="G17" s="81">
        <f>SUM(G8:G16)</f>
        <v>125163909</v>
      </c>
    </row>
    <row r="20" spans="3:4" ht="12.75">
      <c r="C20" s="160"/>
      <c r="D20" s="160"/>
    </row>
    <row r="21" ht="12.75">
      <c r="D21" s="16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38.00390625" style="0" customWidth="1"/>
    <col min="3" max="3" width="13.7109375" style="0" bestFit="1" customWidth="1"/>
    <col min="4" max="4" width="16.00390625" style="0" bestFit="1" customWidth="1"/>
    <col min="5" max="5" width="11.00390625" style="0" bestFit="1" customWidth="1"/>
    <col min="6" max="6" width="12.57421875" style="0" bestFit="1" customWidth="1"/>
    <col min="7" max="7" width="15.28125" style="0" bestFit="1" customWidth="1"/>
  </cols>
  <sheetData>
    <row r="1" ht="12.75">
      <c r="B1" s="1" t="s">
        <v>574</v>
      </c>
    </row>
    <row r="2" ht="12.75">
      <c r="C2" s="1" t="s">
        <v>431</v>
      </c>
    </row>
    <row r="3" spans="1:2" ht="12.75">
      <c r="A3" s="5" t="s">
        <v>541</v>
      </c>
      <c r="B3" s="190"/>
    </row>
    <row r="4" spans="2:6" ht="12.75">
      <c r="B4" t="s">
        <v>55</v>
      </c>
      <c r="C4" t="s">
        <v>77</v>
      </c>
      <c r="D4" t="s">
        <v>82</v>
      </c>
      <c r="E4" t="s">
        <v>81</v>
      </c>
      <c r="F4" t="s">
        <v>128</v>
      </c>
    </row>
    <row r="5" spans="1:7" ht="12.75">
      <c r="A5" s="9" t="s">
        <v>542</v>
      </c>
      <c r="B5" s="9" t="s">
        <v>543</v>
      </c>
      <c r="C5" s="9" t="s">
        <v>151</v>
      </c>
      <c r="D5" s="9" t="s">
        <v>544</v>
      </c>
      <c r="E5" s="18" t="s">
        <v>345</v>
      </c>
      <c r="F5" s="195" t="s">
        <v>69</v>
      </c>
      <c r="G5" s="8" t="s">
        <v>517</v>
      </c>
    </row>
    <row r="6" spans="1:7" ht="12.75">
      <c r="A6" s="8">
        <v>1</v>
      </c>
      <c r="B6" s="11" t="s">
        <v>545</v>
      </c>
      <c r="C6" s="80"/>
      <c r="D6" s="80">
        <v>479509</v>
      </c>
      <c r="E6" s="80"/>
      <c r="F6" s="189">
        <f aca="true" t="shared" si="0" ref="F6:G13">SUM(C6:E6)</f>
        <v>479509</v>
      </c>
      <c r="G6" s="80">
        <f>F6</f>
        <v>479509</v>
      </c>
    </row>
    <row r="7" spans="1:7" ht="12.75">
      <c r="A7" s="8">
        <v>2</v>
      </c>
      <c r="B7" s="8" t="s">
        <v>153</v>
      </c>
      <c r="C7" s="80"/>
      <c r="D7" s="80">
        <v>129467</v>
      </c>
      <c r="E7" s="80"/>
      <c r="F7" s="189">
        <f t="shared" si="0"/>
        <v>129467</v>
      </c>
      <c r="G7" s="80">
        <f>F7</f>
        <v>129467</v>
      </c>
    </row>
    <row r="8" spans="1:7" ht="12.75">
      <c r="A8" s="8">
        <v>3</v>
      </c>
      <c r="B8" s="11" t="s">
        <v>546</v>
      </c>
      <c r="C8" s="80">
        <v>1732283</v>
      </c>
      <c r="D8" s="80"/>
      <c r="E8" s="80"/>
      <c r="F8" s="189">
        <f t="shared" si="0"/>
        <v>1732283</v>
      </c>
      <c r="G8" s="80">
        <f t="shared" si="0"/>
        <v>1732283</v>
      </c>
    </row>
    <row r="9" spans="1:7" ht="12.75">
      <c r="A9" s="8">
        <v>4</v>
      </c>
      <c r="B9" s="11" t="s">
        <v>153</v>
      </c>
      <c r="C9" s="80">
        <v>467717</v>
      </c>
      <c r="D9" s="80"/>
      <c r="E9" s="80"/>
      <c r="F9" s="189">
        <f t="shared" si="0"/>
        <v>467717</v>
      </c>
      <c r="G9" s="80">
        <f t="shared" si="0"/>
        <v>467717</v>
      </c>
    </row>
    <row r="10" spans="1:7" ht="12.75">
      <c r="A10" s="8">
        <v>5</v>
      </c>
      <c r="B10" s="11" t="s">
        <v>547</v>
      </c>
      <c r="C10" s="80">
        <v>1181102</v>
      </c>
      <c r="D10" s="80"/>
      <c r="E10" s="80"/>
      <c r="F10" s="189">
        <f t="shared" si="0"/>
        <v>1181102</v>
      </c>
      <c r="G10" s="80">
        <f t="shared" si="0"/>
        <v>1181102</v>
      </c>
    </row>
    <row r="11" spans="1:7" ht="12.75">
      <c r="A11" s="8">
        <v>6</v>
      </c>
      <c r="B11" s="11" t="s">
        <v>153</v>
      </c>
      <c r="C11" s="80">
        <v>318898</v>
      </c>
      <c r="D11" s="80"/>
      <c r="E11" s="80"/>
      <c r="F11" s="189">
        <f t="shared" si="0"/>
        <v>318898</v>
      </c>
      <c r="G11" s="80">
        <f t="shared" si="0"/>
        <v>318898</v>
      </c>
    </row>
    <row r="12" spans="1:7" ht="12.75">
      <c r="A12" s="8">
        <v>7</v>
      </c>
      <c r="B12" s="11" t="s">
        <v>548</v>
      </c>
      <c r="C12" s="80">
        <v>787402</v>
      </c>
      <c r="D12" s="80"/>
      <c r="E12" s="80"/>
      <c r="F12" s="189">
        <f t="shared" si="0"/>
        <v>787402</v>
      </c>
      <c r="G12" s="80">
        <f t="shared" si="0"/>
        <v>787402</v>
      </c>
    </row>
    <row r="13" spans="1:7" ht="12.75">
      <c r="A13" s="8">
        <v>8</v>
      </c>
      <c r="B13" s="11" t="s">
        <v>153</v>
      </c>
      <c r="C13" s="80">
        <v>212598</v>
      </c>
      <c r="D13" s="80"/>
      <c r="E13" s="80"/>
      <c r="F13" s="189">
        <f t="shared" si="0"/>
        <v>212598</v>
      </c>
      <c r="G13" s="80">
        <f t="shared" si="0"/>
        <v>212598</v>
      </c>
    </row>
    <row r="14" spans="1:7" ht="12.75">
      <c r="A14" s="8">
        <v>9</v>
      </c>
      <c r="B14" s="9" t="s">
        <v>549</v>
      </c>
      <c r="C14" s="81"/>
      <c r="D14" s="81"/>
      <c r="E14" s="81"/>
      <c r="F14" s="163"/>
      <c r="G14" s="80">
        <v>646509</v>
      </c>
    </row>
    <row r="15" spans="1:7" ht="12.75">
      <c r="A15" s="8">
        <v>10</v>
      </c>
      <c r="B15" s="8" t="s">
        <v>153</v>
      </c>
      <c r="C15" s="8"/>
      <c r="D15" s="8"/>
      <c r="E15" s="8"/>
      <c r="F15" s="8"/>
      <c r="G15" s="80">
        <v>174557</v>
      </c>
    </row>
    <row r="16" spans="1:7" ht="12.75">
      <c r="A16" s="8">
        <v>11</v>
      </c>
      <c r="B16" s="11" t="s">
        <v>565</v>
      </c>
      <c r="C16" s="8"/>
      <c r="D16" s="8"/>
      <c r="E16" s="8"/>
      <c r="F16" s="8"/>
      <c r="G16" s="80">
        <v>4056960</v>
      </c>
    </row>
    <row r="17" spans="1:7" ht="12.75">
      <c r="A17" s="8">
        <v>13</v>
      </c>
      <c r="B17" s="8" t="s">
        <v>550</v>
      </c>
      <c r="C17" s="8">
        <f>SUM(C6:C13)</f>
        <v>4700000</v>
      </c>
      <c r="D17" s="8">
        <f>SUM(D6:D11)</f>
        <v>608976</v>
      </c>
      <c r="E17" s="8">
        <f>SUM(E6:E11)</f>
        <v>0</v>
      </c>
      <c r="F17" s="8">
        <f>SUM(F6:F13)</f>
        <v>5308976</v>
      </c>
      <c r="G17" s="80">
        <f>SUM(G6:G16)</f>
        <v>10187002</v>
      </c>
    </row>
    <row r="18" spans="1:7" ht="12.75">
      <c r="A18" s="8"/>
      <c r="B18" s="9"/>
      <c r="C18" s="80"/>
      <c r="D18" s="80"/>
      <c r="E18" s="80"/>
      <c r="F18" s="189"/>
      <c r="G18" s="80"/>
    </row>
    <row r="19" spans="1:7" ht="12.75">
      <c r="A19" s="191"/>
      <c r="B19" s="8"/>
      <c r="C19" s="80"/>
      <c r="D19" s="80"/>
      <c r="E19" s="80"/>
      <c r="F19" s="189"/>
      <c r="G19" s="80"/>
    </row>
    <row r="20" spans="1:7" ht="12.75">
      <c r="A20" s="8">
        <v>10</v>
      </c>
      <c r="B20" s="8" t="s">
        <v>551</v>
      </c>
      <c r="C20" s="80"/>
      <c r="D20" s="80"/>
      <c r="E20" s="80"/>
      <c r="F20" s="189"/>
      <c r="G20" s="80"/>
    </row>
    <row r="21" spans="1:7" ht="12.75">
      <c r="A21" s="191">
        <v>11</v>
      </c>
      <c r="B21" s="8" t="s">
        <v>552</v>
      </c>
      <c r="C21" s="80"/>
      <c r="D21" s="80"/>
      <c r="E21" s="80">
        <v>314961</v>
      </c>
      <c r="F21" s="189"/>
      <c r="G21" s="80"/>
    </row>
    <row r="22" spans="1:7" ht="12.75">
      <c r="A22" s="8">
        <v>12</v>
      </c>
      <c r="B22" s="9" t="s">
        <v>153</v>
      </c>
      <c r="C22" s="188"/>
      <c r="D22" s="188"/>
      <c r="E22" s="188">
        <v>85039</v>
      </c>
      <c r="F22" s="187"/>
      <c r="G22" s="80"/>
    </row>
    <row r="23" spans="1:7" ht="12.75">
      <c r="A23" s="8">
        <v>13</v>
      </c>
      <c r="B23" s="8" t="s">
        <v>553</v>
      </c>
      <c r="C23" s="8">
        <v>0</v>
      </c>
      <c r="D23" s="8">
        <v>0</v>
      </c>
      <c r="E23" s="8">
        <f>SUM(E21:E22)</f>
        <v>400000</v>
      </c>
      <c r="F23" s="8">
        <f>SUM(C23:E23)</f>
        <v>400000</v>
      </c>
      <c r="G23" s="80">
        <v>205000</v>
      </c>
    </row>
    <row r="24" spans="1:7" ht="12.75">
      <c r="A24" s="8">
        <v>14</v>
      </c>
      <c r="B24" s="9" t="s">
        <v>554</v>
      </c>
      <c r="C24" s="9">
        <f>C17+C23</f>
        <v>4700000</v>
      </c>
      <c r="D24" s="8">
        <f>D17+D23</f>
        <v>608976</v>
      </c>
      <c r="E24" s="8">
        <f>E17+E23</f>
        <v>400000</v>
      </c>
      <c r="F24" s="8">
        <f>F17+F23</f>
        <v>5708976</v>
      </c>
      <c r="G24" s="80">
        <f>G17+G23</f>
        <v>10392002</v>
      </c>
    </row>
    <row r="25" spans="1:4" ht="12.75">
      <c r="A25" s="12"/>
      <c r="B25" s="12"/>
      <c r="C25" s="12"/>
      <c r="D25" s="12"/>
    </row>
    <row r="26" spans="1:4" ht="12.75">
      <c r="A26" s="12"/>
      <c r="B26" s="13"/>
      <c r="C26" s="194"/>
      <c r="D26" s="12"/>
    </row>
    <row r="27" spans="1:4" ht="12.75">
      <c r="A27" s="12"/>
      <c r="B27" s="12"/>
      <c r="C27" s="12"/>
      <c r="D27" s="12"/>
    </row>
    <row r="28" spans="1:4" ht="12.75">
      <c r="A28" s="12"/>
      <c r="B28" s="12"/>
      <c r="C28" s="12"/>
      <c r="D28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575</v>
      </c>
    </row>
    <row r="2" ht="12.75">
      <c r="B2" s="1"/>
    </row>
    <row r="3" ht="12.75">
      <c r="D3" s="1" t="s">
        <v>431</v>
      </c>
    </row>
    <row r="4" spans="2:15" ht="12.75">
      <c r="B4" s="5" t="s">
        <v>60</v>
      </c>
      <c r="C4" s="1"/>
      <c r="D4" s="1"/>
      <c r="E4" s="1"/>
      <c r="F4" s="1"/>
      <c r="G4" s="1"/>
      <c r="H4" s="1"/>
      <c r="I4" s="1"/>
      <c r="J4" s="1"/>
      <c r="K4" s="1"/>
      <c r="O4" s="77" t="s">
        <v>340</v>
      </c>
    </row>
    <row r="5" spans="1:15" ht="12.75">
      <c r="A5" s="8"/>
      <c r="B5" s="8" t="s">
        <v>55</v>
      </c>
      <c r="C5" s="8" t="s">
        <v>104</v>
      </c>
      <c r="D5" s="8" t="s">
        <v>82</v>
      </c>
      <c r="E5" s="8" t="s">
        <v>83</v>
      </c>
      <c r="F5" s="8" t="s">
        <v>113</v>
      </c>
      <c r="G5" s="8" t="s">
        <v>114</v>
      </c>
      <c r="H5" s="8" t="s">
        <v>115</v>
      </c>
      <c r="I5" s="8" t="s">
        <v>116</v>
      </c>
      <c r="J5" s="8" t="s">
        <v>57</v>
      </c>
      <c r="K5" s="8" t="s">
        <v>118</v>
      </c>
      <c r="L5" s="8" t="s">
        <v>119</v>
      </c>
      <c r="M5" s="8" t="s">
        <v>120</v>
      </c>
      <c r="N5" s="8" t="s">
        <v>121</v>
      </c>
      <c r="O5" s="8" t="s">
        <v>122</v>
      </c>
    </row>
    <row r="6" spans="1:15" ht="12.75">
      <c r="A6" s="8">
        <v>1</v>
      </c>
      <c r="B6" s="9" t="s">
        <v>72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47</v>
      </c>
      <c r="K6" s="9" t="s">
        <v>48</v>
      </c>
      <c r="L6" s="9" t="s">
        <v>49</v>
      </c>
      <c r="M6" s="9" t="s">
        <v>50</v>
      </c>
      <c r="N6" s="9" t="s">
        <v>51</v>
      </c>
      <c r="O6" s="9" t="s">
        <v>93</v>
      </c>
    </row>
    <row r="7" spans="1:15" ht="12.75">
      <c r="A7" s="45">
        <v>2</v>
      </c>
      <c r="B7" s="204" t="s">
        <v>11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2.75">
      <c r="A8" s="8">
        <v>3</v>
      </c>
      <c r="B8" s="63" t="s">
        <v>148</v>
      </c>
      <c r="C8" s="90">
        <v>14204110</v>
      </c>
      <c r="D8" s="90">
        <v>9487098</v>
      </c>
      <c r="E8" s="90">
        <v>9487098</v>
      </c>
      <c r="F8" s="90">
        <v>9791907</v>
      </c>
      <c r="G8" s="90">
        <v>9487098</v>
      </c>
      <c r="H8" s="90">
        <v>9487098</v>
      </c>
      <c r="I8" s="90">
        <v>9487098</v>
      </c>
      <c r="J8" s="90">
        <v>9487098</v>
      </c>
      <c r="K8" s="90">
        <v>9487098</v>
      </c>
      <c r="L8" s="90">
        <v>9487098</v>
      </c>
      <c r="M8" s="90">
        <v>10744398</v>
      </c>
      <c r="N8" s="90">
        <v>10327098</v>
      </c>
      <c r="O8" s="83">
        <f>SUM(C8:N8)</f>
        <v>120964297</v>
      </c>
    </row>
    <row r="9" spans="1:15" ht="12.75">
      <c r="A9" s="8">
        <v>4</v>
      </c>
      <c r="B9" s="64" t="s">
        <v>102</v>
      </c>
      <c r="C9" s="90">
        <v>1926600</v>
      </c>
      <c r="D9" s="90">
        <v>1926600</v>
      </c>
      <c r="E9" s="90">
        <v>5725356</v>
      </c>
      <c r="F9" s="90">
        <v>1926600</v>
      </c>
      <c r="G9" s="90">
        <v>24347844</v>
      </c>
      <c r="H9" s="90">
        <v>2037799</v>
      </c>
      <c r="I9" s="90">
        <v>1926600</v>
      </c>
      <c r="J9" s="90">
        <v>1926600</v>
      </c>
      <c r="K9" s="90">
        <v>1926600</v>
      </c>
      <c r="L9" s="90">
        <v>1926600</v>
      </c>
      <c r="M9" s="90">
        <v>1926600</v>
      </c>
      <c r="N9" s="90">
        <v>15296478</v>
      </c>
      <c r="O9" s="83">
        <f aca="true" t="shared" si="0" ref="O9:O18">SUM(C9:N9)</f>
        <v>62820277</v>
      </c>
    </row>
    <row r="10" spans="1:15" ht="12.75">
      <c r="A10" s="8">
        <v>5</v>
      </c>
      <c r="B10" s="63" t="s">
        <v>56</v>
      </c>
      <c r="C10" s="90">
        <v>500000</v>
      </c>
      <c r="D10" s="90">
        <v>500000</v>
      </c>
      <c r="E10" s="90">
        <v>3000000</v>
      </c>
      <c r="F10" s="90">
        <v>2800000</v>
      </c>
      <c r="G10" s="90"/>
      <c r="H10" s="90"/>
      <c r="I10" s="90"/>
      <c r="J10" s="90"/>
      <c r="K10" s="90">
        <v>3000000</v>
      </c>
      <c r="L10" s="90">
        <v>2800000</v>
      </c>
      <c r="M10" s="90">
        <v>500000</v>
      </c>
      <c r="N10" s="90">
        <v>975000</v>
      </c>
      <c r="O10" s="83">
        <f t="shared" si="0"/>
        <v>14075000</v>
      </c>
    </row>
    <row r="11" spans="1:15" ht="12.75">
      <c r="A11" s="8">
        <v>6</v>
      </c>
      <c r="B11" s="63" t="s">
        <v>91</v>
      </c>
      <c r="C11" s="90">
        <v>358080</v>
      </c>
      <c r="D11" s="90">
        <v>358080</v>
      </c>
      <c r="E11" s="90">
        <v>358080</v>
      </c>
      <c r="F11" s="90">
        <v>358080</v>
      </c>
      <c r="G11" s="90">
        <v>358080</v>
      </c>
      <c r="H11" s="90">
        <v>388080</v>
      </c>
      <c r="I11" s="90">
        <v>358080</v>
      </c>
      <c r="J11" s="90">
        <v>358080</v>
      </c>
      <c r="K11" s="90">
        <v>358080</v>
      </c>
      <c r="L11" s="90">
        <v>398080</v>
      </c>
      <c r="M11" s="90">
        <v>358080</v>
      </c>
      <c r="N11" s="90">
        <v>358120</v>
      </c>
      <c r="O11" s="83">
        <f t="shared" si="0"/>
        <v>4367000</v>
      </c>
    </row>
    <row r="12" spans="1:15" ht="12.75">
      <c r="A12" s="8">
        <v>7</v>
      </c>
      <c r="B12" s="63" t="s">
        <v>144</v>
      </c>
      <c r="C12" s="90"/>
      <c r="D12" s="90"/>
      <c r="E12" s="90"/>
      <c r="F12" s="90"/>
      <c r="G12" s="90"/>
      <c r="H12" s="90">
        <v>54970</v>
      </c>
      <c r="I12" s="90"/>
      <c r="J12" s="90"/>
      <c r="K12" s="90">
        <v>100380</v>
      </c>
      <c r="L12" s="90">
        <v>203150</v>
      </c>
      <c r="M12" s="90"/>
      <c r="N12" s="90"/>
      <c r="O12" s="83">
        <f t="shared" si="0"/>
        <v>358500</v>
      </c>
    </row>
    <row r="13" spans="1:15" ht="12.75">
      <c r="A13" s="8">
        <v>8</v>
      </c>
      <c r="B13" s="63" t="s">
        <v>58</v>
      </c>
      <c r="C13" s="90"/>
      <c r="D13" s="90"/>
      <c r="E13" s="90"/>
      <c r="F13" s="90"/>
      <c r="G13" s="90"/>
      <c r="H13" s="90">
        <v>3000000</v>
      </c>
      <c r="I13" s="90"/>
      <c r="J13" s="90"/>
      <c r="K13" s="90"/>
      <c r="L13" s="90"/>
      <c r="M13" s="90"/>
      <c r="N13" s="90"/>
      <c r="O13" s="83">
        <f t="shared" si="0"/>
        <v>3000000</v>
      </c>
    </row>
    <row r="14" spans="1:15" ht="12.75">
      <c r="A14" s="8">
        <v>9</v>
      </c>
      <c r="B14" s="82" t="s">
        <v>145</v>
      </c>
      <c r="C14" s="90"/>
      <c r="D14" s="90">
        <v>31369</v>
      </c>
      <c r="E14" s="90">
        <v>14662816</v>
      </c>
      <c r="F14" s="90">
        <v>550114</v>
      </c>
      <c r="G14" s="90"/>
      <c r="H14" s="90"/>
      <c r="I14" s="90">
        <v>70115</v>
      </c>
      <c r="J14" s="186">
        <v>29703367</v>
      </c>
      <c r="K14" s="90"/>
      <c r="L14" s="90">
        <v>507492</v>
      </c>
      <c r="M14" s="90"/>
      <c r="N14" s="90">
        <v>270952</v>
      </c>
      <c r="O14" s="83">
        <f t="shared" si="0"/>
        <v>45796225</v>
      </c>
    </row>
    <row r="15" spans="1:15" ht="12.75">
      <c r="A15" s="8">
        <v>10</v>
      </c>
      <c r="B15" s="65" t="s">
        <v>146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3">
        <f t="shared" si="0"/>
        <v>0</v>
      </c>
    </row>
    <row r="16" spans="1:15" ht="12.75">
      <c r="A16" s="8">
        <v>11</v>
      </c>
      <c r="B16" s="63" t="s">
        <v>92</v>
      </c>
      <c r="C16" s="90">
        <v>8000000</v>
      </c>
      <c r="D16" s="90">
        <v>8000000</v>
      </c>
      <c r="E16" s="90">
        <v>8000000</v>
      </c>
      <c r="F16" s="90">
        <v>8000000</v>
      </c>
      <c r="G16" s="90">
        <v>8000000</v>
      </c>
      <c r="H16" s="90">
        <v>8000000</v>
      </c>
      <c r="I16" s="90">
        <v>8000000</v>
      </c>
      <c r="J16" s="90">
        <v>28000000</v>
      </c>
      <c r="K16" s="90">
        <v>9000000</v>
      </c>
      <c r="L16" s="90"/>
      <c r="M16" s="90"/>
      <c r="N16" s="90">
        <v>1380146</v>
      </c>
      <c r="O16" s="83">
        <f t="shared" si="0"/>
        <v>94380146</v>
      </c>
    </row>
    <row r="17" spans="1:15" ht="12.75">
      <c r="A17" s="8">
        <v>12</v>
      </c>
      <c r="B17" s="63" t="s">
        <v>103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83">
        <f t="shared" si="0"/>
        <v>0</v>
      </c>
    </row>
    <row r="18" spans="1:15" ht="28.5" customHeight="1">
      <c r="A18" s="8">
        <v>13</v>
      </c>
      <c r="B18" s="63" t="s">
        <v>150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3">
        <f t="shared" si="0"/>
        <v>0</v>
      </c>
    </row>
    <row r="19" spans="1:15" ht="12.75">
      <c r="A19" s="8">
        <v>14</v>
      </c>
      <c r="B19" s="66" t="s">
        <v>52</v>
      </c>
      <c r="C19" s="89">
        <f>SUM(C8:C18)</f>
        <v>24988790</v>
      </c>
      <c r="D19" s="89">
        <f aca="true" t="shared" si="1" ref="D19:N19">SUM(D8:D18)</f>
        <v>20303147</v>
      </c>
      <c r="E19" s="89">
        <f t="shared" si="1"/>
        <v>41233350</v>
      </c>
      <c r="F19" s="89">
        <f t="shared" si="1"/>
        <v>23426701</v>
      </c>
      <c r="G19" s="89">
        <f t="shared" si="1"/>
        <v>42193022</v>
      </c>
      <c r="H19" s="89">
        <f t="shared" si="1"/>
        <v>22967947</v>
      </c>
      <c r="I19" s="89">
        <f t="shared" si="1"/>
        <v>19841893</v>
      </c>
      <c r="J19" s="89">
        <f t="shared" si="1"/>
        <v>69475145</v>
      </c>
      <c r="K19" s="89">
        <f t="shared" si="1"/>
        <v>23872158</v>
      </c>
      <c r="L19" s="89">
        <f t="shared" si="1"/>
        <v>15322420</v>
      </c>
      <c r="M19" s="89">
        <f t="shared" si="1"/>
        <v>13529078</v>
      </c>
      <c r="N19" s="89">
        <f t="shared" si="1"/>
        <v>28607794</v>
      </c>
      <c r="O19" s="106">
        <f>SUM(O8:O18)</f>
        <v>345761445</v>
      </c>
    </row>
    <row r="20" spans="1:15" ht="12.75">
      <c r="A20" s="12"/>
      <c r="B20" s="3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2">
        <v>15</v>
      </c>
      <c r="B21" s="198" t="s">
        <v>12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</row>
    <row r="22" spans="1:15" ht="12.75">
      <c r="A22" s="8">
        <v>16</v>
      </c>
      <c r="B22" s="67" t="s">
        <v>328</v>
      </c>
      <c r="C22" s="90">
        <v>9543560</v>
      </c>
      <c r="D22" s="90">
        <v>9543560</v>
      </c>
      <c r="E22" s="90">
        <v>10558360</v>
      </c>
      <c r="F22" s="90">
        <v>14154466</v>
      </c>
      <c r="G22" s="90">
        <v>10558360</v>
      </c>
      <c r="H22" s="90">
        <v>10627670</v>
      </c>
      <c r="I22" s="90">
        <v>10558360</v>
      </c>
      <c r="J22" s="90">
        <v>10558360</v>
      </c>
      <c r="K22" s="90">
        <v>10830820</v>
      </c>
      <c r="L22" s="90">
        <v>10723270</v>
      </c>
      <c r="M22" s="90">
        <v>10723270</v>
      </c>
      <c r="N22" s="90">
        <v>12452419</v>
      </c>
      <c r="O22" s="90">
        <f>SUM(C22:N22)</f>
        <v>130832475</v>
      </c>
    </row>
    <row r="23" spans="1:15" ht="12.75">
      <c r="A23" s="8">
        <v>18</v>
      </c>
      <c r="B23" s="67" t="s">
        <v>61</v>
      </c>
      <c r="C23" s="90">
        <v>2833570</v>
      </c>
      <c r="D23" s="90">
        <v>2833570</v>
      </c>
      <c r="E23" s="90">
        <v>2833570</v>
      </c>
      <c r="F23" s="90">
        <v>3036220</v>
      </c>
      <c r="G23" s="90">
        <v>2833570</v>
      </c>
      <c r="H23" s="90">
        <v>3089230</v>
      </c>
      <c r="I23" s="90">
        <v>6916790</v>
      </c>
      <c r="J23" s="90">
        <v>7119570</v>
      </c>
      <c r="K23" s="90">
        <v>6752400</v>
      </c>
      <c r="L23" s="90">
        <v>6919570</v>
      </c>
      <c r="M23" s="90">
        <v>6919570</v>
      </c>
      <c r="N23" s="90">
        <v>7833239</v>
      </c>
      <c r="O23" s="90">
        <f aca="true" t="shared" si="2" ref="O23:O29">SUM(C23:N23)</f>
        <v>59920869</v>
      </c>
    </row>
    <row r="24" spans="1:15" ht="12.75">
      <c r="A24" s="8">
        <v>19</v>
      </c>
      <c r="B24" s="67" t="s">
        <v>149</v>
      </c>
      <c r="C24" s="90">
        <v>519000</v>
      </c>
      <c r="D24" s="90">
        <v>519000</v>
      </c>
      <c r="E24" s="90">
        <v>519000</v>
      </c>
      <c r="F24" s="90">
        <v>519000</v>
      </c>
      <c r="G24" s="90">
        <v>519000</v>
      </c>
      <c r="H24" s="90">
        <v>630199</v>
      </c>
      <c r="I24" s="90">
        <v>739000</v>
      </c>
      <c r="J24" s="90">
        <v>739000</v>
      </c>
      <c r="K24" s="90">
        <v>519000</v>
      </c>
      <c r="L24" s="90">
        <v>519000</v>
      </c>
      <c r="M24" s="90">
        <v>519000</v>
      </c>
      <c r="N24" s="90">
        <v>528850</v>
      </c>
      <c r="O24" s="90">
        <f t="shared" si="2"/>
        <v>6789049</v>
      </c>
    </row>
    <row r="25" spans="1:15" ht="12.75">
      <c r="A25" s="8">
        <v>20</v>
      </c>
      <c r="B25" s="67" t="s">
        <v>350</v>
      </c>
      <c r="C25" s="90">
        <v>470000</v>
      </c>
      <c r="D25" s="90">
        <v>470000</v>
      </c>
      <c r="E25" s="90">
        <v>470000</v>
      </c>
      <c r="F25" s="90">
        <v>470000</v>
      </c>
      <c r="G25" s="90">
        <v>470000</v>
      </c>
      <c r="H25" s="90">
        <v>470000</v>
      </c>
      <c r="I25" s="90">
        <v>470000</v>
      </c>
      <c r="J25" s="90">
        <v>470000</v>
      </c>
      <c r="K25" s="90">
        <v>774800</v>
      </c>
      <c r="L25" s="90">
        <v>470000</v>
      </c>
      <c r="M25" s="90">
        <v>470000</v>
      </c>
      <c r="N25" s="90">
        <v>444700</v>
      </c>
      <c r="O25" s="90">
        <f t="shared" si="2"/>
        <v>5919500</v>
      </c>
    </row>
    <row r="26" spans="1:15" ht="12.75">
      <c r="A26" s="8">
        <v>21</v>
      </c>
      <c r="B26" s="67" t="s">
        <v>62</v>
      </c>
      <c r="C26" s="90"/>
      <c r="D26" s="90"/>
      <c r="E26" s="90">
        <v>230000</v>
      </c>
      <c r="F26" s="90">
        <v>410000</v>
      </c>
      <c r="G26" s="90">
        <v>410000</v>
      </c>
      <c r="H26" s="90">
        <v>160000</v>
      </c>
      <c r="I26" s="90">
        <v>210000</v>
      </c>
      <c r="J26" s="90">
        <v>210000</v>
      </c>
      <c r="K26" s="90">
        <v>100000</v>
      </c>
      <c r="L26" s="90">
        <v>50000</v>
      </c>
      <c r="M26" s="90">
        <v>100000</v>
      </c>
      <c r="N26" s="90">
        <v>174414</v>
      </c>
      <c r="O26" s="90">
        <f t="shared" si="2"/>
        <v>2054414</v>
      </c>
    </row>
    <row r="27" spans="1:15" ht="12.75">
      <c r="A27" s="8">
        <v>22</v>
      </c>
      <c r="B27" s="67" t="s">
        <v>17</v>
      </c>
      <c r="C27" s="90"/>
      <c r="D27" s="90">
        <v>762000</v>
      </c>
      <c r="E27" s="90"/>
      <c r="F27" s="90">
        <v>36715524</v>
      </c>
      <c r="G27" s="90">
        <v>1500000</v>
      </c>
      <c r="H27" s="90">
        <v>5000000</v>
      </c>
      <c r="I27" s="90">
        <v>8625186</v>
      </c>
      <c r="J27" s="90">
        <v>33832646</v>
      </c>
      <c r="K27" s="90">
        <v>8625186</v>
      </c>
      <c r="L27" s="90"/>
      <c r="M27" s="90"/>
      <c r="N27" s="90">
        <v>30103367</v>
      </c>
      <c r="O27" s="90">
        <f t="shared" si="2"/>
        <v>125163909</v>
      </c>
    </row>
    <row r="28" spans="1:15" ht="12.75">
      <c r="A28" s="8">
        <v>23</v>
      </c>
      <c r="B28" s="67" t="s">
        <v>7</v>
      </c>
      <c r="C28" s="90">
        <v>31369</v>
      </c>
      <c r="D28" s="90"/>
      <c r="E28" s="90">
        <v>200000</v>
      </c>
      <c r="F28" s="90"/>
      <c r="G28" s="90">
        <v>70115</v>
      </c>
      <c r="H28" s="90">
        <v>2200000</v>
      </c>
      <c r="I28" s="90">
        <v>750000</v>
      </c>
      <c r="J28" s="90">
        <v>4869452</v>
      </c>
      <c r="K28" s="90">
        <v>1250000</v>
      </c>
      <c r="L28" s="90">
        <v>821066</v>
      </c>
      <c r="M28" s="90">
        <v>200000</v>
      </c>
      <c r="N28" s="90"/>
      <c r="O28" s="90">
        <f t="shared" si="2"/>
        <v>10392002</v>
      </c>
    </row>
    <row r="29" spans="1:15" ht="12.75">
      <c r="A29" s="8">
        <v>24</v>
      </c>
      <c r="B29" s="67" t="s">
        <v>74</v>
      </c>
      <c r="C29" s="90">
        <v>4689227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>
        <f t="shared" si="2"/>
        <v>4689227</v>
      </c>
    </row>
    <row r="30" spans="1:15" ht="12.75">
      <c r="A30" s="8">
        <v>25</v>
      </c>
      <c r="B30" s="68" t="s">
        <v>346</v>
      </c>
      <c r="C30" s="89">
        <f>SUM(C22:C29)</f>
        <v>18086726</v>
      </c>
      <c r="D30" s="89">
        <f>SUM(D22:D28)</f>
        <v>14128130</v>
      </c>
      <c r="E30" s="89">
        <f>SUM(E22:E29)</f>
        <v>14810930</v>
      </c>
      <c r="F30" s="89">
        <f>SUM(F22:F29)</f>
        <v>55305210</v>
      </c>
      <c r="G30" s="89">
        <f>SUM(G22:G28)</f>
        <v>16361045</v>
      </c>
      <c r="H30" s="89">
        <f>SUM(H22:H29)</f>
        <v>22177099</v>
      </c>
      <c r="I30" s="89">
        <f>SUM(I22:I29)</f>
        <v>28269336</v>
      </c>
      <c r="J30" s="89">
        <f>SUM(J22:J29)</f>
        <v>57799028</v>
      </c>
      <c r="K30" s="89">
        <f>SUM(K22:K29)</f>
        <v>28852206</v>
      </c>
      <c r="L30" s="89">
        <f>SUM(L22:L28)</f>
        <v>19502906</v>
      </c>
      <c r="M30" s="89">
        <f>SUM(M22:M29)</f>
        <v>18931840</v>
      </c>
      <c r="N30" s="89">
        <f>SUM(N22:N29)</f>
        <v>51536989</v>
      </c>
      <c r="O30" s="89">
        <f>SUM(O22:O29)</f>
        <v>345761445</v>
      </c>
    </row>
    <row r="31" spans="3:14" ht="12.75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3:15" ht="12.75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3:14" ht="12.75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5" ht="12.75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3:14" ht="12.75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3:14" ht="12.75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2018-12-11T12:54:24Z</cp:lastPrinted>
  <dcterms:created xsi:type="dcterms:W3CDTF">2006-01-17T11:47:21Z</dcterms:created>
  <dcterms:modified xsi:type="dcterms:W3CDTF">2018-12-14T10:15:02Z</dcterms:modified>
  <cp:category/>
  <cp:version/>
  <cp:contentType/>
  <cp:contentStatus/>
</cp:coreProperties>
</file>