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<sst xmlns="http://schemas.openxmlformats.org/spreadsheetml/2006/main" count="304" uniqueCount="258">
  <si>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</si>
  <si>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</si>
  <si>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</si>
  <si>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</si>
  <si>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</si>
  <si>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</si>
  <si>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</si>
  <si>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</si>
  <si>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</si>
  <si>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</si>
  <si>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</si>
  <si>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</si>
  <si>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</si>
  <si>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 xml:space="preserve">Helyi önkormányzatok kiegészítő támogatásai </t>
  </si>
  <si>
    <t>Műkődési célú támogatások államháztartáson belülről (2.1+…+2.5)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</si>
  <si>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</si>
  <si>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</si>
  <si>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</si>
  <si>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</si>
  <si>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</si>
  <si>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</si>
  <si>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</si>
  <si>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</si>
  <si>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</si>
  <si>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</si>
  <si>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</si>
  <si>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</si>
  <si>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</si>
  <si>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Műkődési célú garancia- és kezességvállalásól megtérülések</t>
  </si>
  <si>
    <t xml:space="preserve">Műkődési célú visszatérítendő támogatások kölcsönök visszatérülése </t>
  </si>
  <si>
    <t xml:space="preserve">Műkődési célú visszatérítendő támogatások kölcsönök igényebevétele 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</si>
  <si>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</si>
  <si>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</si>
  <si>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</si>
  <si>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</si>
  <si>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</si>
  <si>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</si>
  <si>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</si>
  <si>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</si>
  <si>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</si>
  <si>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</si>
  <si>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</si>
  <si>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</si>
  <si>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</si>
  <si>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</si>
  <si>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</si>
  <si>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</si>
  <si>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</si>
  <si>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</si>
  <si>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</si>
  <si>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</si>
  <si>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</si>
  <si>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</si>
  <si>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</si>
  <si>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</si>
  <si>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</si>
  <si>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</si>
  <si>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</si>
  <si>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</si>
  <si>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</si>
  <si>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</si>
  <si>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</si>
  <si>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</si>
  <si>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</si>
  <si>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</si>
  <si>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</si>
  <si>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</si>
  <si>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</si>
  <si>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Termékek és szogáltatások adói </t>
  </si>
  <si>
    <t xml:space="preserve">          3.5-ből EU-stámogatás</t>
  </si>
  <si>
    <t xml:space="preserve">          3.5-ből Egyéb fejezet kez. támogatás</t>
  </si>
  <si>
    <t xml:space="preserve">          3.5-ből Elkükőnített állami pénzalap támogatása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</si>
  <si>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</si>
  <si>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</si>
  <si>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</si>
  <si>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</si>
  <si>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</si>
  <si>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</si>
  <si>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Egyéb áruhasználat és szogáltatási adók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</si>
  <si>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</si>
  <si>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</si>
  <si>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</si>
  <si>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</si>
  <si>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</si>
  <si>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</si>
  <si>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</si>
  <si>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</si>
  <si>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</si>
  <si>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</si>
  <si>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</si>
  <si>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</si>
  <si>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</si>
  <si>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</si>
  <si>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</si>
  <si>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</si>
  <si>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</si>
  <si>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</si>
  <si>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</si>
  <si>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</si>
  <si>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</si>
  <si>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</si>
  <si>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</si>
  <si>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</si>
  <si>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</si>
  <si>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</si>
  <si>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</si>
  <si>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</si>
  <si>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</si>
  <si>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</si>
  <si>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</si>
  <si>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</si>
  <si>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</si>
  <si>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</si>
  <si>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</si>
  <si>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</si>
  <si>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</si>
  <si>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</si>
  <si>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</si>
  <si>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</si>
  <si>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</si>
  <si>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</si>
  <si>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</si>
  <si>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</si>
  <si>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</si>
  <si>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</si>
  <si>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</si>
  <si>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</si>
  <si>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</si>
  <si>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</si>
  <si>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</si>
  <si>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</si>
  <si>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</si>
  <si>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</si>
  <si>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</si>
  <si>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</si>
  <si>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</si>
  <si>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</si>
  <si>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</si>
  <si>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</si>
  <si>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</si>
  <si>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</si>
  <si>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</si>
  <si>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</si>
  <si>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</si>
  <si>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</si>
  <si>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</si>
  <si>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</si>
  <si>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</si>
  <si>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</si>
  <si>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</si>
  <si>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</si>
  <si>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</si>
  <si>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</si>
  <si>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</si>
  <si>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</si>
  <si>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</si>
  <si>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</si>
  <si>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</si>
  <si>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</si>
  <si>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</si>
  <si>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</si>
  <si>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</si>
  <si>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</si>
  <si>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</si>
  <si>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</si>
  <si>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</si>
  <si>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</si>
  <si>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</si>
  <si>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</si>
  <si>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</si>
  <si>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</si>
  <si>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</si>
  <si>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</si>
  <si>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</si>
  <si>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</si>
  <si>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</si>
  <si>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</si>
  <si>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</si>
  <si>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</si>
  <si>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</si>
  <si>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</si>
  <si>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</si>
  <si>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</si>
  <si>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</si>
  <si>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</si>
  <si>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</si>
  <si>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</si>
  <si>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</si>
  <si>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</si>
  <si>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</si>
  <si>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</si>
  <si>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</si>
  <si>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</si>
  <si>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</si>
  <si>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</si>
  <si>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</si>
  <si>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</si>
  <si>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</si>
  <si>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</si>
  <si>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</si>
  <si>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</si>
  <si>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</si>
  <si>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Hite- kölcsöntörlesztés államháztartáson kívülre (5.1.+…+5.3.)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</si>
  <si>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</si>
  <si>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</si>
  <si>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</si>
  <si>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</si>
  <si>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</si>
  <si>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</si>
  <si>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</si>
  <si>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</si>
  <si>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</si>
  <si>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</si>
  <si>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</si>
  <si>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</si>
  <si>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</si>
  <si>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</si>
  <si>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</si>
  <si>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</si>
  <si>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</si>
  <si>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</si>
  <si>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</si>
  <si>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</si>
  <si>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</si>
  <si>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</si>
  <si>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</si>
  <si>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 xml:space="preserve">2016. évi eredeti </t>
  </si>
  <si>
    <t>2016. évi módosított</t>
  </si>
  <si>
    <t>Központi irányító szervi támogatás folyósítása</t>
  </si>
  <si>
    <t xml:space="preserve">Ft-ban </t>
  </si>
  <si>
    <t>2016. évi költségvetésének bevételek-kiadások mérlege</t>
  </si>
  <si>
    <t>Kurd Községi Önkormányzat</t>
  </si>
  <si>
    <t>adatok Ft</t>
  </si>
  <si>
    <t xml:space="preserve">Önkormányzatok kulturális feladatainak támogatása </t>
  </si>
  <si>
    <t>Működési célú központosított előirányzat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</si>
  <si>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</si>
  <si>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</si>
  <si>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</si>
  <si>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</si>
  <si>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</si>
  <si>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</si>
  <si>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</si>
  <si>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</si>
  <si>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</si>
  <si>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</si>
  <si>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</si>
  <si>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</si>
  <si>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Módosítás</t>
  </si>
  <si>
    <t xml:space="preserve">Egyéb működési célú támogatások bevételei </t>
  </si>
  <si>
    <t>Helyi önkormányzatok működésének általános támogatása</t>
  </si>
  <si>
    <t xml:space="preserve">          2.5.-ból Elkülönített állami pénzalap támogatás </t>
  </si>
  <si>
    <t>1. sz. módosított ei.</t>
  </si>
  <si>
    <t>2. sz. módosított ei.</t>
  </si>
  <si>
    <t>Felhalmozási célú visszatérítendő támogatások, kölcsönök visszatérítése</t>
  </si>
  <si>
    <t>Felhalmozási célú visszatérítendő támogatások, kölcsönök igénybevétele</t>
  </si>
  <si>
    <t>Módosítás +/-</t>
  </si>
  <si>
    <t xml:space="preserve">1. mell. </t>
  </si>
  <si>
    <t xml:space="preserve">1.mell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</si>
</sst>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9" fontId="5" fillId="0" borderId="2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42" fontId="3" fillId="0" borderId="12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26" xfId="0" applyNumberFormat="1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42" fontId="3" fillId="0" borderId="27" xfId="0" applyNumberFormat="1" applyFont="1" applyBorder="1" applyAlignment="1">
      <alignment/>
    </xf>
    <xf numFmtId="42" fontId="4" fillId="0" borderId="29" xfId="0" applyNumberFormat="1" applyFont="1" applyBorder="1" applyAlignment="1">
      <alignment/>
    </xf>
    <xf numFmtId="42" fontId="4" fillId="0" borderId="30" xfId="0" applyNumberFormat="1" applyFont="1" applyBorder="1" applyAlignment="1">
      <alignment/>
    </xf>
    <xf numFmtId="42" fontId="1" fillId="0" borderId="27" xfId="0" applyNumberFormat="1" applyFont="1" applyBorder="1" applyAlignment="1">
      <alignment/>
    </xf>
    <xf numFmtId="42" fontId="4" fillId="0" borderId="31" xfId="0" applyNumberFormat="1" applyFont="1" applyBorder="1" applyAlignment="1">
      <alignment/>
    </xf>
    <xf numFmtId="42" fontId="4" fillId="0" borderId="32" xfId="0" applyNumberFormat="1" applyFont="1" applyBorder="1" applyAlignment="1">
      <alignment/>
    </xf>
    <xf numFmtId="42" fontId="3" fillId="0" borderId="13" xfId="0" applyNumberFormat="1" applyFont="1" applyBorder="1" applyAlignment="1">
      <alignment/>
    </xf>
    <xf numFmtId="42" fontId="4" fillId="0" borderId="33" xfId="0" applyNumberFormat="1" applyFont="1" applyBorder="1" applyAlignment="1">
      <alignment/>
    </xf>
    <xf numFmtId="42" fontId="1" fillId="0" borderId="13" xfId="0" applyNumberFormat="1" applyFont="1" applyBorder="1" applyAlignment="1">
      <alignment/>
    </xf>
    <xf numFmtId="42" fontId="2" fillId="0" borderId="13" xfId="0" applyNumberFormat="1" applyFont="1" applyBorder="1" applyAlignment="1">
      <alignment/>
    </xf>
    <xf numFmtId="42" fontId="4" fillId="0" borderId="28" xfId="0" applyNumberFormat="1" applyFont="1" applyBorder="1" applyAlignment="1">
      <alignment/>
    </xf>
    <xf numFmtId="42" fontId="4" fillId="0" borderId="34" xfId="0" applyNumberFormat="1" applyFont="1" applyBorder="1" applyAlignment="1">
      <alignment/>
    </xf>
    <xf numFmtId="42" fontId="4" fillId="0" borderId="35" xfId="0" applyNumberFormat="1" applyFont="1" applyBorder="1" applyAlignment="1">
      <alignment/>
    </xf>
    <xf numFmtId="42" fontId="2" fillId="0" borderId="27" xfId="0" applyNumberFormat="1" applyFont="1" applyBorder="1" applyAlignment="1">
      <alignment/>
    </xf>
    <xf numFmtId="42" fontId="1" fillId="0" borderId="35" xfId="0" applyNumberFormat="1" applyFont="1" applyBorder="1" applyAlignment="1">
      <alignment/>
    </xf>
    <xf numFmtId="49" fontId="12" fillId="0" borderId="36" xfId="0" applyNumberFormat="1" applyFont="1" applyBorder="1" applyAlignment="1">
      <alignment horizontal="center"/>
    </xf>
    <xf numFmtId="0" fontId="12" fillId="0" borderId="37" xfId="0" applyFont="1" applyBorder="1" applyAlignment="1">
      <alignment/>
    </xf>
    <xf numFmtId="42" fontId="12" fillId="0" borderId="27" xfId="0" applyNumberFormat="1" applyFont="1" applyBorder="1" applyAlignment="1">
      <alignment/>
    </xf>
    <xf numFmtId="42" fontId="4" fillId="0" borderId="38" xfId="0" applyNumberFormat="1" applyFont="1" applyBorder="1" applyAlignment="1">
      <alignment/>
    </xf>
    <xf numFmtId="42" fontId="12" fillId="0" borderId="35" xfId="0" applyNumberFormat="1" applyFont="1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42" fontId="3" fillId="0" borderId="40" xfId="0" applyNumberFormat="1" applyFont="1" applyBorder="1" applyAlignment="1">
      <alignment/>
    </xf>
    <xf numFmtId="42" fontId="2" fillId="0" borderId="4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2" fontId="3" fillId="0" borderId="39" xfId="0" applyNumberFormat="1" applyFont="1" applyBorder="1" applyAlignment="1">
      <alignment/>
    </xf>
    <xf numFmtId="42" fontId="4" fillId="0" borderId="41" xfId="0" applyNumberFormat="1" applyFont="1" applyBorder="1" applyAlignment="1">
      <alignment/>
    </xf>
    <xf numFmtId="42" fontId="4" fillId="0" borderId="42" xfId="0" applyNumberFormat="1" applyFont="1" applyBorder="1" applyAlignment="1">
      <alignment/>
    </xf>
    <xf numFmtId="42" fontId="4" fillId="0" borderId="43" xfId="0" applyNumberFormat="1" applyFont="1" applyBorder="1" applyAlignment="1">
      <alignment/>
    </xf>
    <xf numFmtId="42" fontId="3" fillId="0" borderId="44" xfId="0" applyNumberFormat="1" applyFont="1" applyBorder="1" applyAlignment="1">
      <alignment/>
    </xf>
    <xf numFmtId="42" fontId="4" fillId="0" borderId="45" xfId="0" applyNumberFormat="1" applyFont="1" applyBorder="1" applyAlignment="1">
      <alignment/>
    </xf>
    <xf numFmtId="42" fontId="2" fillId="0" borderId="44" xfId="0" applyNumberFormat="1" applyFont="1" applyBorder="1" applyAlignment="1">
      <alignment/>
    </xf>
    <xf numFmtId="42" fontId="1" fillId="0" borderId="39" xfId="0" applyNumberFormat="1" applyFont="1" applyBorder="1" applyAlignment="1">
      <alignment/>
    </xf>
    <xf numFmtId="42" fontId="12" fillId="0" borderId="46" xfId="0" applyNumberFormat="1" applyFont="1" applyBorder="1" applyAlignment="1">
      <alignment/>
    </xf>
    <xf numFmtId="42" fontId="12" fillId="0" borderId="47" xfId="0" applyNumberFormat="1" applyFont="1" applyBorder="1" applyAlignment="1">
      <alignment/>
    </xf>
    <xf numFmtId="42" fontId="1" fillId="0" borderId="44" xfId="0" applyNumberFormat="1" applyFont="1" applyBorder="1" applyAlignment="1">
      <alignment/>
    </xf>
    <xf numFmtId="42" fontId="2" fillId="0" borderId="48" xfId="0" applyNumberFormat="1" applyFont="1" applyBorder="1" applyAlignment="1">
      <alignment/>
    </xf>
    <xf numFmtId="42" fontId="3" fillId="0" borderId="41" xfId="0" applyNumberFormat="1" applyFont="1" applyBorder="1" applyAlignment="1">
      <alignment/>
    </xf>
    <xf numFmtId="42" fontId="4" fillId="0" borderId="49" xfId="0" applyNumberFormat="1" applyFont="1" applyBorder="1" applyAlignment="1">
      <alignment/>
    </xf>
    <xf numFmtId="42" fontId="4" fillId="0" borderId="16" xfId="0" applyNumberFormat="1" applyFont="1" applyBorder="1" applyAlignment="1">
      <alignment/>
    </xf>
    <xf numFmtId="42" fontId="2" fillId="0" borderId="50" xfId="0" applyNumberFormat="1" applyFont="1" applyBorder="1" applyAlignment="1">
      <alignment/>
    </xf>
    <xf numFmtId="42" fontId="3" fillId="0" borderId="31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42" fontId="4" fillId="0" borderId="23" xfId="0" applyNumberFormat="1" applyFont="1" applyBorder="1" applyAlignment="1">
      <alignment/>
    </xf>
    <xf numFmtId="42" fontId="4" fillId="0" borderId="21" xfId="0" applyNumberFormat="1" applyFont="1" applyBorder="1" applyAlignment="1">
      <alignment/>
    </xf>
    <xf numFmtId="42" fontId="3" fillId="0" borderId="21" xfId="0" applyNumberFormat="1" applyFont="1" applyBorder="1" applyAlignment="1">
      <alignment/>
    </xf>
    <xf numFmtId="42" fontId="4" fillId="0" borderId="36" xfId="0" applyNumberFormat="1" applyFont="1" applyBorder="1" applyAlignment="1">
      <alignment/>
    </xf>
    <xf numFmtId="42" fontId="3" fillId="0" borderId="11" xfId="0" applyNumberFormat="1" applyFont="1" applyBorder="1" applyAlignment="1">
      <alignment/>
    </xf>
    <xf numFmtId="42" fontId="4" fillId="0" borderId="51" xfId="0" applyNumberFormat="1" applyFont="1" applyBorder="1" applyAlignment="1">
      <alignment/>
    </xf>
    <xf numFmtId="42" fontId="4" fillId="0" borderId="52" xfId="0" applyNumberFormat="1" applyFont="1" applyBorder="1" applyAlignment="1">
      <alignment/>
    </xf>
    <xf numFmtId="42" fontId="4" fillId="0" borderId="53" xfId="0" applyNumberFormat="1" applyFont="1" applyBorder="1" applyAlignment="1">
      <alignment/>
    </xf>
    <xf numFmtId="42" fontId="4" fillId="0" borderId="2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2" fontId="4" fillId="0" borderId="54" xfId="0" applyNumberFormat="1" applyFont="1" applyBorder="1" applyAlignment="1">
      <alignment/>
    </xf>
    <xf numFmtId="42" fontId="1" fillId="0" borderId="11" xfId="0" applyNumberFormat="1" applyFont="1" applyBorder="1" applyAlignment="1">
      <alignment/>
    </xf>
    <xf numFmtId="42" fontId="1" fillId="0" borderId="40" xfId="0" applyNumberFormat="1" applyFont="1" applyBorder="1" applyAlignment="1">
      <alignment/>
    </xf>
    <xf numFmtId="42" fontId="4" fillId="0" borderId="55" xfId="0" applyNumberFormat="1" applyFont="1" applyBorder="1" applyAlignment="1">
      <alignment/>
    </xf>
    <xf numFmtId="42" fontId="2" fillId="0" borderId="11" xfId="0" applyNumberFormat="1" applyFont="1" applyBorder="1" applyAlignment="1">
      <alignment/>
    </xf>
    <xf numFmtId="42" fontId="12" fillId="0" borderId="13" xfId="0" applyNumberFormat="1" applyFont="1" applyBorder="1" applyAlignment="1">
      <alignment/>
    </xf>
    <xf numFmtId="42" fontId="0" fillId="0" borderId="40" xfId="0" applyNumberFormat="1" applyBorder="1" applyAlignment="1">
      <alignment/>
    </xf>
    <xf numFmtId="42" fontId="0" fillId="0" borderId="11" xfId="0" applyNumberFormat="1" applyBorder="1" applyAlignment="1">
      <alignment/>
    </xf>
    <xf numFmtId="42" fontId="12" fillId="0" borderId="11" xfId="0" applyNumberFormat="1" applyFont="1" applyBorder="1" applyAlignment="1">
      <alignment/>
    </xf>
    <xf numFmtId="42" fontId="12" fillId="0" borderId="40" xfId="0" applyNumberFormat="1" applyFont="1" applyBorder="1" applyAlignment="1">
      <alignment/>
    </xf>
    <xf numFmtId="42" fontId="4" fillId="0" borderId="56" xfId="0" applyNumberFormat="1" applyFont="1" applyBorder="1" applyAlignment="1">
      <alignment/>
    </xf>
    <xf numFmtId="42" fontId="4" fillId="0" borderId="57" xfId="0" applyNumberFormat="1" applyFont="1" applyBorder="1" applyAlignment="1">
      <alignment/>
    </xf>
    <xf numFmtId="42" fontId="4" fillId="0" borderId="58" xfId="0" applyNumberFormat="1" applyFont="1" applyBorder="1" applyAlignment="1">
      <alignment/>
    </xf>
    <xf numFmtId="42" fontId="4" fillId="0" borderId="59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2" fontId="4" fillId="0" borderId="19" xfId="0" applyNumberFormat="1" applyFont="1" applyBorder="1" applyAlignment="1">
      <alignment vertical="center"/>
    </xf>
    <xf numFmtId="42" fontId="4" fillId="0" borderId="58" xfId="0" applyNumberFormat="1" applyFont="1" applyBorder="1" applyAlignment="1">
      <alignment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42" fontId="4" fillId="0" borderId="60" xfId="0" applyNumberFormat="1" applyFont="1" applyBorder="1" applyAlignment="1">
      <alignment vertical="center"/>
    </xf>
    <xf numFmtId="42" fontId="4" fillId="0" borderId="55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view="pageLayout" workbookViewId="0" topLeftCell="A92">
      <selection activeCell="F152" sqref="F152"/>
    </sheetView>
  </sheetViews>
  <sheetFormatPr defaultColWidth="9.140625" defaultRowHeight="15"/>
  <cols>
    <col min="1" max="1" width="7.28125" style="0" customWidth="1"/>
    <col min="2" max="2" width="59.00390625" style="0" customWidth="1"/>
    <col min="3" max="3" width="17.7109375" style="0" customWidth="1"/>
    <col min="4" max="4" width="1.57421875" style="0" hidden="1" customWidth="1"/>
    <col min="5" max="7" width="17.7109375" style="0" customWidth="1"/>
  </cols>
  <sheetData>
    <row r="1" spans="1:7" ht="21">
      <c r="A1" s="140" t="s">
        <v>231</v>
      </c>
      <c r="B1" s="140"/>
      <c r="C1" s="140"/>
      <c r="D1" s="140"/>
      <c r="E1" s="140"/>
      <c r="F1" s="140"/>
      <c r="G1" s="140"/>
    </row>
    <row r="2" spans="1:7" ht="15.75">
      <c r="A2" s="141" t="s">
        <v>230</v>
      </c>
      <c r="B2" s="141"/>
      <c r="C2" s="141"/>
      <c r="D2" s="141"/>
      <c r="E2" s="141"/>
      <c r="F2" s="141"/>
      <c r="G2" s="141"/>
    </row>
    <row r="3" spans="1:7" ht="21">
      <c r="A3" s="142" t="s">
        <v>152</v>
      </c>
      <c r="B3" s="142"/>
      <c r="C3" s="142"/>
      <c r="D3" s="142"/>
      <c r="E3" s="142"/>
      <c r="F3" s="142"/>
      <c r="G3" s="142"/>
    </row>
    <row r="4" spans="1:7" ht="15.75" thickBot="1">
      <c r="A4" s="138" t="s">
        <v>256</v>
      </c>
      <c r="B4" t="s">
        <v>153</v>
      </c>
      <c r="C4" s="143"/>
      <c r="D4" s="143"/>
      <c r="E4" s="143"/>
      <c r="G4" s="138" t="s">
        <v>232</v>
      </c>
    </row>
    <row r="5" spans="1:7" ht="32.25" customHeight="1" thickBot="1">
      <c r="A5" s="7" t="s">
        <v>15</v>
      </c>
      <c r="B5" s="8" t="s">
        <v>0</v>
      </c>
      <c r="C5" s="9" t="s">
        <v>226</v>
      </c>
      <c r="D5" s="82" t="s">
        <v>247</v>
      </c>
      <c r="E5" s="9" t="s">
        <v>251</v>
      </c>
      <c r="F5" s="60" t="s">
        <v>255</v>
      </c>
      <c r="G5" s="9" t="s">
        <v>252</v>
      </c>
    </row>
    <row r="6" spans="1:7" ht="15.75" thickBot="1">
      <c r="A6" s="10">
        <v>1</v>
      </c>
      <c r="B6" s="11">
        <v>2</v>
      </c>
      <c r="C6" s="12">
        <v>3</v>
      </c>
      <c r="D6" s="87"/>
      <c r="E6" s="12">
        <v>4</v>
      </c>
      <c r="F6" s="86">
        <v>5</v>
      </c>
      <c r="G6" s="83">
        <v>6</v>
      </c>
    </row>
    <row r="7" spans="1:7" ht="15.75" thickBot="1">
      <c r="A7" s="31" t="s">
        <v>3</v>
      </c>
      <c r="B7" s="18" t="s">
        <v>10</v>
      </c>
      <c r="C7" s="68">
        <f>SUM(C8:C13)</f>
        <v>111581075</v>
      </c>
      <c r="D7" s="88">
        <f>SUM(D8:D13)</f>
        <v>7123352</v>
      </c>
      <c r="E7" s="68">
        <f>SUM(E8:E13)</f>
        <v>118704427</v>
      </c>
      <c r="F7" s="110">
        <f>SUM(F8:F13)</f>
        <v>11614364</v>
      </c>
      <c r="G7" s="84">
        <f>SUM(G8:G13)</f>
        <v>130318791</v>
      </c>
    </row>
    <row r="8" spans="1:7" ht="15">
      <c r="A8" s="33" t="s">
        <v>4</v>
      </c>
      <c r="B8" s="17" t="s">
        <v>249</v>
      </c>
      <c r="C8" s="66">
        <v>66998506</v>
      </c>
      <c r="D8" s="89">
        <v>5942477</v>
      </c>
      <c r="E8" s="63">
        <f aca="true" t="shared" si="0" ref="E8:E13">C8+D8</f>
        <v>72940983</v>
      </c>
      <c r="F8" s="106">
        <f aca="true" t="shared" si="1" ref="F8:F13">G8-E8</f>
        <v>2925109</v>
      </c>
      <c r="G8" s="111">
        <v>75866092</v>
      </c>
    </row>
    <row r="9" spans="1:7" ht="15">
      <c r="A9" s="34" t="s">
        <v>6</v>
      </c>
      <c r="B9" s="6" t="s">
        <v>11</v>
      </c>
      <c r="C9" s="69">
        <v>22432967</v>
      </c>
      <c r="D9" s="90">
        <v>681066</v>
      </c>
      <c r="E9" s="63">
        <f t="shared" si="0"/>
        <v>23114033</v>
      </c>
      <c r="F9" s="107">
        <f t="shared" si="1"/>
        <v>822966</v>
      </c>
      <c r="G9" s="112">
        <v>23936999</v>
      </c>
    </row>
    <row r="10" spans="1:7" ht="15">
      <c r="A10" s="34" t="s">
        <v>5</v>
      </c>
      <c r="B10" s="6" t="s">
        <v>12</v>
      </c>
      <c r="C10" s="69">
        <v>20758802</v>
      </c>
      <c r="D10" s="90">
        <v>499809</v>
      </c>
      <c r="E10" s="63">
        <f t="shared" si="0"/>
        <v>21258611</v>
      </c>
      <c r="F10" s="107">
        <f t="shared" si="1"/>
        <v>540627</v>
      </c>
      <c r="G10" s="112">
        <v>21799238</v>
      </c>
    </row>
    <row r="11" spans="1:7" ht="15">
      <c r="A11" s="34" t="s">
        <v>7</v>
      </c>
      <c r="B11" s="6" t="s">
        <v>233</v>
      </c>
      <c r="C11" s="69">
        <v>1390800</v>
      </c>
      <c r="D11" s="90">
        <v>0</v>
      </c>
      <c r="E11" s="63">
        <f t="shared" si="0"/>
        <v>1390800</v>
      </c>
      <c r="F11" s="107">
        <f t="shared" si="1"/>
        <v>0</v>
      </c>
      <c r="G11" s="112">
        <v>1390800</v>
      </c>
    </row>
    <row r="12" spans="1:7" ht="15">
      <c r="A12" s="34" t="s">
        <v>8</v>
      </c>
      <c r="B12" s="6" t="s">
        <v>234</v>
      </c>
      <c r="C12" s="69">
        <v>0</v>
      </c>
      <c r="D12" s="90">
        <v>0</v>
      </c>
      <c r="E12" s="63">
        <f t="shared" si="0"/>
        <v>0</v>
      </c>
      <c r="F12" s="107">
        <f t="shared" si="1"/>
        <v>0</v>
      </c>
      <c r="G12" s="112">
        <v>0</v>
      </c>
    </row>
    <row r="13" spans="1:7" ht="15.75" thickBot="1">
      <c r="A13" s="35" t="s">
        <v>9</v>
      </c>
      <c r="B13" s="36" t="s">
        <v>13</v>
      </c>
      <c r="C13" s="67">
        <v>0</v>
      </c>
      <c r="D13" s="91">
        <v>0</v>
      </c>
      <c r="E13" s="72">
        <f t="shared" si="0"/>
        <v>0</v>
      </c>
      <c r="F13" s="114">
        <f t="shared" si="1"/>
        <v>7325662</v>
      </c>
      <c r="G13" s="113">
        <v>7325662</v>
      </c>
    </row>
    <row r="14" spans="1:7" ht="15.75" thickBot="1">
      <c r="A14" s="32" t="s">
        <v>1</v>
      </c>
      <c r="B14" s="14" t="s">
        <v>14</v>
      </c>
      <c r="C14" s="68">
        <f>C15+C16+C17+C18+C19</f>
        <v>15275815</v>
      </c>
      <c r="D14" s="92">
        <f>D15+D16+D17+D18+D19</f>
        <v>45669870</v>
      </c>
      <c r="E14" s="62">
        <f aca="true" t="shared" si="2" ref="E14:E21">D14+C14</f>
        <v>60945685</v>
      </c>
      <c r="F14" s="110">
        <f>SUM(F15:F19)</f>
        <v>-779606</v>
      </c>
      <c r="G14" s="84">
        <f>SUM(G15:G19)</f>
        <v>60166079</v>
      </c>
    </row>
    <row r="15" spans="1:7" ht="15">
      <c r="A15" s="33" t="s">
        <v>16</v>
      </c>
      <c r="B15" s="13" t="s">
        <v>27</v>
      </c>
      <c r="C15" s="66">
        <v>0</v>
      </c>
      <c r="D15" s="89">
        <v>0</v>
      </c>
      <c r="E15" s="63">
        <f t="shared" si="2"/>
        <v>0</v>
      </c>
      <c r="F15" s="106">
        <f>G15-E15</f>
        <v>3775</v>
      </c>
      <c r="G15" s="111">
        <v>3775</v>
      </c>
    </row>
    <row r="16" spans="1:7" ht="15">
      <c r="A16" s="34" t="s">
        <v>17</v>
      </c>
      <c r="B16" s="4" t="s">
        <v>28</v>
      </c>
      <c r="C16" s="69">
        <v>0</v>
      </c>
      <c r="D16" s="90">
        <v>0</v>
      </c>
      <c r="E16" s="59">
        <f t="shared" si="2"/>
        <v>0</v>
      </c>
      <c r="F16" s="107">
        <f aca="true" t="shared" si="3" ref="F16:F25">G16-E16</f>
        <v>0</v>
      </c>
      <c r="G16" s="112">
        <v>0</v>
      </c>
    </row>
    <row r="17" spans="1:7" ht="15">
      <c r="A17" s="37" t="s">
        <v>18</v>
      </c>
      <c r="B17" s="4" t="s">
        <v>29</v>
      </c>
      <c r="C17" s="69">
        <v>0</v>
      </c>
      <c r="D17" s="90">
        <v>0</v>
      </c>
      <c r="E17" s="59">
        <f t="shared" si="2"/>
        <v>0</v>
      </c>
      <c r="F17" s="107">
        <f t="shared" si="3"/>
        <v>0</v>
      </c>
      <c r="G17" s="112">
        <v>0</v>
      </c>
    </row>
    <row r="18" spans="1:7" ht="15">
      <c r="A18" s="34" t="s">
        <v>19</v>
      </c>
      <c r="B18" s="4" t="s">
        <v>30</v>
      </c>
      <c r="C18" s="69">
        <v>0</v>
      </c>
      <c r="D18" s="93">
        <v>0</v>
      </c>
      <c r="E18" s="59">
        <f t="shared" si="2"/>
        <v>0</v>
      </c>
      <c r="F18" s="107">
        <f t="shared" si="3"/>
        <v>50000</v>
      </c>
      <c r="G18" s="112">
        <v>50000</v>
      </c>
    </row>
    <row r="19" spans="1:7" ht="15">
      <c r="A19" s="34" t="s">
        <v>20</v>
      </c>
      <c r="B19" s="4" t="s">
        <v>248</v>
      </c>
      <c r="C19" s="69">
        <f>SUM(C20:C25)</f>
        <v>15275815</v>
      </c>
      <c r="D19" s="93">
        <f>SUM(D20:D25)</f>
        <v>45669870</v>
      </c>
      <c r="E19" s="59">
        <f t="shared" si="2"/>
        <v>60945685</v>
      </c>
      <c r="F19" s="107">
        <f t="shared" si="3"/>
        <v>-833381</v>
      </c>
      <c r="G19" s="112">
        <f>SUM(G20:G25)</f>
        <v>60112304</v>
      </c>
    </row>
    <row r="20" spans="1:7" ht="15">
      <c r="A20" s="34" t="s">
        <v>21</v>
      </c>
      <c r="B20" s="5" t="s">
        <v>72</v>
      </c>
      <c r="C20" s="69">
        <v>0</v>
      </c>
      <c r="D20" s="93">
        <v>0</v>
      </c>
      <c r="E20" s="59">
        <f t="shared" si="2"/>
        <v>0</v>
      </c>
      <c r="F20" s="107">
        <f t="shared" si="3"/>
        <v>0</v>
      </c>
      <c r="G20" s="112">
        <v>0</v>
      </c>
    </row>
    <row r="21" spans="1:7" ht="15">
      <c r="A21" s="34" t="s">
        <v>22</v>
      </c>
      <c r="B21" s="5" t="s">
        <v>76</v>
      </c>
      <c r="C21" s="69">
        <v>11033164</v>
      </c>
      <c r="D21" s="90">
        <v>0</v>
      </c>
      <c r="E21" s="59">
        <f t="shared" si="2"/>
        <v>11033164</v>
      </c>
      <c r="F21" s="107">
        <f t="shared" si="3"/>
        <v>-11033164</v>
      </c>
      <c r="G21" s="112">
        <v>0</v>
      </c>
    </row>
    <row r="22" spans="1:7" ht="15">
      <c r="A22" s="34" t="s">
        <v>23</v>
      </c>
      <c r="B22" s="5" t="s">
        <v>73</v>
      </c>
      <c r="C22" s="69">
        <v>128651</v>
      </c>
      <c r="D22" s="90">
        <v>45536470</v>
      </c>
      <c r="E22" s="59">
        <f>D22+C22</f>
        <v>45665121</v>
      </c>
      <c r="F22" s="107">
        <f t="shared" si="3"/>
        <v>10739983</v>
      </c>
      <c r="G22" s="112">
        <v>56405104</v>
      </c>
    </row>
    <row r="23" spans="1:7" ht="15">
      <c r="A23" s="34" t="s">
        <v>24</v>
      </c>
      <c r="B23" s="5" t="s">
        <v>250</v>
      </c>
      <c r="C23" s="69">
        <v>0</v>
      </c>
      <c r="D23" s="90">
        <v>0</v>
      </c>
      <c r="E23" s="59">
        <f>D23+C23</f>
        <v>0</v>
      </c>
      <c r="F23" s="107">
        <f t="shared" si="3"/>
        <v>0</v>
      </c>
      <c r="G23" s="112"/>
    </row>
    <row r="24" spans="1:7" ht="15">
      <c r="A24" s="34" t="s">
        <v>25</v>
      </c>
      <c r="B24" s="5" t="s">
        <v>75</v>
      </c>
      <c r="C24" s="69">
        <v>916000</v>
      </c>
      <c r="D24" s="90">
        <v>0</v>
      </c>
      <c r="E24" s="59">
        <f>D24+C24</f>
        <v>916000</v>
      </c>
      <c r="F24" s="107">
        <f t="shared" si="3"/>
        <v>-616000</v>
      </c>
      <c r="G24" s="112">
        <v>300000</v>
      </c>
    </row>
    <row r="25" spans="1:7" ht="15.75" thickBot="1">
      <c r="A25" s="35" t="s">
        <v>26</v>
      </c>
      <c r="B25" s="16" t="s">
        <v>74</v>
      </c>
      <c r="C25" s="67">
        <v>3198000</v>
      </c>
      <c r="D25" s="91">
        <v>133400</v>
      </c>
      <c r="E25" s="64">
        <f>C25+D25</f>
        <v>3331400</v>
      </c>
      <c r="F25" s="114">
        <f t="shared" si="3"/>
        <v>75800</v>
      </c>
      <c r="G25" s="113">
        <v>3407200</v>
      </c>
    </row>
    <row r="26" spans="1:7" ht="15.75" thickBot="1">
      <c r="A26" s="32" t="s">
        <v>2</v>
      </c>
      <c r="B26" s="18" t="s">
        <v>31</v>
      </c>
      <c r="C26" s="68">
        <f>C27+C28+C29+C30+C31</f>
        <v>0</v>
      </c>
      <c r="D26" s="88">
        <f>SUM(D27:D34)</f>
        <v>0</v>
      </c>
      <c r="E26" s="62">
        <f>SUM(E27:E34)</f>
        <v>0</v>
      </c>
      <c r="F26" s="110">
        <f aca="true" t="shared" si="4" ref="F26:F31">G26-E26</f>
        <v>28448675</v>
      </c>
      <c r="G26" s="84">
        <f>SUM(G27:G31)</f>
        <v>28448675</v>
      </c>
    </row>
    <row r="27" spans="1:7" ht="15">
      <c r="A27" s="33" t="s">
        <v>43</v>
      </c>
      <c r="B27" s="17" t="s">
        <v>32</v>
      </c>
      <c r="C27" s="66">
        <v>0</v>
      </c>
      <c r="D27" s="89">
        <v>0</v>
      </c>
      <c r="E27" s="63">
        <f>D27+C27</f>
        <v>0</v>
      </c>
      <c r="F27" s="106">
        <f t="shared" si="4"/>
        <v>25198755</v>
      </c>
      <c r="G27" s="111">
        <v>25198755</v>
      </c>
    </row>
    <row r="28" spans="1:7" ht="15">
      <c r="A28" s="34" t="s">
        <v>44</v>
      </c>
      <c r="B28" s="6" t="s">
        <v>33</v>
      </c>
      <c r="C28" s="69">
        <v>0</v>
      </c>
      <c r="D28" s="90">
        <v>0</v>
      </c>
      <c r="E28" s="63">
        <f aca="true" t="shared" si="5" ref="E28:E34">D28+C28</f>
        <v>0</v>
      </c>
      <c r="F28" s="107">
        <f t="shared" si="4"/>
        <v>0</v>
      </c>
      <c r="G28" s="112">
        <v>0</v>
      </c>
    </row>
    <row r="29" spans="1:7" ht="15">
      <c r="A29" s="34" t="s">
        <v>45</v>
      </c>
      <c r="B29" s="6" t="s">
        <v>254</v>
      </c>
      <c r="C29" s="69">
        <v>0</v>
      </c>
      <c r="D29" s="90">
        <v>0</v>
      </c>
      <c r="E29" s="63">
        <f t="shared" si="5"/>
        <v>0</v>
      </c>
      <c r="F29" s="107">
        <f t="shared" si="4"/>
        <v>0</v>
      </c>
      <c r="G29" s="112">
        <v>0</v>
      </c>
    </row>
    <row r="30" spans="1:7" ht="15">
      <c r="A30" s="34" t="s">
        <v>46</v>
      </c>
      <c r="B30" s="6" t="s">
        <v>253</v>
      </c>
      <c r="C30" s="69">
        <v>0</v>
      </c>
      <c r="D30" s="90">
        <v>0</v>
      </c>
      <c r="E30" s="63">
        <f t="shared" si="5"/>
        <v>0</v>
      </c>
      <c r="F30" s="107">
        <f t="shared" si="4"/>
        <v>0</v>
      </c>
      <c r="G30" s="112">
        <v>0</v>
      </c>
    </row>
    <row r="31" spans="1:7" ht="15">
      <c r="A31" s="34" t="s">
        <v>47</v>
      </c>
      <c r="B31" s="6" t="s">
        <v>34</v>
      </c>
      <c r="C31" s="69">
        <v>0</v>
      </c>
      <c r="D31" s="90">
        <v>0</v>
      </c>
      <c r="E31" s="63">
        <f t="shared" si="5"/>
        <v>0</v>
      </c>
      <c r="F31" s="107">
        <f t="shared" si="4"/>
        <v>3249920</v>
      </c>
      <c r="G31" s="112">
        <f>SUM(G32:G34)</f>
        <v>3249920</v>
      </c>
    </row>
    <row r="32" spans="1:7" ht="15">
      <c r="A32" s="34" t="s">
        <v>48</v>
      </c>
      <c r="B32" s="5" t="s">
        <v>69</v>
      </c>
      <c r="C32" s="69">
        <v>0</v>
      </c>
      <c r="D32" s="90">
        <v>0</v>
      </c>
      <c r="E32" s="63">
        <f t="shared" si="5"/>
        <v>0</v>
      </c>
      <c r="F32" s="107">
        <v>0</v>
      </c>
      <c r="G32" s="112">
        <v>0</v>
      </c>
    </row>
    <row r="33" spans="1:7" ht="15">
      <c r="A33" s="34" t="s">
        <v>49</v>
      </c>
      <c r="B33" s="5" t="s">
        <v>70</v>
      </c>
      <c r="C33" s="69">
        <v>0</v>
      </c>
      <c r="D33" s="90">
        <v>0</v>
      </c>
      <c r="E33" s="63">
        <f t="shared" si="5"/>
        <v>0</v>
      </c>
      <c r="F33" s="107">
        <f>G33-E33</f>
        <v>3249920</v>
      </c>
      <c r="G33" s="112">
        <v>3249920</v>
      </c>
    </row>
    <row r="34" spans="1:7" ht="15.75" thickBot="1">
      <c r="A34" s="35" t="s">
        <v>50</v>
      </c>
      <c r="B34" s="16" t="s">
        <v>71</v>
      </c>
      <c r="C34" s="67">
        <v>0</v>
      </c>
      <c r="D34" s="91">
        <v>0</v>
      </c>
      <c r="E34" s="72">
        <f t="shared" si="5"/>
        <v>0</v>
      </c>
      <c r="F34" s="109">
        <v>0</v>
      </c>
      <c r="G34" s="113">
        <v>0</v>
      </c>
    </row>
    <row r="35" spans="1:7" ht="15.75" thickBot="1">
      <c r="A35" s="32" t="s">
        <v>35</v>
      </c>
      <c r="B35" s="14" t="s">
        <v>223</v>
      </c>
      <c r="C35" s="68">
        <f>C36+C39+C40+C41+C42</f>
        <v>16604000</v>
      </c>
      <c r="D35" s="88">
        <f>SUM(D36:D42)</f>
        <v>0</v>
      </c>
      <c r="E35" s="62">
        <f>D35+C35</f>
        <v>16604000</v>
      </c>
      <c r="F35" s="110">
        <f>G35-E35</f>
        <v>1669789</v>
      </c>
      <c r="G35" s="84">
        <f>G36+G39+G40+G41+G42</f>
        <v>18273789</v>
      </c>
    </row>
    <row r="36" spans="1:7" ht="15">
      <c r="A36" s="33" t="s">
        <v>51</v>
      </c>
      <c r="B36" s="17" t="s">
        <v>66</v>
      </c>
      <c r="C36" s="66">
        <f>SUM(C37:C38)</f>
        <v>12500000</v>
      </c>
      <c r="D36" s="89">
        <v>0</v>
      </c>
      <c r="E36" s="63">
        <f>D36+C36</f>
        <v>12500000</v>
      </c>
      <c r="F36" s="106">
        <f>G36-E36</f>
        <v>2346854</v>
      </c>
      <c r="G36" s="111">
        <f>SUM(G37:G38)</f>
        <v>14846854</v>
      </c>
    </row>
    <row r="37" spans="1:7" ht="15">
      <c r="A37" s="34" t="s">
        <v>80</v>
      </c>
      <c r="B37" s="5" t="s">
        <v>67</v>
      </c>
      <c r="C37" s="69">
        <v>5000000</v>
      </c>
      <c r="D37" s="90">
        <v>0</v>
      </c>
      <c r="E37" s="63">
        <f aca="true" t="shared" si="6" ref="E37:E42">D37+C37</f>
        <v>5000000</v>
      </c>
      <c r="F37" s="107">
        <f aca="true" t="shared" si="7" ref="F37:F42">G37-E37</f>
        <v>106264</v>
      </c>
      <c r="G37" s="112">
        <v>5106264</v>
      </c>
    </row>
    <row r="38" spans="1:7" ht="15">
      <c r="A38" s="34" t="s">
        <v>81</v>
      </c>
      <c r="B38" s="5" t="s">
        <v>68</v>
      </c>
      <c r="C38" s="69">
        <v>7500000</v>
      </c>
      <c r="D38" s="90">
        <v>0</v>
      </c>
      <c r="E38" s="63">
        <f t="shared" si="6"/>
        <v>7500000</v>
      </c>
      <c r="F38" s="107">
        <f t="shared" si="7"/>
        <v>2240590</v>
      </c>
      <c r="G38" s="112">
        <v>9740590</v>
      </c>
    </row>
    <row r="39" spans="1:7" ht="15">
      <c r="A39" s="34" t="s">
        <v>52</v>
      </c>
      <c r="B39" s="6" t="s">
        <v>77</v>
      </c>
      <c r="C39" s="69">
        <v>3000000</v>
      </c>
      <c r="D39" s="90">
        <v>0</v>
      </c>
      <c r="E39" s="63">
        <f t="shared" si="6"/>
        <v>3000000</v>
      </c>
      <c r="F39" s="107">
        <f t="shared" si="7"/>
        <v>-806084</v>
      </c>
      <c r="G39" s="112">
        <v>2193916</v>
      </c>
    </row>
    <row r="40" spans="1:7" ht="15">
      <c r="A40" s="34" t="s">
        <v>53</v>
      </c>
      <c r="B40" s="4" t="s">
        <v>78</v>
      </c>
      <c r="C40" s="69">
        <v>500000</v>
      </c>
      <c r="D40" s="90">
        <v>0</v>
      </c>
      <c r="E40" s="63">
        <f t="shared" si="6"/>
        <v>500000</v>
      </c>
      <c r="F40" s="107">
        <f t="shared" si="7"/>
        <v>417070</v>
      </c>
      <c r="G40" s="112">
        <v>917070</v>
      </c>
    </row>
    <row r="41" spans="1:7" ht="15">
      <c r="A41" s="34" t="s">
        <v>54</v>
      </c>
      <c r="B41" s="4" t="s">
        <v>79</v>
      </c>
      <c r="C41" s="69">
        <v>0</v>
      </c>
      <c r="D41" s="90">
        <v>0</v>
      </c>
      <c r="E41" s="63">
        <f t="shared" si="6"/>
        <v>0</v>
      </c>
      <c r="F41" s="107">
        <f t="shared" si="7"/>
        <v>0</v>
      </c>
      <c r="G41" s="112">
        <v>0</v>
      </c>
    </row>
    <row r="42" spans="1:7" ht="15.75" thickBot="1">
      <c r="A42" s="35" t="s">
        <v>55</v>
      </c>
      <c r="B42" s="15" t="s">
        <v>82</v>
      </c>
      <c r="C42" s="67">
        <v>604000</v>
      </c>
      <c r="D42" s="91">
        <v>0</v>
      </c>
      <c r="E42" s="72">
        <f t="shared" si="6"/>
        <v>604000</v>
      </c>
      <c r="F42" s="114">
        <f t="shared" si="7"/>
        <v>-288051</v>
      </c>
      <c r="G42" s="113">
        <v>315949</v>
      </c>
    </row>
    <row r="43" spans="1:7" ht="15.75" thickBot="1">
      <c r="A43" s="32" t="s">
        <v>36</v>
      </c>
      <c r="B43" s="14" t="s">
        <v>235</v>
      </c>
      <c r="C43" s="68">
        <f>C44+C45+C46+C47+C48+C49+C50+C51+C52+C53</f>
        <v>14912045</v>
      </c>
      <c r="D43" s="88">
        <f>SUM(D44:D53)</f>
        <v>0</v>
      </c>
      <c r="E43" s="62">
        <f>D43+C43</f>
        <v>14912045</v>
      </c>
      <c r="F43" s="110">
        <f>SUM(F44:F53)</f>
        <v>4361511</v>
      </c>
      <c r="G43" s="84">
        <f>SUM(G44:G53)</f>
        <v>19273556</v>
      </c>
    </row>
    <row r="44" spans="1:7" ht="15">
      <c r="A44" s="33" t="s">
        <v>56</v>
      </c>
      <c r="B44" s="13" t="s">
        <v>83</v>
      </c>
      <c r="C44" s="66">
        <v>1496000</v>
      </c>
      <c r="D44" s="89">
        <v>0</v>
      </c>
      <c r="E44" s="63">
        <f>D44+C44</f>
        <v>1496000</v>
      </c>
      <c r="F44" s="106">
        <f aca="true" t="shared" si="8" ref="F44:F53">G44-E44</f>
        <v>-23738</v>
      </c>
      <c r="G44" s="111">
        <v>1472262</v>
      </c>
    </row>
    <row r="45" spans="1:7" ht="15">
      <c r="A45" s="34" t="s">
        <v>57</v>
      </c>
      <c r="B45" s="4" t="s">
        <v>84</v>
      </c>
      <c r="C45" s="69">
        <v>120000</v>
      </c>
      <c r="D45" s="90">
        <v>0</v>
      </c>
      <c r="E45" s="63">
        <f aca="true" t="shared" si="9" ref="E45:E53">D45+C45</f>
        <v>120000</v>
      </c>
      <c r="F45" s="107">
        <f t="shared" si="8"/>
        <v>6838227</v>
      </c>
      <c r="G45" s="112">
        <v>6958227</v>
      </c>
    </row>
    <row r="46" spans="1:7" ht="15">
      <c r="A46" s="34" t="s">
        <v>58</v>
      </c>
      <c r="B46" s="4" t="s">
        <v>85</v>
      </c>
      <c r="C46" s="69">
        <v>867968</v>
      </c>
      <c r="D46" s="90">
        <v>0</v>
      </c>
      <c r="E46" s="63">
        <f t="shared" si="9"/>
        <v>867968</v>
      </c>
      <c r="F46" s="107">
        <f t="shared" si="8"/>
        <v>-522444</v>
      </c>
      <c r="G46" s="112">
        <v>345524</v>
      </c>
    </row>
    <row r="47" spans="1:7" ht="15">
      <c r="A47" s="34" t="s">
        <v>59</v>
      </c>
      <c r="B47" s="4" t="s">
        <v>86</v>
      </c>
      <c r="C47" s="69">
        <v>3962652</v>
      </c>
      <c r="D47" s="90">
        <v>0</v>
      </c>
      <c r="E47" s="63">
        <f t="shared" si="9"/>
        <v>3962652</v>
      </c>
      <c r="F47" s="107">
        <f t="shared" si="8"/>
        <v>-3712328</v>
      </c>
      <c r="G47" s="112">
        <v>250324</v>
      </c>
    </row>
    <row r="48" spans="1:7" ht="15">
      <c r="A48" s="34" t="s">
        <v>60</v>
      </c>
      <c r="B48" s="4" t="s">
        <v>87</v>
      </c>
      <c r="C48" s="69">
        <v>5689626</v>
      </c>
      <c r="D48" s="90">
        <v>0</v>
      </c>
      <c r="E48" s="63">
        <f t="shared" si="9"/>
        <v>5689626</v>
      </c>
      <c r="F48" s="107">
        <f t="shared" si="8"/>
        <v>618726</v>
      </c>
      <c r="G48" s="112">
        <v>6308352</v>
      </c>
    </row>
    <row r="49" spans="1:7" ht="15">
      <c r="A49" s="34" t="s">
        <v>61</v>
      </c>
      <c r="B49" s="4" t="s">
        <v>88</v>
      </c>
      <c r="C49" s="69">
        <v>2593039</v>
      </c>
      <c r="D49" s="90">
        <v>0</v>
      </c>
      <c r="E49" s="63">
        <f t="shared" si="9"/>
        <v>2593039</v>
      </c>
      <c r="F49" s="107">
        <f t="shared" si="8"/>
        <v>428984</v>
      </c>
      <c r="G49" s="112">
        <v>3022023</v>
      </c>
    </row>
    <row r="50" spans="1:7" ht="15">
      <c r="A50" s="34" t="s">
        <v>62</v>
      </c>
      <c r="B50" s="4" t="s">
        <v>89</v>
      </c>
      <c r="C50" s="69">
        <v>0</v>
      </c>
      <c r="D50" s="90">
        <v>0</v>
      </c>
      <c r="E50" s="63">
        <f t="shared" si="9"/>
        <v>0</v>
      </c>
      <c r="F50" s="107">
        <f t="shared" si="8"/>
        <v>0</v>
      </c>
      <c r="G50" s="112">
        <v>0</v>
      </c>
    </row>
    <row r="51" spans="1:7" ht="15">
      <c r="A51" s="34" t="s">
        <v>63</v>
      </c>
      <c r="B51" s="4" t="s">
        <v>90</v>
      </c>
      <c r="C51" s="69">
        <v>0</v>
      </c>
      <c r="D51" s="90">
        <v>0</v>
      </c>
      <c r="E51" s="63">
        <f t="shared" si="9"/>
        <v>0</v>
      </c>
      <c r="F51" s="107">
        <f t="shared" si="8"/>
        <v>2498</v>
      </c>
      <c r="G51" s="112">
        <v>2498</v>
      </c>
    </row>
    <row r="52" spans="1:7" ht="15">
      <c r="A52" s="34" t="s">
        <v>64</v>
      </c>
      <c r="B52" s="4" t="s">
        <v>91</v>
      </c>
      <c r="C52" s="69">
        <v>0</v>
      </c>
      <c r="D52" s="90">
        <v>0</v>
      </c>
      <c r="E52" s="63">
        <f t="shared" si="9"/>
        <v>0</v>
      </c>
      <c r="F52" s="107">
        <f t="shared" si="8"/>
        <v>0</v>
      </c>
      <c r="G52" s="112">
        <v>0</v>
      </c>
    </row>
    <row r="53" spans="1:11" ht="15.75" thickBot="1">
      <c r="A53" s="35" t="s">
        <v>65</v>
      </c>
      <c r="B53" s="15" t="s">
        <v>236</v>
      </c>
      <c r="C53" s="67">
        <v>182760</v>
      </c>
      <c r="D53" s="91">
        <v>0</v>
      </c>
      <c r="E53" s="63">
        <f t="shared" si="9"/>
        <v>182760</v>
      </c>
      <c r="F53" s="109">
        <f t="shared" si="8"/>
        <v>731586</v>
      </c>
      <c r="G53" s="113">
        <v>914346</v>
      </c>
      <c r="H53" s="2"/>
      <c r="I53" s="2"/>
      <c r="J53" s="1"/>
      <c r="K53" s="1"/>
    </row>
    <row r="54" spans="1:11" ht="15.75" thickBot="1">
      <c r="A54" s="32" t="s">
        <v>37</v>
      </c>
      <c r="B54" s="14" t="s">
        <v>92</v>
      </c>
      <c r="C54" s="68">
        <f>C55+C56+C57+C58+C59</f>
        <v>0</v>
      </c>
      <c r="D54" s="88">
        <f>SUM(D55:D59)</f>
        <v>0</v>
      </c>
      <c r="E54" s="62">
        <f>SUM(E55:E59)</f>
        <v>0</v>
      </c>
      <c r="F54" s="110">
        <f>SUM(F55:F59)</f>
        <v>0</v>
      </c>
      <c r="G54" s="118">
        <f>SUM(G55:G59)</f>
        <v>0</v>
      </c>
      <c r="H54" s="1"/>
      <c r="I54" s="1"/>
      <c r="J54" s="1"/>
      <c r="K54" s="1"/>
    </row>
    <row r="55" spans="1:7" ht="15">
      <c r="A55" s="33" t="s">
        <v>93</v>
      </c>
      <c r="B55" s="13" t="s">
        <v>242</v>
      </c>
      <c r="C55" s="66">
        <v>0</v>
      </c>
      <c r="D55" s="89">
        <v>0</v>
      </c>
      <c r="E55" s="63">
        <f>D55+C55</f>
        <v>0</v>
      </c>
      <c r="F55" s="106">
        <v>0</v>
      </c>
      <c r="G55" s="111">
        <v>0</v>
      </c>
    </row>
    <row r="56" spans="1:7" ht="15">
      <c r="A56" s="34" t="s">
        <v>94</v>
      </c>
      <c r="B56" s="4" t="s">
        <v>99</v>
      </c>
      <c r="C56" s="69">
        <v>0</v>
      </c>
      <c r="D56" s="89">
        <v>0</v>
      </c>
      <c r="E56" s="63">
        <f>D56+C56</f>
        <v>0</v>
      </c>
      <c r="F56" s="107">
        <v>0</v>
      </c>
      <c r="G56" s="112">
        <v>0</v>
      </c>
    </row>
    <row r="57" spans="1:7" ht="15">
      <c r="A57" s="34" t="s">
        <v>95</v>
      </c>
      <c r="B57" s="4" t="s">
        <v>241</v>
      </c>
      <c r="C57" s="69">
        <v>0</v>
      </c>
      <c r="D57" s="89">
        <v>0</v>
      </c>
      <c r="E57" s="63">
        <f>D57+C57</f>
        <v>0</v>
      </c>
      <c r="F57" s="107">
        <v>0</v>
      </c>
      <c r="G57" s="112">
        <v>0</v>
      </c>
    </row>
    <row r="58" spans="1:7" ht="15">
      <c r="A58" s="34" t="s">
        <v>96</v>
      </c>
      <c r="B58" s="4" t="s">
        <v>100</v>
      </c>
      <c r="C58" s="69">
        <v>0</v>
      </c>
      <c r="D58" s="89">
        <v>0</v>
      </c>
      <c r="E58" s="63">
        <f>D58+C58</f>
        <v>0</v>
      </c>
      <c r="F58" s="107">
        <v>0</v>
      </c>
      <c r="G58" s="112">
        <v>0</v>
      </c>
    </row>
    <row r="59" spans="1:7" ht="15.75" thickBot="1">
      <c r="A59" s="35" t="s">
        <v>97</v>
      </c>
      <c r="B59" s="15" t="s">
        <v>101</v>
      </c>
      <c r="C59" s="67">
        <v>0</v>
      </c>
      <c r="D59" s="89">
        <v>0</v>
      </c>
      <c r="E59" s="63">
        <f>D59+C59</f>
        <v>0</v>
      </c>
      <c r="F59" s="109">
        <v>0</v>
      </c>
      <c r="G59" s="113">
        <v>0</v>
      </c>
    </row>
    <row r="60" spans="1:9" ht="15.75" thickBot="1">
      <c r="A60" s="32" t="s">
        <v>38</v>
      </c>
      <c r="B60" s="14" t="s">
        <v>237</v>
      </c>
      <c r="C60" s="68">
        <f>C61+C62+C63</f>
        <v>0</v>
      </c>
      <c r="D60" s="88">
        <f>SUM(D61:D64)</f>
        <v>0</v>
      </c>
      <c r="E60" s="62">
        <f>SUM(E61:E64)</f>
        <v>0</v>
      </c>
      <c r="F60" s="110">
        <f>G60-E60</f>
        <v>280888</v>
      </c>
      <c r="G60" s="84">
        <f>SUM(G61:G63)</f>
        <v>280888</v>
      </c>
      <c r="H60" s="1"/>
      <c r="I60" s="1"/>
    </row>
    <row r="61" spans="1:7" ht="15">
      <c r="A61" s="33" t="s">
        <v>98</v>
      </c>
      <c r="B61" s="13" t="s">
        <v>111</v>
      </c>
      <c r="C61" s="66">
        <v>0</v>
      </c>
      <c r="D61" s="89">
        <v>0</v>
      </c>
      <c r="E61" s="73">
        <v>0</v>
      </c>
      <c r="F61" s="106">
        <v>0</v>
      </c>
      <c r="G61" s="111">
        <v>0</v>
      </c>
    </row>
    <row r="62" spans="1:7" ht="15">
      <c r="A62" s="34" t="s">
        <v>102</v>
      </c>
      <c r="B62" s="4" t="s">
        <v>112</v>
      </c>
      <c r="C62" s="69">
        <v>0</v>
      </c>
      <c r="D62" s="89">
        <v>0</v>
      </c>
      <c r="E62" s="63">
        <v>0</v>
      </c>
      <c r="F62" s="107">
        <f>G62-E62</f>
        <v>75128</v>
      </c>
      <c r="G62" s="112">
        <v>75128</v>
      </c>
    </row>
    <row r="63" spans="1:7" ht="15">
      <c r="A63" s="34" t="s">
        <v>103</v>
      </c>
      <c r="B63" s="4" t="s">
        <v>115</v>
      </c>
      <c r="C63" s="69">
        <v>0</v>
      </c>
      <c r="D63" s="89">
        <v>0</v>
      </c>
      <c r="E63" s="63">
        <v>0</v>
      </c>
      <c r="F63" s="107">
        <f>G63-E63</f>
        <v>205760</v>
      </c>
      <c r="G63" s="112">
        <v>205760</v>
      </c>
    </row>
    <row r="64" spans="1:7" ht="15.75" thickBot="1">
      <c r="A64" s="35" t="s">
        <v>104</v>
      </c>
      <c r="B64" s="15" t="s">
        <v>109</v>
      </c>
      <c r="C64" s="67">
        <v>0</v>
      </c>
      <c r="D64" s="89">
        <v>0</v>
      </c>
      <c r="E64" s="74">
        <v>0</v>
      </c>
      <c r="F64" s="107">
        <f>G64-E64</f>
        <v>0</v>
      </c>
      <c r="G64" s="113">
        <v>0</v>
      </c>
    </row>
    <row r="65" spans="1:9" ht="15.75" thickBot="1">
      <c r="A65" s="32" t="s">
        <v>39</v>
      </c>
      <c r="B65" s="14" t="s">
        <v>110</v>
      </c>
      <c r="C65" s="68">
        <f>C66+C67+C68</f>
        <v>2695707</v>
      </c>
      <c r="D65" s="88">
        <f>SUM(D66:D69)</f>
        <v>0</v>
      </c>
      <c r="E65" s="62">
        <f aca="true" t="shared" si="10" ref="E65:E74">D65+C65</f>
        <v>2695707</v>
      </c>
      <c r="F65" s="56">
        <f>G65-E65</f>
        <v>1253177</v>
      </c>
      <c r="G65" s="84">
        <f>SUM(G66:G68)</f>
        <v>3948884</v>
      </c>
      <c r="H65" s="1"/>
      <c r="I65" s="1"/>
    </row>
    <row r="66" spans="1:7" ht="15">
      <c r="A66" s="33" t="s">
        <v>105</v>
      </c>
      <c r="B66" s="13" t="s">
        <v>113</v>
      </c>
      <c r="C66" s="66">
        <v>0</v>
      </c>
      <c r="D66" s="89">
        <v>0</v>
      </c>
      <c r="E66" s="63">
        <f t="shared" si="10"/>
        <v>0</v>
      </c>
      <c r="F66" s="106">
        <v>0</v>
      </c>
      <c r="G66" s="111">
        <v>0</v>
      </c>
    </row>
    <row r="67" spans="1:7" ht="15">
      <c r="A67" s="34" t="s">
        <v>106</v>
      </c>
      <c r="B67" s="4" t="s">
        <v>114</v>
      </c>
      <c r="C67" s="69">
        <v>0</v>
      </c>
      <c r="D67" s="90">
        <v>0</v>
      </c>
      <c r="E67" s="63">
        <f t="shared" si="10"/>
        <v>0</v>
      </c>
      <c r="F67" s="107">
        <v>0</v>
      </c>
      <c r="G67" s="112">
        <v>0</v>
      </c>
    </row>
    <row r="68" spans="1:7" ht="15">
      <c r="A68" s="34" t="s">
        <v>107</v>
      </c>
      <c r="B68" s="4" t="s">
        <v>238</v>
      </c>
      <c r="C68" s="69">
        <v>2695707</v>
      </c>
      <c r="D68" s="90">
        <v>0</v>
      </c>
      <c r="E68" s="63">
        <f t="shared" si="10"/>
        <v>2695707</v>
      </c>
      <c r="F68" s="107">
        <f>G68-E68</f>
        <v>1253177</v>
      </c>
      <c r="G68" s="112">
        <v>3948884</v>
      </c>
    </row>
    <row r="69" spans="1:7" ht="15.75" thickBot="1">
      <c r="A69" s="35" t="s">
        <v>108</v>
      </c>
      <c r="B69" s="15" t="s">
        <v>116</v>
      </c>
      <c r="C69" s="67">
        <v>0</v>
      </c>
      <c r="D69" s="91">
        <v>0</v>
      </c>
      <c r="E69" s="63">
        <f t="shared" si="10"/>
        <v>0</v>
      </c>
      <c r="F69" s="109">
        <v>0</v>
      </c>
      <c r="G69" s="113">
        <v>0</v>
      </c>
    </row>
    <row r="70" spans="1:11" ht="16.5" thickBot="1">
      <c r="A70" s="38" t="s">
        <v>40</v>
      </c>
      <c r="B70" s="19" t="s">
        <v>224</v>
      </c>
      <c r="C70" s="71">
        <f>C7+C14+C26+C35+C43+C54+C60+C65</f>
        <v>161068642</v>
      </c>
      <c r="D70" s="94">
        <f>D7+D14+D26+D35+D43+D54+D60+D65</f>
        <v>52793222</v>
      </c>
      <c r="E70" s="75">
        <f t="shared" si="10"/>
        <v>213861864</v>
      </c>
      <c r="F70" s="85">
        <f>F7+F14+F26+F35+F43+F54+F60+F65</f>
        <v>46848798</v>
      </c>
      <c r="G70" s="85">
        <f>G7+G14+G26+G35+G43+G54+G60+G65</f>
        <v>260710662</v>
      </c>
      <c r="H70" s="3"/>
      <c r="I70" s="3"/>
      <c r="J70" s="3"/>
      <c r="K70" s="3"/>
    </row>
    <row r="71" spans="1:7" ht="15.75" thickBot="1">
      <c r="A71" s="42" t="s">
        <v>41</v>
      </c>
      <c r="B71" s="20" t="s">
        <v>117</v>
      </c>
      <c r="C71" s="70">
        <v>0</v>
      </c>
      <c r="D71" s="95">
        <v>0</v>
      </c>
      <c r="E71" s="65">
        <f t="shared" si="10"/>
        <v>0</v>
      </c>
      <c r="F71" s="123">
        <f>SUM(F72:F74)</f>
        <v>0</v>
      </c>
      <c r="G71" s="122">
        <f>SUM(G72:G74)</f>
        <v>0</v>
      </c>
    </row>
    <row r="72" spans="1:7" ht="15">
      <c r="A72" s="39" t="s">
        <v>118</v>
      </c>
      <c r="B72" s="13" t="s">
        <v>136</v>
      </c>
      <c r="C72" s="66">
        <v>0</v>
      </c>
      <c r="D72" s="101">
        <v>0</v>
      </c>
      <c r="E72" s="72">
        <f t="shared" si="10"/>
        <v>0</v>
      </c>
      <c r="F72" s="106">
        <v>0</v>
      </c>
      <c r="G72" s="111">
        <v>0</v>
      </c>
    </row>
    <row r="73" spans="1:7" ht="15">
      <c r="A73" s="40" t="s">
        <v>119</v>
      </c>
      <c r="B73" s="4" t="s">
        <v>137</v>
      </c>
      <c r="C73" s="69">
        <v>0</v>
      </c>
      <c r="D73" s="101">
        <v>0</v>
      </c>
      <c r="E73" s="59">
        <f t="shared" si="10"/>
        <v>0</v>
      </c>
      <c r="F73" s="107">
        <v>0</v>
      </c>
      <c r="G73" s="112">
        <v>0</v>
      </c>
    </row>
    <row r="74" spans="1:7" ht="15.75" thickBot="1">
      <c r="A74" s="41" t="s">
        <v>120</v>
      </c>
      <c r="B74" s="15" t="s">
        <v>138</v>
      </c>
      <c r="C74" s="67">
        <v>0</v>
      </c>
      <c r="D74" s="126">
        <v>0</v>
      </c>
      <c r="E74" s="127">
        <f t="shared" si="10"/>
        <v>0</v>
      </c>
      <c r="F74" s="109">
        <v>0</v>
      </c>
      <c r="G74" s="113">
        <v>0</v>
      </c>
    </row>
    <row r="75" spans="1:7" ht="15.75" thickBot="1">
      <c r="A75" s="42" t="s">
        <v>42</v>
      </c>
      <c r="B75" s="20" t="s">
        <v>139</v>
      </c>
      <c r="C75" s="70">
        <f>C76+C77+C78+C79</f>
        <v>0</v>
      </c>
      <c r="D75" s="95">
        <f>SUM(D76:D79)</f>
        <v>0</v>
      </c>
      <c r="E75" s="76">
        <f>SUM(E76:E79)</f>
        <v>0</v>
      </c>
      <c r="F75" s="117">
        <f>SUM(F76:F79)</f>
        <v>0</v>
      </c>
      <c r="G75" s="118">
        <f>SUM(G76:G79)</f>
        <v>0</v>
      </c>
    </row>
    <row r="76" spans="1:7" ht="15">
      <c r="A76" s="39" t="s">
        <v>121</v>
      </c>
      <c r="B76" s="13" t="s">
        <v>140</v>
      </c>
      <c r="C76" s="66">
        <v>0</v>
      </c>
      <c r="D76" s="101">
        <v>0</v>
      </c>
      <c r="E76" s="63">
        <f aca="true" t="shared" si="11" ref="E76:E82">D76+C76</f>
        <v>0</v>
      </c>
      <c r="F76" s="106">
        <v>0</v>
      </c>
      <c r="G76" s="111">
        <v>0</v>
      </c>
    </row>
    <row r="77" spans="1:7" ht="15">
      <c r="A77" s="40" t="s">
        <v>122</v>
      </c>
      <c r="B77" s="4" t="s">
        <v>141</v>
      </c>
      <c r="C77" s="69">
        <v>0</v>
      </c>
      <c r="D77" s="101">
        <v>0</v>
      </c>
      <c r="E77" s="63">
        <f t="shared" si="11"/>
        <v>0</v>
      </c>
      <c r="F77" s="107">
        <v>0</v>
      </c>
      <c r="G77" s="112">
        <v>0</v>
      </c>
    </row>
    <row r="78" spans="1:7" ht="15">
      <c r="A78" s="40" t="s">
        <v>123</v>
      </c>
      <c r="B78" s="4" t="s">
        <v>142</v>
      </c>
      <c r="C78" s="69">
        <v>0</v>
      </c>
      <c r="D78" s="101">
        <v>0</v>
      </c>
      <c r="E78" s="63">
        <f t="shared" si="11"/>
        <v>0</v>
      </c>
      <c r="F78" s="107">
        <v>0</v>
      </c>
      <c r="G78" s="112">
        <v>0</v>
      </c>
    </row>
    <row r="79" spans="1:7" ht="15.75" thickBot="1">
      <c r="A79" s="41" t="s">
        <v>124</v>
      </c>
      <c r="B79" s="15" t="s">
        <v>143</v>
      </c>
      <c r="C79" s="67">
        <v>0</v>
      </c>
      <c r="D79" s="101">
        <v>0</v>
      </c>
      <c r="E79" s="72">
        <f t="shared" si="11"/>
        <v>0</v>
      </c>
      <c r="F79" s="109">
        <v>0</v>
      </c>
      <c r="G79" s="113">
        <v>0</v>
      </c>
    </row>
    <row r="80" spans="1:9" ht="15.75" thickBot="1">
      <c r="A80" s="42" t="s">
        <v>125</v>
      </c>
      <c r="B80" s="20" t="s">
        <v>144</v>
      </c>
      <c r="C80" s="70">
        <f>C81+C82</f>
        <v>8671258</v>
      </c>
      <c r="D80" s="95">
        <f>SUM(D81:D82)</f>
        <v>0</v>
      </c>
      <c r="E80" s="65">
        <f t="shared" si="11"/>
        <v>8671258</v>
      </c>
      <c r="F80" s="117">
        <f>G80-E80</f>
        <v>4385010</v>
      </c>
      <c r="G80" s="118">
        <f>SUM(G81:G82)</f>
        <v>13056268</v>
      </c>
      <c r="H80" s="1"/>
      <c r="I80" s="1"/>
    </row>
    <row r="81" spans="1:7" ht="15">
      <c r="A81" s="39" t="s">
        <v>127</v>
      </c>
      <c r="B81" s="13" t="s">
        <v>240</v>
      </c>
      <c r="C81" s="66">
        <v>0</v>
      </c>
      <c r="D81" s="89">
        <v>0</v>
      </c>
      <c r="E81" s="63">
        <f t="shared" si="11"/>
        <v>0</v>
      </c>
      <c r="F81" s="106">
        <v>0</v>
      </c>
      <c r="G81" s="111">
        <v>0</v>
      </c>
    </row>
    <row r="82" spans="1:7" ht="15.75" thickBot="1">
      <c r="A82" s="41" t="s">
        <v>128</v>
      </c>
      <c r="B82" s="15" t="s">
        <v>145</v>
      </c>
      <c r="C82" s="67">
        <v>8671258</v>
      </c>
      <c r="D82" s="91">
        <v>0</v>
      </c>
      <c r="E82" s="63">
        <f t="shared" si="11"/>
        <v>8671258</v>
      </c>
      <c r="F82" s="109">
        <f>G82-E82</f>
        <v>4385010</v>
      </c>
      <c r="G82" s="113">
        <v>13056268</v>
      </c>
    </row>
    <row r="83" spans="1:9" ht="15.75" thickBot="1">
      <c r="A83" s="42" t="s">
        <v>126</v>
      </c>
      <c r="B83" s="20" t="s">
        <v>146</v>
      </c>
      <c r="C83" s="70">
        <f>C84+C85+C86</f>
        <v>0</v>
      </c>
      <c r="D83" s="95">
        <f>SUM(D84:D86)</f>
        <v>0</v>
      </c>
      <c r="E83" s="65">
        <f>SUM(E84:E86)</f>
        <v>0</v>
      </c>
      <c r="F83" s="117">
        <f>G83-E83</f>
        <v>4731665</v>
      </c>
      <c r="G83" s="118">
        <f>SUM(G84:G86)</f>
        <v>4731665</v>
      </c>
      <c r="H83" s="1"/>
      <c r="I83" s="1"/>
    </row>
    <row r="84" spans="1:7" ht="15">
      <c r="A84" s="43" t="s">
        <v>129</v>
      </c>
      <c r="B84" s="21" t="s">
        <v>147</v>
      </c>
      <c r="C84" s="128">
        <v>0</v>
      </c>
      <c r="D84" s="129">
        <v>0</v>
      </c>
      <c r="E84" s="80">
        <f>D84+C84</f>
        <v>0</v>
      </c>
      <c r="F84" s="106">
        <f>G84-E84</f>
        <v>4731665</v>
      </c>
      <c r="G84" s="111">
        <v>4731665</v>
      </c>
    </row>
    <row r="85" spans="1:7" ht="15">
      <c r="A85" s="41" t="s">
        <v>130</v>
      </c>
      <c r="B85" s="15" t="s">
        <v>148</v>
      </c>
      <c r="C85" s="67">
        <v>0</v>
      </c>
      <c r="D85" s="91">
        <v>0</v>
      </c>
      <c r="E85" s="59">
        <f>D85+C85</f>
        <v>0</v>
      </c>
      <c r="F85" s="107">
        <v>0</v>
      </c>
      <c r="G85" s="112">
        <v>0</v>
      </c>
    </row>
    <row r="86" spans="1:7" ht="15.75" thickBot="1">
      <c r="A86" s="41" t="s">
        <v>131</v>
      </c>
      <c r="B86" s="15" t="s">
        <v>149</v>
      </c>
      <c r="C86" s="67">
        <v>0</v>
      </c>
      <c r="D86" s="91">
        <v>0</v>
      </c>
      <c r="E86" s="63">
        <f>D86+C86</f>
        <v>0</v>
      </c>
      <c r="F86" s="109">
        <v>0</v>
      </c>
      <c r="G86" s="113">
        <v>0</v>
      </c>
    </row>
    <row r="87" spans="1:10" ht="15.75" thickBot="1">
      <c r="A87" s="42" t="s">
        <v>132</v>
      </c>
      <c r="B87" s="20" t="s">
        <v>150</v>
      </c>
      <c r="C87" s="70">
        <v>0</v>
      </c>
      <c r="D87" s="95">
        <v>0</v>
      </c>
      <c r="E87" s="65">
        <f>SUM(C87:D87)</f>
        <v>0</v>
      </c>
      <c r="F87" s="117">
        <v>0</v>
      </c>
      <c r="G87" s="118">
        <v>0</v>
      </c>
      <c r="H87" s="1"/>
      <c r="I87" s="1"/>
      <c r="J87" s="1"/>
    </row>
    <row r="88" spans="1:10" ht="15.75" thickBot="1">
      <c r="A88" s="42" t="s">
        <v>133</v>
      </c>
      <c r="B88" s="20" t="s">
        <v>239</v>
      </c>
      <c r="C88" s="70">
        <v>0</v>
      </c>
      <c r="D88" s="95">
        <v>0</v>
      </c>
      <c r="E88" s="65">
        <f>SUM(C88:D88)</f>
        <v>0</v>
      </c>
      <c r="F88" s="117">
        <v>0</v>
      </c>
      <c r="G88" s="118">
        <v>0</v>
      </c>
      <c r="H88" s="1"/>
      <c r="I88" s="1"/>
      <c r="J88" s="1"/>
    </row>
    <row r="89" spans="1:10" ht="16.5" thickBot="1">
      <c r="A89" s="38" t="s">
        <v>134</v>
      </c>
      <c r="B89" s="19" t="s">
        <v>151</v>
      </c>
      <c r="C89" s="71">
        <f>C88+C87+C83+C80+C75+C71</f>
        <v>8671258</v>
      </c>
      <c r="D89" s="94">
        <f>D88+D87+D83+D80+D75+D71</f>
        <v>0</v>
      </c>
      <c r="E89" s="75">
        <f>SUM(C89:D89)</f>
        <v>8671258</v>
      </c>
      <c r="F89" s="120">
        <f>G89-E89</f>
        <v>9116675</v>
      </c>
      <c r="G89" s="85">
        <f>G80+G83</f>
        <v>17787933</v>
      </c>
      <c r="H89" s="1"/>
      <c r="I89" s="1"/>
      <c r="J89" s="1"/>
    </row>
    <row r="90" spans="1:10" ht="18" thickBot="1">
      <c r="A90" s="77" t="s">
        <v>135</v>
      </c>
      <c r="B90" s="78" t="s">
        <v>225</v>
      </c>
      <c r="C90" s="97">
        <f>C70+C89</f>
        <v>169739900</v>
      </c>
      <c r="D90" s="96">
        <f>D70+D89</f>
        <v>52793222</v>
      </c>
      <c r="E90" s="79">
        <f>SUM(C90:D90)</f>
        <v>222533122</v>
      </c>
      <c r="F90" s="124">
        <f>G90-E90</f>
        <v>55965473</v>
      </c>
      <c r="G90" s="125">
        <f>G70+G89</f>
        <v>278498595</v>
      </c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3" spans="1:7" ht="21">
      <c r="A93" s="140" t="s">
        <v>231</v>
      </c>
      <c r="B93" s="140"/>
      <c r="C93" s="140"/>
      <c r="D93" s="140"/>
      <c r="E93" s="140"/>
      <c r="F93" s="140"/>
      <c r="G93" s="140"/>
    </row>
    <row r="94" spans="1:7" ht="15.75">
      <c r="A94" s="141" t="s">
        <v>230</v>
      </c>
      <c r="B94" s="141"/>
      <c r="C94" s="141"/>
      <c r="D94" s="141"/>
      <c r="E94" s="141"/>
      <c r="F94" s="141"/>
      <c r="G94" s="141"/>
    </row>
    <row r="95" spans="1:7" ht="21">
      <c r="A95" s="142" t="s">
        <v>154</v>
      </c>
      <c r="B95" s="142"/>
      <c r="C95" s="142"/>
      <c r="D95" s="142"/>
      <c r="E95" s="142"/>
      <c r="F95" s="142"/>
      <c r="G95" s="142"/>
    </row>
    <row r="96" spans="1:7" ht="15.75" thickBot="1">
      <c r="A96" t="s">
        <v>257</v>
      </c>
      <c r="B96" t="s">
        <v>155</v>
      </c>
      <c r="C96" s="143"/>
      <c r="D96" s="143"/>
      <c r="E96" s="143"/>
      <c r="F96" s="55"/>
      <c r="G96" s="138" t="s">
        <v>232</v>
      </c>
    </row>
    <row r="97" spans="1:7" ht="30.75" thickBot="1">
      <c r="A97" s="7" t="s">
        <v>15</v>
      </c>
      <c r="B97" s="8" t="s">
        <v>156</v>
      </c>
      <c r="C97" s="9" t="s">
        <v>226</v>
      </c>
      <c r="D97" s="82"/>
      <c r="E97" s="9" t="s">
        <v>227</v>
      </c>
      <c r="F97" s="82" t="s">
        <v>247</v>
      </c>
      <c r="G97" s="9" t="s">
        <v>252</v>
      </c>
    </row>
    <row r="98" spans="1:7" ht="15.75" thickBot="1">
      <c r="A98" s="10">
        <v>1</v>
      </c>
      <c r="B98" s="11">
        <v>2</v>
      </c>
      <c r="C98" s="12">
        <v>3</v>
      </c>
      <c r="D98" s="87"/>
      <c r="E98" s="61">
        <v>4</v>
      </c>
      <c r="F98" s="44">
        <v>5</v>
      </c>
      <c r="G98" s="105">
        <v>6</v>
      </c>
    </row>
    <row r="99" spans="1:7" ht="15.75" thickBot="1">
      <c r="A99" s="44" t="s">
        <v>3</v>
      </c>
      <c r="B99" s="20" t="s">
        <v>243</v>
      </c>
      <c r="C99" s="70">
        <f>SUM(C100:C104)</f>
        <v>112968351</v>
      </c>
      <c r="D99" s="98">
        <f>SUM(D100:D104)</f>
        <v>35236865</v>
      </c>
      <c r="E99" s="65">
        <f>SUM(E100:E104)</f>
        <v>148205216</v>
      </c>
      <c r="F99" s="65">
        <f>SUM(F100:F104)</f>
        <v>7767284</v>
      </c>
      <c r="G99" s="70">
        <f>SUM(G100:G104)</f>
        <v>155972500</v>
      </c>
    </row>
    <row r="100" spans="1:8" ht="15">
      <c r="A100" s="45" t="s">
        <v>4</v>
      </c>
      <c r="B100" s="29" t="s">
        <v>157</v>
      </c>
      <c r="C100" s="102">
        <v>36400156</v>
      </c>
      <c r="D100" s="58">
        <v>26361105</v>
      </c>
      <c r="E100" s="80">
        <f>D100+C100</f>
        <v>62761261</v>
      </c>
      <c r="F100" s="106">
        <f>G100-E100</f>
        <v>1848625</v>
      </c>
      <c r="G100" s="111">
        <v>64609886</v>
      </c>
      <c r="H100" s="26"/>
    </row>
    <row r="101" spans="1:8" ht="15">
      <c r="A101" s="34" t="s">
        <v>6</v>
      </c>
      <c r="B101" s="4" t="s">
        <v>158</v>
      </c>
      <c r="C101" s="69">
        <v>8224385</v>
      </c>
      <c r="D101" s="90">
        <v>3630801</v>
      </c>
      <c r="E101" s="59">
        <f>D101+C101</f>
        <v>11855186</v>
      </c>
      <c r="F101" s="107">
        <f aca="true" t="shared" si="12" ref="F101:F114">G101-E101</f>
        <v>448254</v>
      </c>
      <c r="G101" s="112">
        <v>12303440</v>
      </c>
      <c r="H101" s="26"/>
    </row>
    <row r="102" spans="1:8" ht="15">
      <c r="A102" s="34" t="s">
        <v>5</v>
      </c>
      <c r="B102" s="4" t="s">
        <v>159</v>
      </c>
      <c r="C102" s="69">
        <v>32786176</v>
      </c>
      <c r="D102" s="90">
        <v>5244959</v>
      </c>
      <c r="E102" s="59">
        <f aca="true" t="shared" si="13" ref="E102:E114">D102+C102</f>
        <v>38031135</v>
      </c>
      <c r="F102" s="107">
        <f t="shared" si="12"/>
        <v>376312</v>
      </c>
      <c r="G102" s="112">
        <v>38407447</v>
      </c>
      <c r="H102" s="26"/>
    </row>
    <row r="103" spans="1:8" ht="15">
      <c r="A103" s="34" t="s">
        <v>7</v>
      </c>
      <c r="B103" s="4" t="s">
        <v>160</v>
      </c>
      <c r="C103" s="69">
        <v>6656400</v>
      </c>
      <c r="D103" s="90">
        <v>0</v>
      </c>
      <c r="E103" s="59">
        <f t="shared" si="13"/>
        <v>6656400</v>
      </c>
      <c r="F103" s="107">
        <f t="shared" si="12"/>
        <v>-108958</v>
      </c>
      <c r="G103" s="112">
        <v>6547442</v>
      </c>
      <c r="H103" s="26"/>
    </row>
    <row r="104" spans="1:8" ht="15">
      <c r="A104" s="34" t="s">
        <v>8</v>
      </c>
      <c r="B104" s="4" t="s">
        <v>246</v>
      </c>
      <c r="C104" s="69">
        <f>SUM(C105:C114)</f>
        <v>28901234</v>
      </c>
      <c r="D104" s="90">
        <v>0</v>
      </c>
      <c r="E104" s="59">
        <f t="shared" si="13"/>
        <v>28901234</v>
      </c>
      <c r="F104" s="107">
        <f>SUM(F105:F114)</f>
        <v>5203051</v>
      </c>
      <c r="G104" s="112">
        <v>34104285</v>
      </c>
      <c r="H104" s="26"/>
    </row>
    <row r="105" spans="1:8" ht="15">
      <c r="A105" s="34" t="s">
        <v>9</v>
      </c>
      <c r="B105" s="30" t="s">
        <v>161</v>
      </c>
      <c r="C105" s="69">
        <v>1205745</v>
      </c>
      <c r="D105" s="90">
        <v>0</v>
      </c>
      <c r="E105" s="59">
        <f t="shared" si="13"/>
        <v>1205745</v>
      </c>
      <c r="F105" s="107">
        <f t="shared" si="12"/>
        <v>903383</v>
      </c>
      <c r="G105" s="112">
        <v>2109128</v>
      </c>
      <c r="H105" s="26"/>
    </row>
    <row r="106" spans="1:8" ht="15">
      <c r="A106" s="34" t="s">
        <v>163</v>
      </c>
      <c r="B106" s="30" t="s">
        <v>162</v>
      </c>
      <c r="C106" s="69">
        <v>0</v>
      </c>
      <c r="D106" s="90">
        <v>0</v>
      </c>
      <c r="E106" s="59">
        <f t="shared" si="13"/>
        <v>0</v>
      </c>
      <c r="F106" s="107">
        <f t="shared" si="12"/>
        <v>0</v>
      </c>
      <c r="G106" s="112">
        <v>0</v>
      </c>
      <c r="H106" s="26"/>
    </row>
    <row r="107" spans="1:8" ht="15">
      <c r="A107" s="34" t="s">
        <v>164</v>
      </c>
      <c r="B107" s="30" t="s">
        <v>175</v>
      </c>
      <c r="C107" s="69">
        <v>984587</v>
      </c>
      <c r="D107" s="90">
        <v>0</v>
      </c>
      <c r="E107" s="59">
        <f t="shared" si="13"/>
        <v>984587</v>
      </c>
      <c r="F107" s="107">
        <v>-984587</v>
      </c>
      <c r="G107" s="112">
        <v>0</v>
      </c>
      <c r="H107" s="26"/>
    </row>
    <row r="108" spans="1:8" ht="15">
      <c r="A108" s="34" t="s">
        <v>165</v>
      </c>
      <c r="B108" s="30" t="s">
        <v>176</v>
      </c>
      <c r="C108" s="69">
        <v>0</v>
      </c>
      <c r="D108" s="90">
        <v>0</v>
      </c>
      <c r="E108" s="59">
        <f t="shared" si="13"/>
        <v>0</v>
      </c>
      <c r="F108" s="107">
        <f t="shared" si="12"/>
        <v>0</v>
      </c>
      <c r="G108" s="112">
        <v>0</v>
      </c>
      <c r="H108" s="26"/>
    </row>
    <row r="109" spans="1:8" ht="15">
      <c r="A109" s="37" t="s">
        <v>166</v>
      </c>
      <c r="B109" s="30" t="s">
        <v>177</v>
      </c>
      <c r="C109" s="69">
        <v>25680402</v>
      </c>
      <c r="D109" s="90">
        <v>0</v>
      </c>
      <c r="E109" s="59">
        <f t="shared" si="13"/>
        <v>25680402</v>
      </c>
      <c r="F109" s="107">
        <f t="shared" si="12"/>
        <v>1120567</v>
      </c>
      <c r="G109" s="112">
        <v>26800969</v>
      </c>
      <c r="H109" s="26"/>
    </row>
    <row r="110" spans="1:8" ht="15">
      <c r="A110" s="34" t="s">
        <v>167</v>
      </c>
      <c r="B110" s="30" t="s">
        <v>178</v>
      </c>
      <c r="C110" s="69">
        <v>0</v>
      </c>
      <c r="D110" s="90">
        <v>0</v>
      </c>
      <c r="E110" s="59">
        <f t="shared" si="13"/>
        <v>0</v>
      </c>
      <c r="F110" s="107">
        <f t="shared" si="12"/>
        <v>0</v>
      </c>
      <c r="G110" s="112">
        <v>0</v>
      </c>
      <c r="H110" s="26"/>
    </row>
    <row r="111" spans="1:8" ht="15">
      <c r="A111" s="34" t="s">
        <v>168</v>
      </c>
      <c r="B111" s="30" t="s">
        <v>179</v>
      </c>
      <c r="C111" s="69">
        <v>200000</v>
      </c>
      <c r="D111" s="90">
        <v>0</v>
      </c>
      <c r="E111" s="59">
        <f t="shared" si="13"/>
        <v>200000</v>
      </c>
      <c r="F111" s="114">
        <f t="shared" si="12"/>
        <v>4485648</v>
      </c>
      <c r="G111" s="112">
        <v>4685648</v>
      </c>
      <c r="H111" s="26"/>
    </row>
    <row r="112" spans="1:8" ht="15">
      <c r="A112" s="34" t="s">
        <v>169</v>
      </c>
      <c r="B112" s="30" t="s">
        <v>180</v>
      </c>
      <c r="C112" s="69">
        <v>0</v>
      </c>
      <c r="D112" s="90">
        <v>0</v>
      </c>
      <c r="E112" s="59">
        <f t="shared" si="13"/>
        <v>0</v>
      </c>
      <c r="F112" s="114">
        <f t="shared" si="12"/>
        <v>0</v>
      </c>
      <c r="G112" s="112">
        <v>0</v>
      </c>
      <c r="H112" s="26"/>
    </row>
    <row r="113" spans="1:8" ht="15">
      <c r="A113" s="34" t="s">
        <v>170</v>
      </c>
      <c r="B113" s="5" t="s">
        <v>181</v>
      </c>
      <c r="C113" s="69">
        <v>0</v>
      </c>
      <c r="D113" s="90">
        <v>0</v>
      </c>
      <c r="E113" s="59">
        <f t="shared" si="13"/>
        <v>0</v>
      </c>
      <c r="F113" s="114">
        <f t="shared" si="12"/>
        <v>0</v>
      </c>
      <c r="G113" s="112">
        <v>0</v>
      </c>
      <c r="H113" s="26"/>
    </row>
    <row r="114" spans="1:8" ht="15.75" thickBot="1">
      <c r="A114" s="35" t="s">
        <v>171</v>
      </c>
      <c r="B114" s="16" t="s">
        <v>245</v>
      </c>
      <c r="C114" s="67">
        <v>830500</v>
      </c>
      <c r="D114" s="91">
        <v>0</v>
      </c>
      <c r="E114" s="64">
        <f t="shared" si="13"/>
        <v>830500</v>
      </c>
      <c r="F114" s="114">
        <f t="shared" si="12"/>
        <v>-321960</v>
      </c>
      <c r="G114" s="113">
        <v>508540</v>
      </c>
      <c r="H114" s="26"/>
    </row>
    <row r="115" spans="1:8" ht="15.75" thickBot="1">
      <c r="A115" s="42" t="s">
        <v>1</v>
      </c>
      <c r="B115" s="49" t="s">
        <v>187</v>
      </c>
      <c r="C115" s="70">
        <f>C116+C118+C119+C121</f>
        <v>17800000</v>
      </c>
      <c r="D115" s="95">
        <f>SUM(D116:D129)</f>
        <v>11329703</v>
      </c>
      <c r="E115" s="65">
        <f>D115+C115</f>
        <v>29129703</v>
      </c>
      <c r="F115" s="117">
        <f>G115-E115</f>
        <v>-5524894</v>
      </c>
      <c r="G115" s="118">
        <f>G116+G119</f>
        <v>23604809</v>
      </c>
      <c r="H115" s="26"/>
    </row>
    <row r="116" spans="1:7" ht="15">
      <c r="A116" s="33" t="s">
        <v>172</v>
      </c>
      <c r="B116" s="50" t="s">
        <v>182</v>
      </c>
      <c r="C116" s="66">
        <v>2000000</v>
      </c>
      <c r="D116" s="89">
        <v>11094753</v>
      </c>
      <c r="E116" s="63">
        <f>D116+C116</f>
        <v>13094753</v>
      </c>
      <c r="F116" s="106">
        <f>G116-E116</f>
        <v>-3492193</v>
      </c>
      <c r="G116" s="111">
        <v>9602560</v>
      </c>
    </row>
    <row r="117" spans="1:7" ht="15">
      <c r="A117" s="34" t="s">
        <v>17</v>
      </c>
      <c r="B117" s="5" t="s">
        <v>244</v>
      </c>
      <c r="C117" s="69">
        <v>0</v>
      </c>
      <c r="D117" s="90">
        <v>0</v>
      </c>
      <c r="E117" s="63">
        <f>D117+C117</f>
        <v>0</v>
      </c>
      <c r="F117" s="107"/>
      <c r="G117" s="112">
        <v>0</v>
      </c>
    </row>
    <row r="118" spans="1:7" ht="15">
      <c r="A118" s="34" t="s">
        <v>18</v>
      </c>
      <c r="B118" s="6" t="s">
        <v>183</v>
      </c>
      <c r="C118" s="69">
        <v>0</v>
      </c>
      <c r="D118" s="90">
        <v>0</v>
      </c>
      <c r="E118" s="63">
        <f aca="true" t="shared" si="14" ref="E118:E129">D118+C118</f>
        <v>0</v>
      </c>
      <c r="F118" s="108"/>
      <c r="G118" s="112">
        <v>0</v>
      </c>
    </row>
    <row r="119" spans="1:7" ht="15">
      <c r="A119" s="34" t="s">
        <v>19</v>
      </c>
      <c r="B119" s="6" t="s">
        <v>184</v>
      </c>
      <c r="C119" s="69">
        <v>15800000</v>
      </c>
      <c r="D119" s="90">
        <v>234950</v>
      </c>
      <c r="E119" s="63">
        <f t="shared" si="14"/>
        <v>16034950</v>
      </c>
      <c r="F119" s="107">
        <f>G119-E119</f>
        <v>-2032701</v>
      </c>
      <c r="G119" s="112">
        <v>14002249</v>
      </c>
    </row>
    <row r="120" spans="1:7" ht="15">
      <c r="A120" s="34" t="s">
        <v>20</v>
      </c>
      <c r="B120" s="5" t="s">
        <v>186</v>
      </c>
      <c r="C120" s="69">
        <v>0</v>
      </c>
      <c r="D120" s="90">
        <v>0</v>
      </c>
      <c r="E120" s="63">
        <f t="shared" si="14"/>
        <v>0</v>
      </c>
      <c r="F120" s="107">
        <v>0</v>
      </c>
      <c r="G120" s="112">
        <v>0</v>
      </c>
    </row>
    <row r="121" spans="1:7" ht="15">
      <c r="A121" s="34" t="s">
        <v>21</v>
      </c>
      <c r="B121" s="6" t="s">
        <v>185</v>
      </c>
      <c r="C121" s="69">
        <v>0</v>
      </c>
      <c r="D121" s="90">
        <v>0</v>
      </c>
      <c r="E121" s="63">
        <f t="shared" si="14"/>
        <v>0</v>
      </c>
      <c r="F121" s="107">
        <v>0</v>
      </c>
      <c r="G121" s="69">
        <v>0</v>
      </c>
    </row>
    <row r="122" spans="1:7" ht="15">
      <c r="A122" s="34" t="s">
        <v>22</v>
      </c>
      <c r="B122" s="5" t="s">
        <v>193</v>
      </c>
      <c r="C122" s="69">
        <v>0</v>
      </c>
      <c r="D122" s="90">
        <v>0</v>
      </c>
      <c r="E122" s="63">
        <f t="shared" si="14"/>
        <v>0</v>
      </c>
      <c r="F122" s="107">
        <v>0</v>
      </c>
      <c r="G122" s="69">
        <v>0</v>
      </c>
    </row>
    <row r="123" spans="1:7" ht="15">
      <c r="A123" s="34" t="s">
        <v>23</v>
      </c>
      <c r="B123" s="5" t="s">
        <v>195</v>
      </c>
      <c r="C123" s="69">
        <v>0</v>
      </c>
      <c r="D123" s="90">
        <v>0</v>
      </c>
      <c r="E123" s="63">
        <f t="shared" si="14"/>
        <v>0</v>
      </c>
      <c r="F123" s="107">
        <v>0</v>
      </c>
      <c r="G123" s="69">
        <v>0</v>
      </c>
    </row>
    <row r="124" spans="1:7" ht="15">
      <c r="A124" s="34" t="s">
        <v>24</v>
      </c>
      <c r="B124" s="5" t="s">
        <v>194</v>
      </c>
      <c r="C124" s="69">
        <v>0</v>
      </c>
      <c r="D124" s="90">
        <v>0</v>
      </c>
      <c r="E124" s="63">
        <f t="shared" si="14"/>
        <v>0</v>
      </c>
      <c r="F124" s="107">
        <v>0</v>
      </c>
      <c r="G124" s="69">
        <v>0</v>
      </c>
    </row>
    <row r="125" spans="1:7" ht="15">
      <c r="A125" s="34" t="s">
        <v>25</v>
      </c>
      <c r="B125" s="5" t="s">
        <v>196</v>
      </c>
      <c r="C125" s="69">
        <v>0</v>
      </c>
      <c r="D125" s="90">
        <v>0</v>
      </c>
      <c r="E125" s="63">
        <f t="shared" si="14"/>
        <v>0</v>
      </c>
      <c r="F125" s="107">
        <v>0</v>
      </c>
      <c r="G125" s="69">
        <v>0</v>
      </c>
    </row>
    <row r="126" spans="1:7" ht="15">
      <c r="A126" s="34" t="s">
        <v>26</v>
      </c>
      <c r="B126" s="5" t="s">
        <v>197</v>
      </c>
      <c r="C126" s="69">
        <v>0</v>
      </c>
      <c r="D126" s="90">
        <v>0</v>
      </c>
      <c r="E126" s="63">
        <f t="shared" si="14"/>
        <v>0</v>
      </c>
      <c r="F126" s="107">
        <v>0</v>
      </c>
      <c r="G126" s="69">
        <v>0</v>
      </c>
    </row>
    <row r="127" spans="1:7" ht="15">
      <c r="A127" s="34" t="s">
        <v>173</v>
      </c>
      <c r="B127" s="5" t="s">
        <v>200</v>
      </c>
      <c r="C127" s="69">
        <v>0</v>
      </c>
      <c r="D127" s="90">
        <v>0</v>
      </c>
      <c r="E127" s="63">
        <f t="shared" si="14"/>
        <v>0</v>
      </c>
      <c r="F127" s="107">
        <v>0</v>
      </c>
      <c r="G127" s="69">
        <v>0</v>
      </c>
    </row>
    <row r="128" spans="1:7" ht="15">
      <c r="A128" s="34" t="s">
        <v>174</v>
      </c>
      <c r="B128" s="5" t="s">
        <v>199</v>
      </c>
      <c r="C128" s="69">
        <v>0</v>
      </c>
      <c r="D128" s="90">
        <v>0</v>
      </c>
      <c r="E128" s="63">
        <f t="shared" si="14"/>
        <v>0</v>
      </c>
      <c r="F128" s="107">
        <v>0</v>
      </c>
      <c r="G128" s="69">
        <v>0</v>
      </c>
    </row>
    <row r="129" spans="1:7" ht="15.75" thickBot="1">
      <c r="A129" s="35" t="s">
        <v>188</v>
      </c>
      <c r="B129" s="16" t="s">
        <v>198</v>
      </c>
      <c r="C129" s="67">
        <v>0</v>
      </c>
      <c r="D129" s="91">
        <v>0</v>
      </c>
      <c r="E129" s="72">
        <f t="shared" si="14"/>
        <v>0</v>
      </c>
      <c r="F129" s="116">
        <v>0</v>
      </c>
      <c r="G129" s="119">
        <v>0</v>
      </c>
    </row>
    <row r="130" spans="1:7" ht="15.75" thickBot="1">
      <c r="A130" s="42" t="s">
        <v>2</v>
      </c>
      <c r="B130" s="49" t="s">
        <v>189</v>
      </c>
      <c r="C130" s="70">
        <f>C131+C132</f>
        <v>405950</v>
      </c>
      <c r="D130" s="95">
        <f>SUM(D131:D132)</f>
        <v>6226654</v>
      </c>
      <c r="E130" s="65">
        <f aca="true" t="shared" si="15" ref="E130:E142">D130+C130</f>
        <v>6632604</v>
      </c>
      <c r="F130" s="117">
        <f>G130-E130</f>
        <v>48713510</v>
      </c>
      <c r="G130" s="118">
        <f>SUM(G131:G132)</f>
        <v>55346114</v>
      </c>
    </row>
    <row r="131" spans="1:7" ht="15">
      <c r="A131" s="33" t="s">
        <v>43</v>
      </c>
      <c r="B131" s="17" t="s">
        <v>201</v>
      </c>
      <c r="C131" s="66">
        <v>0</v>
      </c>
      <c r="D131" s="89">
        <v>514036</v>
      </c>
      <c r="E131" s="72">
        <f t="shared" si="15"/>
        <v>514036</v>
      </c>
      <c r="F131" s="106">
        <f>G131-E131</f>
        <v>15406728</v>
      </c>
      <c r="G131" s="111">
        <v>15920764</v>
      </c>
    </row>
    <row r="132" spans="1:7" ht="15.75" thickBot="1">
      <c r="A132" s="35" t="s">
        <v>44</v>
      </c>
      <c r="B132" s="15" t="s">
        <v>190</v>
      </c>
      <c r="C132" s="67">
        <v>405950</v>
      </c>
      <c r="D132" s="91">
        <v>5712618</v>
      </c>
      <c r="E132" s="64">
        <f t="shared" si="15"/>
        <v>6118568</v>
      </c>
      <c r="F132" s="109">
        <f>G132-E132</f>
        <v>33306782</v>
      </c>
      <c r="G132" s="113">
        <v>39425350</v>
      </c>
    </row>
    <row r="133" spans="1:8" ht="16.5" thickBot="1">
      <c r="A133" s="51" t="s">
        <v>35</v>
      </c>
      <c r="B133" s="52" t="s">
        <v>191</v>
      </c>
      <c r="C133" s="103">
        <f>C130+C115+C99</f>
        <v>131174301</v>
      </c>
      <c r="D133" s="99">
        <f>D130+D115+D99</f>
        <v>52793222</v>
      </c>
      <c r="E133" s="75">
        <f t="shared" si="15"/>
        <v>183967523</v>
      </c>
      <c r="F133" s="120">
        <f>F99+F115+F130</f>
        <v>50955900</v>
      </c>
      <c r="G133" s="85">
        <f>G99+G115+G130</f>
        <v>234923423</v>
      </c>
      <c r="H133" s="3"/>
    </row>
    <row r="134" spans="1:7" ht="15.75" thickBot="1">
      <c r="A134" s="42" t="s">
        <v>36</v>
      </c>
      <c r="B134" s="20" t="s">
        <v>202</v>
      </c>
      <c r="C134" s="70">
        <f>C135+C136+C137</f>
        <v>0</v>
      </c>
      <c r="D134" s="95">
        <f>SUM(D135:D137)</f>
        <v>0</v>
      </c>
      <c r="E134" s="62">
        <f t="shared" si="15"/>
        <v>0</v>
      </c>
      <c r="F134" s="110">
        <v>0</v>
      </c>
      <c r="G134" s="84">
        <v>0</v>
      </c>
    </row>
    <row r="135" spans="1:7" ht="15">
      <c r="A135" s="33" t="s">
        <v>56</v>
      </c>
      <c r="B135" s="13" t="s">
        <v>203</v>
      </c>
      <c r="C135" s="104">
        <v>0</v>
      </c>
      <c r="D135" s="100">
        <v>0</v>
      </c>
      <c r="E135" s="63">
        <f t="shared" si="15"/>
        <v>0</v>
      </c>
      <c r="F135" s="106">
        <v>0</v>
      </c>
      <c r="G135" s="111">
        <v>0</v>
      </c>
    </row>
    <row r="136" spans="1:7" ht="15">
      <c r="A136" s="34" t="s">
        <v>57</v>
      </c>
      <c r="B136" s="4" t="s">
        <v>204</v>
      </c>
      <c r="C136" s="69">
        <v>0</v>
      </c>
      <c r="D136" s="90">
        <v>0</v>
      </c>
      <c r="E136" s="63">
        <f t="shared" si="15"/>
        <v>0</v>
      </c>
      <c r="F136" s="107">
        <v>0</v>
      </c>
      <c r="G136" s="112">
        <v>0</v>
      </c>
    </row>
    <row r="137" spans="1:7" ht="15.75" thickBot="1">
      <c r="A137" s="35" t="s">
        <v>58</v>
      </c>
      <c r="B137" s="15" t="s">
        <v>205</v>
      </c>
      <c r="C137" s="67">
        <v>0</v>
      </c>
      <c r="D137" s="91">
        <v>0</v>
      </c>
      <c r="E137" s="72">
        <f t="shared" si="15"/>
        <v>0</v>
      </c>
      <c r="F137" s="109">
        <v>0</v>
      </c>
      <c r="G137" s="113">
        <v>0</v>
      </c>
    </row>
    <row r="138" spans="1:7" ht="15.75" thickBot="1">
      <c r="A138" s="42" t="s">
        <v>37</v>
      </c>
      <c r="B138" s="20" t="s">
        <v>210</v>
      </c>
      <c r="C138" s="70">
        <f>C139+C140+C141+C142</f>
        <v>0</v>
      </c>
      <c r="D138" s="95">
        <f>SUM(D139:D142)</f>
        <v>0</v>
      </c>
      <c r="E138" s="65">
        <f t="shared" si="15"/>
        <v>0</v>
      </c>
      <c r="F138" s="117">
        <v>0</v>
      </c>
      <c r="G138" s="118">
        <v>0</v>
      </c>
    </row>
    <row r="139" spans="1:7" ht="15">
      <c r="A139" s="33" t="s">
        <v>93</v>
      </c>
      <c r="B139" s="13" t="s">
        <v>206</v>
      </c>
      <c r="C139" s="66">
        <v>0</v>
      </c>
      <c r="D139" s="101">
        <v>0</v>
      </c>
      <c r="E139" s="63">
        <f t="shared" si="15"/>
        <v>0</v>
      </c>
      <c r="F139" s="106">
        <v>0</v>
      </c>
      <c r="G139" s="111">
        <v>0</v>
      </c>
    </row>
    <row r="140" spans="1:7" ht="15">
      <c r="A140" s="34" t="s">
        <v>192</v>
      </c>
      <c r="B140" s="13" t="s">
        <v>207</v>
      </c>
      <c r="C140" s="66">
        <v>0</v>
      </c>
      <c r="D140" s="101">
        <v>0</v>
      </c>
      <c r="E140" s="63">
        <f t="shared" si="15"/>
        <v>0</v>
      </c>
      <c r="F140" s="107">
        <v>0</v>
      </c>
      <c r="G140" s="112">
        <v>0</v>
      </c>
    </row>
    <row r="141" spans="1:7" ht="15">
      <c r="A141" s="34" t="s">
        <v>95</v>
      </c>
      <c r="B141" s="13" t="s">
        <v>208</v>
      </c>
      <c r="C141" s="66">
        <v>0</v>
      </c>
      <c r="D141" s="101">
        <v>0</v>
      </c>
      <c r="E141" s="63">
        <f t="shared" si="15"/>
        <v>0</v>
      </c>
      <c r="F141" s="107">
        <v>0</v>
      </c>
      <c r="G141" s="112">
        <v>0</v>
      </c>
    </row>
    <row r="142" spans="1:7" ht="15.75" thickBot="1">
      <c r="A142" s="35" t="s">
        <v>96</v>
      </c>
      <c r="B142" s="13" t="s">
        <v>209</v>
      </c>
      <c r="C142" s="66">
        <v>0</v>
      </c>
      <c r="D142" s="101">
        <v>0</v>
      </c>
      <c r="E142" s="63">
        <f t="shared" si="15"/>
        <v>0</v>
      </c>
      <c r="F142" s="109">
        <v>0</v>
      </c>
      <c r="G142" s="113">
        <v>0</v>
      </c>
    </row>
    <row r="143" spans="1:7" ht="15.75" thickBot="1">
      <c r="A143" s="42" t="s">
        <v>38</v>
      </c>
      <c r="B143" s="20" t="s">
        <v>211</v>
      </c>
      <c r="C143" s="70">
        <f>C144+C145+C146+C147</f>
        <v>38565599</v>
      </c>
      <c r="D143" s="95">
        <f>SUM(D144:D147)</f>
        <v>0</v>
      </c>
      <c r="E143" s="65">
        <f>E144+E145+E146+E147</f>
        <v>38565599</v>
      </c>
      <c r="F143" s="117">
        <f>G143-E143</f>
        <v>5009573</v>
      </c>
      <c r="G143" s="118">
        <f>SUM(G144:G147)</f>
        <v>43575172</v>
      </c>
    </row>
    <row r="144" spans="1:7" ht="15">
      <c r="A144" s="33" t="s">
        <v>98</v>
      </c>
      <c r="B144" s="13" t="s">
        <v>212</v>
      </c>
      <c r="C144" s="66">
        <v>0</v>
      </c>
      <c r="D144" s="89">
        <v>0</v>
      </c>
      <c r="E144" s="59">
        <f>D144+C144</f>
        <v>0</v>
      </c>
      <c r="F144" s="106">
        <v>0</v>
      </c>
      <c r="G144" s="111">
        <v>0</v>
      </c>
    </row>
    <row r="145" spans="1:7" ht="15">
      <c r="A145" s="34" t="s">
        <v>102</v>
      </c>
      <c r="B145" s="13" t="s">
        <v>213</v>
      </c>
      <c r="C145" s="69">
        <v>0</v>
      </c>
      <c r="D145" s="90">
        <v>0</v>
      </c>
      <c r="E145" s="59">
        <f>D145+C145</f>
        <v>0</v>
      </c>
      <c r="F145" s="107">
        <v>4188772</v>
      </c>
      <c r="G145" s="112">
        <v>4188772</v>
      </c>
    </row>
    <row r="146" spans="1:7" ht="15">
      <c r="A146" s="34" t="s">
        <v>103</v>
      </c>
      <c r="B146" s="4" t="s">
        <v>228</v>
      </c>
      <c r="C146" s="69">
        <v>38565599</v>
      </c>
      <c r="D146" s="90">
        <v>0</v>
      </c>
      <c r="E146" s="59">
        <f>D146+C146</f>
        <v>38565599</v>
      </c>
      <c r="F146" s="107">
        <f>G146-E146</f>
        <v>820801</v>
      </c>
      <c r="G146" s="112">
        <v>39386400</v>
      </c>
    </row>
    <row r="147" spans="1:7" ht="15.75" thickBot="1">
      <c r="A147" s="35" t="s">
        <v>104</v>
      </c>
      <c r="B147" s="15" t="s">
        <v>214</v>
      </c>
      <c r="C147" s="67">
        <v>0</v>
      </c>
      <c r="D147" s="91">
        <v>0</v>
      </c>
      <c r="E147" s="64">
        <f>D147+C147</f>
        <v>0</v>
      </c>
      <c r="F147" s="109">
        <v>0</v>
      </c>
      <c r="G147" s="113">
        <v>0</v>
      </c>
    </row>
    <row r="148" spans="1:7" ht="15.75" thickBot="1">
      <c r="A148" s="42" t="s">
        <v>39</v>
      </c>
      <c r="B148" s="20" t="s">
        <v>215</v>
      </c>
      <c r="C148" s="70">
        <v>0</v>
      </c>
      <c r="D148" s="95">
        <v>0</v>
      </c>
      <c r="E148" s="62">
        <f>D148+C148</f>
        <v>0</v>
      </c>
      <c r="F148" s="110">
        <v>0</v>
      </c>
      <c r="G148" s="84">
        <v>0</v>
      </c>
    </row>
    <row r="149" spans="1:7" ht="16.5" thickBot="1">
      <c r="A149" s="38" t="s">
        <v>40</v>
      </c>
      <c r="B149" s="19" t="s">
        <v>216</v>
      </c>
      <c r="C149" s="71">
        <f>C134+C138+C143+C148</f>
        <v>38565599</v>
      </c>
      <c r="D149" s="94">
        <f>D134+D138+D143+D148</f>
        <v>0</v>
      </c>
      <c r="E149" s="75">
        <f>E134+E138+E143+E148</f>
        <v>38565599</v>
      </c>
      <c r="F149" s="75">
        <f>F134+F138+F143+F148</f>
        <v>5009573</v>
      </c>
      <c r="G149" s="71">
        <f>G134+G138+G143+G148</f>
        <v>43575172</v>
      </c>
    </row>
    <row r="150" spans="1:7" ht="21" customHeight="1" thickBot="1">
      <c r="A150" s="77" t="s">
        <v>41</v>
      </c>
      <c r="B150" s="78" t="s">
        <v>217</v>
      </c>
      <c r="C150" s="97">
        <f>C149+C133</f>
        <v>169739900</v>
      </c>
      <c r="D150" s="96">
        <f>D149+D133</f>
        <v>52793222</v>
      </c>
      <c r="E150" s="81">
        <f>E149+E133</f>
        <v>222533122</v>
      </c>
      <c r="F150" s="81">
        <f>F149+F133</f>
        <v>55965473</v>
      </c>
      <c r="G150" s="121">
        <f>G149+G133</f>
        <v>278498595</v>
      </c>
    </row>
    <row r="151" spans="1:7" ht="66.75" customHeight="1">
      <c r="A151" s="139" t="s">
        <v>219</v>
      </c>
      <c r="B151" s="139"/>
      <c r="C151" s="139"/>
      <c r="D151" s="139"/>
      <c r="E151" s="139"/>
      <c r="F151" s="139"/>
      <c r="G151" s="139"/>
    </row>
    <row r="152" spans="1:7" ht="15" customHeight="1" thickBot="1">
      <c r="A152" s="46" t="s">
        <v>218</v>
      </c>
      <c r="B152" s="115"/>
      <c r="C152" s="115"/>
      <c r="D152" s="115"/>
      <c r="E152" s="115"/>
      <c r="F152" s="115"/>
      <c r="G152" s="138" t="s">
        <v>229</v>
      </c>
    </row>
    <row r="153" spans="1:7" ht="25.5">
      <c r="A153" s="130" t="s">
        <v>220</v>
      </c>
      <c r="B153" s="131" t="s">
        <v>221</v>
      </c>
      <c r="C153" s="132">
        <f>C70-C133</f>
        <v>29894341</v>
      </c>
      <c r="D153" s="132">
        <f>D70-D133</f>
        <v>0</v>
      </c>
      <c r="E153" s="133">
        <f>E70-E133</f>
        <v>29894341</v>
      </c>
      <c r="F153" s="133">
        <f>F70-F133</f>
        <v>-4107102</v>
      </c>
      <c r="G153" s="133">
        <f>G70-G133</f>
        <v>25787239</v>
      </c>
    </row>
    <row r="154" spans="1:7" ht="26.25" thickBot="1">
      <c r="A154" s="134" t="s">
        <v>1</v>
      </c>
      <c r="B154" s="135" t="s">
        <v>222</v>
      </c>
      <c r="C154" s="136">
        <f>C89-C149</f>
        <v>-29894341</v>
      </c>
      <c r="D154" s="136">
        <f>D89-D149</f>
        <v>0</v>
      </c>
      <c r="E154" s="137">
        <f>E89-E149</f>
        <v>-29894341</v>
      </c>
      <c r="F154" s="137">
        <f>F89-F149</f>
        <v>4107102</v>
      </c>
      <c r="G154" s="137">
        <f>G89-G149</f>
        <v>-25787239</v>
      </c>
    </row>
    <row r="155" spans="1:7" ht="15">
      <c r="A155" s="53"/>
      <c r="B155" s="54"/>
      <c r="C155" s="57"/>
      <c r="D155" s="57"/>
      <c r="E155" s="57"/>
      <c r="F155" s="54"/>
      <c r="G155" s="26"/>
    </row>
    <row r="156" spans="1:7" ht="15">
      <c r="A156" s="46"/>
      <c r="B156" s="22"/>
      <c r="C156" s="58"/>
      <c r="D156" s="58"/>
      <c r="E156" s="58"/>
      <c r="F156" s="22"/>
      <c r="G156" s="26"/>
    </row>
    <row r="157" spans="1:6" ht="15">
      <c r="A157" s="46"/>
      <c r="B157" s="22"/>
      <c r="C157" s="58"/>
      <c r="D157" s="58"/>
      <c r="E157" s="58"/>
      <c r="F157" s="22"/>
    </row>
    <row r="158" spans="1:6" ht="15">
      <c r="A158" s="46"/>
      <c r="B158" s="22"/>
      <c r="C158" s="22"/>
      <c r="D158" s="22"/>
      <c r="E158" s="22"/>
      <c r="F158" s="22"/>
    </row>
    <row r="159" spans="1:6" ht="15.75">
      <c r="A159" s="47"/>
      <c r="B159" s="24"/>
      <c r="C159" s="24"/>
      <c r="D159" s="24"/>
      <c r="E159" s="24"/>
      <c r="F159" s="24"/>
    </row>
    <row r="160" spans="1:6" ht="15">
      <c r="A160" s="48"/>
      <c r="B160" s="22"/>
      <c r="C160" s="26"/>
      <c r="D160" s="26"/>
      <c r="E160" s="26"/>
      <c r="F160" s="26"/>
    </row>
    <row r="161" spans="1:6" ht="15">
      <c r="A161" s="48"/>
      <c r="B161" s="22"/>
      <c r="C161" s="26"/>
      <c r="D161" s="26"/>
      <c r="E161" s="26"/>
      <c r="F161" s="26"/>
    </row>
    <row r="162" spans="1:6" ht="15">
      <c r="A162" s="25"/>
      <c r="B162" s="22"/>
      <c r="C162" s="26"/>
      <c r="D162" s="26"/>
      <c r="E162" s="26"/>
      <c r="F162" s="26"/>
    </row>
    <row r="163" spans="1:6" ht="15">
      <c r="A163" s="25"/>
      <c r="B163" s="22"/>
      <c r="C163" s="26"/>
      <c r="D163" s="26"/>
      <c r="E163" s="26"/>
      <c r="F163" s="26"/>
    </row>
    <row r="164" spans="1:6" ht="15">
      <c r="A164" s="27"/>
      <c r="B164" s="28"/>
      <c r="C164" s="28"/>
      <c r="D164" s="28"/>
      <c r="E164" s="28"/>
      <c r="F164" s="28"/>
    </row>
    <row r="165" spans="1:6" ht="15">
      <c r="A165" s="25"/>
      <c r="B165" s="22"/>
      <c r="C165" s="26"/>
      <c r="D165" s="26"/>
      <c r="E165" s="26"/>
      <c r="F165" s="26"/>
    </row>
    <row r="166" spans="1:6" ht="15">
      <c r="A166" s="25"/>
      <c r="B166" s="22"/>
      <c r="C166" s="26"/>
      <c r="D166" s="26"/>
      <c r="E166" s="26"/>
      <c r="F166" s="26"/>
    </row>
    <row r="167" spans="1:6" ht="15">
      <c r="A167" s="25"/>
      <c r="B167" s="22"/>
      <c r="C167" s="26"/>
      <c r="D167" s="26"/>
      <c r="E167" s="26"/>
      <c r="F167" s="26"/>
    </row>
    <row r="168" spans="1:6" ht="15">
      <c r="A168" s="25"/>
      <c r="B168" s="22"/>
      <c r="C168" s="26"/>
      <c r="D168" s="26"/>
      <c r="E168" s="26"/>
      <c r="F168" s="26"/>
    </row>
    <row r="169" spans="1:6" ht="15">
      <c r="A169" s="27"/>
      <c r="B169" s="28"/>
      <c r="C169" s="28"/>
      <c r="D169" s="28"/>
      <c r="E169" s="28"/>
      <c r="F169" s="28"/>
    </row>
    <row r="170" spans="1:6" ht="15">
      <c r="A170" s="25"/>
      <c r="B170" s="22"/>
      <c r="C170" s="26"/>
      <c r="D170" s="26"/>
      <c r="E170" s="26"/>
      <c r="F170" s="26"/>
    </row>
    <row r="171" spans="1:6" ht="15">
      <c r="A171" s="25"/>
      <c r="B171" s="22"/>
      <c r="C171" s="26"/>
      <c r="D171" s="26"/>
      <c r="E171" s="26"/>
      <c r="F171" s="26"/>
    </row>
    <row r="172" spans="1:6" ht="15">
      <c r="A172" s="27"/>
      <c r="B172" s="28"/>
      <c r="C172" s="28"/>
      <c r="D172" s="28"/>
      <c r="E172" s="28"/>
      <c r="F172" s="28"/>
    </row>
    <row r="173" spans="1:6" ht="15">
      <c r="A173" s="25"/>
      <c r="B173" s="22"/>
      <c r="C173" s="26"/>
      <c r="D173" s="26"/>
      <c r="E173" s="26"/>
      <c r="F173" s="26"/>
    </row>
    <row r="174" spans="1:6" ht="15">
      <c r="A174" s="25"/>
      <c r="B174" s="22"/>
      <c r="C174" s="26"/>
      <c r="D174" s="26"/>
      <c r="E174" s="26"/>
      <c r="F174" s="26"/>
    </row>
    <row r="175" spans="1:6" ht="15">
      <c r="A175" s="25"/>
      <c r="B175" s="22"/>
      <c r="C175" s="26"/>
      <c r="D175" s="26"/>
      <c r="E175" s="26"/>
      <c r="F175" s="26"/>
    </row>
    <row r="176" spans="1:6" ht="15">
      <c r="A176" s="27"/>
      <c r="B176" s="28"/>
      <c r="C176" s="28"/>
      <c r="D176" s="28"/>
      <c r="E176" s="28"/>
      <c r="F176" s="28"/>
    </row>
    <row r="177" spans="1:6" ht="15">
      <c r="A177" s="27"/>
      <c r="B177" s="28"/>
      <c r="C177" s="28"/>
      <c r="D177" s="28"/>
      <c r="E177" s="28"/>
      <c r="F177" s="28"/>
    </row>
    <row r="178" spans="1:6" ht="15">
      <c r="A178" s="27"/>
      <c r="B178" s="28"/>
      <c r="C178" s="28"/>
      <c r="D178" s="28"/>
      <c r="E178" s="28"/>
      <c r="F178" s="28"/>
    </row>
    <row r="179" spans="1:6" ht="15.75">
      <c r="A179" s="23"/>
      <c r="B179" s="24"/>
      <c r="C179" s="24"/>
      <c r="D179" s="24"/>
      <c r="E179" s="24"/>
      <c r="F179" s="24"/>
    </row>
  </sheetData>
  <sheetProtection/>
  <mergeCells count="9">
    <mergeCell ref="A151:G151"/>
    <mergeCell ref="A1:G1"/>
    <mergeCell ref="A2:G2"/>
    <mergeCell ref="A3:G3"/>
    <mergeCell ref="C96:E96"/>
    <mergeCell ref="C4:E4"/>
    <mergeCell ref="A95:G95"/>
    <mergeCell ref="A94:G94"/>
    <mergeCell ref="A93:G93"/>
  </mergeCells>
  <printOptions/>
  <pageMargins left="0.5905511811023623" right="0.5905511811023623" top="0.9208333333333333" bottom="0.71" header="0.46" footer="0.71"/>
  <pageSetup horizontalDpi="600" verticalDpi="600" orientation="portrait" paperSize="9" scale="65" r:id="rId1"/>
  <headerFooter>
    <oddHeader>&amp;C&amp;"Calibri,Félkövér"1. melléklet 
a 2/2017.(VII.05.)önkormányzati rendelethez</oddHeader>
    <oddFooter>&amp;C&amp;P. oldal</oddFooter>
  </headerFooter>
  <rowBreaks count="1" manualBreakCount="1"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Vali</cp:lastModifiedBy>
  <cp:lastPrinted>2017-06-14T12:03:44Z</cp:lastPrinted>
  <dcterms:created xsi:type="dcterms:W3CDTF">2015-01-08T13:21:43Z</dcterms:created>
  <dcterms:modified xsi:type="dcterms:W3CDTF">2017-07-05T12:31:16Z</dcterms:modified>
  <cp:category/>
  <cp:version/>
  <cp:contentType/>
  <cp:contentStatus/>
</cp:coreProperties>
</file>