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45" windowWidth="11355" windowHeight="8700" tabRatio="766" firstSheet="18" activeTab="21"/>
  </bookViews>
  <sheets>
    <sheet name="Címlista" sheetId="1" r:id="rId1"/>
    <sheet name="Emérleg összevont" sheetId="2" r:id="rId2"/>
    <sheet name="Mérleg Eszköz ÁNK" sheetId="3" r:id="rId3"/>
    <sheet name="EMérleg  ÁMK" sheetId="4" r:id="rId4"/>
    <sheet name="Mérleg Forrás ÁMK" sheetId="5" r:id="rId5"/>
    <sheet name="Egysz.Mérleg ÖNKORM." sheetId="6" r:id="rId6"/>
    <sheet name=" Mérleg Eszköz Önk" sheetId="7" r:id="rId7"/>
    <sheet name="Mérleg Forrás Önk" sheetId="8" r:id="rId8"/>
    <sheet name="Eredménykim. Önk." sheetId="9" r:id="rId9"/>
    <sheet name="Eredménykim. ÁMK" sheetId="10" r:id="rId10"/>
    <sheet name=" Eredménykimutatás Konszol." sheetId="11" r:id="rId11"/>
    <sheet name="Pénzforgalmi kimutatás konszoli" sheetId="12" r:id="rId12"/>
    <sheet name="pénzforgalmi kim. ÁMK" sheetId="13" r:id="rId13"/>
    <sheet name="Pénzforgalmi kim. Önk." sheetId="14" r:id="rId14"/>
    <sheet name="Normatív támogatás" sheetId="15" r:id="rId15"/>
    <sheet name="Közhatalmi bevételek" sheetId="16" r:id="rId16"/>
    <sheet name="Cofog B-K ÁMK" sheetId="17" r:id="rId17"/>
    <sheet name="Bevétel COFOG Önkorm." sheetId="18" r:id="rId18"/>
    <sheet name="Kiadás Cofog Önkorm." sheetId="19" r:id="rId19"/>
    <sheet name="Maradvány kim. ÁMK" sheetId="20" r:id="rId20"/>
    <sheet name="Maradvány kim. Önk" sheetId="21" r:id="rId21"/>
    <sheet name="Maradvány kimutatás konszol." sheetId="22" r:id="rId22"/>
    <sheet name="Felhalmozási kiadások" sheetId="23" r:id="rId23"/>
    <sheet name="Ellátottak juttatásai" sheetId="24" r:id="rId24"/>
    <sheet name="Létszám össz." sheetId="25" r:id="rId25"/>
    <sheet name="Létszám" sheetId="26" r:id="rId26"/>
    <sheet name="Részletes létszám ÁMK" sheetId="27" r:id="rId27"/>
    <sheet name="Vagyonkimutatás" sheetId="28" r:id="rId28"/>
    <sheet name="3 éves pénzforgalmi mérleg" sheetId="29" r:id="rId29"/>
    <sheet name="több éves kih. járó döntés" sheetId="30" r:id="rId30"/>
    <sheet name="közvetett támogatások" sheetId="31" r:id="rId31"/>
  </sheets>
  <definedNames>
    <definedName name="_xlnm.Print_Area" localSheetId="23">'Ellátottak juttatásai'!#REF!</definedName>
  </definedNames>
  <calcPr fullCalcOnLoad="1"/>
</workbook>
</file>

<file path=xl/sharedStrings.xml><?xml version="1.0" encoding="utf-8"?>
<sst xmlns="http://schemas.openxmlformats.org/spreadsheetml/2006/main" count="1430" uniqueCount="692">
  <si>
    <t>Megnevezés</t>
  </si>
  <si>
    <t>Személyi juttatás</t>
  </si>
  <si>
    <t xml:space="preserve">ÖSSZESEN </t>
  </si>
  <si>
    <t>Közvilágítás</t>
  </si>
  <si>
    <t>Összesen</t>
  </si>
  <si>
    <t>Hitelek</t>
  </si>
  <si>
    <t>Közgyógyellátás</t>
  </si>
  <si>
    <t>Munkaadót terh. jár.</t>
  </si>
  <si>
    <t>Megnevezése</t>
  </si>
  <si>
    <t>a) Engedélyezett létszámkeret
    (álláshely)</t>
  </si>
  <si>
    <t>b) Átlagos statisztikai 
    állományi létszám</t>
  </si>
  <si>
    <t>d) Közhasznú, közcélú foglalkoztatottak
     átlagos statisztikai létszáma</t>
  </si>
  <si>
    <t xml:space="preserve">         -ebből pedagógus álláshelyek száma</t>
  </si>
  <si>
    <t>Ellátottak pénzbeli juttatásai</t>
  </si>
  <si>
    <t>III.</t>
  </si>
  <si>
    <t>Működési bevételek</t>
  </si>
  <si>
    <t>Felhalmozási bevételek</t>
  </si>
  <si>
    <t>Önkormányzat</t>
  </si>
  <si>
    <t>A</t>
  </si>
  <si>
    <t>B</t>
  </si>
  <si>
    <t>MEGNEVEZÉS</t>
  </si>
  <si>
    <t>Eredeti</t>
  </si>
  <si>
    <t>Módosított</t>
  </si>
  <si>
    <t>Teljesítés</t>
  </si>
  <si>
    <t>Magánszemélyek kommunális adója</t>
  </si>
  <si>
    <t>Sor-szám</t>
  </si>
  <si>
    <t>előirányzat</t>
  </si>
  <si>
    <t>Foglalkoztatást helyettesítő támogatás</t>
  </si>
  <si>
    <t>Lakásfenntartási támogatás</t>
  </si>
  <si>
    <t>II.  Tárgyi eszközök</t>
  </si>
  <si>
    <t>Személyi juttatások</t>
  </si>
  <si>
    <t>c) December 31.napján munkajogi záró létszám</t>
  </si>
  <si>
    <t>C</t>
  </si>
  <si>
    <t>Közutak fenntartása</t>
  </si>
  <si>
    <t>Családi támogatások összesen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</si>
  <si>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</si>
  <si>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</si>
  <si>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</si>
  <si>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</si>
  <si>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>Tárgyévi nyitó</t>
  </si>
  <si>
    <t>Ellenőrzés, önellenőrzés</t>
  </si>
  <si>
    <t>Tárgyévi záró</t>
  </si>
  <si>
    <t>Nemzeti vagyonba tartozó befekt.eszk.</t>
  </si>
  <si>
    <t>I</t>
  </si>
  <si>
    <t>Immateriális javak</t>
  </si>
  <si>
    <t>II</t>
  </si>
  <si>
    <t>Tárgyi eszközök</t>
  </si>
  <si>
    <t>III</t>
  </si>
  <si>
    <t>Befektetett pü-i eszközök</t>
  </si>
  <si>
    <t>IV</t>
  </si>
  <si>
    <t>Koncesszióba, vagyonkezelésbe adott eszköz</t>
  </si>
  <si>
    <t>Nemzeti vagyonba tartozó forgóeszk.</t>
  </si>
  <si>
    <t>Készletek</t>
  </si>
  <si>
    <t>Értékpapírok</t>
  </si>
  <si>
    <t>Pénzeszközök</t>
  </si>
  <si>
    <t>V</t>
  </si>
  <si>
    <t>D</t>
  </si>
  <si>
    <t>Követelések</t>
  </si>
  <si>
    <t>Ktv.évben esedékes</t>
  </si>
  <si>
    <t>Ktv.évet követő évben esedékes</t>
  </si>
  <si>
    <t>Követelés jellegű sajátos elszámolás</t>
  </si>
  <si>
    <t>E</t>
  </si>
  <si>
    <t>Egyéb sajátos eszközold.elszámolás</t>
  </si>
  <si>
    <t>F</t>
  </si>
  <si>
    <t>Aktív időbeli elhatárolás</t>
  </si>
  <si>
    <t>Eszközök összesen</t>
  </si>
  <si>
    <t>G</t>
  </si>
  <si>
    <t>Saját tőke</t>
  </si>
  <si>
    <t>Nemzeti vagyon induláskori értéke</t>
  </si>
  <si>
    <t>Nemzeti vagyon változásai</t>
  </si>
  <si>
    <t>Egyéb vagyon induláskori értéke és változásai</t>
  </si>
  <si>
    <t>Felhalmozási eredmény</t>
  </si>
  <si>
    <t>Eszközök értékhelyesbítésének forrása</t>
  </si>
  <si>
    <t>VI</t>
  </si>
  <si>
    <t>Mérleg szerinti eredmény</t>
  </si>
  <si>
    <t>H</t>
  </si>
  <si>
    <t>Kötelezettségek</t>
  </si>
  <si>
    <t>Kötelez.jellegű sajátos elszámolások</t>
  </si>
  <si>
    <t>J</t>
  </si>
  <si>
    <t>Kincstári szla-vezetéssel kapcs.elszámolás</t>
  </si>
  <si>
    <t>Passzív időbeli elhatárolás</t>
  </si>
  <si>
    <t>Források összesen</t>
  </si>
  <si>
    <t>A. NEMZETI VAGYONBA TARTOZÓ BEF. ESZKÖZ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</si>
  <si>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</si>
  <si>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</si>
  <si>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</si>
  <si>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</si>
  <si>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 xml:space="preserve">     Ingatlanok és kapcsolódó vagyoni ért. jogok</t>
  </si>
  <si>
    <t xml:space="preserve">     Gép, berendezés, felszerelés, jármű</t>
  </si>
  <si>
    <t xml:space="preserve">     Tenyészállatok</t>
  </si>
  <si>
    <t xml:space="preserve">     Beruházások, felújítások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</si>
  <si>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</si>
  <si>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</si>
  <si>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</si>
  <si>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</si>
  <si>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</si>
  <si>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>IV.  Koncesszióba, vagyonkez-be adott eszközök</t>
  </si>
  <si>
    <t xml:space="preserve">    Koncesszióba, vagyonkez-be adott eszköz</t>
  </si>
  <si>
    <t xml:space="preserve">    Koncesszióba, vagyonkez-be adott e.ért.hely.</t>
  </si>
  <si>
    <t>B. NEMZETI VAGYONBA TART. FORGÓESZKÖZ</t>
  </si>
  <si>
    <t xml:space="preserve">     Vásárolt készletek</t>
  </si>
  <si>
    <t xml:space="preserve">     Átsorolt, követelés fejében átvett készlet</t>
  </si>
  <si>
    <t xml:space="preserve">     Egyéb készlet</t>
  </si>
  <si>
    <t xml:space="preserve">     Befejezetlen termelés, fékész termék, késztermék</t>
  </si>
  <si>
    <t xml:space="preserve">     Növendék-, hízó- és egyéb állat</t>
  </si>
  <si>
    <t>II.  Értékpapírok</t>
  </si>
  <si>
    <t xml:space="preserve">     Nem tartós részesedések</t>
  </si>
  <si>
    <t xml:space="preserve">     Forgatási célkú hitelvisz-t megtestesítő értékpapírok</t>
  </si>
  <si>
    <t>C.  PÉNZESZKÖZÖK</t>
  </si>
  <si>
    <t>II.  Pénztárak, csekkek, betétkönyvek</t>
  </si>
  <si>
    <t>III. Forintszámlák</t>
  </si>
  <si>
    <t>IV. Devizaszámlák</t>
  </si>
  <si>
    <t>D.  KÖVETELÉSEK</t>
  </si>
  <si>
    <t>I.   Ktv.-i évben esedékes követelés</t>
  </si>
  <si>
    <t xml:space="preserve">    Működési támog.bevételére Áh-on belülről</t>
  </si>
  <si>
    <t xml:space="preserve">    Felhalmozási támog.bevételére Áh-on belülről</t>
  </si>
  <si>
    <t xml:space="preserve">    Közhatalmi bevételre</t>
  </si>
  <si>
    <t xml:space="preserve">    Működési bevételre</t>
  </si>
  <si>
    <t xml:space="preserve">    Felhalmozási bevételre</t>
  </si>
  <si>
    <t xml:space="preserve">    Működési célú átevtt bevételre</t>
  </si>
  <si>
    <t xml:space="preserve">    Felhalmozási célú átevtt bevételre</t>
  </si>
  <si>
    <t xml:space="preserve">    Finanszírozási bevételre</t>
  </si>
  <si>
    <t>II.   Ktv.-i évet követően esedékes követelés</t>
  </si>
  <si>
    <t>III.   Követelés jellegű sajátos elszámolások</t>
  </si>
  <si>
    <t xml:space="preserve">    Adott előlegek</t>
  </si>
  <si>
    <t xml:space="preserve">    Továbbadási célból folyós.támogatás, ellátás elszám.</t>
  </si>
  <si>
    <t xml:space="preserve">    Más által beszedett bevételek elszámolása</t>
  </si>
  <si>
    <t xml:space="preserve">    Forgótőke elszámolása</t>
  </si>
  <si>
    <t xml:space="preserve">    Vagyonk-be adott eszk-zel kapcs.visszapótl.követ.elsz.</t>
  </si>
  <si>
    <t xml:space="preserve">    Nem Tb-alapjait terh. Kifizetett ellátás megtér.elsz.</t>
  </si>
  <si>
    <t xml:space="preserve">    Folyós.,megelőleg.Tb-és családtámogatási ellátás elsz.</t>
  </si>
  <si>
    <t>E.  EGYÉB SAJÁTOS ESZKÖZOLD.ELSZÁMOLÁS</t>
  </si>
  <si>
    <t>F.  AKTÍV IDŐBELI ELHATÁROLÁS</t>
  </si>
  <si>
    <t xml:space="preserve">    Eredményszemléletű bevételek aktív időbeli elhatárolása</t>
  </si>
  <si>
    <t xml:space="preserve">    Költségek, ráfordítások aktív időbeli elhatárolása</t>
  </si>
  <si>
    <t xml:space="preserve">    Halasztott ráfordítások</t>
  </si>
  <si>
    <t>ESZKÖZÖK ÖSSZESEN</t>
  </si>
  <si>
    <t>G. SAJÁT TŐKE</t>
  </si>
  <si>
    <t>I.    Nemzeti vagyon induláskori értéke</t>
  </si>
  <si>
    <t>II.   Nemzeti vagyon változásai</t>
  </si>
  <si>
    <t>III.  Egyéb eszközök induláskori értéke és változásai</t>
  </si>
  <si>
    <t>IV.  Felhalmozott eredmény</t>
  </si>
  <si>
    <t>V.   Eszközök értékhelyesbítésének forrása</t>
  </si>
  <si>
    <t>VI.   Mérleg szerinti eredmény</t>
  </si>
  <si>
    <t>H.    KÖTELEZETTSÉGEK</t>
  </si>
  <si>
    <t>I.   Ktv.-i évben esedékes kötelezettségek</t>
  </si>
  <si>
    <t xml:space="preserve">    Személyi juttatásokra</t>
  </si>
  <si>
    <t xml:space="preserve">    Munkaadót terhelő járulék és szociális hozzájárulási adó</t>
  </si>
  <si>
    <t xml:space="preserve">    Dologi kiadásokra</t>
  </si>
  <si>
    <t xml:space="preserve">    Ellátottak pénzbei juttatásaira</t>
  </si>
  <si>
    <t xml:space="preserve">    Egyéb működési célú kiadásokra</t>
  </si>
  <si>
    <t xml:space="preserve">    Beruházásokra</t>
  </si>
  <si>
    <t xml:space="preserve">    Felújításokra</t>
  </si>
  <si>
    <t xml:space="preserve">    Egyéb felhalmozási célú kiadásokra</t>
  </si>
  <si>
    <t xml:space="preserve">    Finanszírozási célú kiadásokra</t>
  </si>
  <si>
    <t>II.   Ktv.-i évet követően esedékes kötelezettség</t>
  </si>
  <si>
    <t>III.   Kötelezettségjellegű sajátos elszámolások</t>
  </si>
  <si>
    <t xml:space="preserve">    Kapott előlegek</t>
  </si>
  <si>
    <t xml:space="preserve">    Továbbadási célból folyós.támogatás, ellátás elszámolása</t>
  </si>
  <si>
    <t xml:space="preserve">    Más szervezetet megillető bevételek elszámolása</t>
  </si>
  <si>
    <t xml:space="preserve">    Vagyonk-be vett eszk-zel kapcs.visszapótl.kötelezettség elsz.</t>
  </si>
  <si>
    <t xml:space="preserve">    Nem Tb-alapjait terh.kifizetett ellátás megtérítésének elsz.</t>
  </si>
  <si>
    <t xml:space="preserve">    Munkáltató által korengedm.nyugdíjhoz fizetett hj.elsz.</t>
  </si>
  <si>
    <t xml:space="preserve">    Eredményszemléletű bevételek passzív időbeli elhatár.</t>
  </si>
  <si>
    <t xml:space="preserve">    Költségek, ráfordítások passzív időbeli elhatárolása</t>
  </si>
  <si>
    <t xml:space="preserve">    Halasztott eredményszemléletű bevételek</t>
  </si>
  <si>
    <t>FORRÁSOK ÖSSZESEN</t>
  </si>
  <si>
    <t>Tárgyév eredeti előirányzat</t>
  </si>
  <si>
    <t>Munkaadókat terhelő járulékok és szocilis hj-adó</t>
  </si>
  <si>
    <t>Dologi kiadások</t>
  </si>
  <si>
    <t>Ellátottak pénzbeli juttatásiai</t>
  </si>
  <si>
    <t>Egyéb működési célú kiadások</t>
  </si>
  <si>
    <t>Beruházások</t>
  </si>
  <si>
    <t>- ebből: részesedés-szerzés és -növelés</t>
  </si>
  <si>
    <t>Felújítások</t>
  </si>
  <si>
    <t>Felhalmozási kiadások-áfa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</si>
  <si>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</si>
  <si>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</si>
  <si>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</si>
  <si>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</si>
  <si>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</si>
  <si>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</si>
  <si>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</si>
  <si>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</si>
  <si>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</si>
  <si>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</si>
  <si>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</si>
  <si>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</si>
  <si>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</si>
  <si>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</si>
  <si>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</si>
  <si>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</si>
  <si>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</si>
  <si>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</si>
  <si>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</si>
  <si>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</si>
  <si>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</si>
  <si>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</si>
  <si>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</si>
  <si>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</si>
  <si>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</si>
  <si>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</si>
  <si>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</si>
  <si>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</si>
  <si>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</si>
  <si>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</si>
  <si>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</si>
  <si>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</si>
  <si>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</si>
  <si>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</si>
  <si>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</si>
  <si>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Tárgyév módosított  előirányzat</t>
  </si>
  <si>
    <t xml:space="preserve">Tárgyév   teljesítés </t>
  </si>
  <si>
    <t>Előző év   tény</t>
  </si>
  <si>
    <t>ÖNKORMÁNYZAT</t>
  </si>
  <si>
    <t>Támogatás megnevezése</t>
  </si>
  <si>
    <t>Zöldterület gazdálkodás</t>
  </si>
  <si>
    <t>Köztemető fenntartás</t>
  </si>
  <si>
    <t>Módosított előirányzat</t>
  </si>
  <si>
    <t>Iparűzési adó</t>
  </si>
  <si>
    <t>Idegenforgalmi adó</t>
  </si>
  <si>
    <t>Bírság, pótlék</t>
  </si>
  <si>
    <t>Talajterhelési díj</t>
  </si>
  <si>
    <t>Egyéb</t>
  </si>
  <si>
    <t>Gépjárműadó (40% )</t>
  </si>
  <si>
    <t>KÖZHATALMI BEVÉTELEK ÖSSZESEN</t>
  </si>
  <si>
    <t>KORMÁNYZATI FUNKCIÓNKÉNT</t>
  </si>
  <si>
    <t>Önkormányzat összesen:</t>
  </si>
  <si>
    <t>KORMÁYZATI FUNKCIÓNKÉNT</t>
  </si>
  <si>
    <t>Ellátottak pénzbeli juttattásai</t>
  </si>
  <si>
    <t xml:space="preserve">Felújítások </t>
  </si>
  <si>
    <t>Irányító szervi támogatás</t>
  </si>
  <si>
    <t>Átvett pénzeszközök</t>
  </si>
  <si>
    <t>Normatív támogatások</t>
  </si>
  <si>
    <t>Egyéb működési célú támogatás</t>
  </si>
  <si>
    <t>Irányító szeri támogatás</t>
  </si>
  <si>
    <t>Maradvány igénybevétele, előleg</t>
  </si>
  <si>
    <t>Szociáli célú tüzifa</t>
  </si>
  <si>
    <t>Bursa Hungarica támogatás</t>
  </si>
  <si>
    <t>Idősek napja támogatás</t>
  </si>
  <si>
    <t>MARADVÁNY-KIMUTATÁS</t>
  </si>
  <si>
    <t xml:space="preserve">            Megnevezés</t>
  </si>
  <si>
    <t>Előző évi beszámoló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</si>
  <si>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</si>
  <si>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</si>
  <si>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</si>
  <si>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</si>
  <si>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</si>
  <si>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</si>
  <si>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r>
      <t>A)</t>
    </r>
    <r>
      <rPr>
        <b/>
        <sz val="12"/>
        <color indexed="63"/>
        <rFont val="Arial"/>
        <family val="2"/>
      </rPr>
      <t> Alaptevékenység maradványa (±I±II)</t>
    </r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</si>
  <si>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</si>
  <si>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</si>
  <si>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</si>
  <si>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</si>
  <si>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</si>
  <si>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</si>
  <si>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r>
      <t>B)</t>
    </r>
    <r>
      <rPr>
        <b/>
        <sz val="12"/>
        <color indexed="63"/>
        <rFont val="Arial"/>
        <family val="2"/>
      </rPr>
      <t> Vállalkozási tevékenység maradványa (±III±IV)</t>
    </r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</si>
  <si>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</si>
  <si>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</si>
  <si>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</si>
  <si>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</si>
  <si>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</si>
  <si>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Előző év vége</t>
  </si>
  <si>
    <t>Tárgyév vége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</si>
  <si>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</si>
  <si>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</si>
  <si>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</si>
  <si>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</si>
  <si>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</si>
  <si>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</si>
  <si>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</si>
  <si>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</si>
  <si>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</si>
  <si>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</si>
  <si>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>III. Egyéb eredményszemléletű bevételek (06+07+08)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</si>
  <si>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</si>
  <si>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</si>
  <si>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</si>
  <si>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</si>
  <si>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>IV. Anyagjellegű ráfordítások (09+10+11+12)</t>
  </si>
  <si>
    <t>13. Bérköltség</t>
  </si>
  <si>
    <t>14. Személyi jellegű egyéb kifizetések</t>
  </si>
  <si>
    <t>V. Személyi jellegű ráfordítások (13+14+15)</t>
  </si>
  <si>
    <t>VI. Értékcsökkenési leírás</t>
  </si>
  <si>
    <t>VII. Egyéb ráfordítások</t>
  </si>
  <si>
    <t>A) Tevékenység eredménye (I±II+III-IV-V-VI-VII.)</t>
  </si>
  <si>
    <t>16. Kapott (járó) osztalék és részesedés</t>
  </si>
  <si>
    <t>17. Kapott (járó) kamatok és kamatjellegű eredményszemléletű bevételek</t>
  </si>
  <si>
    <t>18. Pénzügyi műveletek egyéb eredményszemléletű bevételei</t>
  </si>
  <si>
    <t>- ebből: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</si>
  <si>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</si>
  <si>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</si>
  <si>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</si>
  <si>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</t>
  </si>
  <si>
    <t>- ebből: árfolyamveszteség</t>
  </si>
  <si>
    <t>IX. Pénzügyi műveletek ráfordításai (19+20+21)</t>
  </si>
  <si>
    <t>B) Pénzügyi műveletek eredménye (VIII-IX.)</t>
  </si>
  <si>
    <t>C) Szokásos eredmény (±A±B)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</si>
  <si>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</si>
  <si>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</si>
  <si>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</si>
  <si>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</si>
  <si>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D) Rendkívüli eredmény (X-XI)</t>
  </si>
  <si>
    <t>E) Mérleg szerinti eredmény (±C±D)</t>
  </si>
  <si>
    <t xml:space="preserve">Önkormányzat </t>
  </si>
  <si>
    <t>2014. év Terv</t>
  </si>
  <si>
    <t>2014. évi tény</t>
  </si>
  <si>
    <t>Eredménykimutatás</t>
  </si>
  <si>
    <t>adatok eFt-ban</t>
  </si>
  <si>
    <t>ELLÁTOTTAK PÉNZBELI JUTTATÁSAI RÉSZLETEZÉSE</t>
  </si>
  <si>
    <t>Felújítás összesen</t>
  </si>
  <si>
    <t>GYÖNGYÖSOROSZI KÖZSÉGI ÖNKORMÁNYZATA</t>
  </si>
  <si>
    <t>GYÖNGYÖSOROSZI KÖZSÉGI ÖNKORMÁNYZAT</t>
  </si>
  <si>
    <t>ÁMK</t>
  </si>
  <si>
    <t>Egyéb felhalmozási kiadások</t>
  </si>
  <si>
    <t>ÁMK összesen</t>
  </si>
  <si>
    <t xml:space="preserve">                                                                                                                                                               </t>
  </si>
  <si>
    <t>Eredeti előirányzat</t>
  </si>
  <si>
    <t>Rendszeres szoc.segély 90%</t>
  </si>
  <si>
    <t>Lakásfenntartási támogatás 90 %</t>
  </si>
  <si>
    <t>Foglalkoztatási támogatás 80 %</t>
  </si>
  <si>
    <t>Óvodáztatási támogatás 100 %</t>
  </si>
  <si>
    <t>Egyes jövedelempótló támogatások kiegészítése</t>
  </si>
  <si>
    <t>Egyéb kötelező önkormányzati feladat</t>
  </si>
  <si>
    <t>ÖNKORMÁNYZAT MŰKÖDÉSI TÁMOGATÁSA</t>
  </si>
  <si>
    <t>Beruházások összesen</t>
  </si>
  <si>
    <t xml:space="preserve">ÖNKORMÁNYZAT EGYSZERŰSÍTETT MÉRLEG </t>
  </si>
  <si>
    <t xml:space="preserve">GYÖNGYÖSOROSZI KÖZSÉGI ÖNKORMÁNYZAT </t>
  </si>
  <si>
    <t xml:space="preserve"> FELHALMOZÁSI KIADÁSAI</t>
  </si>
  <si>
    <t>GYÖNGYÖSOROSZI  KÖZSÉGI  ÖNKORMÁNYZATÁNAK  LÉTSZÁMALAKULÁS 2014. ÉVBEN</t>
  </si>
  <si>
    <t>CÍMLISTA</t>
  </si>
  <si>
    <t>Melléklet sorszáma</t>
  </si>
  <si>
    <t xml:space="preserve"> </t>
  </si>
  <si>
    <t>Lekötött bankbetétek</t>
  </si>
  <si>
    <t>Pénztárak, csekkek,betétkönyvek</t>
  </si>
  <si>
    <t>Forintszámlák</t>
  </si>
  <si>
    <t>Devizaszámlák</t>
  </si>
  <si>
    <t>J. PASSZÍV IDŐBELI ELHATÁROLÁSOK</t>
  </si>
  <si>
    <t>I. KINCSTÁRI SZÁMLAVEZETÉSSEL KAPCS.ELSZ.</t>
  </si>
  <si>
    <t xml:space="preserve"> 2015.12.31</t>
  </si>
  <si>
    <t>ESZKÖZÖK</t>
  </si>
  <si>
    <t xml:space="preserve"> EGYSZERŰSÍTETT MÉRLEG </t>
  </si>
  <si>
    <t>FORRÁSOK</t>
  </si>
  <si>
    <t>PÉNZFORGALMI KIMUTATÁS</t>
  </si>
  <si>
    <t>Előző év tény</t>
  </si>
  <si>
    <t>ÁMK  2015. ÉVI  BEVÉTELEI</t>
  </si>
  <si>
    <t>18030 Támogatási célú finanszírozási műveletek</t>
  </si>
  <si>
    <t>082042 Könyvtári állomány gyarapítása</t>
  </si>
  <si>
    <t>091140 Óvodai nevelés, ellátás működtetési feladatai</t>
  </si>
  <si>
    <t>096015 Gyermekétkeztetés köznevelési intézményben</t>
  </si>
  <si>
    <t>107051 Szociális étkeztetés</t>
  </si>
  <si>
    <t>900020 Önkormányzati funkcióra nem sorolható bevételei államháztartáson kívülről</t>
  </si>
  <si>
    <t>ÁMK  2015. ÉVI  KIADÁSAI</t>
  </si>
  <si>
    <t>082043 Könyvtári állomány feltárása, megőrzése, védelme</t>
  </si>
  <si>
    <t>091110 Óvodai nevelés ellátás szakmai feladata</t>
  </si>
  <si>
    <t>091120 SNI-s gyermekek óvodai nevelésének szakmai feladatai</t>
  </si>
  <si>
    <t>096025 Munkahelyi étkeztetés köznevelési intézményben</t>
  </si>
  <si>
    <t>Adatok eFt-ban</t>
  </si>
  <si>
    <t>COFOG megnevezéssel</t>
  </si>
  <si>
    <t>Tárgyév</t>
  </si>
  <si>
    <t>Előző év</t>
  </si>
  <si>
    <t>teljes</t>
  </si>
  <si>
    <t>rész</t>
  </si>
  <si>
    <t>NagynéNémeth Edit</t>
  </si>
  <si>
    <t>Dudásné Szabó Zsuzsanna</t>
  </si>
  <si>
    <t>Major Józsefné</t>
  </si>
  <si>
    <t>Záprelné Erdélyi Éva</t>
  </si>
  <si>
    <t>Horváth Orsolya</t>
  </si>
  <si>
    <t>Tárgyévi előirányzat</t>
  </si>
  <si>
    <t xml:space="preserve">Előző évi  előirányzat </t>
  </si>
  <si>
    <t>Horváth Ildikó</t>
  </si>
  <si>
    <t>Gyarmati Gyuláné</t>
  </si>
  <si>
    <t>Albert Zsuzsanna</t>
  </si>
  <si>
    <t>Füleki Benedekné</t>
  </si>
  <si>
    <t>Bodó Beáta</t>
  </si>
  <si>
    <t>Óvónők összesen</t>
  </si>
  <si>
    <t>Dadusok</t>
  </si>
  <si>
    <t>Konyha</t>
  </si>
  <si>
    <t>Könyvtár</t>
  </si>
  <si>
    <t>Nagyné Németh Edit</t>
  </si>
  <si>
    <t>Nagyné Aradi Emőke</t>
  </si>
  <si>
    <t>Bárány Péterné 6 órás</t>
  </si>
  <si>
    <t>Molnár Tibor</t>
  </si>
  <si>
    <t>x</t>
  </si>
  <si>
    <t>Karbantartás</t>
  </si>
  <si>
    <t>Sorszám</t>
  </si>
  <si>
    <t>Foglalkoztatottak</t>
  </si>
  <si>
    <t xml:space="preserve">  LÉTSZÁM</t>
  </si>
  <si>
    <t xml:space="preserve"> 2015.12.31.</t>
  </si>
  <si>
    <t xml:space="preserve"> ESZKÖZÖK</t>
  </si>
  <si>
    <t>I. KÉSZLETEK</t>
  </si>
  <si>
    <t>I.   Lekötött bankbetétek</t>
  </si>
  <si>
    <t>Gazdasági társaság alapítása, jegyzett tőkéjének emeléseesetén a társaságnak átadott eszközök</t>
  </si>
  <si>
    <t>Letétre, megőrzésre, fedezetkezelésre átadott pénzeszközök, biztosítékok</t>
  </si>
  <si>
    <t xml:space="preserve"> FORRÁSOK</t>
  </si>
  <si>
    <t>Nemzetközi támogatási programok pénzeszközei</t>
  </si>
  <si>
    <t>Államadósság Kezelő Központ Zrt.-nél elhelyezett fedezeti betétek</t>
  </si>
  <si>
    <t>Letétre, megőrzésre, fedezetkezelésre átvett pénzeszközök, bizt.</t>
  </si>
  <si>
    <t>I.  KINCSTÁRI SZLA-VEZETÉSSEL KAPCS. ELSZÁM.</t>
  </si>
  <si>
    <t xml:space="preserve"> Eszközök</t>
  </si>
  <si>
    <t xml:space="preserve"> Források</t>
  </si>
  <si>
    <t>EREDMÉNYKIMUTATÁS</t>
  </si>
  <si>
    <t>15. Bérjárulékok</t>
  </si>
  <si>
    <t>Központi irányítószervi  támogatások folyósítása</t>
  </si>
  <si>
    <t>GYÖNGYÖSOROSZI KÖZSÉGI ÖNKORMÁNYZATA  2015. ÉVI  BEVÉTELEI</t>
  </si>
  <si>
    <t>011130 Önkormányzatok és hivatalok jogalkotó és általános igazgatási tevékenyége</t>
  </si>
  <si>
    <t>013320 Köztemető fenntartás és működtetés</t>
  </si>
  <si>
    <t>013350 Önkormányzati vagyonnal való gazdálkodás</t>
  </si>
  <si>
    <t>018010 Önkormányzat elszámolásai a központi költségvetéssel</t>
  </si>
  <si>
    <t>Önkormányzatok működési támogatásai</t>
  </si>
  <si>
    <t>Maradvány igénybe vétele</t>
  </si>
  <si>
    <t>BEVÉTELEK ÖSSZESEN</t>
  </si>
  <si>
    <t>018030 Támogatási célú finanszírozási műveletek</t>
  </si>
  <si>
    <t>041233 Hosszabb időtartamú közfoglalkoztatás</t>
  </si>
  <si>
    <t>066020  Város és községgazdálkodás</t>
  </si>
  <si>
    <t>072111 Háziorvosi alapellátás</t>
  </si>
  <si>
    <t>900010 Központi költségvetés funkcióra nem sorolható bevételei államháztartáson kívülről</t>
  </si>
  <si>
    <t>Működési célú támogatások államháztar-táson belülről</t>
  </si>
  <si>
    <t>Felhalmozá-si támogatások államháztar-táson belülről</t>
  </si>
  <si>
    <t>Felhalmozá-si bevétel</t>
  </si>
  <si>
    <t>Felhalmozá-si célú átvett pénzeszköz</t>
  </si>
  <si>
    <t>KÖLTSÉG-VETÉSI BEVÉTELEK</t>
  </si>
  <si>
    <t>Belföldi finanszíro-zás bevétele</t>
  </si>
  <si>
    <t xml:space="preserve">GYÖNGYÖSOROSZI KÖZSÉGI ÖNKORMÁNYZAT 2015. ÉVI PÉNZFORGALMI KIADÁSAI </t>
  </si>
  <si>
    <t>KÖLTSÉGVETÉSI KIADÁSOK</t>
  </si>
  <si>
    <t>Államháztartáson belüli megelőlegezés visszafizetés</t>
  </si>
  <si>
    <t>Központi irányítószervi támogatás folyósítása</t>
  </si>
  <si>
    <t>KIADÁSOK ÖSSZESEN</t>
  </si>
  <si>
    <t>016080 Kiemelt állami és önkormányzati rendezvények</t>
  </si>
  <si>
    <t>041233 Közfoglalkoztatás</t>
  </si>
  <si>
    <t>064010 Közvilágítás</t>
  </si>
  <si>
    <t>066010 Zöldterület-kezelés</t>
  </si>
  <si>
    <t>072112 Háziorvosi ügyeleti ellátás</t>
  </si>
  <si>
    <t>074011 Foglalkozás-egészségügyi alapellátás</t>
  </si>
  <si>
    <t>074031 Család és nővédelmi eü.gondozás</t>
  </si>
  <si>
    <t>074032 Ifjúság-egészségügyi gondozás</t>
  </si>
  <si>
    <t>082091-4 Közművelődési tevékenység</t>
  </si>
  <si>
    <t>084031 Civil szervezetek működési támogatása</t>
  </si>
  <si>
    <t>091110-40 Óvodai nevelés szakmai és működési</t>
  </si>
  <si>
    <t>101150 Betegséggel kapcsolatos ellátás</t>
  </si>
  <si>
    <t>104051 Gyermekvédelmi pénzbeli és természetbeni ellátások</t>
  </si>
  <si>
    <t>105020 Foglalkoztatás elősegítő támogatások</t>
  </si>
  <si>
    <t>106020 Lakásfenntartással összefüggő ellátások</t>
  </si>
  <si>
    <t>107051 Szociális étkezteté</t>
  </si>
  <si>
    <t>107060 Egyéb pénzbeli és természetbeni ellátások, tám.</t>
  </si>
  <si>
    <t xml:space="preserve">2015. ÉVI </t>
  </si>
  <si>
    <t>Rendszeres szociális segély</t>
  </si>
  <si>
    <t>Gyermekvédelmi pénzbeli ellátás (óvodáztatási tám.)</t>
  </si>
  <si>
    <t>Óvoda szociális étkeztetés</t>
  </si>
  <si>
    <t>Iskola szociális étkeztetés</t>
  </si>
  <si>
    <t>Lakhatási és gyógyszer támogatás és egyéb települési támogatás</t>
  </si>
  <si>
    <t>Erzsébet utalvány</t>
  </si>
  <si>
    <t>Eper rendszerkövetés</t>
  </si>
  <si>
    <t xml:space="preserve">Háziorvos- hőlégsterilizátor, EKG </t>
  </si>
  <si>
    <t>Start közmunkaprogram -motorfűrész, fűkaszák,fagyasztók, szerszámok, eszközök feldolgozáshoz,varrógépek, vasaló állvány, gőzállomás, sthil.</t>
  </si>
  <si>
    <t>Notebook</t>
  </si>
  <si>
    <t xml:space="preserve">Tehergépjármű </t>
  </si>
  <si>
    <t>Részesedések</t>
  </si>
  <si>
    <t>Templomkert emlékmű helyreállítás</t>
  </si>
  <si>
    <t>MÉRLEG: ESZKÖZÖK</t>
  </si>
  <si>
    <t>Előző év végi állapot szerint</t>
  </si>
  <si>
    <t>Tárgyév végi állapot szerint</t>
  </si>
  <si>
    <t>Törzsvagyon</t>
  </si>
  <si>
    <t>összesen</t>
  </si>
  <si>
    <t>Forgalom-képes vagyon</t>
  </si>
  <si>
    <t>Idegen ingatlanhoz kapcsolódó vagyon</t>
  </si>
  <si>
    <t>Mindösszesen</t>
  </si>
  <si>
    <t>kizárólagos vagy kiemelt jelentőségű</t>
  </si>
  <si>
    <t>korlátozottan forgalom-képes</t>
  </si>
  <si>
    <t xml:space="preserve">I.   Készletek </t>
  </si>
  <si>
    <t xml:space="preserve">I.   Hosszú lejáratú bankbetétek </t>
  </si>
  <si>
    <t>H. Kötelezettségek</t>
  </si>
  <si>
    <t>I. Ktv.évben esedékes</t>
  </si>
  <si>
    <t>II. Ktv.évet követő évben esedékes</t>
  </si>
  <si>
    <t>III. Kötelez.jellegű sajátos elszámolások</t>
  </si>
  <si>
    <t>I. Kincstári szla-vezetéssel kapcs.elszámolás</t>
  </si>
  <si>
    <t>J. Passzív időbeli elhatárolás</t>
  </si>
  <si>
    <t>Konszolidálás előtti összeg</t>
  </si>
  <si>
    <t>Konszolidálás</t>
  </si>
  <si>
    <t>Konszolidált összeg</t>
  </si>
  <si>
    <t>Önkormányzat egyszerűsített mérleg</t>
  </si>
  <si>
    <t>Önkormányzat eredménykimutatás</t>
  </si>
  <si>
    <t>Önkormányzat maradványkimutatás</t>
  </si>
  <si>
    <t xml:space="preserve"> PÉNZFORGALMI KIMUTATÁS</t>
  </si>
  <si>
    <t xml:space="preserve">Önkormányzat pénzforgalmi kimutatás </t>
  </si>
  <si>
    <t>ÁMK egyszerűsített mérleg</t>
  </si>
  <si>
    <t>ÁMK eredménykimutatás</t>
  </si>
  <si>
    <t>ÁMK maradványkimutatás</t>
  </si>
  <si>
    <t xml:space="preserve">ÁMK pénzforgalmi kimutatás </t>
  </si>
  <si>
    <t>Konszolidált költségvetési jelentés</t>
  </si>
  <si>
    <t>KONSZOLIDÁLT EREDMÉNYKIMUTATÁS</t>
  </si>
  <si>
    <t>KONSZOLIDÁLT KÖLTSÉGVETÉSI JELENTÉS</t>
  </si>
  <si>
    <t>GYÖNGYÖSOROSZI KÖZSÉGI ÖNKORMÁNYZAT ÖSSZEVONT VAGYONKIMUTATÁSA 2015.12.31.</t>
  </si>
  <si>
    <t xml:space="preserve">ÖNKORMÁNYZAT MÉRLEG </t>
  </si>
  <si>
    <t>E.  EGYÉB SAJÁTOS ELSZÁMOLÁSOK</t>
  </si>
  <si>
    <t>FORRÁS</t>
  </si>
  <si>
    <t xml:space="preserve">   Nemzeti vagyonba tart. Bef.eszk.kapcs.egyes köt jell.elsz.</t>
  </si>
  <si>
    <t>B. NEMZETI VAGYONBA TARTOZÓ FORGÓESZKÖZ</t>
  </si>
  <si>
    <t>A. NEMZETI VAGYONBA TARTOZÓ BEFEKTETETT ESZKÖZ</t>
  </si>
  <si>
    <t>Önkormányzat mérleg ESZKÖZÖK</t>
  </si>
  <si>
    <t>Önkormányzat mérleg FORRÁSOK</t>
  </si>
  <si>
    <t>Önkormányzat pénzforgalmi kimutatás kormányzati funkciónként BEVÉTEL</t>
  </si>
  <si>
    <t>Önkormányzat pénzforgalmi kimutatás kormányzati funkciónként KIADÁS</t>
  </si>
  <si>
    <t>Önkormányzat közhatalmi bevételek</t>
  </si>
  <si>
    <t>Önkormányzat ellátottak juttatásai</t>
  </si>
  <si>
    <t>Önkormányzat létszám alakulása</t>
  </si>
  <si>
    <t xml:space="preserve">2015. év eredeti </t>
  </si>
  <si>
    <t>Lakott külterülettel kapcsolatos feladatok támogatása</t>
  </si>
  <si>
    <t>Óvodapedagógusok és a nevelő munkát közvetlenül segítők bértámogatása</t>
  </si>
  <si>
    <t>Óvoda működtetés támogatása</t>
  </si>
  <si>
    <t>Gyermekétkeztetés támogatása</t>
  </si>
  <si>
    <t xml:space="preserve">GYÖNGYÖSOROSZI KÖZSÉGI ÖNKORMÁNYZATÁT MEGILLETŐ  ÁLLAMI TÁMOGATÁSOK JOGCÍMENKÉNT </t>
  </si>
  <si>
    <t>11/C ÖNKORMÁNYZATOK ÁLTALÁNOS, KÖZNEVELÉSI ÉS SZOCIÁLIS FELADATOK TÁMOGATÁSA</t>
  </si>
  <si>
    <t xml:space="preserve">I. HELYI ÖNKORMÁNYZATOK MŰKÖDÉSÉNEK ÁLTALÁNOS TÁMOGATÁSA ÖSSZESEN </t>
  </si>
  <si>
    <t>II. TELEPÜLÉSI ÖNKORMÁNYZATOK EGYES KÖZNEVELÉSI FELADATAINAK TÁMOGATÁSA</t>
  </si>
  <si>
    <t>Egyes szociális és gyermekjóléti feladatok támogatása(szoc.étkezés)</t>
  </si>
  <si>
    <t>III. EGYES SZOCIÁLIS, GYERMEKJÓLÉTI ÉS GYERMEKÉTKEZTETÉSI FELADATAINAK TÁMOGATÁSA ÖSSZESEN</t>
  </si>
  <si>
    <t>Lakossági víz és csatornaszolgáltatás támogatása</t>
  </si>
  <si>
    <t>Gyermekszegénység elleni program keretében nyári étkeztetés biztosítása</t>
  </si>
  <si>
    <t>2014 évről áthúzódó bérkompenzáció támogatása</t>
  </si>
  <si>
    <t>Pénzbeli szociális ellátások kiegészítése</t>
  </si>
  <si>
    <t>Települési önkormányzat szociális feladatainak egyéb támogatása</t>
  </si>
  <si>
    <t>Szociális ágazati pótlék</t>
  </si>
  <si>
    <t>Nyilvános könyvtár és közművelődési feladatok támogatása</t>
  </si>
  <si>
    <t>Könyvtári célú érdekeltségnövelő támogatása</t>
  </si>
  <si>
    <t>2015 évi bérkompenzáció</t>
  </si>
  <si>
    <t>Egyes önkormányzatok működőképesség megőrzése céljából egyedi támogatás biztosítása</t>
  </si>
  <si>
    <t>DRB bankcsoportnál számlavezetéssel érintett önkormányzatok támogatása</t>
  </si>
  <si>
    <t>Szociális ágazati kiegészítő pótlék támogatása</t>
  </si>
  <si>
    <t>IV. KÖNYVTÁRI, KÖZMŰVELŐDÉSI ÉS MÚZEUMI FELADATOK TÁMOGATÁSA</t>
  </si>
  <si>
    <t>HELYI ÖNKORMÁNYZATOK KIEGÉSZÍTŐ TÁMOGATÁSA /3. sz. melléklet</t>
  </si>
  <si>
    <t>2015. év mód.ei.</t>
  </si>
  <si>
    <t>2015.év kiutalt támogatás</t>
  </si>
  <si>
    <t>2016. évben jogszerűen felhasználható</t>
  </si>
  <si>
    <t>Szociális tűzifa 2015 évi</t>
  </si>
  <si>
    <t>Eltérés a támogatásban a felhasználás szerint</t>
  </si>
  <si>
    <t>2015. év tényleges felhasználás (05-ös űrlapok al.)</t>
  </si>
  <si>
    <t xml:space="preserve">Szociális tűzifa 2014 évi </t>
  </si>
  <si>
    <t>kiutalt állami</t>
  </si>
  <si>
    <t>visszafizetendő</t>
  </si>
  <si>
    <t>2016-ra átvitt</t>
  </si>
  <si>
    <t>2014-ről áthozott</t>
  </si>
  <si>
    <t>KONSZOLIDÁLT MARADVÁNY-KIMUTATÁS</t>
  </si>
  <si>
    <t>Önormányzat</t>
  </si>
  <si>
    <r>
      <t>A)</t>
    </r>
    <r>
      <rPr>
        <b/>
        <sz val="9"/>
        <color indexed="63"/>
        <rFont val="Arial"/>
        <family val="2"/>
      </rPr>
      <t> Alaptevékenység maradványa (±I±II)</t>
    </r>
  </si>
  <si>
    <r>
      <t>B)</t>
    </r>
    <r>
      <rPr>
        <b/>
        <sz val="9"/>
        <color indexed="63"/>
        <rFont val="Arial"/>
        <family val="2"/>
      </rPr>
      <t> Vállalkozási tevékenység maradványa (±III±IV)</t>
    </r>
  </si>
  <si>
    <r>
      <t>C)</t>
    </r>
    <r>
      <rPr>
        <b/>
        <sz val="9"/>
        <color indexed="63"/>
        <rFont val="Arial"/>
        <family val="2"/>
      </rPr>
      <t> Összes maradvány (A+B)</t>
    </r>
  </si>
  <si>
    <r>
      <t>D)</t>
    </r>
    <r>
      <rPr>
        <b/>
        <sz val="9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</si>
  <si>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9"/>
        <color indexed="63"/>
        <rFont val="Arial"/>
        <family val="2"/>
      </rPr>
      <t> Alaptevékenység szabad maradványa (A-D)</t>
    </r>
  </si>
  <si>
    <r>
      <t>F)</t>
    </r>
    <r>
      <rPr>
        <b/>
        <sz val="9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</si>
  <si>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9"/>
        <color indexed="63"/>
        <rFont val="Arial"/>
        <family val="2"/>
      </rPr>
      <t> Vállalkozási tevékenység felhasználható maradványa (B-F)</t>
    </r>
  </si>
  <si>
    <t>15 Bérjárulékok</t>
  </si>
  <si>
    <t>Konszolidált maradvány kimutatás</t>
  </si>
  <si>
    <t>KÖZHATALMI BEVÉTEL</t>
  </si>
  <si>
    <t xml:space="preserve"> MÉRLEG </t>
  </si>
  <si>
    <t xml:space="preserve">MÉRLEG </t>
  </si>
  <si>
    <t>ÁMK mérleg ESZKÖZÖK</t>
  </si>
  <si>
    <t>ÁMK mérleg FORRÁSOK</t>
  </si>
  <si>
    <t>ÁMK pénzforgalmi kimutatás kormányzati funkciónként BEVÉTEL</t>
  </si>
  <si>
    <t>ÁMK pénzforgalmi kimutatás kormányzati funkciónként KIADÁS</t>
  </si>
  <si>
    <t>Önkormányzat 2015. záró</t>
  </si>
  <si>
    <t>ÁMK 2015. záró</t>
  </si>
  <si>
    <t xml:space="preserve">EGYSZERŰSÍTETT ÖSSZEVONT MÉRLEG </t>
  </si>
  <si>
    <t>Kötelezettség vállalás</t>
  </si>
  <si>
    <t>Renault trafic (pályázatra, nettó kifizetés)</t>
  </si>
  <si>
    <t>GYÖNGYÖSOROSZI KÖZSÉGI ÖNKORMÁNYZAT KÖLTSÉGVETÉSÉNEK 3 ÉVES PÉNZFORGALMI MÉRLEGE</t>
  </si>
  <si>
    <t>(gördülő tervezés)</t>
  </si>
  <si>
    <t>Adatok EFt-ban</t>
  </si>
  <si>
    <t>Ssz.</t>
  </si>
  <si>
    <t>2016 évi terv</t>
  </si>
  <si>
    <t>2017 évi terv</t>
  </si>
  <si>
    <t>BEVÉTELEK</t>
  </si>
  <si>
    <t>KIADÁSOK</t>
  </si>
  <si>
    <t>Intézményi működési bevételek</t>
  </si>
  <si>
    <t>Munkaadókat terhelő járulékok szociális hozzájáulási adó</t>
  </si>
  <si>
    <t>önkormányzatok müködési támogatása</t>
  </si>
  <si>
    <t>Müködési célu támogatás államháztrtáson bel.</t>
  </si>
  <si>
    <t>Egyéb müködési kiadás</t>
  </si>
  <si>
    <t>Ellátottak pénzbeli juttatása</t>
  </si>
  <si>
    <t>Önkormányzatok működési jellegű költségvetési támogatása</t>
  </si>
  <si>
    <t>Felújítási kiadások összesen</t>
  </si>
  <si>
    <t>Önkormányzatok felhalmozási  jellegű költségvetési támogatása</t>
  </si>
  <si>
    <t xml:space="preserve">Felhalmozási kiadások összesen </t>
  </si>
  <si>
    <t>Támogatási kölcsönök visszatérülése</t>
  </si>
  <si>
    <t>Céltartalékok</t>
  </si>
  <si>
    <t>Általános tartalék</t>
  </si>
  <si>
    <t>Folyó évi bevételek összesen (1+2+…+..+10)</t>
  </si>
  <si>
    <t>Folyó évi kiadások összesen (1+2+3+6+7+...+13)</t>
  </si>
  <si>
    <t>Működési hiány/hitel</t>
  </si>
  <si>
    <t>Hitelek és kölcsönök kiadásai (tőke)</t>
  </si>
  <si>
    <t>Felhalmozási hiány/hitel</t>
  </si>
  <si>
    <t>Pénzforgalom nélküli bevételek</t>
  </si>
  <si>
    <t>BEVÉTELEK ÖSSZESEN (11+12+13+14)</t>
  </si>
  <si>
    <t>KIADÁSOK ÖSSZESEN (14+15)</t>
  </si>
  <si>
    <t>Államháztartáson belüli megelőlegezés visszfiz.</t>
  </si>
  <si>
    <t>2015 ei.</t>
  </si>
  <si>
    <t>2015. mód.ei</t>
  </si>
  <si>
    <t>2015 teljesítés</t>
  </si>
  <si>
    <t>Önkormányzat  költségvetésének 3 éves pénzforgalmi mérlege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</si>
  <si>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</si>
  <si>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</si>
  <si>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</si>
  <si>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</si>
  <si>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</si>
  <si>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Tárgy évi záró állomány</t>
  </si>
  <si>
    <t>Kötelezettségvállallás tervezett éves teljesítése évenkénti bontásban</t>
  </si>
  <si>
    <t>Tárgy év</t>
  </si>
  <si>
    <t>I. Hitelek</t>
  </si>
  <si>
    <t>II. Lízingkötelezettségek és részletfizetések</t>
  </si>
  <si>
    <t>III. Egyéb kötelezettségvállalások</t>
  </si>
  <si>
    <t>Villamosenergia részvény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</si>
  <si>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</si>
  <si>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</si>
  <si>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</si>
  <si>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</si>
  <si>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2015. ÉVBEN NYÚJTOTT KÖZVETETT TÁMOGATÁSOK</t>
  </si>
  <si>
    <t>Jogcím</t>
  </si>
  <si>
    <t>Mentesség</t>
  </si>
  <si>
    <t>Kedvezmény</t>
  </si>
  <si>
    <t>Közvetett támogatás összesen (EFt)</t>
  </si>
  <si>
    <t>jogcíme (jellege)</t>
  </si>
  <si>
    <t>mértéke (%)</t>
  </si>
  <si>
    <t>összege (EFt)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</si>
  <si>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</si>
  <si>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</si>
  <si>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</si>
  <si>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magánszemélyek kommunális adója</t>
  </si>
  <si>
    <t>gépjárműadó</t>
  </si>
  <si>
    <t>gépjármű adó tv 5. §</t>
  </si>
  <si>
    <t>gépjármű adó tv 8. §</t>
  </si>
  <si>
    <t>20-30</t>
  </si>
  <si>
    <t>helyiségek, eszközök hasznosítása</t>
  </si>
  <si>
    <t>ÖSSZESEN</t>
  </si>
  <si>
    <t>talajterhelés méltányossági</t>
  </si>
  <si>
    <t>jegyzői döntés</t>
  </si>
  <si>
    <t>önkormányzati határozat</t>
  </si>
  <si>
    <t>adatok fő-ben</t>
  </si>
  <si>
    <t>Cím</t>
  </si>
  <si>
    <t>Intézmény neve</t>
  </si>
  <si>
    <t>munkaidős létszám</t>
  </si>
  <si>
    <t>munkaidős létszám közfoglalkoztatott</t>
  </si>
  <si>
    <t>1.</t>
  </si>
  <si>
    <t>2015. ÉVI LÉTSZÁM ADATAI</t>
  </si>
  <si>
    <t>KÖTELEZŐ  FELADATOK</t>
  </si>
  <si>
    <t>KÖTELEFŐ FELADATOK</t>
  </si>
  <si>
    <t>Önkormányzat 2015. nyitó</t>
  </si>
  <si>
    <t>ÁMK 2015. nyitó</t>
  </si>
  <si>
    <t>Összevont 2015 nyitó</t>
  </si>
  <si>
    <t>Összevont 2015 záró</t>
  </si>
  <si>
    <t>Összevont egyszerűsített mérlege</t>
  </si>
  <si>
    <t>Konszolidált  eredménykimutatás</t>
  </si>
  <si>
    <t>Összevont vagyonkimutatás</t>
  </si>
  <si>
    <t>közfogl. teljesítés</t>
  </si>
  <si>
    <t>2014 évi adatok</t>
  </si>
  <si>
    <t>2015 évi adatok</t>
  </si>
  <si>
    <t>ÖNKORMÁNYZAT ÖSSZESEN</t>
  </si>
  <si>
    <t>Kötelezettségvállalások összesen</t>
  </si>
  <si>
    <t>Önkormányzat több évre vállalt kötelezettségei évenkénti bontásban</t>
  </si>
  <si>
    <t>Önkormányzat közvetett támogatások</t>
  </si>
  <si>
    <t>Felhalmozási kiadások</t>
  </si>
  <si>
    <t>Állami támogatások</t>
  </si>
  <si>
    <t>GYÖNGYÖSOROSZI KÖZSÉGI ÖNKORMÁNYZAT ÉS  INTÉZMÉNYÉNEK</t>
  </si>
  <si>
    <t>4. melléklet az    3 /2016.(V.25 .) önkormányzati rendelethez</t>
  </si>
  <si>
    <t>1. melléklet az 3 /2016.(V.25 .) önkormányzati rendelethez</t>
  </si>
  <si>
    <t>23. melléklet az 3 /2016.(V.25 .) önkormányzati rendelethez</t>
  </si>
  <si>
    <t>22. melléklet az 3 /2016.(V.25 .) önkormányzati rendelethez</t>
  </si>
  <si>
    <t>24. melléklet az  3 /2016.(V.25 .) önkormányzati rendelethez</t>
  </si>
  <si>
    <t>6. melléklet az 3 /2016.(V.25 .) önkormányzati rendelethez</t>
  </si>
  <si>
    <t>7. melléklet az 3 /2016.(V.25 .) önkormányzati rendelethez</t>
  </si>
  <si>
    <t>8. melléklet az 3 /2016.(V.25 .) önkormányzati rendelethez</t>
  </si>
  <si>
    <t>9. sz. melléklet a  3 /2016.(V.25 .) rendelethez</t>
  </si>
  <si>
    <t>25. sz. melléklet a  3 /2016.(V.25 .) rendelethez</t>
  </si>
  <si>
    <t>2. sz. melléklet a  3 /2016.(V.25 .) rendelethez</t>
  </si>
  <si>
    <t>3. melléklet az 3 /2016.(V.25 .) önkormányzati rendelethez</t>
  </si>
  <si>
    <t>27. melléklet az 3 /2016.(V.25 .) önkormányzati rendelethez</t>
  </si>
  <si>
    <t>11. melléklet az 3 /2016.(V.25 .) önkormányzati rendelethez</t>
  </si>
  <si>
    <t>15. sz. melléklet a 3 /2016.(V.25 .) önkormányzati rendelethez</t>
  </si>
  <si>
    <t>16.sz. melléklet a 3 /2016.(V.25 .) rendelethez</t>
  </si>
  <si>
    <t>29. melléklet az  3 /2016.(V.25 .) önkormányzati rendelethez</t>
  </si>
  <si>
    <t>28. melléklet az 3 /2016.(V.25 .) önkormányzati rendelethez</t>
  </si>
  <si>
    <t>12. melléklet az 3 /2016.(V.25 .) önkormányzati rendelethez</t>
  </si>
  <si>
    <t>13. melléklet az 3 /2016.(V.25 .) önkormányzati rendelethez</t>
  </si>
  <si>
    <t>26. melléklet az  3 /2016.(V.25 .) önkormányzati rendelethez</t>
  </si>
  <si>
    <t>10. melléklet az  3 /2016.(V.25 .) önkormányzati rendelethez</t>
  </si>
  <si>
    <t>21. melléklet az 3 /2016.(V.25 .) önkormányzati rendelethez</t>
  </si>
  <si>
    <t>17. melléklet az  3 /2016.(V.25 .) önkormányzati rendelethez</t>
  </si>
  <si>
    <t>18. melléklet az 3 /2016.(V.25 .) önkormányzati rendelethez</t>
  </si>
  <si>
    <t>16. melléklet az  3 /2016.(V.25 .) önkormányzati rendelethez</t>
  </si>
  <si>
    <t>5. melléklet az  3 /2016.(V.25 .) önkormányzati rendelethez</t>
  </si>
  <si>
    <t>14. melléklet az 3 /2016.(V.25 .) önkormányzati rendelethez</t>
  </si>
  <si>
    <t>19. melléklet az 3 /2016.(V.25 .) önkormányzati rendelethez</t>
  </si>
  <si>
    <t>20. melléklet az 3 /2016.(V.25 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</si>
</sst>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#,##0\ _F_t"/>
    <numFmt numFmtId="169" formatCode="#,##0\ _F_t;[Red]#,##0\ _F_t"/>
    <numFmt numFmtId="170" formatCode="[$-40E]yyyy\.\ mmmm\ d\."/>
    <numFmt numFmtId="171" formatCode="0.0_ ;[Red]\-0.0\ "/>
    <numFmt numFmtId="172" formatCode="0_ ;[Red]\-0\ "/>
    <numFmt numFmtId="173" formatCode="&quot;H-&quot;0000"/>
    <numFmt numFmtId="174" formatCode="0;[Red]0"/>
    <numFmt numFmtId="175" formatCode="0.00;[Red]0.00"/>
    <numFmt numFmtId="176" formatCode="_-* #,##0.000\ _F_t_-;\-* #,##0.000\ _F_t_-;_-* &quot;-&quot;??\ _F_t_-;_-@_-"/>
    <numFmt numFmtId="177" formatCode="#,##0_ ;\-#,##0\ "/>
    <numFmt numFmtId="178" formatCode="0.0"/>
    <numFmt numFmtId="179" formatCode="0.000"/>
    <numFmt numFmtId="180" formatCode="#,##0.00\ _F_t"/>
    <numFmt numFmtId="181" formatCode="0.000000000"/>
    <numFmt numFmtId="182" formatCode="0.0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_ ;[Red]\-0.00\ "/>
    <numFmt numFmtId="189" formatCode="_-* #,##0.0\ _F_t_-;\-* #,##0.0\ _F_t_-;_-* &quot;-&quot;??\ _F_t_-;_-@_-"/>
    <numFmt numFmtId="190" formatCode="_-* #,##0\ _F_t_-;\-* #,##0\ _F_t_-;_-* &quot;-&quot;??\ _F_t_-;_-@_-"/>
    <numFmt numFmtId="191" formatCode="0.E+00"/>
    <numFmt numFmtId="192" formatCode="0.0%"/>
  </numFmts>
  <fonts count="1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CG Omega"/>
      <family val="2"/>
    </font>
    <font>
      <b/>
      <sz val="14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16"/>
      <name val="Times New Roman"/>
      <family val="1"/>
    </font>
    <font>
      <b/>
      <sz val="10"/>
      <name val="CG Omega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sz val="10"/>
      <name val="Garamond"/>
      <family val="1"/>
    </font>
    <font>
      <sz val="11"/>
      <name val="Times New Roman"/>
      <family val="1"/>
    </font>
    <font>
      <sz val="8"/>
      <name val="CG Omega"/>
      <family val="2"/>
    </font>
    <font>
      <b/>
      <sz val="8"/>
      <name val="CG Omega"/>
      <family val="2"/>
    </font>
    <font>
      <sz val="8"/>
      <name val="Times New Roman CE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b/>
      <i/>
      <sz val="9"/>
      <color indexed="63"/>
      <name val="Arial"/>
      <family val="2"/>
    </font>
    <font>
      <sz val="9"/>
      <name val="Arial CE"/>
      <family val="0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8"/>
      <name val="Arial"/>
      <family val="2"/>
    </font>
    <font>
      <i/>
      <sz val="8"/>
      <color indexed="63"/>
      <name val="Arial"/>
      <family val="2"/>
    </font>
    <font>
      <i/>
      <sz val="9"/>
      <name val="Arial"/>
      <family val="2"/>
    </font>
    <font>
      <i/>
      <sz val="9"/>
      <color indexed="63"/>
      <name val="Arial"/>
      <family val="2"/>
    </font>
    <font>
      <i/>
      <sz val="9"/>
      <name val="Arial CE"/>
      <family val="0"/>
    </font>
    <font>
      <sz val="8"/>
      <name val="Times New Roman"/>
      <family val="1"/>
    </font>
    <font>
      <sz val="9"/>
      <name val="CG Omega"/>
      <family val="2"/>
    </font>
    <font>
      <b/>
      <sz val="9"/>
      <name val="CG Omega"/>
      <family val="2"/>
    </font>
    <font>
      <sz val="9"/>
      <name val="Times New Roman CE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1"/>
    </font>
    <font>
      <sz val="12"/>
      <name val="Arial CE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9" tint="-0.4999699890613556"/>
      <name val="Arial"/>
      <family val="2"/>
    </font>
    <font>
      <b/>
      <sz val="8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0" fillId="22" borderId="7" applyNumberFormat="0" applyFont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6" fillId="29" borderId="0" applyNumberFormat="0" applyBorder="0" applyAlignment="0" applyProtection="0"/>
    <xf numFmtId="0" fontId="117" fillId="30" borderId="8" applyNumberFormat="0" applyAlignment="0" applyProtection="0"/>
    <xf numFmtId="3" fontId="40" fillId="0" borderId="0">
      <alignment vertical="center"/>
      <protection/>
    </xf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3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/>
      <protection/>
    </xf>
    <xf numFmtId="3" fontId="40" fillId="0" borderId="0">
      <alignment vertical="center"/>
      <protection/>
    </xf>
    <xf numFmtId="0" fontId="41" fillId="0" borderId="0">
      <alignment/>
      <protection/>
    </xf>
    <xf numFmtId="3" fontId="40" fillId="0" borderId="0">
      <alignment vertical="center"/>
      <protection/>
    </xf>
    <xf numFmtId="0" fontId="1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30" borderId="1" applyNumberFormat="0" applyAlignment="0" applyProtection="0"/>
    <xf numFmtId="9" fontId="0" fillId="0" borderId="0" applyFont="0" applyFill="0" applyBorder="0" applyAlignment="0" applyProtection="0"/>
  </cellStyleXfs>
  <cellXfs count="937">
    <xf numFmtId="0" fontId="0" fillId="0" borderId="0" xfId="0" applyAlignment="1">
      <alignment/>
    </xf>
    <xf numFmtId="0" fontId="5" fillId="0" borderId="0" xfId="62">
      <alignment/>
      <protection/>
    </xf>
    <xf numFmtId="0" fontId="0" fillId="0" borderId="0" xfId="62" applyFont="1">
      <alignment/>
      <protection/>
    </xf>
    <xf numFmtId="168" fontId="1" fillId="0" borderId="10" xfId="62" applyNumberFormat="1" applyFont="1" applyBorder="1" applyAlignment="1">
      <alignment vertical="top" wrapText="1"/>
      <protection/>
    </xf>
    <xf numFmtId="168" fontId="6" fillId="0" borderId="11" xfId="62" applyNumberFormat="1" applyFont="1" applyBorder="1" applyAlignment="1">
      <alignment vertical="top" wrapText="1"/>
      <protection/>
    </xf>
    <xf numFmtId="0" fontId="8" fillId="0" borderId="0" xfId="62" applyFont="1" applyAlignment="1">
      <alignment wrapText="1"/>
      <protection/>
    </xf>
    <xf numFmtId="0" fontId="11" fillId="0" borderId="0" xfId="0" applyFont="1" applyAlignment="1">
      <alignment wrapText="1"/>
    </xf>
    <xf numFmtId="0" fontId="3" fillId="0" borderId="0" xfId="62" applyFont="1">
      <alignment/>
      <protection/>
    </xf>
    <xf numFmtId="0" fontId="1" fillId="0" borderId="12" xfId="62" applyFont="1" applyBorder="1" applyAlignment="1">
      <alignment vertical="top" wrapText="1"/>
      <protection/>
    </xf>
    <xf numFmtId="0" fontId="2" fillId="0" borderId="0" xfId="62" applyFont="1">
      <alignment/>
      <protection/>
    </xf>
    <xf numFmtId="0" fontId="7" fillId="0" borderId="0" xfId="0" applyFont="1" applyAlignment="1">
      <alignment horizontal="center"/>
    </xf>
    <xf numFmtId="0" fontId="6" fillId="0" borderId="12" xfId="62" applyFont="1" applyBorder="1" applyAlignment="1">
      <alignment vertical="top" wrapText="1"/>
      <protection/>
    </xf>
    <xf numFmtId="3" fontId="1" fillId="0" borderId="12" xfId="62" applyNumberFormat="1" applyFont="1" applyBorder="1" applyAlignment="1">
      <alignment vertical="top" wrapText="1"/>
      <protection/>
    </xf>
    <xf numFmtId="3" fontId="6" fillId="0" borderId="12" xfId="62" applyNumberFormat="1" applyFont="1" applyBorder="1" applyAlignment="1">
      <alignment vertical="top" wrapText="1"/>
      <protection/>
    </xf>
    <xf numFmtId="0" fontId="2" fillId="0" borderId="12" xfId="0" applyFont="1" applyBorder="1" applyAlignment="1">
      <alignment horizontal="center"/>
    </xf>
    <xf numFmtId="3" fontId="0" fillId="0" borderId="0" xfId="62" applyNumberFormat="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62" applyFont="1" applyAlignment="1">
      <alignment wrapText="1"/>
      <protection/>
    </xf>
    <xf numFmtId="3" fontId="0" fillId="0" borderId="0" xfId="0" applyNumberFormat="1" applyAlignment="1">
      <alignment/>
    </xf>
    <xf numFmtId="0" fontId="6" fillId="0" borderId="12" xfId="0" applyFont="1" applyBorder="1" applyAlignment="1">
      <alignment horizontal="center" wrapText="1"/>
    </xf>
    <xf numFmtId="0" fontId="9" fillId="0" borderId="12" xfId="62" applyFont="1" applyBorder="1" applyAlignment="1">
      <alignment vertical="top" wrapText="1"/>
      <protection/>
    </xf>
    <xf numFmtId="0" fontId="10" fillId="0" borderId="12" xfId="62" applyFont="1" applyBorder="1" applyAlignment="1">
      <alignment vertical="top" wrapText="1"/>
      <protection/>
    </xf>
    <xf numFmtId="168" fontId="1" fillId="33" borderId="10" xfId="62" applyNumberFormat="1" applyFont="1" applyFill="1" applyBorder="1" applyAlignment="1">
      <alignment vertical="top" wrapText="1"/>
      <protection/>
    </xf>
    <xf numFmtId="168" fontId="6" fillId="33" borderId="10" xfId="62" applyNumberFormat="1" applyFont="1" applyFill="1" applyBorder="1" applyAlignment="1">
      <alignment vertical="top" wrapText="1"/>
      <protection/>
    </xf>
    <xf numFmtId="0" fontId="6" fillId="33" borderId="12" xfId="62" applyFont="1" applyFill="1" applyBorder="1" applyAlignment="1">
      <alignment vertical="top" wrapText="1"/>
      <protection/>
    </xf>
    <xf numFmtId="3" fontId="6" fillId="33" borderId="12" xfId="62" applyNumberFormat="1" applyFont="1" applyFill="1" applyBorder="1" applyAlignment="1">
      <alignment vertical="top" wrapText="1"/>
      <protection/>
    </xf>
    <xf numFmtId="3" fontId="1" fillId="33" borderId="12" xfId="62" applyNumberFormat="1" applyFont="1" applyFill="1" applyBorder="1" applyAlignment="1">
      <alignment vertical="top" wrapText="1"/>
      <protection/>
    </xf>
    <xf numFmtId="0" fontId="1" fillId="33" borderId="12" xfId="62" applyFont="1" applyFill="1" applyBorder="1">
      <alignment/>
      <protection/>
    </xf>
    <xf numFmtId="3" fontId="1" fillId="33" borderId="12" xfId="62" applyNumberFormat="1" applyFont="1" applyFill="1" applyBorder="1">
      <alignment/>
      <protection/>
    </xf>
    <xf numFmtId="0" fontId="1" fillId="33" borderId="12" xfId="62" applyFont="1" applyFill="1" applyBorder="1" applyAlignment="1">
      <alignment vertical="top" wrapText="1"/>
      <protection/>
    </xf>
    <xf numFmtId="168" fontId="6" fillId="33" borderId="11" xfId="62" applyNumberFormat="1" applyFont="1" applyFill="1" applyBorder="1" applyAlignment="1">
      <alignment vertical="top" wrapText="1"/>
      <protection/>
    </xf>
    <xf numFmtId="168" fontId="1" fillId="33" borderId="11" xfId="62" applyNumberFormat="1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6" fillId="0" borderId="0" xfId="58" applyFont="1" applyAlignment="1">
      <alignment horizontal="center"/>
      <protection/>
    </xf>
    <xf numFmtId="0" fontId="1" fillId="0" borderId="0" xfId="58" applyFont="1">
      <alignment/>
      <protection/>
    </xf>
    <xf numFmtId="0" fontId="1" fillId="0" borderId="13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left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left" vertical="center" wrapText="1"/>
      <protection/>
    </xf>
    <xf numFmtId="0" fontId="1" fillId="0" borderId="12" xfId="58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13" fillId="0" borderId="0" xfId="62" applyFont="1" applyAlignment="1">
      <alignment/>
      <protection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9" xfId="58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center" vertical="center" wrapText="1"/>
      <protection/>
    </xf>
    <xf numFmtId="0" fontId="1" fillId="0" borderId="2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left" vertical="center"/>
      <protection/>
    </xf>
    <xf numFmtId="0" fontId="6" fillId="0" borderId="13" xfId="58" applyFont="1" applyBorder="1" applyAlignment="1">
      <alignment horizontal="center" vertical="center"/>
      <protection/>
    </xf>
    <xf numFmtId="3" fontId="19" fillId="0" borderId="0" xfId="57" applyNumberFormat="1" applyFont="1">
      <alignment/>
      <protection/>
    </xf>
    <xf numFmtId="0" fontId="21" fillId="0" borderId="0" xfId="57" applyFont="1">
      <alignment/>
      <protection/>
    </xf>
    <xf numFmtId="3" fontId="21" fillId="0" borderId="0" xfId="57" applyNumberFormat="1" applyFont="1">
      <alignment/>
      <protection/>
    </xf>
    <xf numFmtId="3" fontId="22" fillId="34" borderId="22" xfId="57" applyNumberFormat="1" applyFont="1" applyFill="1" applyBorder="1" applyAlignment="1">
      <alignment horizontal="center" vertical="center" wrapText="1"/>
      <protection/>
    </xf>
    <xf numFmtId="0" fontId="5" fillId="0" borderId="0" xfId="57">
      <alignment/>
      <protection/>
    </xf>
    <xf numFmtId="3" fontId="23" fillId="0" borderId="0" xfId="60" applyNumberFormat="1" applyFont="1">
      <alignment/>
      <protection/>
    </xf>
    <xf numFmtId="0" fontId="5" fillId="0" borderId="0" xfId="60">
      <alignment/>
      <protection/>
    </xf>
    <xf numFmtId="49" fontId="24" fillId="0" borderId="0" xfId="60" applyNumberFormat="1" applyFont="1">
      <alignment/>
      <protection/>
    </xf>
    <xf numFmtId="0" fontId="25" fillId="0" borderId="0" xfId="60" applyFont="1">
      <alignment/>
      <protection/>
    </xf>
    <xf numFmtId="0" fontId="27" fillId="0" borderId="23" xfId="60" applyFont="1" applyFill="1" applyBorder="1">
      <alignment/>
      <protection/>
    </xf>
    <xf numFmtId="0" fontId="20" fillId="0" borderId="0" xfId="57" applyFont="1" applyAlignment="1">
      <alignment/>
      <protection/>
    </xf>
    <xf numFmtId="3" fontId="28" fillId="0" borderId="0" xfId="57" applyNumberFormat="1" applyFont="1">
      <alignment/>
      <protection/>
    </xf>
    <xf numFmtId="0" fontId="29" fillId="0" borderId="0" xfId="57" applyFont="1">
      <alignment/>
      <protection/>
    </xf>
    <xf numFmtId="3" fontId="29" fillId="0" borderId="0" xfId="57" applyNumberFormat="1" applyFont="1">
      <alignment/>
      <protection/>
    </xf>
    <xf numFmtId="0" fontId="20" fillId="0" borderId="0" xfId="57" applyFont="1" applyAlignment="1">
      <alignment horizontal="center"/>
      <protection/>
    </xf>
    <xf numFmtId="0" fontId="0" fillId="0" borderId="0" xfId="0" applyAlignment="1">
      <alignment wrapText="1"/>
    </xf>
    <xf numFmtId="0" fontId="9" fillId="0" borderId="12" xfId="62" applyFont="1" applyBorder="1" applyAlignment="1">
      <alignment vertical="top" wrapText="1"/>
      <protection/>
    </xf>
    <xf numFmtId="0" fontId="26" fillId="0" borderId="0" xfId="62" applyFont="1">
      <alignment/>
      <protection/>
    </xf>
    <xf numFmtId="168" fontId="6" fillId="0" borderId="14" xfId="62" applyNumberFormat="1" applyFont="1" applyFill="1" applyBorder="1" applyAlignment="1">
      <alignment vertical="top" wrapText="1"/>
      <protection/>
    </xf>
    <xf numFmtId="0" fontId="6" fillId="35" borderId="12" xfId="62" applyFont="1" applyFill="1" applyBorder="1" applyAlignment="1">
      <alignment horizontal="center" vertical="center" wrapText="1"/>
      <protection/>
    </xf>
    <xf numFmtId="0" fontId="12" fillId="35" borderId="24" xfId="62" applyFont="1" applyFill="1" applyBorder="1" applyAlignment="1">
      <alignment horizontal="center" vertical="center" wrapText="1"/>
      <protection/>
    </xf>
    <xf numFmtId="0" fontId="12" fillId="35" borderId="22" xfId="62" applyFont="1" applyFill="1" applyBorder="1" applyAlignment="1">
      <alignment horizontal="center" vertical="center" wrapText="1"/>
      <protection/>
    </xf>
    <xf numFmtId="0" fontId="12" fillId="35" borderId="25" xfId="62" applyFont="1" applyFill="1" applyBorder="1" applyAlignment="1">
      <alignment horizontal="center" vertical="center" wrapText="1"/>
      <protection/>
    </xf>
    <xf numFmtId="0" fontId="12" fillId="35" borderId="26" xfId="62" applyFont="1" applyFill="1" applyBorder="1" applyAlignment="1">
      <alignment horizontal="center" vertical="center" wrapText="1"/>
      <protection/>
    </xf>
    <xf numFmtId="3" fontId="17" fillId="0" borderId="0" xfId="62" applyNumberFormat="1" applyFont="1">
      <alignment/>
      <protection/>
    </xf>
    <xf numFmtId="0" fontId="17" fillId="0" borderId="0" xfId="62" applyFont="1">
      <alignment/>
      <protection/>
    </xf>
    <xf numFmtId="0" fontId="0" fillId="33" borderId="0" xfId="0" applyFill="1" applyAlignment="1">
      <alignment/>
    </xf>
    <xf numFmtId="0" fontId="4" fillId="0" borderId="0" xfId="57" applyFont="1">
      <alignment/>
      <protection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32" fillId="33" borderId="12" xfId="57" applyFont="1" applyFill="1" applyBorder="1" applyAlignment="1">
      <alignment horizontal="center" vertical="center"/>
      <protection/>
    </xf>
    <xf numFmtId="0" fontId="35" fillId="33" borderId="12" xfId="0" applyFont="1" applyFill="1" applyBorder="1" applyAlignment="1">
      <alignment horizontal="justify" vertical="center" wrapText="1"/>
    </xf>
    <xf numFmtId="3" fontId="32" fillId="33" borderId="12" xfId="57" applyNumberFormat="1" applyFont="1" applyFill="1" applyBorder="1">
      <alignment/>
      <protection/>
    </xf>
    <xf numFmtId="3" fontId="32" fillId="33" borderId="12" xfId="57" applyNumberFormat="1" applyFont="1" applyFill="1" applyBorder="1" applyAlignment="1">
      <alignment vertical="center"/>
      <protection/>
    </xf>
    <xf numFmtId="3" fontId="4" fillId="33" borderId="12" xfId="57" applyNumberFormat="1" applyFont="1" applyFill="1" applyBorder="1" applyAlignment="1">
      <alignment vertical="center"/>
      <protection/>
    </xf>
    <xf numFmtId="0" fontId="4" fillId="34" borderId="12" xfId="57" applyFont="1" applyFill="1" applyBorder="1" applyAlignment="1">
      <alignment horizontal="center" vertical="center"/>
      <protection/>
    </xf>
    <xf numFmtId="0" fontId="36" fillId="34" borderId="12" xfId="0" applyFont="1" applyFill="1" applyBorder="1" applyAlignment="1">
      <alignment horizontal="justify" vertical="center" wrapText="1"/>
    </xf>
    <xf numFmtId="3" fontId="4" fillId="34" borderId="19" xfId="57" applyNumberFormat="1" applyFont="1" applyFill="1" applyBorder="1" applyAlignment="1">
      <alignment vertical="center"/>
      <protection/>
    </xf>
    <xf numFmtId="3" fontId="4" fillId="34" borderId="12" xfId="57" applyNumberFormat="1" applyFont="1" applyFill="1" applyBorder="1" applyAlignment="1">
      <alignment vertical="center"/>
      <protection/>
    </xf>
    <xf numFmtId="0" fontId="32" fillId="33" borderId="27" xfId="57" applyFont="1" applyFill="1" applyBorder="1" applyAlignment="1">
      <alignment horizontal="center" vertical="center"/>
      <protection/>
    </xf>
    <xf numFmtId="0" fontId="35" fillId="33" borderId="27" xfId="0" applyFont="1" applyFill="1" applyBorder="1" applyAlignment="1">
      <alignment horizontal="justify" vertical="center" wrapText="1"/>
    </xf>
    <xf numFmtId="3" fontId="4" fillId="33" borderId="23" xfId="57" applyNumberFormat="1" applyFont="1" applyFill="1" applyBorder="1" applyAlignment="1">
      <alignment vertical="center"/>
      <protection/>
    </xf>
    <xf numFmtId="3" fontId="4" fillId="33" borderId="27" xfId="57" applyNumberFormat="1" applyFont="1" applyFill="1" applyBorder="1" applyAlignment="1">
      <alignment vertical="center"/>
      <protection/>
    </xf>
    <xf numFmtId="0" fontId="36" fillId="33" borderId="27" xfId="0" applyFont="1" applyFill="1" applyBorder="1" applyAlignment="1">
      <alignment horizontal="justify" vertical="center" wrapText="1"/>
    </xf>
    <xf numFmtId="3" fontId="32" fillId="33" borderId="23" xfId="57" applyNumberFormat="1" applyFont="1" applyFill="1" applyBorder="1">
      <alignment/>
      <protection/>
    </xf>
    <xf numFmtId="3" fontId="32" fillId="33" borderId="27" xfId="57" applyNumberFormat="1" applyFont="1" applyFill="1" applyBorder="1">
      <alignment/>
      <protection/>
    </xf>
    <xf numFmtId="3" fontId="4" fillId="34" borderId="19" xfId="57" applyNumberFormat="1" applyFont="1" applyFill="1" applyBorder="1">
      <alignment/>
      <protection/>
    </xf>
    <xf numFmtId="3" fontId="4" fillId="34" borderId="12" xfId="57" applyNumberFormat="1" applyFont="1" applyFill="1" applyBorder="1">
      <alignment/>
      <protection/>
    </xf>
    <xf numFmtId="0" fontId="4" fillId="33" borderId="27" xfId="57" applyFont="1" applyFill="1" applyBorder="1" applyAlignment="1">
      <alignment horizontal="center" vertical="center"/>
      <protection/>
    </xf>
    <xf numFmtId="3" fontId="4" fillId="33" borderId="23" xfId="57" applyNumberFormat="1" applyFont="1" applyFill="1" applyBorder="1">
      <alignment/>
      <protection/>
    </xf>
    <xf numFmtId="3" fontId="4" fillId="33" borderId="27" xfId="57" applyNumberFormat="1" applyFont="1" applyFill="1" applyBorder="1">
      <alignment/>
      <protection/>
    </xf>
    <xf numFmtId="0" fontId="21" fillId="33" borderId="0" xfId="57" applyFont="1" applyFill="1" applyBorder="1" applyAlignment="1">
      <alignment horizontal="center" vertical="center"/>
      <protection/>
    </xf>
    <xf numFmtId="0" fontId="21" fillId="33" borderId="0" xfId="57" applyFont="1" applyFill="1">
      <alignment/>
      <protection/>
    </xf>
    <xf numFmtId="3" fontId="21" fillId="33" borderId="0" xfId="57" applyNumberFormat="1" applyFont="1" applyFill="1">
      <alignment/>
      <protection/>
    </xf>
    <xf numFmtId="0" fontId="36" fillId="34" borderId="12" xfId="0" applyFont="1" applyFill="1" applyBorder="1" applyAlignment="1">
      <alignment horizontal="center" vertical="center" wrapText="1"/>
    </xf>
    <xf numFmtId="3" fontId="38" fillId="0" borderId="0" xfId="57" applyNumberFormat="1" applyFont="1">
      <alignment/>
      <protection/>
    </xf>
    <xf numFmtId="0" fontId="33" fillId="0" borderId="0" xfId="57" applyFont="1" applyAlignment="1">
      <alignment horizontal="center"/>
      <protection/>
    </xf>
    <xf numFmtId="0" fontId="5" fillId="0" borderId="0" xfId="60" applyFont="1" applyBorder="1" applyAlignment="1">
      <alignment/>
      <protection/>
    </xf>
    <xf numFmtId="3" fontId="4" fillId="0" borderId="0" xfId="57" applyNumberFormat="1" applyFont="1" applyAlignment="1">
      <alignment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58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2" fillId="33" borderId="0" xfId="57" applyNumberFormat="1" applyFont="1" applyFill="1" applyBorder="1">
      <alignment/>
      <protection/>
    </xf>
    <xf numFmtId="0" fontId="2" fillId="0" borderId="12" xfId="0" applyFont="1" applyBorder="1" applyAlignment="1">
      <alignment horizontal="center" wrapText="1"/>
    </xf>
    <xf numFmtId="3" fontId="0" fillId="0" borderId="0" xfId="57" applyNumberFormat="1" applyFont="1" applyAlignment="1">
      <alignment/>
      <protection/>
    </xf>
    <xf numFmtId="3" fontId="32" fillId="0" borderId="0" xfId="57" applyNumberFormat="1" applyFont="1" applyAlignment="1">
      <alignment/>
      <protection/>
    </xf>
    <xf numFmtId="0" fontId="33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right"/>
    </xf>
    <xf numFmtId="14" fontId="20" fillId="0" borderId="0" xfId="57" applyNumberFormat="1" applyFont="1" applyAlignment="1">
      <alignment horizontal="center"/>
      <protection/>
    </xf>
    <xf numFmtId="0" fontId="2" fillId="0" borderId="0" xfId="62" applyFont="1" applyBorder="1" applyAlignment="1">
      <alignment horizontal="right"/>
      <protection/>
    </xf>
    <xf numFmtId="0" fontId="34" fillId="0" borderId="0" xfId="57" applyFont="1" applyAlignment="1">
      <alignment horizontal="center"/>
      <protection/>
    </xf>
    <xf numFmtId="14" fontId="33" fillId="0" borderId="0" xfId="57" applyNumberFormat="1" applyFont="1" applyAlignment="1">
      <alignment horizontal="center"/>
      <protection/>
    </xf>
    <xf numFmtId="0" fontId="13" fillId="0" borderId="0" xfId="62" applyFont="1" applyAlignment="1">
      <alignment horizontal="right"/>
      <protection/>
    </xf>
    <xf numFmtId="14" fontId="26" fillId="0" borderId="0" xfId="62" applyNumberFormat="1" applyFont="1">
      <alignment/>
      <protection/>
    </xf>
    <xf numFmtId="14" fontId="3" fillId="0" borderId="0" xfId="62" applyNumberFormat="1" applyFont="1">
      <alignment/>
      <protection/>
    </xf>
    <xf numFmtId="0" fontId="13" fillId="0" borderId="0" xfId="62" applyFont="1" applyAlignment="1">
      <alignment horizontal="left"/>
      <protection/>
    </xf>
    <xf numFmtId="14" fontId="26" fillId="0" borderId="0" xfId="62" applyNumberFormat="1" applyFont="1" applyAlignment="1">
      <alignment horizontal="center"/>
      <protection/>
    </xf>
    <xf numFmtId="3" fontId="4" fillId="0" borderId="0" xfId="54" applyFont="1" applyAlignment="1">
      <alignment horizontal="right" vertical="center"/>
      <protection/>
    </xf>
    <xf numFmtId="0" fontId="42" fillId="0" borderId="0" xfId="59" applyFont="1" applyFill="1" applyBorder="1">
      <alignment/>
      <protection/>
    </xf>
    <xf numFmtId="3" fontId="43" fillId="0" borderId="0" xfId="54" applyFont="1" applyAlignment="1">
      <alignment horizontal="right" vertical="center"/>
      <protection/>
    </xf>
    <xf numFmtId="3" fontId="32" fillId="0" borderId="28" xfId="54" applyFont="1" applyBorder="1" applyAlignment="1">
      <alignment horizontal="center" vertical="center"/>
      <protection/>
    </xf>
    <xf numFmtId="3" fontId="32" fillId="0" borderId="28" xfId="59" applyNumberFormat="1" applyFont="1" applyFill="1" applyBorder="1" applyAlignment="1">
      <alignment vertical="center"/>
      <protection/>
    </xf>
    <xf numFmtId="3" fontId="32" fillId="0" borderId="14" xfId="54" applyFont="1" applyBorder="1" applyAlignment="1">
      <alignment horizontal="center" vertical="center"/>
      <protection/>
    </xf>
    <xf numFmtId="3" fontId="32" fillId="0" borderId="14" xfId="59" applyNumberFormat="1" applyFont="1" applyFill="1" applyBorder="1" applyAlignment="1">
      <alignment vertical="center"/>
      <protection/>
    </xf>
    <xf numFmtId="3" fontId="32" fillId="0" borderId="14" xfId="54" applyFont="1" applyBorder="1" applyAlignment="1">
      <alignment horizontal="center" vertical="center" wrapText="1"/>
      <protection/>
    </xf>
    <xf numFmtId="3" fontId="32" fillId="0" borderId="29" xfId="59" applyNumberFormat="1" applyFont="1" applyFill="1" applyBorder="1" applyAlignment="1">
      <alignment vertical="center"/>
      <protection/>
    </xf>
    <xf numFmtId="3" fontId="32" fillId="0" borderId="30" xfId="59" applyNumberFormat="1" applyFont="1" applyFill="1" applyBorder="1" applyAlignment="1">
      <alignment vertical="center"/>
      <protection/>
    </xf>
    <xf numFmtId="3" fontId="4" fillId="0" borderId="26" xfId="59" applyNumberFormat="1" applyFont="1" applyFill="1" applyBorder="1" applyAlignment="1">
      <alignment vertical="center"/>
      <protection/>
    </xf>
    <xf numFmtId="3" fontId="32" fillId="0" borderId="26" xfId="59" applyNumberFormat="1" applyFont="1" applyFill="1" applyBorder="1" applyAlignment="1">
      <alignment vertical="center"/>
      <protection/>
    </xf>
    <xf numFmtId="3" fontId="32" fillId="0" borderId="31" xfId="59" applyNumberFormat="1" applyFont="1" applyFill="1" applyBorder="1" applyAlignment="1">
      <alignment vertical="center"/>
      <protection/>
    </xf>
    <xf numFmtId="3" fontId="32" fillId="0" borderId="29" xfId="54" applyFont="1" applyBorder="1" applyAlignment="1">
      <alignment horizontal="center" vertical="center"/>
      <protection/>
    </xf>
    <xf numFmtId="3" fontId="32" fillId="0" borderId="23" xfId="54" applyFont="1" applyBorder="1" applyAlignment="1">
      <alignment horizontal="center" vertical="center" wrapText="1"/>
      <protection/>
    </xf>
    <xf numFmtId="0" fontId="24" fillId="0" borderId="0" xfId="60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3" fontId="32" fillId="0" borderId="0" xfId="57" applyNumberFormat="1" applyFont="1" applyAlignment="1">
      <alignment horizontal="right"/>
      <protection/>
    </xf>
    <xf numFmtId="0" fontId="0" fillId="0" borderId="0" xfId="57" applyFont="1" applyAlignment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32" xfId="54" applyFont="1" applyBorder="1" applyAlignment="1">
      <alignment horizontal="left" vertical="center" wrapText="1"/>
      <protection/>
    </xf>
    <xf numFmtId="3" fontId="0" fillId="0" borderId="0" xfId="54" applyFont="1" applyBorder="1" applyAlignment="1">
      <alignment horizontal="left" vertical="center" wrapText="1"/>
      <protection/>
    </xf>
    <xf numFmtId="3" fontId="32" fillId="0" borderId="13" xfId="59" applyNumberFormat="1" applyFont="1" applyFill="1" applyBorder="1" applyAlignment="1">
      <alignment vertical="center"/>
      <protection/>
    </xf>
    <xf numFmtId="3" fontId="32" fillId="0" borderId="15" xfId="59" applyNumberFormat="1" applyFont="1" applyFill="1" applyBorder="1" applyAlignment="1">
      <alignment vertical="center"/>
      <protection/>
    </xf>
    <xf numFmtId="3" fontId="32" fillId="0" borderId="33" xfId="59" applyNumberFormat="1" applyFont="1" applyFill="1" applyBorder="1" applyAlignment="1">
      <alignment vertical="center"/>
      <protection/>
    </xf>
    <xf numFmtId="3" fontId="4" fillId="0" borderId="34" xfId="59" applyNumberFormat="1" applyFont="1" applyFill="1" applyBorder="1" applyAlignment="1">
      <alignment vertical="center"/>
      <protection/>
    </xf>
    <xf numFmtId="3" fontId="32" fillId="0" borderId="34" xfId="59" applyNumberFormat="1" applyFont="1" applyFill="1" applyBorder="1" applyAlignment="1">
      <alignment vertical="center"/>
      <protection/>
    </xf>
    <xf numFmtId="3" fontId="32" fillId="0" borderId="20" xfId="59" applyNumberFormat="1" applyFont="1" applyFill="1" applyBorder="1" applyAlignment="1">
      <alignment vertical="center"/>
      <protection/>
    </xf>
    <xf numFmtId="3" fontId="32" fillId="0" borderId="13" xfId="59" applyNumberFormat="1" applyFont="1" applyFill="1" applyBorder="1" applyAlignment="1">
      <alignment horizontal="center" vertical="center"/>
      <protection/>
    </xf>
    <xf numFmtId="3" fontId="32" fillId="0" borderId="15" xfId="59" applyNumberFormat="1" applyFont="1" applyFill="1" applyBorder="1" applyAlignment="1">
      <alignment horizontal="center" vertical="center"/>
      <protection/>
    </xf>
    <xf numFmtId="3" fontId="32" fillId="0" borderId="33" xfId="59" applyNumberFormat="1" applyFont="1" applyFill="1" applyBorder="1" applyAlignment="1">
      <alignment horizontal="center" vertical="center"/>
      <protection/>
    </xf>
    <xf numFmtId="3" fontId="4" fillId="0" borderId="34" xfId="59" applyNumberFormat="1" applyFont="1" applyFill="1" applyBorder="1" applyAlignment="1">
      <alignment horizontal="center" vertical="center"/>
      <protection/>
    </xf>
    <xf numFmtId="3" fontId="32" fillId="0" borderId="28" xfId="59" applyNumberFormat="1" applyFont="1" applyFill="1" applyBorder="1" applyAlignment="1">
      <alignment horizontal="center" vertical="center"/>
      <protection/>
    </xf>
    <xf numFmtId="3" fontId="32" fillId="0" borderId="30" xfId="59" applyNumberFormat="1" applyFont="1" applyFill="1" applyBorder="1" applyAlignment="1">
      <alignment horizontal="center" vertical="center"/>
      <protection/>
    </xf>
    <xf numFmtId="3" fontId="32" fillId="0" borderId="20" xfId="59" applyNumberFormat="1" applyFont="1" applyFill="1" applyBorder="1" applyAlignment="1">
      <alignment horizontal="center" vertical="center"/>
      <protection/>
    </xf>
    <xf numFmtId="3" fontId="32" fillId="0" borderId="35" xfId="59" applyNumberFormat="1" applyFont="1" applyFill="1" applyBorder="1" applyAlignment="1">
      <alignment vertical="center"/>
      <protection/>
    </xf>
    <xf numFmtId="3" fontId="0" fillId="0" borderId="23" xfId="54" applyFont="1" applyBorder="1" applyAlignment="1">
      <alignment horizontal="left" vertical="center" wrapText="1"/>
      <protection/>
    </xf>
    <xf numFmtId="3" fontId="4" fillId="0" borderId="26" xfId="59" applyNumberFormat="1" applyFont="1" applyFill="1" applyBorder="1" applyAlignment="1">
      <alignment horizontal="center" vertical="center"/>
      <protection/>
    </xf>
    <xf numFmtId="0" fontId="3" fillId="36" borderId="0" xfId="62" applyFont="1" applyFill="1" applyAlignment="1">
      <alignment horizontal="center" vertical="center"/>
      <protection/>
    </xf>
    <xf numFmtId="0" fontId="27" fillId="34" borderId="12" xfId="60" applyFont="1" applyFill="1" applyBorder="1" applyAlignment="1">
      <alignment horizontal="center" vertical="center"/>
      <protection/>
    </xf>
    <xf numFmtId="3" fontId="26" fillId="34" borderId="12" xfId="60" applyNumberFormat="1" applyFont="1" applyFill="1" applyBorder="1">
      <alignment/>
      <protection/>
    </xf>
    <xf numFmtId="0" fontId="5" fillId="0" borderId="0" xfId="60" applyFont="1">
      <alignment/>
      <protection/>
    </xf>
    <xf numFmtId="0" fontId="26" fillId="34" borderId="21" xfId="60" applyFont="1" applyFill="1" applyBorder="1">
      <alignment/>
      <protection/>
    </xf>
    <xf numFmtId="3" fontId="26" fillId="33" borderId="27" xfId="60" applyNumberFormat="1" applyFont="1" applyFill="1" applyBorder="1">
      <alignment/>
      <protection/>
    </xf>
    <xf numFmtId="3" fontId="26" fillId="33" borderId="36" xfId="60" applyNumberFormat="1" applyFont="1" applyFill="1" applyBorder="1">
      <alignment/>
      <protection/>
    </xf>
    <xf numFmtId="3" fontId="5" fillId="33" borderId="27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37" xfId="60" applyFont="1" applyFill="1" applyBorder="1">
      <alignment/>
      <protection/>
    </xf>
    <xf numFmtId="0" fontId="27" fillId="0" borderId="37" xfId="60" applyFont="1" applyFill="1" applyBorder="1">
      <alignment/>
      <protection/>
    </xf>
    <xf numFmtId="0" fontId="27" fillId="0" borderId="0" xfId="60" applyFont="1" applyFill="1" applyBorder="1">
      <alignment/>
      <protection/>
    </xf>
    <xf numFmtId="0" fontId="5" fillId="0" borderId="0" xfId="60" applyFont="1" applyBorder="1">
      <alignment/>
      <protection/>
    </xf>
    <xf numFmtId="0" fontId="5" fillId="0" borderId="37" xfId="60" applyFont="1" applyBorder="1">
      <alignment/>
      <protection/>
    </xf>
    <xf numFmtId="0" fontId="26" fillId="34" borderId="12" xfId="60" applyFont="1" applyFill="1" applyBorder="1">
      <alignment/>
      <protection/>
    </xf>
    <xf numFmtId="0" fontId="27" fillId="0" borderId="23" xfId="60" applyFont="1" applyFill="1" applyBorder="1" applyAlignment="1">
      <alignment horizontal="left" indent="1"/>
      <protection/>
    </xf>
    <xf numFmtId="3" fontId="22" fillId="34" borderId="38" xfId="57" applyNumberFormat="1" applyFont="1" applyFill="1" applyBorder="1" applyAlignment="1">
      <alignment horizontal="center" vertical="center" wrapText="1"/>
      <protection/>
    </xf>
    <xf numFmtId="3" fontId="22" fillId="34" borderId="39" xfId="57" applyNumberFormat="1" applyFont="1" applyFill="1" applyBorder="1" applyAlignment="1">
      <alignment horizontal="center" vertical="center" wrapText="1"/>
      <protection/>
    </xf>
    <xf numFmtId="3" fontId="26" fillId="34" borderId="11" xfId="60" applyNumberFormat="1" applyFont="1" applyFill="1" applyBorder="1">
      <alignment/>
      <protection/>
    </xf>
    <xf numFmtId="3" fontId="26" fillId="33" borderId="37" xfId="60" applyNumberFormat="1" applyFont="1" applyFill="1" applyBorder="1">
      <alignment/>
      <protection/>
    </xf>
    <xf numFmtId="3" fontId="26" fillId="33" borderId="40" xfId="60" applyNumberFormat="1" applyFont="1" applyFill="1" applyBorder="1">
      <alignment/>
      <protection/>
    </xf>
    <xf numFmtId="3" fontId="5" fillId="33" borderId="37" xfId="60" applyNumberFormat="1" applyFont="1" applyFill="1" applyBorder="1">
      <alignment/>
      <protection/>
    </xf>
    <xf numFmtId="0" fontId="26" fillId="34" borderId="11" xfId="60" applyFont="1" applyFill="1" applyBorder="1">
      <alignment/>
      <protection/>
    </xf>
    <xf numFmtId="0" fontId="26" fillId="34" borderId="10" xfId="60" applyFont="1" applyFill="1" applyBorder="1">
      <alignment/>
      <protection/>
    </xf>
    <xf numFmtId="0" fontId="27" fillId="34" borderId="41" xfId="60" applyFont="1" applyFill="1" applyBorder="1" applyAlignment="1">
      <alignment horizontal="center" vertical="center"/>
      <protection/>
    </xf>
    <xf numFmtId="3" fontId="26" fillId="34" borderId="14" xfId="60" applyNumberFormat="1" applyFont="1" applyFill="1" applyBorder="1">
      <alignment/>
      <protection/>
    </xf>
    <xf numFmtId="0" fontId="27" fillId="0" borderId="42" xfId="60" applyFont="1" applyFill="1" applyBorder="1" applyAlignment="1">
      <alignment horizontal="center" vertical="center"/>
      <protection/>
    </xf>
    <xf numFmtId="3" fontId="26" fillId="33" borderId="29" xfId="60" applyNumberFormat="1" applyFont="1" applyFill="1" applyBorder="1">
      <alignment/>
      <protection/>
    </xf>
    <xf numFmtId="0" fontId="27" fillId="34" borderId="43" xfId="60" applyFont="1" applyFill="1" applyBorder="1" applyAlignment="1">
      <alignment horizontal="center" vertical="center"/>
      <protection/>
    </xf>
    <xf numFmtId="3" fontId="26" fillId="33" borderId="30" xfId="60" applyNumberFormat="1" applyFont="1" applyFill="1" applyBorder="1">
      <alignment/>
      <protection/>
    </xf>
    <xf numFmtId="3" fontId="5" fillId="33" borderId="29" xfId="60" applyNumberFormat="1" applyFont="1" applyFill="1" applyBorder="1">
      <alignment/>
      <protection/>
    </xf>
    <xf numFmtId="0" fontId="27" fillId="33" borderId="42" xfId="60" applyFont="1" applyFill="1" applyBorder="1" applyAlignment="1">
      <alignment horizontal="center" vertical="center"/>
      <protection/>
    </xf>
    <xf numFmtId="0" fontId="26" fillId="34" borderId="14" xfId="60" applyFont="1" applyFill="1" applyBorder="1">
      <alignment/>
      <protection/>
    </xf>
    <xf numFmtId="0" fontId="26" fillId="34" borderId="28" xfId="60" applyFont="1" applyFill="1" applyBorder="1">
      <alignment/>
      <protection/>
    </xf>
    <xf numFmtId="0" fontId="27" fillId="34" borderId="44" xfId="60" applyFont="1" applyFill="1" applyBorder="1" applyAlignment="1">
      <alignment horizontal="center" vertical="center"/>
      <protection/>
    </xf>
    <xf numFmtId="3" fontId="26" fillId="34" borderId="45" xfId="60" applyNumberFormat="1" applyFont="1" applyFill="1" applyBorder="1">
      <alignment/>
      <protection/>
    </xf>
    <xf numFmtId="3" fontId="26" fillId="34" borderId="17" xfId="60" applyNumberFormat="1" applyFont="1" applyFill="1" applyBorder="1">
      <alignment/>
      <protection/>
    </xf>
    <xf numFmtId="3" fontId="26" fillId="34" borderId="18" xfId="60" applyNumberFormat="1" applyFont="1" applyFill="1" applyBorder="1">
      <alignment/>
      <protection/>
    </xf>
    <xf numFmtId="0" fontId="0" fillId="0" borderId="0" xfId="0" applyFont="1" applyAlignment="1">
      <alignment/>
    </xf>
    <xf numFmtId="0" fontId="1" fillId="0" borderId="32" xfId="58" applyFont="1" applyBorder="1" applyAlignment="1">
      <alignment/>
      <protection/>
    </xf>
    <xf numFmtId="0" fontId="46" fillId="0" borderId="23" xfId="60" applyFont="1" applyFill="1" applyBorder="1" applyAlignment="1">
      <alignment horizontal="center" vertical="center"/>
      <protection/>
    </xf>
    <xf numFmtId="3" fontId="47" fillId="33" borderId="27" xfId="60" applyNumberFormat="1" applyFont="1" applyFill="1" applyBorder="1">
      <alignment/>
      <protection/>
    </xf>
    <xf numFmtId="3" fontId="48" fillId="33" borderId="27" xfId="60" applyNumberFormat="1" applyFont="1" applyFill="1" applyBorder="1">
      <alignment/>
      <protection/>
    </xf>
    <xf numFmtId="0" fontId="49" fillId="0" borderId="0" xfId="60" applyFont="1">
      <alignment/>
      <protection/>
    </xf>
    <xf numFmtId="0" fontId="46" fillId="0" borderId="23" xfId="60" applyFont="1" applyFill="1" applyBorder="1">
      <alignment/>
      <protection/>
    </xf>
    <xf numFmtId="0" fontId="46" fillId="0" borderId="0" xfId="60" applyFont="1" applyFill="1" applyBorder="1">
      <alignment/>
      <protection/>
    </xf>
    <xf numFmtId="0" fontId="46" fillId="0" borderId="37" xfId="60" applyFont="1" applyFill="1" applyBorder="1">
      <alignment/>
      <protection/>
    </xf>
    <xf numFmtId="3" fontId="46" fillId="33" borderId="27" xfId="60" applyNumberFormat="1" applyFont="1" applyFill="1" applyBorder="1">
      <alignment/>
      <protection/>
    </xf>
    <xf numFmtId="0" fontId="46" fillId="0" borderId="23" xfId="60" applyFont="1" applyBorder="1">
      <alignment/>
      <protection/>
    </xf>
    <xf numFmtId="0" fontId="46" fillId="34" borderId="19" xfId="60" applyFont="1" applyFill="1" applyBorder="1" applyAlignment="1">
      <alignment horizontal="center" vertical="center"/>
      <protection/>
    </xf>
    <xf numFmtId="3" fontId="47" fillId="34" borderId="12" xfId="60" applyNumberFormat="1" applyFont="1" applyFill="1" applyBorder="1">
      <alignment/>
      <protection/>
    </xf>
    <xf numFmtId="3" fontId="48" fillId="34" borderId="12" xfId="60" applyNumberFormat="1" applyFont="1" applyFill="1" applyBorder="1">
      <alignment/>
      <protection/>
    </xf>
    <xf numFmtId="0" fontId="46" fillId="33" borderId="23" xfId="60" applyFont="1" applyFill="1" applyBorder="1" applyAlignment="1">
      <alignment horizontal="center" vertical="center"/>
      <protection/>
    </xf>
    <xf numFmtId="0" fontId="47" fillId="34" borderId="21" xfId="60" applyFont="1" applyFill="1" applyBorder="1">
      <alignment/>
      <protection/>
    </xf>
    <xf numFmtId="0" fontId="46" fillId="0" borderId="36" xfId="60" applyFont="1" applyBorder="1" applyAlignment="1">
      <alignment horizontal="center"/>
      <protection/>
    </xf>
    <xf numFmtId="0" fontId="47" fillId="0" borderId="36" xfId="60" applyFont="1" applyBorder="1">
      <alignment/>
      <protection/>
    </xf>
    <xf numFmtId="0" fontId="46" fillId="0" borderId="27" xfId="60" applyFont="1" applyBorder="1" applyAlignment="1">
      <alignment horizontal="center"/>
      <protection/>
    </xf>
    <xf numFmtId="0" fontId="46" fillId="0" borderId="27" xfId="60" applyFont="1" applyBorder="1">
      <alignment/>
      <protection/>
    </xf>
    <xf numFmtId="0" fontId="46" fillId="34" borderId="27" xfId="60" applyFont="1" applyFill="1" applyBorder="1" applyAlignment="1">
      <alignment horizontal="center"/>
      <protection/>
    </xf>
    <xf numFmtId="0" fontId="47" fillId="34" borderId="12" xfId="60" applyFont="1" applyFill="1" applyBorder="1">
      <alignment/>
      <protection/>
    </xf>
    <xf numFmtId="0" fontId="46" fillId="34" borderId="21" xfId="60" applyFont="1" applyFill="1" applyBorder="1" applyAlignment="1">
      <alignment horizontal="center"/>
      <protection/>
    </xf>
    <xf numFmtId="0" fontId="16" fillId="33" borderId="21" xfId="57" applyFont="1" applyFill="1" applyBorder="1" applyAlignment="1">
      <alignment horizontal="center" vertical="center"/>
      <protection/>
    </xf>
    <xf numFmtId="0" fontId="50" fillId="0" borderId="21" xfId="0" applyFont="1" applyBorder="1" applyAlignment="1">
      <alignment horizontal="justify" vertical="center" wrapText="1"/>
    </xf>
    <xf numFmtId="3" fontId="16" fillId="33" borderId="21" xfId="57" applyNumberFormat="1" applyFont="1" applyFill="1" applyBorder="1">
      <alignment/>
      <protection/>
    </xf>
    <xf numFmtId="0" fontId="16" fillId="0" borderId="0" xfId="0" applyFont="1" applyAlignment="1">
      <alignment/>
    </xf>
    <xf numFmtId="0" fontId="50" fillId="0" borderId="12" xfId="0" applyFont="1" applyBorder="1" applyAlignment="1">
      <alignment horizontal="justify" vertical="center"/>
    </xf>
    <xf numFmtId="3" fontId="16" fillId="33" borderId="12" xfId="57" applyNumberFormat="1" applyFont="1" applyFill="1" applyBorder="1" applyAlignment="1">
      <alignment vertical="center"/>
      <protection/>
    </xf>
    <xf numFmtId="0" fontId="16" fillId="33" borderId="12" xfId="57" applyFont="1" applyFill="1" applyBorder="1" applyAlignment="1">
      <alignment horizontal="center" vertical="center"/>
      <protection/>
    </xf>
    <xf numFmtId="0" fontId="16" fillId="0" borderId="12" xfId="57" applyFont="1" applyBorder="1" applyAlignment="1">
      <alignment horizontal="center"/>
      <protection/>
    </xf>
    <xf numFmtId="3" fontId="16" fillId="0" borderId="12" xfId="57" applyNumberFormat="1" applyFont="1" applyBorder="1">
      <alignment/>
      <protection/>
    </xf>
    <xf numFmtId="0" fontId="51" fillId="34" borderId="12" xfId="0" applyFont="1" applyFill="1" applyBorder="1" applyAlignment="1">
      <alignment horizontal="justify" vertical="center"/>
    </xf>
    <xf numFmtId="3" fontId="52" fillId="34" borderId="12" xfId="57" applyNumberFormat="1" applyFont="1" applyFill="1" applyBorder="1">
      <alignment/>
      <protection/>
    </xf>
    <xf numFmtId="0" fontId="55" fillId="0" borderId="23" xfId="60" applyFont="1" applyFill="1" applyBorder="1" applyAlignment="1">
      <alignment horizontal="center" vertical="center"/>
      <protection/>
    </xf>
    <xf numFmtId="0" fontId="55" fillId="0" borderId="23" xfId="60" applyFont="1" applyFill="1" applyBorder="1">
      <alignment/>
      <protection/>
    </xf>
    <xf numFmtId="0" fontId="49" fillId="0" borderId="0" xfId="60" applyFont="1" applyFill="1" applyBorder="1">
      <alignment/>
      <protection/>
    </xf>
    <xf numFmtId="0" fontId="49" fillId="0" borderId="37" xfId="60" applyFont="1" applyFill="1" applyBorder="1">
      <alignment/>
      <protection/>
    </xf>
    <xf numFmtId="3" fontId="49" fillId="33" borderId="27" xfId="60" applyNumberFormat="1" applyFont="1" applyFill="1" applyBorder="1">
      <alignment/>
      <protection/>
    </xf>
    <xf numFmtId="0" fontId="55" fillId="0" borderId="23" xfId="60" applyFont="1" applyBorder="1">
      <alignment/>
      <protection/>
    </xf>
    <xf numFmtId="0" fontId="55" fillId="34" borderId="19" xfId="60" applyFont="1" applyFill="1" applyBorder="1" applyAlignment="1">
      <alignment horizontal="center" vertical="center"/>
      <protection/>
    </xf>
    <xf numFmtId="0" fontId="55" fillId="33" borderId="23" xfId="60" applyFont="1" applyFill="1" applyBorder="1" applyAlignment="1">
      <alignment horizontal="center" vertical="center"/>
      <protection/>
    </xf>
    <xf numFmtId="3" fontId="48" fillId="33" borderId="36" xfId="60" applyNumberFormat="1" applyFont="1" applyFill="1" applyBorder="1">
      <alignment/>
      <protection/>
    </xf>
    <xf numFmtId="0" fontId="55" fillId="0" borderId="37" xfId="60" applyFont="1" applyFill="1" applyBorder="1">
      <alignment/>
      <protection/>
    </xf>
    <xf numFmtId="0" fontId="55" fillId="0" borderId="0" xfId="60" applyFont="1" applyFill="1" applyBorder="1">
      <alignment/>
      <protection/>
    </xf>
    <xf numFmtId="0" fontId="48" fillId="34" borderId="21" xfId="60" applyFont="1" applyFill="1" applyBorder="1">
      <alignment/>
      <protection/>
    </xf>
    <xf numFmtId="0" fontId="49" fillId="0" borderId="0" xfId="60" applyFont="1" applyBorder="1">
      <alignment/>
      <protection/>
    </xf>
    <xf numFmtId="0" fontId="49" fillId="0" borderId="37" xfId="60" applyFont="1" applyBorder="1">
      <alignment/>
      <protection/>
    </xf>
    <xf numFmtId="0" fontId="17" fillId="0" borderId="32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 wrapText="1"/>
    </xf>
    <xf numFmtId="0" fontId="16" fillId="36" borderId="12" xfId="0" applyFont="1" applyFill="1" applyBorder="1" applyAlignment="1">
      <alignment/>
    </xf>
    <xf numFmtId="190" fontId="16" fillId="36" borderId="12" xfId="40" applyNumberFormat="1" applyFont="1" applyFill="1" applyBorder="1" applyAlignment="1">
      <alignment horizontal="right"/>
    </xf>
    <xf numFmtId="190" fontId="16" fillId="36" borderId="19" xfId="40" applyNumberFormat="1" applyFont="1" applyFill="1" applyBorder="1" applyAlignment="1">
      <alignment/>
    </xf>
    <xf numFmtId="190" fontId="16" fillId="36" borderId="12" xfId="40" applyNumberFormat="1" applyFont="1" applyFill="1" applyBorder="1" applyAlignment="1">
      <alignment/>
    </xf>
    <xf numFmtId="0" fontId="16" fillId="36" borderId="0" xfId="0" applyFont="1" applyFill="1" applyAlignment="1">
      <alignment/>
    </xf>
    <xf numFmtId="0" fontId="16" fillId="0" borderId="12" xfId="0" applyFont="1" applyBorder="1" applyAlignment="1">
      <alignment/>
    </xf>
    <xf numFmtId="190" fontId="16" fillId="0" borderId="12" xfId="40" applyNumberFormat="1" applyFont="1" applyBorder="1" applyAlignment="1">
      <alignment horizontal="right"/>
    </xf>
    <xf numFmtId="190" fontId="16" fillId="0" borderId="19" xfId="40" applyNumberFormat="1" applyFont="1" applyBorder="1" applyAlignment="1">
      <alignment/>
    </xf>
    <xf numFmtId="190" fontId="16" fillId="0" borderId="12" xfId="40" applyNumberFormat="1" applyFont="1" applyBorder="1" applyAlignment="1">
      <alignment/>
    </xf>
    <xf numFmtId="0" fontId="16" fillId="0" borderId="12" xfId="0" applyFont="1" applyFill="1" applyBorder="1" applyAlignment="1">
      <alignment/>
    </xf>
    <xf numFmtId="190" fontId="16" fillId="0" borderId="19" xfId="40" applyNumberFormat="1" applyFont="1" applyBorder="1" applyAlignment="1">
      <alignment/>
    </xf>
    <xf numFmtId="190" fontId="16" fillId="0" borderId="12" xfId="40" applyNumberFormat="1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12" xfId="0" applyFont="1" applyFill="1" applyBorder="1" applyAlignment="1">
      <alignment wrapText="1"/>
    </xf>
    <xf numFmtId="0" fontId="16" fillId="0" borderId="12" xfId="0" applyFont="1" applyBorder="1" applyAlignment="1">
      <alignment horizontal="left"/>
    </xf>
    <xf numFmtId="0" fontId="123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0" fontId="124" fillId="0" borderId="0" xfId="0" applyFont="1" applyAlignment="1">
      <alignment/>
    </xf>
    <xf numFmtId="0" fontId="124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16" fillId="36" borderId="12" xfId="0" applyFont="1" applyFill="1" applyBorder="1" applyAlignment="1">
      <alignment wrapText="1"/>
    </xf>
    <xf numFmtId="190" fontId="16" fillId="36" borderId="19" xfId="40" applyNumberFormat="1" applyFont="1" applyFill="1" applyBorder="1" applyAlignment="1">
      <alignment/>
    </xf>
    <xf numFmtId="190" fontId="16" fillId="36" borderId="12" xfId="4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58" fillId="0" borderId="0" xfId="0" applyFont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0" fontId="53" fillId="34" borderId="36" xfId="57" applyFont="1" applyFill="1" applyBorder="1" applyAlignment="1">
      <alignment horizontal="center" vertical="center"/>
      <protection/>
    </xf>
    <xf numFmtId="0" fontId="53" fillId="34" borderId="27" xfId="57" applyFont="1" applyFill="1" applyBorder="1" applyAlignment="1">
      <alignment horizontal="center" vertical="center"/>
      <protection/>
    </xf>
    <xf numFmtId="0" fontId="53" fillId="34" borderId="21" xfId="57" applyFont="1" applyFill="1" applyBorder="1" applyAlignment="1">
      <alignment horizontal="center" vertical="center"/>
      <protection/>
    </xf>
    <xf numFmtId="0" fontId="60" fillId="0" borderId="12" xfId="57" applyFont="1" applyBorder="1" applyAlignment="1">
      <alignment horizontal="center"/>
      <protection/>
    </xf>
    <xf numFmtId="0" fontId="60" fillId="0" borderId="12" xfId="57" applyFont="1" applyBorder="1" applyAlignment="1">
      <alignment vertical="center"/>
      <protection/>
    </xf>
    <xf numFmtId="3" fontId="60" fillId="0" borderId="12" xfId="57" applyNumberFormat="1" applyFont="1" applyBorder="1" applyAlignment="1">
      <alignment vertical="center"/>
      <protection/>
    </xf>
    <xf numFmtId="3" fontId="60" fillId="0" borderId="12" xfId="57" applyNumberFormat="1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49" fontId="60" fillId="0" borderId="12" xfId="57" applyNumberFormat="1" applyFont="1" applyBorder="1" applyAlignment="1">
      <alignment vertical="center"/>
      <protection/>
    </xf>
    <xf numFmtId="0" fontId="61" fillId="34" borderId="12" xfId="57" applyFont="1" applyFill="1" applyBorder="1" applyAlignment="1">
      <alignment horizontal="center"/>
      <protection/>
    </xf>
    <xf numFmtId="0" fontId="61" fillId="34" borderId="12" xfId="57" applyFont="1" applyFill="1" applyBorder="1" applyAlignment="1">
      <alignment vertical="center"/>
      <protection/>
    </xf>
    <xf numFmtId="3" fontId="61" fillId="34" borderId="12" xfId="57" applyNumberFormat="1" applyFont="1" applyFill="1" applyBorder="1" applyAlignment="1">
      <alignment vertical="center"/>
      <protection/>
    </xf>
    <xf numFmtId="0" fontId="61" fillId="0" borderId="12" xfId="57" applyFont="1" applyBorder="1" applyAlignment="1">
      <alignment horizontal="center"/>
      <protection/>
    </xf>
    <xf numFmtId="0" fontId="61" fillId="0" borderId="12" xfId="57" applyFont="1" applyBorder="1" applyAlignment="1">
      <alignment vertical="center"/>
      <protection/>
    </xf>
    <xf numFmtId="3" fontId="61" fillId="0" borderId="12" xfId="57" applyNumberFormat="1" applyFont="1" applyBorder="1" applyAlignment="1">
      <alignment vertical="center"/>
      <protection/>
    </xf>
    <xf numFmtId="49" fontId="60" fillId="0" borderId="12" xfId="57" applyNumberFormat="1" applyFont="1" applyBorder="1" applyAlignment="1">
      <alignment horizontal="left" vertical="center" wrapText="1"/>
      <protection/>
    </xf>
    <xf numFmtId="0" fontId="61" fillId="34" borderId="12" xfId="57" applyFont="1" applyFill="1" applyBorder="1" applyAlignment="1">
      <alignment vertical="center" wrapText="1"/>
      <protection/>
    </xf>
    <xf numFmtId="3" fontId="61" fillId="0" borderId="12" xfId="57" applyNumberFormat="1" applyFont="1" applyFill="1" applyBorder="1" applyAlignment="1">
      <alignment vertical="center"/>
      <protection/>
    </xf>
    <xf numFmtId="0" fontId="61" fillId="34" borderId="12" xfId="57" applyFont="1" applyFill="1" applyBorder="1" applyAlignment="1">
      <alignment horizontal="left" vertical="center" wrapText="1"/>
      <protection/>
    </xf>
    <xf numFmtId="3" fontId="61" fillId="22" borderId="12" xfId="57" applyNumberFormat="1" applyFont="1" applyFill="1" applyBorder="1" applyAlignment="1">
      <alignment vertical="center"/>
      <protection/>
    </xf>
    <xf numFmtId="3" fontId="62" fillId="34" borderId="22" xfId="57" applyNumberFormat="1" applyFont="1" applyFill="1" applyBorder="1" applyAlignment="1">
      <alignment horizontal="center" vertical="center" wrapText="1"/>
      <protection/>
    </xf>
    <xf numFmtId="0" fontId="63" fillId="33" borderId="12" xfId="57" applyFont="1" applyFill="1" applyBorder="1" applyAlignment="1">
      <alignment horizontal="center" vertical="center"/>
      <protection/>
    </xf>
    <xf numFmtId="0" fontId="63" fillId="33" borderId="12" xfId="57" applyFont="1" applyFill="1" applyBorder="1">
      <alignment/>
      <protection/>
    </xf>
    <xf numFmtId="3" fontId="63" fillId="33" borderId="12" xfId="57" applyNumberFormat="1" applyFont="1" applyFill="1" applyBorder="1">
      <alignment/>
      <protection/>
    </xf>
    <xf numFmtId="0" fontId="63" fillId="33" borderId="12" xfId="57" applyFont="1" applyFill="1" applyBorder="1" applyAlignment="1">
      <alignment horizontal="left" vertical="center" wrapText="1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62" fillId="33" borderId="21" xfId="57" applyFont="1" applyFill="1" applyBorder="1">
      <alignment/>
      <protection/>
    </xf>
    <xf numFmtId="3" fontId="62" fillId="33" borderId="21" xfId="57" applyNumberFormat="1" applyFont="1" applyFill="1" applyBorder="1">
      <alignment/>
      <protection/>
    </xf>
    <xf numFmtId="0" fontId="62" fillId="33" borderId="12" xfId="57" applyFont="1" applyFill="1" applyBorder="1" applyAlignment="1">
      <alignment horizontal="center" vertical="center"/>
      <protection/>
    </xf>
    <xf numFmtId="0" fontId="62" fillId="33" borderId="12" xfId="57" applyFont="1" applyFill="1" applyBorder="1">
      <alignment/>
      <protection/>
    </xf>
    <xf numFmtId="3" fontId="62" fillId="33" borderId="12" xfId="57" applyNumberFormat="1" applyFont="1" applyFill="1" applyBorder="1">
      <alignment/>
      <protection/>
    </xf>
    <xf numFmtId="0" fontId="62" fillId="34" borderId="12" xfId="57" applyFont="1" applyFill="1" applyBorder="1" applyAlignment="1">
      <alignment horizontal="center" vertical="center"/>
      <protection/>
    </xf>
    <xf numFmtId="0" fontId="62" fillId="34" borderId="12" xfId="57" applyFont="1" applyFill="1" applyBorder="1">
      <alignment/>
      <protection/>
    </xf>
    <xf numFmtId="3" fontId="62" fillId="34" borderId="12" xfId="57" applyNumberFormat="1" applyFont="1" applyFill="1" applyBorder="1">
      <alignment/>
      <protection/>
    </xf>
    <xf numFmtId="0" fontId="63" fillId="33" borderId="0" xfId="57" applyFont="1" applyFill="1" applyBorder="1">
      <alignment/>
      <protection/>
    </xf>
    <xf numFmtId="3" fontId="63" fillId="33" borderId="0" xfId="57" applyNumberFormat="1" applyFont="1" applyFill="1" applyBorder="1">
      <alignment/>
      <protection/>
    </xf>
    <xf numFmtId="0" fontId="62" fillId="33" borderId="21" xfId="57" applyFont="1" applyFill="1" applyBorder="1" applyAlignment="1">
      <alignment horizontal="center"/>
      <protection/>
    </xf>
    <xf numFmtId="0" fontId="63" fillId="33" borderId="12" xfId="57" applyFont="1" applyFill="1" applyBorder="1" applyAlignment="1">
      <alignment horizontal="center"/>
      <protection/>
    </xf>
    <xf numFmtId="0" fontId="62" fillId="33" borderId="12" xfId="57" applyFont="1" applyFill="1" applyBorder="1" applyAlignment="1">
      <alignment horizontal="center"/>
      <protection/>
    </xf>
    <xf numFmtId="0" fontId="63" fillId="34" borderId="12" xfId="57" applyFont="1" applyFill="1" applyBorder="1" applyAlignment="1">
      <alignment horizontal="center"/>
      <protection/>
    </xf>
    <xf numFmtId="0" fontId="62" fillId="34" borderId="24" xfId="57" applyFont="1" applyFill="1" applyBorder="1" applyAlignment="1">
      <alignment horizontal="center" vertical="center" wrapText="1"/>
      <protection/>
    </xf>
    <xf numFmtId="3" fontId="16" fillId="33" borderId="12" xfId="57" applyNumberFormat="1" applyFont="1" applyFill="1" applyBorder="1">
      <alignment/>
      <protection/>
    </xf>
    <xf numFmtId="3" fontId="47" fillId="22" borderId="12" xfId="60" applyNumberFormat="1" applyFont="1" applyFill="1" applyBorder="1">
      <alignment/>
      <protection/>
    </xf>
    <xf numFmtId="3" fontId="47" fillId="22" borderId="27" xfId="60" applyNumberFormat="1" applyFont="1" applyFill="1" applyBorder="1">
      <alignment/>
      <protection/>
    </xf>
    <xf numFmtId="0" fontId="52" fillId="0" borderId="0" xfId="0" applyFont="1" applyAlignment="1">
      <alignment/>
    </xf>
    <xf numFmtId="0" fontId="52" fillId="34" borderId="12" xfId="57" applyFont="1" applyFill="1" applyBorder="1" applyAlignment="1">
      <alignment horizontal="center"/>
      <protection/>
    </xf>
    <xf numFmtId="0" fontId="69" fillId="33" borderId="21" xfId="57" applyFont="1" applyFill="1" applyBorder="1" applyAlignment="1">
      <alignment horizontal="center" vertical="center"/>
      <protection/>
    </xf>
    <xf numFmtId="0" fontId="70" fillId="0" borderId="12" xfId="0" applyFont="1" applyBorder="1" applyAlignment="1">
      <alignment horizontal="justify" vertical="center"/>
    </xf>
    <xf numFmtId="3" fontId="69" fillId="33" borderId="12" xfId="57" applyNumberFormat="1" applyFont="1" applyFill="1" applyBorder="1" applyAlignment="1">
      <alignment vertical="center"/>
      <protection/>
    </xf>
    <xf numFmtId="0" fontId="69" fillId="0" borderId="0" xfId="0" applyFont="1" applyAlignment="1">
      <alignment/>
    </xf>
    <xf numFmtId="0" fontId="69" fillId="33" borderId="12" xfId="57" applyFont="1" applyFill="1" applyBorder="1" applyAlignment="1">
      <alignment horizontal="center" vertical="center"/>
      <protection/>
    </xf>
    <xf numFmtId="0" fontId="69" fillId="0" borderId="12" xfId="57" applyFont="1" applyBorder="1" applyAlignment="1">
      <alignment horizontal="center"/>
      <protection/>
    </xf>
    <xf numFmtId="3" fontId="69" fillId="0" borderId="12" xfId="57" applyNumberFormat="1" applyFont="1" applyBorder="1">
      <alignment/>
      <protection/>
    </xf>
    <xf numFmtId="3" fontId="69" fillId="0" borderId="12" xfId="57" applyNumberFormat="1" applyFont="1" applyBorder="1" applyAlignment="1">
      <alignment vertical="center"/>
      <protection/>
    </xf>
    <xf numFmtId="3" fontId="16" fillId="33" borderId="46" xfId="57" applyNumberFormat="1" applyFont="1" applyFill="1" applyBorder="1">
      <alignment/>
      <protection/>
    </xf>
    <xf numFmtId="3" fontId="16" fillId="33" borderId="19" xfId="57" applyNumberFormat="1" applyFont="1" applyFill="1" applyBorder="1" applyAlignment="1">
      <alignment vertical="center"/>
      <protection/>
    </xf>
    <xf numFmtId="3" fontId="69" fillId="33" borderId="19" xfId="57" applyNumberFormat="1" applyFont="1" applyFill="1" applyBorder="1" applyAlignment="1">
      <alignment vertical="center"/>
      <protection/>
    </xf>
    <xf numFmtId="3" fontId="16" fillId="33" borderId="19" xfId="57" applyNumberFormat="1" applyFont="1" applyFill="1" applyBorder="1">
      <alignment/>
      <protection/>
    </xf>
    <xf numFmtId="3" fontId="69" fillId="0" borderId="19" xfId="57" applyNumberFormat="1" applyFont="1" applyBorder="1">
      <alignment/>
      <protection/>
    </xf>
    <xf numFmtId="3" fontId="52" fillId="34" borderId="19" xfId="57" applyNumberFormat="1" applyFont="1" applyFill="1" applyBorder="1">
      <alignment/>
      <protection/>
    </xf>
    <xf numFmtId="3" fontId="16" fillId="0" borderId="19" xfId="57" applyNumberFormat="1" applyFont="1" applyBorder="1">
      <alignment/>
      <protection/>
    </xf>
    <xf numFmtId="3" fontId="69" fillId="33" borderId="21" xfId="57" applyNumberFormat="1" applyFont="1" applyFill="1" applyBorder="1">
      <alignment/>
      <protection/>
    </xf>
    <xf numFmtId="3" fontId="16" fillId="33" borderId="21" xfId="57" applyNumberFormat="1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horizontal="center"/>
      <protection/>
    </xf>
    <xf numFmtId="0" fontId="67" fillId="33" borderId="12" xfId="0" applyFont="1" applyFill="1" applyBorder="1" applyAlignment="1">
      <alignment horizontal="justify" wrapText="1"/>
    </xf>
    <xf numFmtId="3" fontId="11" fillId="33" borderId="12" xfId="57" applyNumberFormat="1" applyFont="1" applyFill="1" applyBorder="1" applyAlignment="1">
      <alignment/>
      <protection/>
    </xf>
    <xf numFmtId="0" fontId="66" fillId="0" borderId="12" xfId="57" applyFont="1" applyBorder="1" applyAlignment="1">
      <alignment/>
      <protection/>
    </xf>
    <xf numFmtId="0" fontId="11" fillId="0" borderId="0" xfId="0" applyFont="1" applyAlignment="1">
      <alignment/>
    </xf>
    <xf numFmtId="0" fontId="67" fillId="33" borderId="12" xfId="0" applyFont="1" applyFill="1" applyBorder="1" applyAlignment="1">
      <alignment wrapText="1"/>
    </xf>
    <xf numFmtId="0" fontId="72" fillId="33" borderId="12" xfId="0" applyFont="1" applyFill="1" applyBorder="1" applyAlignment="1">
      <alignment wrapText="1"/>
    </xf>
    <xf numFmtId="3" fontId="71" fillId="33" borderId="12" xfId="57" applyNumberFormat="1" applyFont="1" applyFill="1" applyBorder="1" applyAlignment="1">
      <alignment/>
      <protection/>
    </xf>
    <xf numFmtId="0" fontId="73" fillId="0" borderId="12" xfId="57" applyFont="1" applyBorder="1" applyAlignment="1">
      <alignment/>
      <protection/>
    </xf>
    <xf numFmtId="0" fontId="71" fillId="0" borderId="0" xfId="0" applyFont="1" applyAlignment="1">
      <alignment/>
    </xf>
    <xf numFmtId="0" fontId="65" fillId="34" borderId="12" xfId="0" applyFont="1" applyFill="1" applyBorder="1" applyAlignment="1">
      <alignment wrapText="1"/>
    </xf>
    <xf numFmtId="3" fontId="64" fillId="34" borderId="19" xfId="57" applyNumberFormat="1" applyFont="1" applyFill="1" applyBorder="1" applyAlignment="1">
      <alignment/>
      <protection/>
    </xf>
    <xf numFmtId="3" fontId="64" fillId="22" borderId="12" xfId="57" applyNumberFormat="1" applyFont="1" applyFill="1" applyBorder="1" applyAlignment="1">
      <alignment/>
      <protection/>
    </xf>
    <xf numFmtId="0" fontId="8" fillId="22" borderId="12" xfId="57" applyFont="1" applyFill="1" applyBorder="1" applyAlignment="1">
      <alignment/>
      <protection/>
    </xf>
    <xf numFmtId="0" fontId="64" fillId="0" borderId="0" xfId="0" applyFont="1" applyAlignment="1">
      <alignment/>
    </xf>
    <xf numFmtId="0" fontId="11" fillId="33" borderId="27" xfId="57" applyFont="1" applyFill="1" applyBorder="1" applyAlignment="1">
      <alignment horizontal="center"/>
      <protection/>
    </xf>
    <xf numFmtId="0" fontId="72" fillId="33" borderId="27" xfId="0" applyFont="1" applyFill="1" applyBorder="1" applyAlignment="1">
      <alignment horizontal="justify" wrapText="1"/>
    </xf>
    <xf numFmtId="3" fontId="71" fillId="33" borderId="23" xfId="57" applyNumberFormat="1" applyFont="1" applyFill="1" applyBorder="1" applyAlignment="1">
      <alignment/>
      <protection/>
    </xf>
    <xf numFmtId="3" fontId="71" fillId="33" borderId="27" xfId="57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0" fontId="71" fillId="33" borderId="12" xfId="57" applyFont="1" applyFill="1" applyBorder="1" applyAlignment="1">
      <alignment horizontal="center"/>
      <protection/>
    </xf>
    <xf numFmtId="0" fontId="72" fillId="33" borderId="12" xfId="0" applyFont="1" applyFill="1" applyBorder="1" applyAlignment="1">
      <alignment horizontal="justify" wrapText="1"/>
    </xf>
    <xf numFmtId="0" fontId="65" fillId="34" borderId="12" xfId="0" applyFont="1" applyFill="1" applyBorder="1" applyAlignment="1">
      <alignment horizontal="justify" wrapText="1"/>
    </xf>
    <xf numFmtId="0" fontId="11" fillId="34" borderId="12" xfId="57" applyFont="1" applyFill="1" applyBorder="1" applyAlignment="1">
      <alignment horizontal="center"/>
      <protection/>
    </xf>
    <xf numFmtId="0" fontId="65" fillId="22" borderId="27" xfId="0" applyFont="1" applyFill="1" applyBorder="1" applyAlignment="1">
      <alignment horizontal="justify" wrapText="1"/>
    </xf>
    <xf numFmtId="3" fontId="64" fillId="22" borderId="23" xfId="57" applyNumberFormat="1" applyFont="1" applyFill="1" applyBorder="1" applyAlignment="1">
      <alignment/>
      <protection/>
    </xf>
    <xf numFmtId="3" fontId="64" fillId="22" borderId="27" xfId="57" applyNumberFormat="1" applyFont="1" applyFill="1" applyBorder="1" applyAlignment="1">
      <alignment/>
      <protection/>
    </xf>
    <xf numFmtId="0" fontId="65" fillId="22" borderId="12" xfId="0" applyFont="1" applyFill="1" applyBorder="1" applyAlignment="1">
      <alignment horizontal="justify" wrapText="1"/>
    </xf>
    <xf numFmtId="3" fontId="64" fillId="22" borderId="19" xfId="57" applyNumberFormat="1" applyFont="1" applyFill="1" applyBorder="1" applyAlignment="1">
      <alignment/>
      <protection/>
    </xf>
    <xf numFmtId="0" fontId="11" fillId="22" borderId="12" xfId="57" applyFont="1" applyFill="1" applyBorder="1" applyAlignment="1">
      <alignment horizontal="center"/>
      <protection/>
    </xf>
    <xf numFmtId="0" fontId="11" fillId="22" borderId="27" xfId="57" applyFont="1" applyFill="1" applyBorder="1" applyAlignment="1">
      <alignment horizontal="center"/>
      <protection/>
    </xf>
    <xf numFmtId="0" fontId="67" fillId="33" borderId="21" xfId="0" applyFont="1" applyFill="1" applyBorder="1" applyAlignment="1">
      <alignment wrapText="1"/>
    </xf>
    <xf numFmtId="3" fontId="11" fillId="33" borderId="21" xfId="57" applyNumberFormat="1" applyFont="1" applyFill="1" applyBorder="1" applyAlignment="1">
      <alignment/>
      <protection/>
    </xf>
    <xf numFmtId="0" fontId="66" fillId="0" borderId="21" xfId="57" applyFont="1" applyBorder="1" applyAlignment="1">
      <alignment/>
      <protection/>
    </xf>
    <xf numFmtId="0" fontId="65" fillId="34" borderId="34" xfId="0" applyFont="1" applyFill="1" applyBorder="1" applyAlignment="1">
      <alignment horizontal="justify" vertical="center" wrapText="1"/>
    </xf>
    <xf numFmtId="0" fontId="65" fillId="34" borderId="22" xfId="0" applyFont="1" applyFill="1" applyBorder="1" applyAlignment="1">
      <alignment horizontal="justify" vertical="center" wrapText="1"/>
    </xf>
    <xf numFmtId="0" fontId="65" fillId="34" borderId="22" xfId="0" applyFont="1" applyFill="1" applyBorder="1" applyAlignment="1">
      <alignment horizontal="center" vertical="center" wrapText="1"/>
    </xf>
    <xf numFmtId="3" fontId="62" fillId="34" borderId="26" xfId="57" applyNumberFormat="1" applyFont="1" applyFill="1" applyBorder="1" applyAlignment="1">
      <alignment horizontal="center" vertical="center" wrapText="1"/>
      <protection/>
    </xf>
    <xf numFmtId="0" fontId="11" fillId="33" borderId="21" xfId="57" applyFont="1" applyFill="1" applyBorder="1" applyAlignment="1">
      <alignment horizontal="center"/>
      <protection/>
    </xf>
    <xf numFmtId="0" fontId="46" fillId="34" borderId="21" xfId="60" applyFont="1" applyFill="1" applyBorder="1" applyAlignment="1">
      <alignment horizontal="center" vertical="center"/>
      <protection/>
    </xf>
    <xf numFmtId="3" fontId="47" fillId="34" borderId="21" xfId="60" applyNumberFormat="1" applyFont="1" applyFill="1" applyBorder="1">
      <alignment/>
      <protection/>
    </xf>
    <xf numFmtId="3" fontId="48" fillId="34" borderId="21" xfId="60" applyNumberFormat="1" applyFont="1" applyFill="1" applyBorder="1">
      <alignment/>
      <protection/>
    </xf>
    <xf numFmtId="3" fontId="52" fillId="34" borderId="17" xfId="61" applyFont="1" applyFill="1" applyBorder="1" applyAlignment="1">
      <alignment horizontal="center" vertical="center" wrapText="1"/>
      <protection/>
    </xf>
    <xf numFmtId="3" fontId="52" fillId="33" borderId="12" xfId="57" applyNumberFormat="1" applyFont="1" applyFill="1" applyBorder="1" applyAlignment="1">
      <alignment vertical="center"/>
      <protection/>
    </xf>
    <xf numFmtId="0" fontId="51" fillId="0" borderId="12" xfId="0" applyFont="1" applyBorder="1" applyAlignment="1">
      <alignment horizontal="justify" vertical="center"/>
    </xf>
    <xf numFmtId="3" fontId="52" fillId="33" borderId="12" xfId="57" applyNumberFormat="1" applyFont="1" applyFill="1" applyBorder="1">
      <alignment/>
      <protection/>
    </xf>
    <xf numFmtId="3" fontId="52" fillId="0" borderId="12" xfId="57" applyNumberFormat="1" applyFont="1" applyBorder="1">
      <alignment/>
      <protection/>
    </xf>
    <xf numFmtId="3" fontId="52" fillId="22" borderId="12" xfId="57" applyNumberFormat="1" applyFont="1" applyFill="1" applyBorder="1" applyAlignment="1">
      <alignment horizontal="center" vertical="center" wrapText="1"/>
      <protection/>
    </xf>
    <xf numFmtId="0" fontId="52" fillId="33" borderId="21" xfId="57" applyFont="1" applyFill="1" applyBorder="1" applyAlignment="1">
      <alignment horizontal="center" vertical="center"/>
      <protection/>
    </xf>
    <xf numFmtId="0" fontId="52" fillId="33" borderId="12" xfId="57" applyFont="1" applyFill="1" applyBorder="1" applyAlignment="1">
      <alignment horizontal="center" vertical="center"/>
      <protection/>
    </xf>
    <xf numFmtId="0" fontId="52" fillId="0" borderId="12" xfId="57" applyFont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37" fillId="33" borderId="12" xfId="0" applyFont="1" applyFill="1" applyBorder="1" applyAlignment="1">
      <alignment horizontal="justify" vertical="center" wrapText="1"/>
    </xf>
    <xf numFmtId="0" fontId="26" fillId="0" borderId="0" xfId="57" applyFont="1">
      <alignment/>
      <protection/>
    </xf>
    <xf numFmtId="0" fontId="37" fillId="33" borderId="27" xfId="0" applyFont="1" applyFill="1" applyBorder="1" applyAlignment="1">
      <alignment horizontal="justify" vertical="center" wrapText="1"/>
    </xf>
    <xf numFmtId="0" fontId="5" fillId="0" borderId="0" xfId="60" applyFont="1" applyBorder="1" applyAlignment="1">
      <alignment horizontal="right"/>
      <protection/>
    </xf>
    <xf numFmtId="0" fontId="1" fillId="0" borderId="32" xfId="58" applyFont="1" applyBorder="1" applyAlignment="1">
      <alignment horizontal="right"/>
      <protection/>
    </xf>
    <xf numFmtId="0" fontId="60" fillId="0" borderId="21" xfId="57" applyFont="1" applyBorder="1" applyAlignment="1">
      <alignment horizontal="center"/>
      <protection/>
    </xf>
    <xf numFmtId="0" fontId="60" fillId="0" borderId="21" xfId="57" applyFont="1" applyBorder="1" applyAlignment="1">
      <alignment vertical="center"/>
      <protection/>
    </xf>
    <xf numFmtId="3" fontId="60" fillId="0" borderId="21" xfId="57" applyNumberFormat="1" applyFont="1" applyBorder="1" applyAlignment="1">
      <alignment vertical="center"/>
      <protection/>
    </xf>
    <xf numFmtId="3" fontId="60" fillId="0" borderId="21" xfId="57" applyNumberFormat="1" applyFont="1" applyFill="1" applyBorder="1" applyAlignment="1">
      <alignment vertical="center"/>
      <protection/>
    </xf>
    <xf numFmtId="0" fontId="61" fillId="22" borderId="12" xfId="57" applyFont="1" applyFill="1" applyBorder="1" applyAlignment="1">
      <alignment horizontal="center"/>
      <protection/>
    </xf>
    <xf numFmtId="0" fontId="61" fillId="22" borderId="12" xfId="57" applyFont="1" applyFill="1" applyBorder="1" applyAlignment="1">
      <alignment vertical="center"/>
      <protection/>
    </xf>
    <xf numFmtId="0" fontId="61" fillId="22" borderId="12" xfId="57" applyFont="1" applyFill="1" applyBorder="1" applyAlignment="1">
      <alignment vertical="center" wrapText="1"/>
      <protection/>
    </xf>
    <xf numFmtId="0" fontId="61" fillId="22" borderId="12" xfId="57" applyFont="1" applyFill="1" applyBorder="1" applyAlignment="1">
      <alignment horizontal="left" vertical="center" wrapText="1"/>
      <protection/>
    </xf>
    <xf numFmtId="0" fontId="10" fillId="22" borderId="12" xfId="62" applyFont="1" applyFill="1" applyBorder="1" applyAlignment="1">
      <alignment horizontal="center" vertical="center" wrapText="1"/>
      <protection/>
    </xf>
    <xf numFmtId="0" fontId="6" fillId="22" borderId="12" xfId="62" applyFont="1" applyFill="1" applyBorder="1" applyAlignment="1">
      <alignment vertical="top" wrapText="1"/>
      <protection/>
    </xf>
    <xf numFmtId="3" fontId="6" fillId="22" borderId="12" xfId="62" applyNumberFormat="1" applyFont="1" applyFill="1" applyBorder="1" applyAlignment="1">
      <alignment vertical="top" wrapText="1"/>
      <protection/>
    </xf>
    <xf numFmtId="0" fontId="12" fillId="22" borderId="12" xfId="62" applyFont="1" applyFill="1" applyBorder="1" applyAlignment="1">
      <alignment horizontal="center" vertical="center" wrapText="1"/>
      <protection/>
    </xf>
    <xf numFmtId="0" fontId="74" fillId="33" borderId="21" xfId="62" applyFont="1" applyFill="1" applyBorder="1" applyAlignment="1">
      <alignment vertical="top" wrapText="1"/>
      <protection/>
    </xf>
    <xf numFmtId="168" fontId="74" fillId="33" borderId="10" xfId="62" applyNumberFormat="1" applyFont="1" applyFill="1" applyBorder="1" applyAlignment="1">
      <alignment vertical="top" wrapText="1"/>
      <protection/>
    </xf>
    <xf numFmtId="168" fontId="12" fillId="33" borderId="10" xfId="62" applyNumberFormat="1" applyFont="1" applyFill="1" applyBorder="1" applyAlignment="1">
      <alignment vertical="top" wrapText="1"/>
      <protection/>
    </xf>
    <xf numFmtId="168" fontId="12" fillId="0" borderId="28" xfId="62" applyNumberFormat="1" applyFont="1" applyFill="1" applyBorder="1" applyAlignment="1">
      <alignment vertical="top" wrapText="1"/>
      <protection/>
    </xf>
    <xf numFmtId="0" fontId="74" fillId="33" borderId="12" xfId="62" applyFont="1" applyFill="1" applyBorder="1" applyAlignment="1">
      <alignment vertical="top" wrapText="1"/>
      <protection/>
    </xf>
    <xf numFmtId="168" fontId="74" fillId="36" borderId="10" xfId="62" applyNumberFormat="1" applyFont="1" applyFill="1" applyBorder="1" applyAlignment="1">
      <alignment vertical="top" wrapText="1"/>
      <protection/>
    </xf>
    <xf numFmtId="168" fontId="12" fillId="0" borderId="14" xfId="62" applyNumberFormat="1" applyFont="1" applyFill="1" applyBorder="1" applyAlignment="1">
      <alignment vertical="top" wrapText="1"/>
      <protection/>
    </xf>
    <xf numFmtId="168" fontId="74" fillId="0" borderId="0" xfId="62" applyNumberFormat="1" applyFont="1" applyFill="1" applyBorder="1" applyAlignment="1">
      <alignment vertical="top" wrapText="1"/>
      <protection/>
    </xf>
    <xf numFmtId="168" fontId="74" fillId="33" borderId="12" xfId="62" applyNumberFormat="1" applyFont="1" applyFill="1" applyBorder="1" applyAlignment="1">
      <alignment vertical="top" wrapText="1"/>
      <protection/>
    </xf>
    <xf numFmtId="168" fontId="74" fillId="33" borderId="11" xfId="62" applyNumberFormat="1" applyFont="1" applyFill="1" applyBorder="1" applyAlignment="1">
      <alignment vertical="top" wrapText="1"/>
      <protection/>
    </xf>
    <xf numFmtId="168" fontId="12" fillId="33" borderId="11" xfId="62" applyNumberFormat="1" applyFont="1" applyFill="1" applyBorder="1" applyAlignment="1">
      <alignment vertical="top" wrapText="1"/>
      <protection/>
    </xf>
    <xf numFmtId="0" fontId="74" fillId="36" borderId="12" xfId="62" applyFont="1" applyFill="1" applyBorder="1" applyAlignment="1">
      <alignment vertical="top" wrapText="1"/>
      <protection/>
    </xf>
    <xf numFmtId="0" fontId="74" fillId="0" borderId="12" xfId="62" applyFont="1" applyBorder="1" applyAlignment="1">
      <alignment vertical="top" wrapText="1"/>
      <protection/>
    </xf>
    <xf numFmtId="0" fontId="12" fillId="22" borderId="12" xfId="62" applyFont="1" applyFill="1" applyBorder="1" applyAlignment="1">
      <alignment horizontal="center" vertical="center" wrapText="1"/>
      <protection/>
    </xf>
    <xf numFmtId="0" fontId="12" fillId="22" borderId="12" xfId="62" applyFont="1" applyFill="1" applyBorder="1" applyAlignment="1">
      <alignment vertical="top" wrapText="1"/>
      <protection/>
    </xf>
    <xf numFmtId="168" fontId="12" fillId="22" borderId="10" xfId="62" applyNumberFormat="1" applyFont="1" applyFill="1" applyBorder="1" applyAlignment="1">
      <alignment vertical="top" wrapText="1"/>
      <protection/>
    </xf>
    <xf numFmtId="168" fontId="12" fillId="33" borderId="12" xfId="62" applyNumberFormat="1" applyFont="1" applyFill="1" applyBorder="1" applyAlignment="1">
      <alignment vertical="top" wrapText="1"/>
      <protection/>
    </xf>
    <xf numFmtId="0" fontId="20" fillId="0" borderId="0" xfId="57" applyFont="1" applyBorder="1" applyAlignment="1">
      <alignment wrapText="1"/>
      <protection/>
    </xf>
    <xf numFmtId="0" fontId="11" fillId="0" borderId="0" xfId="0" applyFont="1" applyBorder="1" applyAlignment="1">
      <alignment wrapText="1"/>
    </xf>
    <xf numFmtId="0" fontId="17" fillId="22" borderId="12" xfId="0" applyFont="1" applyFill="1" applyBorder="1" applyAlignment="1">
      <alignment horizontal="center" vertical="center"/>
    </xf>
    <xf numFmtId="0" fontId="17" fillId="22" borderId="12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/>
    </xf>
    <xf numFmtId="190" fontId="0" fillId="0" borderId="12" xfId="40" applyNumberFormat="1" applyFont="1" applyBorder="1" applyAlignment="1">
      <alignment/>
    </xf>
    <xf numFmtId="190" fontId="17" fillId="22" borderId="12" xfId="40" applyNumberFormat="1" applyFont="1" applyFill="1" applyBorder="1" applyAlignment="1">
      <alignment/>
    </xf>
    <xf numFmtId="0" fontId="1" fillId="0" borderId="46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3" fontId="18" fillId="22" borderId="12" xfId="57" applyNumberFormat="1" applyFont="1" applyFill="1" applyBorder="1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75" fillId="34" borderId="19" xfId="60" applyFont="1" applyFill="1" applyBorder="1" applyAlignment="1">
      <alignment horizontal="center" vertical="center"/>
      <protection/>
    </xf>
    <xf numFmtId="0" fontId="76" fillId="34" borderId="19" xfId="60" applyFont="1" applyFill="1" applyBorder="1" applyAlignment="1">
      <alignment vertical="center"/>
      <protection/>
    </xf>
    <xf numFmtId="0" fontId="66" fillId="34" borderId="47" xfId="60" applyFont="1" applyFill="1" applyBorder="1" applyAlignment="1">
      <alignment/>
      <protection/>
    </xf>
    <xf numFmtId="0" fontId="66" fillId="34" borderId="11" xfId="60" applyFont="1" applyFill="1" applyBorder="1" applyAlignment="1">
      <alignment/>
      <protection/>
    </xf>
    <xf numFmtId="3" fontId="8" fillId="34" borderId="12" xfId="60" applyNumberFormat="1" applyFont="1" applyFill="1" applyBorder="1">
      <alignment/>
      <protection/>
    </xf>
    <xf numFmtId="0" fontId="75" fillId="0" borderId="23" xfId="60" applyFont="1" applyFill="1" applyBorder="1" applyAlignment="1">
      <alignment horizontal="center" vertical="center"/>
      <protection/>
    </xf>
    <xf numFmtId="0" fontId="76" fillId="0" borderId="48" xfId="60" applyFont="1" applyFill="1" applyBorder="1" applyAlignment="1">
      <alignment/>
      <protection/>
    </xf>
    <xf numFmtId="0" fontId="66" fillId="0" borderId="49" xfId="60" applyFont="1" applyFill="1" applyBorder="1" applyAlignment="1">
      <alignment/>
      <protection/>
    </xf>
    <xf numFmtId="0" fontId="66" fillId="0" borderId="40" xfId="60" applyFont="1" applyFill="1" applyBorder="1" applyAlignment="1">
      <alignment/>
      <protection/>
    </xf>
    <xf numFmtId="3" fontId="8" fillId="33" borderId="27" xfId="60" applyNumberFormat="1" applyFont="1" applyFill="1" applyBorder="1">
      <alignment/>
      <protection/>
    </xf>
    <xf numFmtId="0" fontId="76" fillId="0" borderId="23" xfId="60" applyFont="1" applyFill="1" applyBorder="1" applyAlignment="1">
      <alignment vertical="center"/>
      <protection/>
    </xf>
    <xf numFmtId="0" fontId="77" fillId="0" borderId="0" xfId="0" applyFont="1" applyBorder="1" applyAlignment="1">
      <alignment vertical="center"/>
    </xf>
    <xf numFmtId="0" fontId="77" fillId="0" borderId="37" xfId="0" applyFont="1" applyBorder="1" applyAlignment="1">
      <alignment vertical="center"/>
    </xf>
    <xf numFmtId="0" fontId="76" fillId="0" borderId="23" xfId="60" applyFont="1" applyFill="1" applyBorder="1" applyAlignment="1">
      <alignment horizontal="left" vertical="center"/>
      <protection/>
    </xf>
    <xf numFmtId="0" fontId="66" fillId="0" borderId="0" xfId="60" applyFont="1" applyFill="1" applyBorder="1" applyAlignment="1">
      <alignment horizontal="left" vertical="center"/>
      <protection/>
    </xf>
    <xf numFmtId="0" fontId="66" fillId="0" borderId="37" xfId="60" applyFont="1" applyFill="1" applyBorder="1" applyAlignment="1">
      <alignment horizontal="left" vertical="center"/>
      <protection/>
    </xf>
    <xf numFmtId="0" fontId="76" fillId="0" borderId="23" xfId="60" applyFont="1" applyFill="1" applyBorder="1" applyAlignment="1">
      <alignment/>
      <protection/>
    </xf>
    <xf numFmtId="0" fontId="66" fillId="0" borderId="0" xfId="60" applyFont="1" applyFill="1" applyBorder="1" applyAlignment="1">
      <alignment/>
      <protection/>
    </xf>
    <xf numFmtId="0" fontId="66" fillId="0" borderId="37" xfId="60" applyFont="1" applyFill="1" applyBorder="1" applyAlignment="1">
      <alignment/>
      <protection/>
    </xf>
    <xf numFmtId="3" fontId="8" fillId="33" borderId="36" xfId="60" applyNumberFormat="1" applyFont="1" applyFill="1" applyBorder="1">
      <alignment/>
      <protection/>
    </xf>
    <xf numFmtId="0" fontId="75" fillId="0" borderId="23" xfId="60" applyFont="1" applyFill="1" applyBorder="1">
      <alignment/>
      <protection/>
    </xf>
    <xf numFmtId="0" fontId="66" fillId="0" borderId="0" xfId="60" applyFont="1" applyFill="1" applyBorder="1">
      <alignment/>
      <protection/>
    </xf>
    <xf numFmtId="0" fontId="66" fillId="0" borderId="37" xfId="60" applyFont="1" applyFill="1" applyBorder="1">
      <alignment/>
      <protection/>
    </xf>
    <xf numFmtId="3" fontId="66" fillId="33" borderId="27" xfId="60" applyNumberFormat="1" applyFont="1" applyFill="1" applyBorder="1">
      <alignment/>
      <protection/>
    </xf>
    <xf numFmtId="0" fontId="75" fillId="0" borderId="37" xfId="60" applyFont="1" applyFill="1" applyBorder="1">
      <alignment/>
      <protection/>
    </xf>
    <xf numFmtId="0" fontId="75" fillId="0" borderId="0" xfId="60" applyFont="1" applyFill="1" applyBorder="1">
      <alignment/>
      <protection/>
    </xf>
    <xf numFmtId="0" fontId="75" fillId="33" borderId="23" xfId="60" applyFont="1" applyFill="1" applyBorder="1" applyAlignment="1">
      <alignment horizontal="center" vertical="center"/>
      <protection/>
    </xf>
    <xf numFmtId="0" fontId="75" fillId="37" borderId="19" xfId="60" applyFont="1" applyFill="1" applyBorder="1" applyAlignment="1">
      <alignment horizontal="center" vertical="center"/>
      <protection/>
    </xf>
    <xf numFmtId="0" fontId="76" fillId="37" borderId="19" xfId="60" applyFont="1" applyFill="1" applyBorder="1">
      <alignment/>
      <protection/>
    </xf>
    <xf numFmtId="0" fontId="76" fillId="37" borderId="47" xfId="60" applyFont="1" applyFill="1" applyBorder="1">
      <alignment/>
      <protection/>
    </xf>
    <xf numFmtId="0" fontId="76" fillId="37" borderId="11" xfId="60" applyFont="1" applyFill="1" applyBorder="1">
      <alignment/>
      <protection/>
    </xf>
    <xf numFmtId="3" fontId="66" fillId="37" borderId="12" xfId="60" applyNumberFormat="1" applyFont="1" applyFill="1" applyBorder="1">
      <alignment/>
      <protection/>
    </xf>
    <xf numFmtId="0" fontId="76" fillId="34" borderId="19" xfId="60" applyFont="1" applyFill="1" applyBorder="1" applyAlignment="1">
      <alignment/>
      <protection/>
    </xf>
    <xf numFmtId="0" fontId="66" fillId="0" borderId="0" xfId="60" applyFont="1" applyBorder="1">
      <alignment/>
      <protection/>
    </xf>
    <xf numFmtId="0" fontId="66" fillId="0" borderId="37" xfId="60" applyFont="1" applyBorder="1">
      <alignment/>
      <protection/>
    </xf>
    <xf numFmtId="0" fontId="66" fillId="34" borderId="47" xfId="60" applyFont="1" applyFill="1" applyBorder="1" applyAlignment="1">
      <alignment wrapText="1"/>
      <protection/>
    </xf>
    <xf numFmtId="0" fontId="66" fillId="34" borderId="11" xfId="60" applyFont="1" applyFill="1" applyBorder="1" applyAlignment="1">
      <alignment wrapText="1"/>
      <protection/>
    </xf>
    <xf numFmtId="0" fontId="75" fillId="34" borderId="46" xfId="60" applyFont="1" applyFill="1" applyBorder="1" applyAlignment="1">
      <alignment horizontal="center" vertical="center"/>
      <protection/>
    </xf>
    <xf numFmtId="0" fontId="76" fillId="34" borderId="46" xfId="60" applyFont="1" applyFill="1" applyBorder="1" applyAlignment="1">
      <alignment vertical="center"/>
      <protection/>
    </xf>
    <xf numFmtId="0" fontId="66" fillId="34" borderId="32" xfId="60" applyFont="1" applyFill="1" applyBorder="1" applyAlignment="1">
      <alignment/>
      <protection/>
    </xf>
    <xf numFmtId="0" fontId="66" fillId="34" borderId="10" xfId="60" applyFont="1" applyFill="1" applyBorder="1" applyAlignment="1">
      <alignment/>
      <protection/>
    </xf>
    <xf numFmtId="3" fontId="8" fillId="34" borderId="21" xfId="60" applyNumberFormat="1" applyFont="1" applyFill="1" applyBorder="1">
      <alignment/>
      <protection/>
    </xf>
    <xf numFmtId="3" fontId="62" fillId="34" borderId="12" xfId="57" applyNumberFormat="1" applyFont="1" applyFill="1" applyBorder="1" applyAlignment="1">
      <alignment horizontal="center" vertical="center" wrapText="1"/>
      <protection/>
    </xf>
    <xf numFmtId="0" fontId="27" fillId="34" borderId="21" xfId="60" applyFont="1" applyFill="1" applyBorder="1" applyAlignment="1">
      <alignment horizontal="center" vertical="center"/>
      <protection/>
    </xf>
    <xf numFmtId="3" fontId="26" fillId="34" borderId="21" xfId="60" applyNumberFormat="1" applyFont="1" applyFill="1" applyBorder="1">
      <alignment/>
      <protection/>
    </xf>
    <xf numFmtId="3" fontId="22" fillId="34" borderId="12" xfId="57" applyNumberFormat="1" applyFont="1" applyFill="1" applyBorder="1" applyAlignment="1">
      <alignment horizontal="center" vertical="center" wrapText="1"/>
      <protection/>
    </xf>
    <xf numFmtId="0" fontId="11" fillId="33" borderId="21" xfId="57" applyFont="1" applyFill="1" applyBorder="1" applyAlignment="1">
      <alignment horizontal="center" vertical="center"/>
      <protection/>
    </xf>
    <xf numFmtId="0" fontId="67" fillId="0" borderId="21" xfId="0" applyFont="1" applyBorder="1" applyAlignment="1">
      <alignment horizontal="justify" vertical="center" wrapText="1"/>
    </xf>
    <xf numFmtId="3" fontId="11" fillId="33" borderId="21" xfId="57" applyNumberFormat="1" applyFont="1" applyFill="1" applyBorder="1">
      <alignment/>
      <protection/>
    </xf>
    <xf numFmtId="0" fontId="67" fillId="0" borderId="12" xfId="0" applyFont="1" applyBorder="1" applyAlignment="1">
      <alignment horizontal="justify" vertical="center"/>
    </xf>
    <xf numFmtId="3" fontId="11" fillId="33" borderId="12" xfId="57" applyNumberFormat="1" applyFont="1" applyFill="1" applyBorder="1" applyAlignment="1">
      <alignment vertical="center"/>
      <protection/>
    </xf>
    <xf numFmtId="3" fontId="64" fillId="33" borderId="12" xfId="57" applyNumberFormat="1" applyFont="1" applyFill="1" applyBorder="1" applyAlignment="1">
      <alignment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68" fillId="0" borderId="12" xfId="0" applyFont="1" applyBorder="1" applyAlignment="1">
      <alignment horizontal="justify" vertical="center"/>
    </xf>
    <xf numFmtId="0" fontId="64" fillId="0" borderId="0" xfId="0" applyFont="1" applyAlignment="1">
      <alignment/>
    </xf>
    <xf numFmtId="0" fontId="64" fillId="33" borderId="12" xfId="57" applyFont="1" applyFill="1" applyBorder="1" applyAlignment="1">
      <alignment horizontal="center" vertical="center"/>
      <protection/>
    </xf>
    <xf numFmtId="0" fontId="11" fillId="33" borderId="12" xfId="57" applyFont="1" applyFill="1" applyBorder="1" applyAlignment="1">
      <alignment horizontal="center" vertical="center"/>
      <protection/>
    </xf>
    <xf numFmtId="3" fontId="64" fillId="33" borderId="12" xfId="57" applyNumberFormat="1" applyFont="1" applyFill="1" applyBorder="1">
      <alignment/>
      <protection/>
    </xf>
    <xf numFmtId="3" fontId="11" fillId="33" borderId="12" xfId="57" applyNumberFormat="1" applyFont="1" applyFill="1" applyBorder="1">
      <alignment/>
      <protection/>
    </xf>
    <xf numFmtId="0" fontId="11" fillId="0" borderId="12" xfId="57" applyFont="1" applyBorder="1" applyAlignment="1">
      <alignment horizontal="center"/>
      <protection/>
    </xf>
    <xf numFmtId="3" fontId="11" fillId="0" borderId="12" xfId="57" applyNumberFormat="1" applyFont="1" applyBorder="1">
      <alignment/>
      <protection/>
    </xf>
    <xf numFmtId="0" fontId="64" fillId="34" borderId="12" xfId="57" applyFont="1" applyFill="1" applyBorder="1" applyAlignment="1">
      <alignment horizontal="center"/>
      <protection/>
    </xf>
    <xf numFmtId="0" fontId="68" fillId="34" borderId="12" xfId="0" applyFont="1" applyFill="1" applyBorder="1" applyAlignment="1">
      <alignment horizontal="justify" vertical="center"/>
    </xf>
    <xf numFmtId="3" fontId="64" fillId="34" borderId="12" xfId="57" applyNumberFormat="1" applyFont="1" applyFill="1" applyBorder="1">
      <alignment/>
      <protection/>
    </xf>
    <xf numFmtId="0" fontId="64" fillId="0" borderId="12" xfId="57" applyFont="1" applyBorder="1" applyAlignment="1">
      <alignment horizontal="center"/>
      <protection/>
    </xf>
    <xf numFmtId="3" fontId="11" fillId="34" borderId="12" xfId="57" applyNumberFormat="1" applyFont="1" applyFill="1" applyBorder="1">
      <alignment/>
      <protection/>
    </xf>
    <xf numFmtId="3" fontId="64" fillId="0" borderId="12" xfId="57" applyNumberFormat="1" applyFont="1" applyBorder="1">
      <alignment/>
      <protection/>
    </xf>
    <xf numFmtId="0" fontId="4" fillId="22" borderId="12" xfId="59" applyFont="1" applyFill="1" applyBorder="1" applyAlignment="1">
      <alignment horizontal="center"/>
      <protection/>
    </xf>
    <xf numFmtId="0" fontId="4" fillId="22" borderId="12" xfId="59" applyFont="1" applyFill="1" applyBorder="1" applyAlignment="1">
      <alignment horizontal="centerContinuous" vertical="center"/>
      <protection/>
    </xf>
    <xf numFmtId="3" fontId="4" fillId="22" borderId="34" xfId="64" applyFont="1" applyFill="1" applyBorder="1" applyAlignment="1">
      <alignment horizontal="center" vertical="center"/>
      <protection/>
    </xf>
    <xf numFmtId="0" fontId="4" fillId="22" borderId="26" xfId="59" applyFont="1" applyFill="1" applyBorder="1" applyAlignment="1">
      <alignment horizontal="center"/>
      <protection/>
    </xf>
    <xf numFmtId="0" fontId="4" fillId="22" borderId="34" xfId="59" applyFont="1" applyFill="1" applyBorder="1" applyAlignment="1">
      <alignment horizontal="center"/>
      <protection/>
    </xf>
    <xf numFmtId="3" fontId="4" fillId="22" borderId="26" xfId="64" applyFont="1" applyFill="1" applyBorder="1" applyAlignment="1">
      <alignment horizontal="center" vertical="center"/>
      <protection/>
    </xf>
    <xf numFmtId="3" fontId="4" fillId="22" borderId="34" xfId="59" applyNumberFormat="1" applyFont="1" applyFill="1" applyBorder="1" applyAlignment="1">
      <alignment horizontal="center" vertical="center"/>
      <protection/>
    </xf>
    <xf numFmtId="0" fontId="4" fillId="22" borderId="26" xfId="0" applyFont="1" applyFill="1" applyBorder="1" applyAlignment="1">
      <alignment horizontal="center"/>
    </xf>
    <xf numFmtId="0" fontId="1" fillId="22" borderId="12" xfId="58" applyFont="1" applyFill="1" applyBorder="1" applyAlignment="1">
      <alignment horizontal="center" vertical="center"/>
      <protection/>
    </xf>
    <xf numFmtId="190" fontId="1" fillId="0" borderId="12" xfId="40" applyNumberFormat="1" applyFont="1" applyBorder="1" applyAlignment="1">
      <alignment/>
    </xf>
    <xf numFmtId="190" fontId="6" fillId="0" borderId="12" xfId="40" applyNumberFormat="1" applyFont="1" applyBorder="1" applyAlignment="1">
      <alignment/>
    </xf>
    <xf numFmtId="190" fontId="1" fillId="0" borderId="19" xfId="40" applyNumberFormat="1" applyFont="1" applyBorder="1" applyAlignment="1">
      <alignment/>
    </xf>
    <xf numFmtId="190" fontId="1" fillId="0" borderId="11" xfId="40" applyNumberFormat="1" applyFont="1" applyBorder="1" applyAlignment="1">
      <alignment/>
    </xf>
    <xf numFmtId="190" fontId="1" fillId="0" borderId="21" xfId="40" applyNumberFormat="1" applyFont="1" applyBorder="1" applyAlignment="1">
      <alignment/>
    </xf>
    <xf numFmtId="190" fontId="17" fillId="22" borderId="12" xfId="40" applyNumberFormat="1" applyFont="1" applyFill="1" applyBorder="1" applyAlignment="1">
      <alignment/>
    </xf>
    <xf numFmtId="9" fontId="0" fillId="0" borderId="0" xfId="73" applyFont="1" applyAlignment="1">
      <alignment/>
    </xf>
    <xf numFmtId="0" fontId="2" fillId="0" borderId="0" xfId="65" applyFont="1" applyFill="1">
      <alignment/>
      <protection/>
    </xf>
    <xf numFmtId="0" fontId="78" fillId="0" borderId="0" xfId="65" applyFont="1" applyFill="1">
      <alignment/>
      <protection/>
    </xf>
    <xf numFmtId="3" fontId="3" fillId="0" borderId="0" xfId="54" applyFont="1" applyFill="1">
      <alignment vertical="center"/>
      <protection/>
    </xf>
    <xf numFmtId="3" fontId="79" fillId="0" borderId="0" xfId="54" applyFont="1" applyFill="1" applyAlignment="1">
      <alignment horizontal="right"/>
      <protection/>
    </xf>
    <xf numFmtId="0" fontId="80" fillId="0" borderId="0" xfId="65" applyFont="1" applyFill="1">
      <alignment/>
      <protection/>
    </xf>
    <xf numFmtId="3" fontId="10" fillId="0" borderId="12" xfId="54" applyFont="1" applyFill="1" applyBorder="1" applyAlignment="1">
      <alignment horizontal="center" vertical="center"/>
      <protection/>
    </xf>
    <xf numFmtId="3" fontId="10" fillId="0" borderId="11" xfId="54" applyFont="1" applyFill="1" applyBorder="1" applyAlignment="1">
      <alignment horizontal="center" vertical="center"/>
      <protection/>
    </xf>
    <xf numFmtId="0" fontId="2" fillId="0" borderId="0" xfId="65" applyFont="1" applyFill="1" applyAlignment="1">
      <alignment horizontal="right"/>
      <protection/>
    </xf>
    <xf numFmtId="0" fontId="11" fillId="0" borderId="0" xfId="0" applyFont="1" applyAlignment="1">
      <alignment/>
    </xf>
    <xf numFmtId="3" fontId="9" fillId="0" borderId="12" xfId="54" applyFont="1" applyFill="1" applyBorder="1" applyAlignment="1">
      <alignment horizontal="center" vertical="center" wrapText="1"/>
      <protection/>
    </xf>
    <xf numFmtId="3" fontId="9" fillId="0" borderId="12" xfId="54" applyFont="1" applyFill="1" applyBorder="1" applyAlignment="1">
      <alignment vertical="center" wrapText="1"/>
      <protection/>
    </xf>
    <xf numFmtId="3" fontId="9" fillId="0" borderId="12" xfId="54" applyNumberFormat="1" applyFont="1" applyFill="1" applyBorder="1" applyAlignment="1">
      <alignment vertical="center"/>
      <protection/>
    </xf>
    <xf numFmtId="3" fontId="9" fillId="0" borderId="12" xfId="54" applyFont="1" applyFill="1" applyBorder="1" applyAlignment="1">
      <alignment vertical="center"/>
      <protection/>
    </xf>
    <xf numFmtId="3" fontId="9" fillId="0" borderId="11" xfId="54" applyFont="1" applyFill="1" applyBorder="1" applyAlignment="1">
      <alignment horizontal="center" vertical="center"/>
      <protection/>
    </xf>
    <xf numFmtId="3" fontId="9" fillId="0" borderId="11" xfId="54" applyNumberFormat="1" applyFont="1" applyFill="1" applyBorder="1" applyAlignment="1">
      <alignment horizontal="center" vertical="center"/>
      <protection/>
    </xf>
    <xf numFmtId="3" fontId="9" fillId="0" borderId="12" xfId="65" applyNumberFormat="1" applyFont="1" applyFill="1" applyBorder="1" applyAlignment="1">
      <alignment vertical="center"/>
      <protection/>
    </xf>
    <xf numFmtId="0" fontId="9" fillId="0" borderId="12" xfId="65" applyFont="1" applyFill="1" applyBorder="1" applyAlignment="1">
      <alignment vertical="center"/>
      <protection/>
    </xf>
    <xf numFmtId="3" fontId="81" fillId="0" borderId="12" xfId="54" applyFont="1" applyFill="1" applyBorder="1" applyAlignment="1">
      <alignment horizontal="center" vertical="center" wrapText="1"/>
      <protection/>
    </xf>
    <xf numFmtId="3" fontId="10" fillId="0" borderId="12" xfId="54" applyNumberFormat="1" applyFont="1" applyFill="1" applyBorder="1" applyAlignment="1">
      <alignment vertical="center"/>
      <protection/>
    </xf>
    <xf numFmtId="3" fontId="81" fillId="0" borderId="12" xfId="54" applyFont="1" applyFill="1" applyBorder="1" applyAlignment="1">
      <alignment vertical="center"/>
      <protection/>
    </xf>
    <xf numFmtId="3" fontId="81" fillId="0" borderId="12" xfId="54" applyNumberFormat="1" applyFont="1" applyFill="1" applyBorder="1" applyAlignment="1">
      <alignment vertical="center"/>
      <protection/>
    </xf>
    <xf numFmtId="3" fontId="9" fillId="0" borderId="11" xfId="54" applyFont="1" applyFill="1" applyBorder="1" applyAlignment="1">
      <alignment horizontal="center" vertical="center" wrapText="1"/>
      <protection/>
    </xf>
    <xf numFmtId="3" fontId="10" fillId="0" borderId="12" xfId="54" applyFont="1" applyFill="1" applyBorder="1" applyAlignment="1">
      <alignment vertical="center"/>
      <protection/>
    </xf>
    <xf numFmtId="3" fontId="10" fillId="22" borderId="12" xfId="54" applyFont="1" applyFill="1" applyBorder="1" applyAlignment="1">
      <alignment horizontal="center" vertical="center" wrapText="1"/>
      <protection/>
    </xf>
    <xf numFmtId="3" fontId="10" fillId="22" borderId="12" xfId="54" applyFont="1" applyFill="1" applyBorder="1" applyAlignment="1">
      <alignment vertical="center" wrapText="1"/>
      <protection/>
    </xf>
    <xf numFmtId="3" fontId="10" fillId="22" borderId="12" xfId="54" applyFont="1" applyFill="1" applyBorder="1" applyAlignment="1">
      <alignment vertical="center"/>
      <protection/>
    </xf>
    <xf numFmtId="3" fontId="10" fillId="22" borderId="11" xfId="54" applyFont="1" applyFill="1" applyBorder="1" applyAlignment="1">
      <alignment horizontal="center" vertical="center" wrapText="1"/>
      <protection/>
    </xf>
    <xf numFmtId="3" fontId="10" fillId="22" borderId="11" xfId="54" applyFont="1" applyFill="1" applyBorder="1" applyAlignment="1">
      <alignment horizontal="center" vertical="center"/>
      <protection/>
    </xf>
    <xf numFmtId="3" fontId="10" fillId="22" borderId="12" xfId="54" applyNumberFormat="1" applyFont="1" applyFill="1" applyBorder="1" applyAlignment="1">
      <alignment vertical="center"/>
      <protection/>
    </xf>
    <xf numFmtId="0" fontId="82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Alignment="1">
      <alignment vertical="center" wrapText="1"/>
      <protection/>
    </xf>
    <xf numFmtId="0" fontId="83" fillId="0" borderId="0" xfId="63" applyFont="1" applyFill="1" applyAlignment="1">
      <alignment vertical="center" wrapText="1"/>
      <protection/>
    </xf>
    <xf numFmtId="0" fontId="84" fillId="0" borderId="0" xfId="63" applyFont="1" applyFill="1" applyAlignment="1">
      <alignment horizontal="right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3" fontId="10" fillId="22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3" fontId="10" fillId="22" borderId="12" xfId="0" applyNumberFormat="1" applyFont="1" applyFill="1" applyBorder="1" applyAlignment="1">
      <alignment horizontal="left" vertical="center"/>
    </xf>
    <xf numFmtId="3" fontId="10" fillId="22" borderId="12" xfId="0" applyNumberFormat="1" applyFont="1" applyFill="1" applyBorder="1" applyAlignment="1">
      <alignment horizontal="right" vertical="center" wrapText="1"/>
    </xf>
    <xf numFmtId="3" fontId="10" fillId="22" borderId="12" xfId="0" applyNumberFormat="1" applyFont="1" applyFill="1" applyBorder="1" applyAlignment="1">
      <alignment vertical="center" wrapText="1"/>
    </xf>
    <xf numFmtId="3" fontId="85" fillId="0" borderId="12" xfId="63" applyNumberFormat="1" applyFont="1" applyFill="1" applyBorder="1" applyAlignment="1">
      <alignment vertical="center" wrapText="1"/>
      <protection/>
    </xf>
    <xf numFmtId="3" fontId="85" fillId="0" borderId="12" xfId="63" applyNumberFormat="1" applyFont="1" applyFill="1" applyBorder="1" applyAlignment="1">
      <alignment horizontal="right" vertical="center" wrapText="1"/>
      <protection/>
    </xf>
    <xf numFmtId="0" fontId="85" fillId="0" borderId="12" xfId="63" applyFont="1" applyFill="1" applyBorder="1" applyAlignment="1">
      <alignment vertical="center" wrapText="1"/>
      <protection/>
    </xf>
    <xf numFmtId="0" fontId="40" fillId="0" borderId="12" xfId="63" applyFont="1" applyFill="1" applyBorder="1" applyAlignment="1">
      <alignment vertical="center"/>
      <protection/>
    </xf>
    <xf numFmtId="0" fontId="40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3" fontId="40" fillId="0" borderId="12" xfId="63" applyNumberFormat="1" applyFont="1" applyFill="1" applyBorder="1" applyAlignment="1">
      <alignment horizontal="right" vertical="center" wrapText="1"/>
      <protection/>
    </xf>
    <xf numFmtId="3" fontId="40" fillId="0" borderId="12" xfId="63" applyNumberFormat="1" applyFont="1" applyFill="1" applyBorder="1" applyAlignment="1">
      <alignment horizontal="center" vertical="center" wrapText="1"/>
      <protection/>
    </xf>
    <xf numFmtId="0" fontId="40" fillId="22" borderId="12" xfId="63" applyFont="1" applyFill="1" applyBorder="1" applyAlignment="1">
      <alignment horizontal="center" vertical="center" wrapText="1"/>
      <protection/>
    </xf>
    <xf numFmtId="3" fontId="40" fillId="22" borderId="12" xfId="63" applyNumberFormat="1" applyFont="1" applyFill="1" applyBorder="1" applyAlignment="1">
      <alignment horizontal="right" vertical="center" wrapText="1"/>
      <protection/>
    </xf>
    <xf numFmtId="3" fontId="3" fillId="0" borderId="0" xfId="64" applyFont="1" applyFill="1">
      <alignment vertical="center"/>
      <protection/>
    </xf>
    <xf numFmtId="3" fontId="3" fillId="0" borderId="0" xfId="64" applyFont="1" applyFill="1" applyAlignment="1">
      <alignment horizontal="left" vertical="center"/>
      <protection/>
    </xf>
    <xf numFmtId="0" fontId="3" fillId="0" borderId="0" xfId="59" applyFont="1" applyFill="1" applyBorder="1">
      <alignment/>
      <protection/>
    </xf>
    <xf numFmtId="0" fontId="2" fillId="0" borderId="0" xfId="59" applyFont="1" applyFill="1" applyBorder="1" applyAlignment="1">
      <alignment/>
      <protection/>
    </xf>
    <xf numFmtId="3" fontId="2" fillId="0" borderId="0" xfId="54" applyFont="1" applyFill="1" applyBorder="1" applyAlignment="1">
      <alignment horizontal="center" vertical="center" wrapText="1"/>
      <protection/>
    </xf>
    <xf numFmtId="0" fontId="2" fillId="0" borderId="0" xfId="59" applyFont="1" applyFill="1" applyBorder="1" applyAlignment="1">
      <alignment vertical="center"/>
      <protection/>
    </xf>
    <xf numFmtId="3" fontId="2" fillId="0" borderId="0" xfId="54" applyFont="1" applyFill="1">
      <alignment vertical="center"/>
      <protection/>
    </xf>
    <xf numFmtId="0" fontId="2" fillId="0" borderId="0" xfId="59" applyFont="1" applyFill="1" applyBorder="1">
      <alignment/>
      <protection/>
    </xf>
    <xf numFmtId="3" fontId="86" fillId="0" borderId="12" xfId="54" applyFont="1" applyFill="1" applyBorder="1" applyAlignment="1">
      <alignment horizontal="center" vertical="center" wrapText="1"/>
      <protection/>
    </xf>
    <xf numFmtId="0" fontId="86" fillId="0" borderId="12" xfId="59" applyFont="1" applyFill="1" applyBorder="1" applyAlignment="1">
      <alignment horizont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3" fontId="2" fillId="0" borderId="12" xfId="59" applyNumberFormat="1" applyFont="1" applyFill="1" applyBorder="1" applyAlignment="1">
      <alignment vertical="center"/>
      <protection/>
    </xf>
    <xf numFmtId="3" fontId="2" fillId="0" borderId="12" xfId="54" applyFont="1" applyFill="1" applyBorder="1" applyAlignment="1">
      <alignment horizontal="center" vertical="center" wrapText="1"/>
      <protection/>
    </xf>
    <xf numFmtId="0" fontId="2" fillId="22" borderId="12" xfId="59" applyFont="1" applyFill="1" applyBorder="1" applyAlignment="1">
      <alignment horizontal="center"/>
      <protection/>
    </xf>
    <xf numFmtId="3" fontId="2" fillId="22" borderId="12" xfId="59" applyNumberFormat="1" applyFont="1" applyFill="1" applyBorder="1" applyAlignment="1">
      <alignment vertical="center"/>
      <protection/>
    </xf>
    <xf numFmtId="0" fontId="6" fillId="22" borderId="12" xfId="58" applyFont="1" applyFill="1" applyBorder="1" applyAlignment="1">
      <alignment horizontal="center" vertical="center"/>
      <protection/>
    </xf>
    <xf numFmtId="3" fontId="11" fillId="0" borderId="12" xfId="0" applyNumberFormat="1" applyFont="1" applyBorder="1" applyAlignment="1">
      <alignment/>
    </xf>
    <xf numFmtId="0" fontId="63" fillId="33" borderId="21" xfId="57" applyFont="1" applyFill="1" applyBorder="1" applyAlignment="1">
      <alignment horizontal="center" vertical="center"/>
      <protection/>
    </xf>
    <xf numFmtId="0" fontId="63" fillId="33" borderId="21" xfId="57" applyFont="1" applyFill="1" applyBorder="1">
      <alignment/>
      <protection/>
    </xf>
    <xf numFmtId="3" fontId="63" fillId="33" borderId="21" xfId="57" applyNumberFormat="1" applyFont="1" applyFill="1" applyBorder="1">
      <alignment/>
      <protection/>
    </xf>
    <xf numFmtId="3" fontId="11" fillId="0" borderId="21" xfId="0" applyNumberFormat="1" applyFont="1" applyBorder="1" applyAlignment="1">
      <alignment/>
    </xf>
    <xf numFmtId="0" fontId="13" fillId="0" borderId="0" xfId="62" applyFont="1" applyAlignment="1">
      <alignment horizontal="center"/>
      <protection/>
    </xf>
    <xf numFmtId="0" fontId="1" fillId="0" borderId="21" xfId="58" applyFont="1" applyBorder="1" applyAlignment="1">
      <alignment horizontal="center" vertical="center" wrapText="1"/>
      <protection/>
    </xf>
    <xf numFmtId="0" fontId="1" fillId="0" borderId="12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2" fillId="22" borderId="12" xfId="59" applyFont="1" applyFill="1" applyBorder="1" applyAlignment="1">
      <alignment horizontal="center" wrapText="1"/>
      <protection/>
    </xf>
    <xf numFmtId="0" fontId="2" fillId="22" borderId="19" xfId="59" applyFont="1" applyFill="1" applyBorder="1" applyAlignment="1">
      <alignment vertical="center" wrapText="1"/>
      <protection/>
    </xf>
    <xf numFmtId="0" fontId="2" fillId="0" borderId="0" xfId="65" applyFont="1" applyFill="1" applyAlignment="1">
      <alignment/>
      <protection/>
    </xf>
    <xf numFmtId="3" fontId="2" fillId="0" borderId="0" xfId="54" applyFont="1" applyFill="1" applyBorder="1" applyAlignment="1">
      <alignment vertical="center" wrapText="1"/>
      <protection/>
    </xf>
    <xf numFmtId="0" fontId="52" fillId="22" borderId="12" xfId="0" applyFont="1" applyFill="1" applyBorder="1" applyAlignment="1">
      <alignment wrapText="1"/>
    </xf>
    <xf numFmtId="190" fontId="52" fillId="22" borderId="12" xfId="40" applyNumberFormat="1" applyFont="1" applyFill="1" applyBorder="1" applyAlignment="1">
      <alignment horizontal="right"/>
    </xf>
    <xf numFmtId="190" fontId="52" fillId="22" borderId="19" xfId="40" applyNumberFormat="1" applyFont="1" applyFill="1" applyBorder="1" applyAlignment="1">
      <alignment/>
    </xf>
    <xf numFmtId="190" fontId="52" fillId="22" borderId="12" xfId="40" applyNumberFormat="1" applyFont="1" applyFill="1" applyBorder="1" applyAlignment="1">
      <alignment/>
    </xf>
    <xf numFmtId="190" fontId="16" fillId="22" borderId="12" xfId="40" applyNumberFormat="1" applyFont="1" applyFill="1" applyBorder="1" applyAlignment="1">
      <alignment/>
    </xf>
    <xf numFmtId="190" fontId="16" fillId="22" borderId="19" xfId="40" applyNumberFormat="1" applyFont="1" applyFill="1" applyBorder="1" applyAlignment="1">
      <alignment/>
    </xf>
    <xf numFmtId="0" fontId="16" fillId="22" borderId="12" xfId="0" applyFont="1" applyFill="1" applyBorder="1" applyAlignment="1">
      <alignment wrapText="1"/>
    </xf>
    <xf numFmtId="0" fontId="52" fillId="22" borderId="12" xfId="0" applyFont="1" applyFill="1" applyBorder="1" applyAlignment="1">
      <alignment/>
    </xf>
    <xf numFmtId="0" fontId="52" fillId="22" borderId="12" xfId="0" applyFont="1" applyFill="1" applyBorder="1" applyAlignment="1">
      <alignment horizontal="center" vertical="center"/>
    </xf>
    <xf numFmtId="0" fontId="52" fillId="22" borderId="12" xfId="0" applyFont="1" applyFill="1" applyBorder="1" applyAlignment="1">
      <alignment horizontal="center" vertical="center" wrapText="1"/>
    </xf>
    <xf numFmtId="0" fontId="52" fillId="22" borderId="19" xfId="0" applyFont="1" applyFill="1" applyBorder="1" applyAlignment="1">
      <alignment horizontal="center" vertical="center" wrapText="1"/>
    </xf>
    <xf numFmtId="3" fontId="64" fillId="0" borderId="12" xfId="0" applyNumberFormat="1" applyFont="1" applyBorder="1" applyAlignment="1">
      <alignment/>
    </xf>
    <xf numFmtId="3" fontId="64" fillId="22" borderId="12" xfId="0" applyNumberFormat="1" applyFont="1" applyFill="1" applyBorder="1" applyAlignment="1">
      <alignment/>
    </xf>
    <xf numFmtId="3" fontId="62" fillId="22" borderId="21" xfId="57" applyNumberFormat="1" applyFont="1" applyFill="1" applyBorder="1">
      <alignment/>
      <protection/>
    </xf>
    <xf numFmtId="3" fontId="62" fillId="22" borderId="12" xfId="57" applyNumberFormat="1" applyFont="1" applyFill="1" applyBorder="1">
      <alignment/>
      <protection/>
    </xf>
    <xf numFmtId="0" fontId="62" fillId="34" borderId="22" xfId="57" applyFont="1" applyFill="1" applyBorder="1" applyAlignment="1">
      <alignment horizontal="center" vertical="center"/>
      <protection/>
    </xf>
    <xf numFmtId="0" fontId="63" fillId="34" borderId="22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57" applyFont="1" applyAlignment="1">
      <alignment horizontal="center"/>
      <protection/>
    </xf>
    <xf numFmtId="14" fontId="20" fillId="0" borderId="0" xfId="57" applyNumberFormat="1" applyFont="1" applyAlignment="1">
      <alignment horizontal="center"/>
      <protection/>
    </xf>
    <xf numFmtId="0" fontId="5" fillId="0" borderId="50" xfId="60" applyFont="1" applyBorder="1" applyAlignment="1">
      <alignment horizontal="right"/>
      <protection/>
    </xf>
    <xf numFmtId="0" fontId="62" fillId="34" borderId="51" xfId="57" applyFont="1" applyFill="1" applyBorder="1" applyAlignment="1">
      <alignment horizontal="center" vertical="center"/>
      <protection/>
    </xf>
    <xf numFmtId="0" fontId="62" fillId="34" borderId="24" xfId="5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24" fillId="0" borderId="0" xfId="60" applyFont="1" applyAlignment="1">
      <alignment horizontal="center"/>
      <protection/>
    </xf>
    <xf numFmtId="0" fontId="5" fillId="0" borderId="0" xfId="60" applyFont="1" applyBorder="1" applyAlignment="1">
      <alignment horizontal="right"/>
      <protection/>
    </xf>
    <xf numFmtId="0" fontId="25" fillId="34" borderId="19" xfId="60" applyFont="1" applyFill="1" applyBorder="1" applyAlignment="1">
      <alignment horizontal="center" vertical="center" wrapText="1"/>
      <protection/>
    </xf>
    <xf numFmtId="0" fontId="25" fillId="34" borderId="47" xfId="60" applyFont="1" applyFill="1" applyBorder="1" applyAlignment="1">
      <alignment horizontal="center" vertical="center" wrapText="1"/>
      <protection/>
    </xf>
    <xf numFmtId="0" fontId="45" fillId="34" borderId="46" xfId="60" applyFont="1" applyFill="1" applyBorder="1" applyAlignment="1">
      <alignment vertical="center" wrapText="1"/>
      <protection/>
    </xf>
    <xf numFmtId="0" fontId="5" fillId="34" borderId="32" xfId="60" applyFont="1" applyFill="1" applyBorder="1" applyAlignment="1">
      <alignment wrapText="1"/>
      <protection/>
    </xf>
    <xf numFmtId="0" fontId="56" fillId="0" borderId="48" xfId="60" applyFont="1" applyFill="1" applyBorder="1" applyAlignment="1">
      <alignment wrapText="1"/>
      <protection/>
    </xf>
    <xf numFmtId="0" fontId="49" fillId="0" borderId="49" xfId="60" applyFont="1" applyFill="1" applyBorder="1" applyAlignment="1">
      <alignment wrapText="1"/>
      <protection/>
    </xf>
    <xf numFmtId="0" fontId="49" fillId="0" borderId="40" xfId="60" applyFont="1" applyFill="1" applyBorder="1" applyAlignment="1">
      <alignment/>
      <protection/>
    </xf>
    <xf numFmtId="0" fontId="56" fillId="0" borderId="23" xfId="60" applyFont="1" applyFill="1" applyBorder="1" applyAlignment="1">
      <alignment vertical="center" wrapText="1"/>
      <protection/>
    </xf>
    <xf numFmtId="0" fontId="57" fillId="0" borderId="0" xfId="0" applyFont="1" applyBorder="1" applyAlignment="1">
      <alignment vertical="center" wrapText="1"/>
    </xf>
    <xf numFmtId="0" fontId="57" fillId="0" borderId="37" xfId="0" applyFont="1" applyBorder="1" applyAlignment="1">
      <alignment vertical="center" wrapText="1"/>
    </xf>
    <xf numFmtId="0" fontId="56" fillId="0" borderId="23" xfId="60" applyFont="1" applyFill="1" applyBorder="1" applyAlignment="1">
      <alignment horizontal="left" vertical="center" wrapText="1"/>
      <protection/>
    </xf>
    <xf numFmtId="0" fontId="49" fillId="0" borderId="0" xfId="60" applyFont="1" applyFill="1" applyBorder="1" applyAlignment="1">
      <alignment horizontal="left" vertical="center" wrapText="1"/>
      <protection/>
    </xf>
    <xf numFmtId="0" fontId="49" fillId="0" borderId="37" xfId="60" applyFont="1" applyFill="1" applyBorder="1" applyAlignment="1">
      <alignment horizontal="left" vertical="center" wrapText="1"/>
      <protection/>
    </xf>
    <xf numFmtId="0" fontId="55" fillId="0" borderId="23" xfId="60" applyFont="1" applyFill="1" applyBorder="1" applyAlignment="1">
      <alignment wrapText="1"/>
      <protection/>
    </xf>
    <xf numFmtId="0" fontId="49" fillId="0" borderId="0" xfId="60" applyFont="1" applyFill="1" applyBorder="1" applyAlignment="1">
      <alignment wrapText="1"/>
      <protection/>
    </xf>
    <xf numFmtId="0" fontId="49" fillId="0" borderId="37" xfId="60" applyFont="1" applyFill="1" applyBorder="1" applyAlignment="1">
      <alignment/>
      <protection/>
    </xf>
    <xf numFmtId="0" fontId="56" fillId="34" borderId="19" xfId="60" applyFont="1" applyFill="1" applyBorder="1" applyAlignment="1">
      <alignment horizontal="left" vertical="center"/>
      <protection/>
    </xf>
    <xf numFmtId="0" fontId="56" fillId="34" borderId="47" xfId="60" applyFont="1" applyFill="1" applyBorder="1" applyAlignment="1">
      <alignment horizontal="left" vertical="center"/>
      <protection/>
    </xf>
    <xf numFmtId="0" fontId="56" fillId="34" borderId="11" xfId="60" applyFont="1" applyFill="1" applyBorder="1" applyAlignment="1">
      <alignment horizontal="left" vertical="center"/>
      <protection/>
    </xf>
    <xf numFmtId="0" fontId="56" fillId="0" borderId="48" xfId="60" applyFont="1" applyFill="1" applyBorder="1" applyAlignment="1">
      <alignment/>
      <protection/>
    </xf>
    <xf numFmtId="0" fontId="56" fillId="0" borderId="49" xfId="60" applyFont="1" applyFill="1" applyBorder="1" applyAlignment="1">
      <alignment/>
      <protection/>
    </xf>
    <xf numFmtId="0" fontId="56" fillId="0" borderId="40" xfId="60" applyFont="1" applyFill="1" applyBorder="1" applyAlignment="1">
      <alignment/>
      <protection/>
    </xf>
    <xf numFmtId="0" fontId="55" fillId="0" borderId="23" xfId="60" applyFont="1" applyFill="1" applyBorder="1" applyAlignment="1">
      <alignment/>
      <protection/>
    </xf>
    <xf numFmtId="0" fontId="49" fillId="0" borderId="0" xfId="60" applyFont="1" applyFill="1" applyBorder="1" applyAlignment="1">
      <alignment/>
      <protection/>
    </xf>
    <xf numFmtId="0" fontId="56" fillId="0" borderId="23" xfId="60" applyFont="1" applyFill="1" applyBorder="1" applyAlignment="1">
      <alignment/>
      <protection/>
    </xf>
    <xf numFmtId="0" fontId="48" fillId="0" borderId="0" xfId="60" applyFont="1" applyFill="1" applyBorder="1" applyAlignment="1">
      <alignment/>
      <protection/>
    </xf>
    <xf numFmtId="0" fontId="48" fillId="0" borderId="37" xfId="60" applyFont="1" applyFill="1" applyBorder="1" applyAlignment="1">
      <alignment/>
      <protection/>
    </xf>
    <xf numFmtId="0" fontId="55" fillId="0" borderId="23" xfId="60" applyFont="1" applyFill="1" applyBorder="1" applyAlignment="1">
      <alignment horizontal="left"/>
      <protection/>
    </xf>
    <xf numFmtId="0" fontId="55" fillId="0" borderId="0" xfId="60" applyFont="1" applyFill="1" applyBorder="1" applyAlignment="1">
      <alignment horizontal="left"/>
      <protection/>
    </xf>
    <xf numFmtId="0" fontId="55" fillId="0" borderId="37" xfId="60" applyFont="1" applyFill="1" applyBorder="1" applyAlignment="1">
      <alignment horizontal="left"/>
      <protection/>
    </xf>
    <xf numFmtId="0" fontId="55" fillId="0" borderId="23" xfId="60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vertical="center"/>
      <protection/>
    </xf>
    <xf numFmtId="0" fontId="57" fillId="0" borderId="37" xfId="0" applyFont="1" applyBorder="1" applyAlignment="1">
      <alignment vertical="center"/>
    </xf>
    <xf numFmtId="0" fontId="56" fillId="0" borderId="23" xfId="60" applyFont="1" applyFill="1" applyBorder="1" applyAlignment="1">
      <alignment wrapText="1"/>
      <protection/>
    </xf>
    <xf numFmtId="0" fontId="56" fillId="34" borderId="19" xfId="60" applyFont="1" applyFill="1" applyBorder="1" applyAlignment="1">
      <alignment wrapText="1"/>
      <protection/>
    </xf>
    <xf numFmtId="0" fontId="49" fillId="34" borderId="47" xfId="60" applyFont="1" applyFill="1" applyBorder="1" applyAlignment="1">
      <alignment wrapText="1"/>
      <protection/>
    </xf>
    <xf numFmtId="0" fontId="49" fillId="34" borderId="11" xfId="60" applyFont="1" applyFill="1" applyBorder="1" applyAlignment="1">
      <alignment wrapText="1"/>
      <protection/>
    </xf>
    <xf numFmtId="0" fontId="55" fillId="0" borderId="23" xfId="60" applyFont="1" applyFill="1" applyBorder="1" applyAlignment="1">
      <alignment horizontal="left" wrapText="1" indent="1"/>
      <protection/>
    </xf>
    <xf numFmtId="0" fontId="55" fillId="0" borderId="0" xfId="60" applyFont="1" applyFill="1" applyBorder="1" applyAlignment="1">
      <alignment horizontal="left" wrapText="1" indent="1"/>
      <protection/>
    </xf>
    <xf numFmtId="0" fontId="55" fillId="0" borderId="37" xfId="60" applyFont="1" applyFill="1" applyBorder="1" applyAlignment="1">
      <alignment horizontal="left" wrapText="1" indent="1"/>
      <protection/>
    </xf>
    <xf numFmtId="0" fontId="55" fillId="0" borderId="46" xfId="60" applyFont="1" applyFill="1" applyBorder="1" applyAlignment="1">
      <alignment horizontal="left" wrapText="1" indent="1"/>
      <protection/>
    </xf>
    <xf numFmtId="0" fontId="55" fillId="0" borderId="32" xfId="60" applyFont="1" applyFill="1" applyBorder="1" applyAlignment="1">
      <alignment horizontal="left" wrapText="1" indent="1"/>
      <protection/>
    </xf>
    <xf numFmtId="0" fontId="55" fillId="0" borderId="10" xfId="60" applyFont="1" applyFill="1" applyBorder="1" applyAlignment="1">
      <alignment horizontal="left" wrapText="1" indent="1"/>
      <protection/>
    </xf>
    <xf numFmtId="0" fontId="56" fillId="34" borderId="48" xfId="60" applyFont="1" applyFill="1" applyBorder="1" applyAlignment="1">
      <alignment wrapText="1"/>
      <protection/>
    </xf>
    <xf numFmtId="0" fontId="49" fillId="34" borderId="49" xfId="60" applyFont="1" applyFill="1" applyBorder="1" applyAlignment="1">
      <alignment wrapText="1"/>
      <protection/>
    </xf>
    <xf numFmtId="0" fontId="49" fillId="34" borderId="40" xfId="60" applyFont="1" applyFill="1" applyBorder="1" applyAlignment="1">
      <alignment wrapText="1"/>
      <protection/>
    </xf>
    <xf numFmtId="0" fontId="56" fillId="34" borderId="19" xfId="60" applyFont="1" applyFill="1" applyBorder="1" applyAlignment="1">
      <alignment horizontal="left" wrapText="1"/>
      <protection/>
    </xf>
    <xf numFmtId="0" fontId="49" fillId="34" borderId="47" xfId="60" applyFont="1" applyFill="1" applyBorder="1" applyAlignment="1">
      <alignment horizontal="left" wrapText="1"/>
      <protection/>
    </xf>
    <xf numFmtId="0" fontId="49" fillId="34" borderId="11" xfId="60" applyFont="1" applyFill="1" applyBorder="1" applyAlignment="1">
      <alignment horizontal="left" wrapText="1"/>
      <protection/>
    </xf>
    <xf numFmtId="0" fontId="62" fillId="34" borderId="25" xfId="57" applyFont="1" applyFill="1" applyBorder="1" applyAlignment="1">
      <alignment horizontal="center" vertical="center"/>
      <protection/>
    </xf>
    <xf numFmtId="0" fontId="8" fillId="34" borderId="19" xfId="60" applyFont="1" applyFill="1" applyBorder="1" applyAlignment="1">
      <alignment horizontal="center" vertical="center" wrapText="1"/>
      <protection/>
    </xf>
    <xf numFmtId="0" fontId="8" fillId="34" borderId="47" xfId="60" applyFont="1" applyFill="1" applyBorder="1" applyAlignment="1">
      <alignment horizontal="center" vertical="center" wrapText="1"/>
      <protection/>
    </xf>
    <xf numFmtId="0" fontId="8" fillId="34" borderId="11" xfId="60" applyFont="1" applyFill="1" applyBorder="1" applyAlignment="1">
      <alignment horizontal="center" vertical="center" wrapText="1"/>
      <protection/>
    </xf>
    <xf numFmtId="0" fontId="45" fillId="34" borderId="19" xfId="60" applyFont="1" applyFill="1" applyBorder="1" applyAlignment="1">
      <alignment vertical="center" wrapText="1"/>
      <protection/>
    </xf>
    <xf numFmtId="0" fontId="5" fillId="34" borderId="47" xfId="60" applyFont="1" applyFill="1" applyBorder="1" applyAlignment="1">
      <alignment wrapText="1"/>
      <protection/>
    </xf>
    <xf numFmtId="0" fontId="45" fillId="0" borderId="23" xfId="60" applyFont="1" applyFill="1" applyBorder="1" applyAlignment="1">
      <alignment vertical="center" wrapText="1"/>
      <protection/>
    </xf>
    <xf numFmtId="0" fontId="41" fillId="0" borderId="0" xfId="0" applyFont="1" applyBorder="1" applyAlignment="1">
      <alignment vertical="center" wrapText="1"/>
    </xf>
    <xf numFmtId="0" fontId="41" fillId="0" borderId="37" xfId="0" applyFont="1" applyBorder="1" applyAlignment="1">
      <alignment vertical="center" wrapText="1"/>
    </xf>
    <xf numFmtId="0" fontId="45" fillId="0" borderId="23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37" xfId="60" applyFont="1" applyFill="1" applyBorder="1" applyAlignment="1">
      <alignment horizontal="left" vertical="center" wrapText="1"/>
      <protection/>
    </xf>
    <xf numFmtId="0" fontId="45" fillId="34" borderId="19" xfId="60" applyFont="1" applyFill="1" applyBorder="1" applyAlignment="1">
      <alignment horizontal="left" vertical="center" wrapText="1"/>
      <protection/>
    </xf>
    <xf numFmtId="0" fontId="41" fillId="34" borderId="47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left" vertical="center" wrapText="1"/>
    </xf>
    <xf numFmtId="0" fontId="26" fillId="34" borderId="51" xfId="60" applyFont="1" applyFill="1" applyBorder="1" applyAlignment="1">
      <alignment horizontal="center" vertical="center" wrapText="1"/>
      <protection/>
    </xf>
    <xf numFmtId="0" fontId="26" fillId="34" borderId="39" xfId="60" applyFont="1" applyFill="1" applyBorder="1" applyAlignment="1">
      <alignment horizontal="center" vertical="center" wrapText="1"/>
      <protection/>
    </xf>
    <xf numFmtId="0" fontId="26" fillId="34" borderId="24" xfId="60" applyFont="1" applyFill="1" applyBorder="1" applyAlignment="1">
      <alignment horizontal="center" vertical="center" wrapText="1"/>
      <protection/>
    </xf>
    <xf numFmtId="0" fontId="45" fillId="0" borderId="23" xfId="60" applyFont="1" applyFill="1" applyBorder="1" applyAlignment="1">
      <alignment/>
      <protection/>
    </xf>
    <xf numFmtId="0" fontId="5" fillId="0" borderId="0" xfId="60" applyFont="1" applyFill="1" applyBorder="1" applyAlignment="1">
      <alignment/>
      <protection/>
    </xf>
    <xf numFmtId="0" fontId="5" fillId="0" borderId="37" xfId="60" applyFont="1" applyFill="1" applyBorder="1" applyAlignment="1">
      <alignment/>
      <protection/>
    </xf>
    <xf numFmtId="0" fontId="45" fillId="34" borderId="52" xfId="60" applyFont="1" applyFill="1" applyBorder="1" applyAlignment="1">
      <alignment wrapText="1"/>
      <protection/>
    </xf>
    <xf numFmtId="0" fontId="5" fillId="34" borderId="53" xfId="60" applyFont="1" applyFill="1" applyBorder="1" applyAlignment="1">
      <alignment wrapText="1"/>
      <protection/>
    </xf>
    <xf numFmtId="0" fontId="5" fillId="34" borderId="45" xfId="60" applyFont="1" applyFill="1" applyBorder="1" applyAlignment="1">
      <alignment wrapText="1"/>
      <protection/>
    </xf>
    <xf numFmtId="0" fontId="5" fillId="34" borderId="11" xfId="60" applyFont="1" applyFill="1" applyBorder="1" applyAlignment="1">
      <alignment wrapText="1"/>
      <protection/>
    </xf>
    <xf numFmtId="0" fontId="45" fillId="0" borderId="48" xfId="60" applyFont="1" applyFill="1" applyBorder="1" applyAlignment="1">
      <alignment wrapText="1"/>
      <protection/>
    </xf>
    <xf numFmtId="0" fontId="5" fillId="0" borderId="49" xfId="60" applyFont="1" applyFill="1" applyBorder="1" applyAlignment="1">
      <alignment wrapText="1"/>
      <protection/>
    </xf>
    <xf numFmtId="0" fontId="5" fillId="0" borderId="40" xfId="60" applyFont="1" applyFill="1" applyBorder="1" applyAlignment="1">
      <alignment/>
      <protection/>
    </xf>
    <xf numFmtId="0" fontId="33" fillId="0" borderId="0" xfId="0" applyFont="1" applyAlignment="1">
      <alignment horizontal="center"/>
    </xf>
    <xf numFmtId="0" fontId="5" fillId="34" borderId="10" xfId="60" applyFont="1" applyFill="1" applyBorder="1" applyAlignment="1">
      <alignment wrapText="1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Border="1" applyAlignment="1">
      <alignment horizontal="right"/>
      <protection/>
    </xf>
    <xf numFmtId="0" fontId="52" fillId="22" borderId="12" xfId="57" applyFont="1" applyFill="1" applyBorder="1" applyAlignment="1">
      <alignment horizontal="center" vertical="center" wrapText="1"/>
      <protection/>
    </xf>
    <xf numFmtId="0" fontId="52" fillId="22" borderId="12" xfId="57" applyFont="1" applyFill="1" applyBorder="1" applyAlignment="1">
      <alignment horizontal="center" vertical="center"/>
      <protection/>
    </xf>
    <xf numFmtId="3" fontId="52" fillId="22" borderId="12" xfId="57" applyNumberFormat="1" applyFont="1" applyFill="1" applyBorder="1" applyAlignment="1">
      <alignment horizontal="center" vertical="center" wrapText="1"/>
      <protection/>
    </xf>
    <xf numFmtId="0" fontId="18" fillId="22" borderId="12" xfId="57" applyFont="1" applyFill="1" applyBorder="1" applyAlignment="1">
      <alignment horizontal="center" vertical="center" wrapText="1"/>
      <protection/>
    </xf>
    <xf numFmtId="0" fontId="18" fillId="22" borderId="12" xfId="57" applyFont="1" applyFill="1" applyBorder="1" applyAlignment="1">
      <alignment horizontal="center" vertical="center"/>
      <protection/>
    </xf>
    <xf numFmtId="3" fontId="4" fillId="22" borderId="12" xfId="57" applyNumberFormat="1" applyFont="1" applyFill="1" applyBorder="1" applyAlignment="1">
      <alignment horizontal="center" vertical="center" wrapText="1"/>
      <protection/>
    </xf>
    <xf numFmtId="0" fontId="64" fillId="22" borderId="54" xfId="57" applyFont="1" applyFill="1" applyBorder="1" applyAlignment="1">
      <alignment horizontal="center" vertical="center" wrapText="1"/>
      <protection/>
    </xf>
    <xf numFmtId="0" fontId="64" fillId="22" borderId="55" xfId="57" applyFont="1" applyFill="1" applyBorder="1" applyAlignment="1">
      <alignment horizontal="center" vertical="center" wrapText="1"/>
      <protection/>
    </xf>
    <xf numFmtId="0" fontId="64" fillId="22" borderId="56" xfId="57" applyFont="1" applyFill="1" applyBorder="1" applyAlignment="1">
      <alignment horizontal="center" vertical="center"/>
      <protection/>
    </xf>
    <xf numFmtId="0" fontId="64" fillId="22" borderId="57" xfId="57" applyFont="1" applyFill="1" applyBorder="1" applyAlignment="1">
      <alignment horizontal="center" vertical="center"/>
      <protection/>
    </xf>
    <xf numFmtId="0" fontId="64" fillId="22" borderId="56" xfId="57" applyFont="1" applyFill="1" applyBorder="1" applyAlignment="1">
      <alignment horizontal="center" vertical="center" wrapText="1"/>
      <protection/>
    </xf>
    <xf numFmtId="0" fontId="64" fillId="22" borderId="57" xfId="57" applyFont="1" applyFill="1" applyBorder="1" applyAlignment="1">
      <alignment horizontal="center" vertical="center" wrapText="1"/>
      <protection/>
    </xf>
    <xf numFmtId="3" fontId="64" fillId="22" borderId="58" xfId="57" applyNumberFormat="1" applyFont="1" applyFill="1" applyBorder="1" applyAlignment="1">
      <alignment horizontal="center" vertical="center" wrapText="1"/>
      <protection/>
    </xf>
    <xf numFmtId="3" fontId="64" fillId="22" borderId="59" xfId="57" applyNumberFormat="1" applyFont="1" applyFill="1" applyBorder="1" applyAlignment="1">
      <alignment horizontal="center" vertical="center" wrapText="1"/>
      <protection/>
    </xf>
    <xf numFmtId="3" fontId="64" fillId="22" borderId="56" xfId="57" applyNumberFormat="1" applyFont="1" applyFill="1" applyBorder="1" applyAlignment="1">
      <alignment horizontal="center" vertical="center" wrapText="1"/>
      <protection/>
    </xf>
    <xf numFmtId="3" fontId="64" fillId="22" borderId="57" xfId="57" applyNumberFormat="1" applyFont="1" applyFill="1" applyBorder="1" applyAlignment="1">
      <alignment horizontal="center" vertical="center" wrapText="1"/>
      <protection/>
    </xf>
    <xf numFmtId="3" fontId="64" fillId="22" borderId="60" xfId="57" applyNumberFormat="1" applyFont="1" applyFill="1" applyBorder="1" applyAlignment="1">
      <alignment horizontal="center" vertical="center" wrapText="1"/>
      <protection/>
    </xf>
    <xf numFmtId="3" fontId="64" fillId="22" borderId="61" xfId="57" applyNumberFormat="1" applyFont="1" applyFill="1" applyBorder="1" applyAlignment="1">
      <alignment horizontal="center" vertical="center" wrapText="1"/>
      <protection/>
    </xf>
    <xf numFmtId="0" fontId="53" fillId="34" borderId="12" xfId="57" applyFont="1" applyFill="1" applyBorder="1" applyAlignment="1">
      <alignment horizontal="center" vertical="center" wrapText="1"/>
      <protection/>
    </xf>
    <xf numFmtId="14" fontId="17" fillId="0" borderId="0" xfId="0" applyNumberFormat="1" applyFont="1" applyAlignment="1">
      <alignment horizontal="center"/>
    </xf>
    <xf numFmtId="0" fontId="53" fillId="34" borderId="12" xfId="57" applyFont="1" applyFill="1" applyBorder="1" applyAlignment="1">
      <alignment horizontal="center" vertical="center"/>
      <protection/>
    </xf>
    <xf numFmtId="3" fontId="53" fillId="34" borderId="36" xfId="57" applyNumberFormat="1" applyFont="1" applyFill="1" applyBorder="1" applyAlignment="1">
      <alignment horizontal="center" vertical="center" wrapText="1"/>
      <protection/>
    </xf>
    <xf numFmtId="3" fontId="53" fillId="34" borderId="27" xfId="57" applyNumberFormat="1" applyFont="1" applyFill="1" applyBorder="1" applyAlignment="1">
      <alignment horizontal="center" vertical="center" wrapText="1"/>
      <protection/>
    </xf>
    <xf numFmtId="3" fontId="53" fillId="34" borderId="21" xfId="57" applyNumberFormat="1" applyFont="1" applyFill="1" applyBorder="1" applyAlignment="1">
      <alignment horizontal="center" vertical="center" wrapText="1"/>
      <protection/>
    </xf>
    <xf numFmtId="3" fontId="61" fillId="34" borderId="12" xfId="57" applyNumberFormat="1" applyFont="1" applyFill="1" applyBorder="1" applyAlignment="1">
      <alignment horizontal="center" vertical="center" wrapText="1"/>
      <protection/>
    </xf>
    <xf numFmtId="3" fontId="61" fillId="34" borderId="36" xfId="57" applyNumberFormat="1" applyFont="1" applyFill="1" applyBorder="1" applyAlignment="1">
      <alignment horizontal="center" vertical="center" wrapText="1"/>
      <protection/>
    </xf>
    <xf numFmtId="3" fontId="61" fillId="34" borderId="27" xfId="57" applyNumberFormat="1" applyFont="1" applyFill="1" applyBorder="1" applyAlignment="1">
      <alignment horizontal="center" vertical="center" wrapText="1"/>
      <protection/>
    </xf>
    <xf numFmtId="3" fontId="61" fillId="34" borderId="21" xfId="57" applyNumberFormat="1" applyFont="1" applyFill="1" applyBorder="1" applyAlignment="1">
      <alignment horizontal="center" vertical="center" wrapText="1"/>
      <protection/>
    </xf>
    <xf numFmtId="0" fontId="61" fillId="34" borderId="12" xfId="57" applyFont="1" applyFill="1" applyBorder="1" applyAlignment="1">
      <alignment horizontal="center" vertical="center" wrapText="1"/>
      <protection/>
    </xf>
    <xf numFmtId="0" fontId="61" fillId="34" borderId="12" xfId="57" applyFont="1" applyFill="1" applyBorder="1" applyAlignment="1">
      <alignment horizontal="center" vertical="center"/>
      <protection/>
    </xf>
    <xf numFmtId="0" fontId="20" fillId="0" borderId="0" xfId="57" applyFont="1" applyAlignment="1">
      <alignment horizontal="center" wrapText="1"/>
      <protection/>
    </xf>
    <xf numFmtId="14" fontId="17" fillId="0" borderId="0" xfId="0" applyNumberFormat="1" applyFont="1" applyBorder="1" applyAlignment="1">
      <alignment horizontal="center" wrapText="1"/>
    </xf>
    <xf numFmtId="3" fontId="31" fillId="34" borderId="12" xfId="57" applyNumberFormat="1" applyFont="1" applyFill="1" applyBorder="1" applyAlignment="1">
      <alignment horizontal="center" vertical="center" wrapText="1"/>
      <protection/>
    </xf>
    <xf numFmtId="3" fontId="31" fillId="34" borderId="36" xfId="57" applyNumberFormat="1" applyFont="1" applyFill="1" applyBorder="1" applyAlignment="1">
      <alignment horizontal="center" vertical="center" wrapText="1"/>
      <protection/>
    </xf>
    <xf numFmtId="3" fontId="31" fillId="34" borderId="27" xfId="57" applyNumberFormat="1" applyFont="1" applyFill="1" applyBorder="1" applyAlignment="1">
      <alignment horizontal="center" vertical="center" wrapText="1"/>
      <protection/>
    </xf>
    <xf numFmtId="3" fontId="31" fillId="34" borderId="21" xfId="57" applyNumberFormat="1" applyFont="1" applyFill="1" applyBorder="1" applyAlignment="1">
      <alignment horizontal="center" vertical="center" wrapText="1"/>
      <protection/>
    </xf>
    <xf numFmtId="0" fontId="30" fillId="34" borderId="12" xfId="57" applyFont="1" applyFill="1" applyBorder="1" applyAlignment="1">
      <alignment horizontal="center" vertical="center" wrapText="1"/>
      <protection/>
    </xf>
    <xf numFmtId="0" fontId="31" fillId="34" borderId="12" xfId="57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0" fillId="0" borderId="0" xfId="57" applyFont="1" applyBorder="1" applyAlignment="1">
      <alignment horizontal="center" wrapText="1"/>
      <protection/>
    </xf>
    <xf numFmtId="14" fontId="20" fillId="0" borderId="0" xfId="57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1" fillId="0" borderId="32" xfId="0" applyFont="1" applyBorder="1" applyAlignment="1">
      <alignment horizontal="right" wrapText="1"/>
    </xf>
    <xf numFmtId="0" fontId="13" fillId="0" borderId="0" xfId="62" applyFont="1" applyAlignment="1">
      <alignment horizontal="right"/>
      <protection/>
    </xf>
    <xf numFmtId="0" fontId="2" fillId="0" borderId="0" xfId="62" applyFont="1" applyBorder="1" applyAlignment="1">
      <alignment horizontal="right"/>
      <protection/>
    </xf>
    <xf numFmtId="0" fontId="3" fillId="0" borderId="0" xfId="62" applyFont="1" applyAlignment="1">
      <alignment horizontal="center"/>
      <protection/>
    </xf>
    <xf numFmtId="14" fontId="3" fillId="0" borderId="0" xfId="62" applyNumberFormat="1" applyFont="1" applyAlignment="1">
      <alignment horizontal="center" wrapText="1"/>
      <protection/>
    </xf>
    <xf numFmtId="14" fontId="26" fillId="0" borderId="0" xfId="62" applyNumberFormat="1" applyFont="1" applyAlignment="1">
      <alignment horizontal="center"/>
      <protection/>
    </xf>
    <xf numFmtId="14" fontId="3" fillId="0" borderId="0" xfId="62" applyNumberFormat="1" applyFont="1" applyAlignment="1">
      <alignment horizontal="center"/>
      <protection/>
    </xf>
    <xf numFmtId="0" fontId="1" fillId="0" borderId="0" xfId="62" applyFont="1" applyBorder="1" applyAlignment="1">
      <alignment horizontal="right"/>
      <protection/>
    </xf>
    <xf numFmtId="0" fontId="33" fillId="0" borderId="0" xfId="57" applyFont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14" fontId="33" fillId="0" borderId="0" xfId="57" applyNumberFormat="1" applyFont="1" applyAlignment="1">
      <alignment horizontal="center"/>
      <protection/>
    </xf>
    <xf numFmtId="3" fontId="32" fillId="0" borderId="0" xfId="57" applyNumberFormat="1" applyFont="1" applyAlignment="1">
      <alignment horizontal="right"/>
      <protection/>
    </xf>
    <xf numFmtId="3" fontId="0" fillId="0" borderId="32" xfId="57" applyNumberFormat="1" applyFont="1" applyBorder="1" applyAlignment="1">
      <alignment horizontal="right"/>
      <protection/>
    </xf>
    <xf numFmtId="0" fontId="0" fillId="0" borderId="0" xfId="57" applyFont="1" applyAlignment="1">
      <alignment/>
      <protection/>
    </xf>
    <xf numFmtId="3" fontId="0" fillId="0" borderId="0" xfId="57" applyNumberFormat="1" applyFont="1" applyBorder="1" applyAlignment="1">
      <alignment horizontal="right"/>
      <protection/>
    </xf>
    <xf numFmtId="0" fontId="6" fillId="0" borderId="0" xfId="58" applyFont="1" applyAlignment="1">
      <alignment horizontal="center"/>
      <protection/>
    </xf>
    <xf numFmtId="0" fontId="2" fillId="22" borderId="36" xfId="58" applyFont="1" applyFill="1" applyBorder="1" applyAlignment="1">
      <alignment horizontal="center" vertical="center"/>
      <protection/>
    </xf>
    <xf numFmtId="0" fontId="2" fillId="22" borderId="21" xfId="58" applyFont="1" applyFill="1" applyBorder="1" applyAlignment="1">
      <alignment horizontal="center" vertical="center"/>
      <protection/>
    </xf>
    <xf numFmtId="0" fontId="1" fillId="22" borderId="36" xfId="58" applyFont="1" applyFill="1" applyBorder="1" applyAlignment="1">
      <alignment horizontal="center" vertical="center"/>
      <protection/>
    </xf>
    <xf numFmtId="0" fontId="1" fillId="22" borderId="21" xfId="58" applyFont="1" applyFill="1" applyBorder="1" applyAlignment="1">
      <alignment horizontal="center" vertical="center"/>
      <protection/>
    </xf>
    <xf numFmtId="0" fontId="1" fillId="22" borderId="19" xfId="58" applyFont="1" applyFill="1" applyBorder="1" applyAlignment="1">
      <alignment horizontal="center" vertical="center"/>
      <protection/>
    </xf>
    <xf numFmtId="0" fontId="1" fillId="22" borderId="11" xfId="58" applyFont="1" applyFill="1" applyBorder="1" applyAlignment="1">
      <alignment horizontal="center" vertical="center"/>
      <protection/>
    </xf>
    <xf numFmtId="0" fontId="6" fillId="0" borderId="43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center"/>
      <protection/>
    </xf>
    <xf numFmtId="0" fontId="6" fillId="22" borderId="12" xfId="58" applyFont="1" applyFill="1" applyBorder="1" applyAlignment="1">
      <alignment horizontal="center" vertical="center" wrapText="1"/>
      <protection/>
    </xf>
    <xf numFmtId="0" fontId="3" fillId="22" borderId="12" xfId="58" applyFont="1" applyFill="1" applyBorder="1" applyAlignment="1">
      <alignment horizontal="center" vertical="center"/>
      <protection/>
    </xf>
    <xf numFmtId="0" fontId="6" fillId="22" borderId="12" xfId="58" applyFont="1" applyFill="1" applyBorder="1" applyAlignment="1">
      <alignment horizontal="center" vertical="center"/>
      <protection/>
    </xf>
    <xf numFmtId="14" fontId="6" fillId="0" borderId="0" xfId="58" applyNumberFormat="1" applyFont="1" applyAlignment="1">
      <alignment horizontal="center"/>
      <protection/>
    </xf>
    <xf numFmtId="0" fontId="2" fillId="22" borderId="12" xfId="59" applyFont="1" applyFill="1" applyBorder="1" applyAlignment="1">
      <alignment horizontal="left" vertical="center"/>
      <protection/>
    </xf>
    <xf numFmtId="3" fontId="2" fillId="0" borderId="32" xfId="54" applyFont="1" applyFill="1" applyBorder="1" applyAlignment="1">
      <alignment horizontal="right" vertical="center" wrapText="1"/>
      <protection/>
    </xf>
    <xf numFmtId="0" fontId="2" fillId="22" borderId="12" xfId="59" applyFont="1" applyFill="1" applyBorder="1" applyAlignment="1">
      <alignment horizontal="center" vertical="center"/>
      <protection/>
    </xf>
    <xf numFmtId="3" fontId="2" fillId="22" borderId="12" xfId="54" applyFont="1" applyFill="1" applyBorder="1" applyAlignment="1">
      <alignment horizontal="center" vertical="center" wrapText="1"/>
      <protection/>
    </xf>
    <xf numFmtId="0" fontId="2" fillId="22" borderId="19" xfId="59" applyFont="1" applyFill="1" applyBorder="1" applyAlignment="1">
      <alignment horizontal="center" vertical="center" wrapText="1"/>
      <protection/>
    </xf>
    <xf numFmtId="0" fontId="2" fillId="22" borderId="47" xfId="59" applyFont="1" applyFill="1" applyBorder="1" applyAlignment="1">
      <alignment horizontal="center" vertical="center" wrapText="1"/>
      <protection/>
    </xf>
    <xf numFmtId="0" fontId="2" fillId="22" borderId="11" xfId="59" applyFont="1" applyFill="1" applyBorder="1" applyAlignment="1">
      <alignment horizontal="center" vertical="center" wrapText="1"/>
      <protection/>
    </xf>
    <xf numFmtId="0" fontId="2" fillId="0" borderId="0" xfId="65" applyFont="1" applyFill="1" applyAlignment="1">
      <alignment horizontal="right"/>
      <protection/>
    </xf>
    <xf numFmtId="3" fontId="2" fillId="0" borderId="0" xfId="64" applyFont="1" applyFill="1" applyBorder="1" applyAlignment="1">
      <alignment horizontal="center"/>
      <protection/>
    </xf>
    <xf numFmtId="3" fontId="2" fillId="0" borderId="0" xfId="54" applyFont="1" applyFill="1" applyBorder="1" applyAlignment="1">
      <alignment horizontal="center" vertical="center" wrapText="1"/>
      <protection/>
    </xf>
    <xf numFmtId="3" fontId="86" fillId="0" borderId="12" xfId="54" applyFont="1" applyFill="1" applyBorder="1" applyAlignment="1">
      <alignment horizontal="center" vertical="center"/>
      <protection/>
    </xf>
    <xf numFmtId="0" fontId="2" fillId="0" borderId="12" xfId="59" applyFont="1" applyFill="1" applyBorder="1" applyAlignment="1">
      <alignment horizontal="left" vertical="center" wrapText="1"/>
      <protection/>
    </xf>
    <xf numFmtId="3" fontId="2" fillId="0" borderId="12" xfId="54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36" borderId="0" xfId="62" applyFont="1" applyFill="1" applyAlignment="1">
      <alignment horizontal="center" wrapText="1"/>
      <protection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4" fillId="0" borderId="0" xfId="62" applyFont="1" applyAlignment="1">
      <alignment horizontal="center"/>
      <protection/>
    </xf>
    <xf numFmtId="3" fontId="4" fillId="22" borderId="12" xfId="54" applyFont="1" applyFill="1" applyBorder="1" applyAlignment="1">
      <alignment horizontal="center" vertical="center" wrapText="1"/>
      <protection/>
    </xf>
    <xf numFmtId="14" fontId="19" fillId="0" borderId="0" xfId="57" applyNumberFormat="1" applyFont="1" applyBorder="1" applyAlignment="1">
      <alignment horizontal="left"/>
      <protection/>
    </xf>
    <xf numFmtId="0" fontId="19" fillId="0" borderId="0" xfId="57" applyFont="1" applyBorder="1" applyAlignment="1">
      <alignment horizontal="left"/>
      <protection/>
    </xf>
    <xf numFmtId="0" fontId="4" fillId="22" borderId="12" xfId="59" applyFont="1" applyFill="1" applyBorder="1" applyAlignment="1">
      <alignment horizontal="center" vertical="center" wrapText="1"/>
      <protection/>
    </xf>
    <xf numFmtId="3" fontId="4" fillId="22" borderId="51" xfId="64" applyFont="1" applyFill="1" applyBorder="1" applyAlignment="1">
      <alignment horizontal="center" vertical="center"/>
      <protection/>
    </xf>
    <xf numFmtId="3" fontId="4" fillId="22" borderId="39" xfId="64" applyFont="1" applyFill="1" applyBorder="1" applyAlignment="1">
      <alignment horizontal="center" vertical="center"/>
      <protection/>
    </xf>
    <xf numFmtId="0" fontId="44" fillId="36" borderId="0" xfId="62" applyFont="1" applyFill="1" applyAlignment="1">
      <alignment horizontal="center" vertical="center"/>
      <protection/>
    </xf>
    <xf numFmtId="3" fontId="4" fillId="22" borderId="12" xfId="54" applyFont="1" applyFill="1" applyBorder="1" applyAlignment="1">
      <alignment horizontal="center" vertical="center"/>
      <protection/>
    </xf>
    <xf numFmtId="0" fontId="4" fillId="33" borderId="51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3" fontId="4" fillId="0" borderId="51" xfId="54" applyFont="1" applyBorder="1" applyAlignment="1">
      <alignment horizontal="center" vertical="center" wrapText="1"/>
      <protection/>
    </xf>
    <xf numFmtId="3" fontId="4" fillId="0" borderId="39" xfId="54" applyFont="1" applyBorder="1" applyAlignment="1">
      <alignment horizontal="center" vertical="center" wrapText="1"/>
      <protection/>
    </xf>
    <xf numFmtId="0" fontId="47" fillId="34" borderId="12" xfId="57" applyFont="1" applyFill="1" applyBorder="1" applyAlignment="1">
      <alignment horizontal="left"/>
      <protection/>
    </xf>
    <xf numFmtId="0" fontId="47" fillId="34" borderId="46" xfId="57" applyFont="1" applyFill="1" applyBorder="1" applyAlignment="1">
      <alignment horizontal="left"/>
      <protection/>
    </xf>
    <xf numFmtId="0" fontId="47" fillId="34" borderId="32" xfId="57" applyFont="1" applyFill="1" applyBorder="1" applyAlignment="1">
      <alignment horizontal="left"/>
      <protection/>
    </xf>
    <xf numFmtId="0" fontId="47" fillId="34" borderId="10" xfId="57" applyFont="1" applyFill="1" applyBorder="1" applyAlignment="1">
      <alignment horizontal="left"/>
      <protection/>
    </xf>
    <xf numFmtId="0" fontId="47" fillId="34" borderId="48" xfId="60" applyFont="1" applyFill="1" applyBorder="1" applyAlignment="1">
      <alignment wrapText="1"/>
      <protection/>
    </xf>
    <xf numFmtId="0" fontId="46" fillId="34" borderId="49" xfId="60" applyFont="1" applyFill="1" applyBorder="1" applyAlignment="1">
      <alignment wrapText="1"/>
      <protection/>
    </xf>
    <xf numFmtId="0" fontId="46" fillId="34" borderId="40" xfId="60" applyFont="1" applyFill="1" applyBorder="1" applyAlignment="1">
      <alignment wrapText="1"/>
      <protection/>
    </xf>
    <xf numFmtId="0" fontId="47" fillId="34" borderId="19" xfId="60" applyFont="1" applyFill="1" applyBorder="1" applyAlignment="1">
      <alignment wrapText="1"/>
      <protection/>
    </xf>
    <xf numFmtId="0" fontId="46" fillId="34" borderId="47" xfId="60" applyFont="1" applyFill="1" applyBorder="1" applyAlignment="1">
      <alignment wrapText="1"/>
      <protection/>
    </xf>
    <xf numFmtId="0" fontId="46" fillId="34" borderId="11" xfId="60" applyFont="1" applyFill="1" applyBorder="1" applyAlignment="1">
      <alignment wrapText="1"/>
      <protection/>
    </xf>
    <xf numFmtId="0" fontId="47" fillId="33" borderId="48" xfId="57" applyFont="1" applyFill="1" applyBorder="1" applyAlignment="1">
      <alignment horizontal="left"/>
      <protection/>
    </xf>
    <xf numFmtId="0" fontId="47" fillId="33" borderId="49" xfId="57" applyFont="1" applyFill="1" applyBorder="1" applyAlignment="1">
      <alignment horizontal="left"/>
      <protection/>
    </xf>
    <xf numFmtId="0" fontId="47" fillId="33" borderId="40" xfId="57" applyFont="1" applyFill="1" applyBorder="1" applyAlignment="1">
      <alignment horizontal="left"/>
      <protection/>
    </xf>
    <xf numFmtId="0" fontId="46" fillId="33" borderId="23" xfId="57" applyFont="1" applyFill="1" applyBorder="1" applyAlignment="1">
      <alignment horizontal="left"/>
      <protection/>
    </xf>
    <xf numFmtId="0" fontId="46" fillId="33" borderId="0" xfId="57" applyFont="1" applyFill="1" applyBorder="1" applyAlignment="1">
      <alignment horizontal="left"/>
      <protection/>
    </xf>
    <xf numFmtId="0" fontId="46" fillId="33" borderId="37" xfId="57" applyFont="1" applyFill="1" applyBorder="1" applyAlignment="1">
      <alignment horizontal="left"/>
      <protection/>
    </xf>
    <xf numFmtId="0" fontId="46" fillId="0" borderId="23" xfId="60" applyFont="1" applyFill="1" applyBorder="1" applyAlignment="1">
      <alignment wrapText="1"/>
      <protection/>
    </xf>
    <xf numFmtId="0" fontId="46" fillId="0" borderId="0" xfId="60" applyFont="1" applyFill="1" applyBorder="1" applyAlignment="1">
      <alignment wrapText="1"/>
      <protection/>
    </xf>
    <xf numFmtId="0" fontId="46" fillId="0" borderId="37" xfId="60" applyFont="1" applyFill="1" applyBorder="1" applyAlignment="1">
      <alignment/>
      <protection/>
    </xf>
    <xf numFmtId="0" fontId="46" fillId="0" borderId="23" xfId="60" applyFont="1" applyFill="1" applyBorder="1" applyAlignment="1">
      <alignment/>
      <protection/>
    </xf>
    <xf numFmtId="0" fontId="46" fillId="0" borderId="0" xfId="60" applyFont="1" applyFill="1" applyBorder="1" applyAlignment="1">
      <alignment/>
      <protection/>
    </xf>
    <xf numFmtId="0" fontId="47" fillId="0" borderId="23" xfId="60" applyFont="1" applyFill="1" applyBorder="1" applyAlignment="1">
      <alignment vertical="center" wrapText="1"/>
      <protection/>
    </xf>
    <xf numFmtId="3" fontId="46" fillId="0" borderId="0" xfId="0" applyNumberFormat="1" applyFont="1" applyBorder="1" applyAlignment="1">
      <alignment vertical="center" wrapText="1"/>
    </xf>
    <xf numFmtId="3" fontId="46" fillId="0" borderId="37" xfId="0" applyNumberFormat="1" applyFont="1" applyBorder="1" applyAlignment="1">
      <alignment vertical="center" wrapText="1"/>
    </xf>
    <xf numFmtId="0" fontId="47" fillId="0" borderId="23" xfId="60" applyFont="1" applyFill="1" applyBorder="1" applyAlignment="1">
      <alignment horizontal="left" vertical="center" wrapText="1"/>
      <protection/>
    </xf>
    <xf numFmtId="0" fontId="46" fillId="0" borderId="0" xfId="60" applyFont="1" applyFill="1" applyBorder="1" applyAlignment="1">
      <alignment horizontal="left" vertical="center" wrapText="1"/>
      <protection/>
    </xf>
    <xf numFmtId="0" fontId="46" fillId="0" borderId="37" xfId="60" applyFont="1" applyFill="1" applyBorder="1" applyAlignment="1">
      <alignment horizontal="left" vertical="center" wrapText="1"/>
      <protection/>
    </xf>
    <xf numFmtId="0" fontId="47" fillId="34" borderId="19" xfId="60" applyFont="1" applyFill="1" applyBorder="1" applyAlignment="1">
      <alignment vertical="center" wrapText="1"/>
      <protection/>
    </xf>
    <xf numFmtId="3" fontId="52" fillId="34" borderId="36" xfId="61" applyFont="1" applyFill="1" applyBorder="1" applyAlignment="1">
      <alignment horizontal="center" vertical="center" wrapText="1"/>
      <protection/>
    </xf>
    <xf numFmtId="3" fontId="52" fillId="34" borderId="57" xfId="61" applyFont="1" applyFill="1" applyBorder="1" applyAlignment="1">
      <alignment horizontal="center" vertical="center" wrapText="1"/>
      <protection/>
    </xf>
    <xf numFmtId="3" fontId="52" fillId="34" borderId="30" xfId="61" applyFont="1" applyFill="1" applyBorder="1" applyAlignment="1">
      <alignment horizontal="center" vertical="center" wrapText="1"/>
      <protection/>
    </xf>
    <xf numFmtId="3" fontId="52" fillId="34" borderId="61" xfId="61" applyFont="1" applyFill="1" applyBorder="1" applyAlignment="1">
      <alignment horizontal="center" vertical="center" wrapText="1"/>
      <protection/>
    </xf>
    <xf numFmtId="0" fontId="47" fillId="34" borderId="46" xfId="60" applyFont="1" applyFill="1" applyBorder="1" applyAlignment="1">
      <alignment vertical="center" wrapText="1"/>
      <protection/>
    </xf>
    <xf numFmtId="0" fontId="46" fillId="34" borderId="32" xfId="60" applyFont="1" applyFill="1" applyBorder="1" applyAlignment="1">
      <alignment wrapText="1"/>
      <protection/>
    </xf>
    <xf numFmtId="0" fontId="47" fillId="0" borderId="48" xfId="60" applyFont="1" applyFill="1" applyBorder="1" applyAlignment="1">
      <alignment wrapText="1"/>
      <protection/>
    </xf>
    <xf numFmtId="0" fontId="46" fillId="0" borderId="49" xfId="60" applyFont="1" applyFill="1" applyBorder="1" applyAlignment="1">
      <alignment wrapText="1"/>
      <protection/>
    </xf>
    <xf numFmtId="0" fontId="46" fillId="0" borderId="40" xfId="60" applyFont="1" applyFill="1" applyBorder="1" applyAlignment="1">
      <alignment/>
      <protection/>
    </xf>
    <xf numFmtId="0" fontId="47" fillId="34" borderId="65" xfId="60" applyFont="1" applyFill="1" applyBorder="1" applyAlignment="1">
      <alignment horizontal="center" vertical="center" wrapText="1"/>
      <protection/>
    </xf>
    <xf numFmtId="0" fontId="47" fillId="34" borderId="66" xfId="60" applyFont="1" applyFill="1" applyBorder="1" applyAlignment="1">
      <alignment horizontal="center" vertical="center" wrapText="1"/>
      <protection/>
    </xf>
    <xf numFmtId="0" fontId="47" fillId="34" borderId="67" xfId="60" applyFont="1" applyFill="1" applyBorder="1" applyAlignment="1">
      <alignment horizontal="center" vertical="center" wrapText="1"/>
      <protection/>
    </xf>
    <xf numFmtId="0" fontId="47" fillId="34" borderId="42" xfId="60" applyFont="1" applyFill="1" applyBorder="1" applyAlignment="1">
      <alignment horizontal="center" vertical="center" wrapText="1"/>
      <protection/>
    </xf>
    <xf numFmtId="0" fontId="47" fillId="34" borderId="0" xfId="60" applyFont="1" applyFill="1" applyBorder="1" applyAlignment="1">
      <alignment horizontal="center" vertical="center" wrapText="1"/>
      <protection/>
    </xf>
    <xf numFmtId="0" fontId="47" fillId="34" borderId="37" xfId="60" applyFont="1" applyFill="1" applyBorder="1" applyAlignment="1">
      <alignment horizontal="center" vertical="center" wrapText="1"/>
      <protection/>
    </xf>
    <xf numFmtId="0" fontId="47" fillId="34" borderId="68" xfId="60" applyFont="1" applyFill="1" applyBorder="1" applyAlignment="1">
      <alignment horizontal="center" vertical="center" wrapText="1"/>
      <protection/>
    </xf>
    <xf numFmtId="0" fontId="47" fillId="34" borderId="50" xfId="60" applyFont="1" applyFill="1" applyBorder="1" applyAlignment="1">
      <alignment horizontal="center" vertical="center" wrapText="1"/>
      <protection/>
    </xf>
    <xf numFmtId="0" fontId="47" fillId="34" borderId="69" xfId="60" applyFont="1" applyFill="1" applyBorder="1" applyAlignment="1">
      <alignment horizontal="center" vertical="center" wrapText="1"/>
      <protection/>
    </xf>
    <xf numFmtId="3" fontId="52" fillId="34" borderId="70" xfId="61" applyFont="1" applyFill="1" applyBorder="1" applyAlignment="1">
      <alignment horizontal="center" vertical="center"/>
      <protection/>
    </xf>
    <xf numFmtId="3" fontId="52" fillId="34" borderId="71" xfId="61" applyFont="1" applyFill="1" applyBorder="1" applyAlignment="1">
      <alignment horizontal="center" vertical="center"/>
      <protection/>
    </xf>
    <xf numFmtId="3" fontId="52" fillId="34" borderId="72" xfId="61" applyFont="1" applyFill="1" applyBorder="1" applyAlignment="1">
      <alignment horizontal="center" vertical="center"/>
      <protection/>
    </xf>
    <xf numFmtId="0" fontId="54" fillId="0" borderId="0" xfId="62" applyFont="1" applyAlignment="1">
      <alignment horizontal="right"/>
      <protection/>
    </xf>
    <xf numFmtId="3" fontId="52" fillId="34" borderId="40" xfId="61" applyFont="1" applyFill="1" applyBorder="1" applyAlignment="1">
      <alignment horizontal="center" vertical="center" wrapText="1"/>
      <protection/>
    </xf>
    <xf numFmtId="3" fontId="52" fillId="34" borderId="69" xfId="61" applyFont="1" applyFill="1" applyBorder="1" applyAlignment="1">
      <alignment horizontal="center" vertical="center" wrapText="1"/>
      <protection/>
    </xf>
    <xf numFmtId="3" fontId="52" fillId="34" borderId="19" xfId="61" applyFont="1" applyFill="1" applyBorder="1" applyAlignment="1">
      <alignment horizontal="center" vertical="center" wrapText="1"/>
      <protection/>
    </xf>
    <xf numFmtId="3" fontId="52" fillId="34" borderId="11" xfId="61" applyFont="1" applyFill="1" applyBorder="1" applyAlignment="1">
      <alignment horizontal="center" vertical="center" wrapText="1"/>
      <protection/>
    </xf>
    <xf numFmtId="14" fontId="19" fillId="0" borderId="0" xfId="57" applyNumberFormat="1" applyFont="1" applyBorder="1" applyAlignment="1">
      <alignment horizontal="center"/>
      <protection/>
    </xf>
    <xf numFmtId="0" fontId="1" fillId="0" borderId="0" xfId="58" applyFont="1" applyBorder="1" applyAlignment="1">
      <alignment horizontal="right"/>
      <protection/>
    </xf>
    <xf numFmtId="3" fontId="3" fillId="0" borderId="0" xfId="54" applyFont="1" applyFill="1" applyBorder="1" applyAlignment="1">
      <alignment horizontal="center" vertical="center"/>
      <protection/>
    </xf>
    <xf numFmtId="3" fontId="10" fillId="22" borderId="12" xfId="54" applyFont="1" applyFill="1" applyBorder="1" applyAlignment="1">
      <alignment horizontal="center" vertical="center"/>
      <protection/>
    </xf>
    <xf numFmtId="3" fontId="10" fillId="22" borderId="12" xfId="66" applyFont="1" applyFill="1" applyBorder="1" applyAlignment="1">
      <alignment horizontal="center" vertical="center" wrapText="1"/>
      <protection/>
    </xf>
    <xf numFmtId="3" fontId="10" fillId="22" borderId="11" xfId="54" applyFont="1" applyFill="1" applyBorder="1" applyAlignment="1">
      <alignment horizontal="center" vertical="center"/>
      <protection/>
    </xf>
    <xf numFmtId="3" fontId="2" fillId="0" borderId="32" xfId="54" applyFont="1" applyFill="1" applyBorder="1" applyAlignment="1">
      <alignment horizontal="right"/>
      <protection/>
    </xf>
    <xf numFmtId="3" fontId="9" fillId="0" borderId="12" xfId="54" applyFont="1" applyFill="1" applyBorder="1" applyAlignment="1">
      <alignment horizontal="center" vertical="center" wrapText="1"/>
      <protection/>
    </xf>
    <xf numFmtId="0" fontId="81" fillId="0" borderId="11" xfId="65" applyFont="1" applyFill="1" applyBorder="1" applyAlignment="1">
      <alignment horizontal="center" vertical="center"/>
      <protection/>
    </xf>
    <xf numFmtId="0" fontId="81" fillId="0" borderId="12" xfId="65" applyFont="1" applyFill="1" applyBorder="1" applyAlignment="1">
      <alignment horizontal="center" vertical="center"/>
      <protection/>
    </xf>
    <xf numFmtId="3" fontId="10" fillId="22" borderId="36" xfId="66" applyFont="1" applyFill="1" applyBorder="1" applyAlignment="1">
      <alignment horizontal="center" vertical="center" wrapText="1"/>
      <protection/>
    </xf>
    <xf numFmtId="3" fontId="10" fillId="22" borderId="21" xfId="66" applyFont="1" applyFill="1" applyBorder="1" applyAlignment="1">
      <alignment horizontal="center" vertical="center" wrapText="1"/>
      <protection/>
    </xf>
    <xf numFmtId="3" fontId="10" fillId="22" borderId="36" xfId="54" applyFont="1" applyFill="1" applyBorder="1" applyAlignment="1">
      <alignment horizontal="center" vertical="center"/>
      <protection/>
    </xf>
    <xf numFmtId="3" fontId="10" fillId="22" borderId="21" xfId="54" applyFont="1" applyFill="1" applyBorder="1" applyAlignment="1">
      <alignment horizontal="center" vertical="center"/>
      <protection/>
    </xf>
    <xf numFmtId="0" fontId="82" fillId="0" borderId="0" xfId="63" applyFont="1" applyFill="1" applyBorder="1" applyAlignment="1">
      <alignment horizontal="center" vertical="center" wrapText="1"/>
      <protection/>
    </xf>
    <xf numFmtId="0" fontId="40" fillId="22" borderId="12" xfId="63" applyFont="1" applyFill="1" applyBorder="1" applyAlignment="1">
      <alignment horizontal="center" vertical="center" wrapText="1"/>
      <protection/>
    </xf>
    <xf numFmtId="14" fontId="82" fillId="0" borderId="0" xfId="63" applyNumberFormat="1" applyFont="1" applyFill="1" applyBorder="1" applyAlignment="1">
      <alignment horizontal="center" vertical="center" wrapText="1"/>
      <protection/>
    </xf>
    <xf numFmtId="0" fontId="40" fillId="0" borderId="19" xfId="63" applyFont="1" applyFill="1" applyBorder="1" applyAlignment="1">
      <alignment vertical="center" wrapText="1"/>
      <protection/>
    </xf>
    <xf numFmtId="0" fontId="40" fillId="0" borderId="11" xfId="63" applyFont="1" applyFill="1" applyBorder="1" applyAlignment="1">
      <alignment vertical="center" wrapText="1"/>
      <protection/>
    </xf>
    <xf numFmtId="0" fontId="40" fillId="0" borderId="12" xfId="63" applyFont="1" applyFill="1" applyBorder="1" applyAlignment="1">
      <alignment horizontal="left" vertical="center" wrapText="1"/>
      <protection/>
    </xf>
    <xf numFmtId="0" fontId="40" fillId="22" borderId="12" xfId="63" applyFont="1" applyFill="1" applyBorder="1" applyAlignment="1">
      <alignment horizontal="left" vertical="center" wrapText="1"/>
      <protection/>
    </xf>
    <xf numFmtId="3" fontId="2" fillId="0" borderId="3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10" fillId="22" borderId="12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ktsgv" xfId="54"/>
    <cellStyle name="Followed Hyperlink" xfId="55"/>
    <cellStyle name="Magyarázó szöveg" xfId="56"/>
    <cellStyle name="Normál 2" xfId="57"/>
    <cellStyle name="Normál_2005. I. félévi besz. mellékletei" xfId="58"/>
    <cellStyle name="Normál_bevételek" xfId="59"/>
    <cellStyle name="Normál_Gy_PH_Mérleg_Analitika2" xfId="60"/>
    <cellStyle name="Normál_Költségvetés - Beszámoló MINTA" xfId="61"/>
    <cellStyle name="Normál_Költségvetés1_12 melléklet" xfId="62"/>
    <cellStyle name="Normál_kötelezettségvállalások" xfId="63"/>
    <cellStyle name="Normál_Ktgvetrendmód-0615" xfId="64"/>
    <cellStyle name="Normál_mérleg" xfId="65"/>
    <cellStyle name="Normál_rendelet-módosítás 10-16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5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70.8515625" style="0" customWidth="1"/>
  </cols>
  <sheetData>
    <row r="2" ht="18">
      <c r="B2" s="130" t="s">
        <v>330</v>
      </c>
    </row>
    <row r="3" ht="18">
      <c r="B3" s="130"/>
    </row>
    <row r="4" ht="18">
      <c r="B4" s="130"/>
    </row>
    <row r="5" ht="18">
      <c r="B5" s="130"/>
    </row>
    <row r="6" spans="1:2" ht="25.5">
      <c r="A6" s="131" t="s">
        <v>331</v>
      </c>
      <c r="B6" s="132" t="s">
        <v>0</v>
      </c>
    </row>
    <row r="7" spans="1:2" s="135" customFormat="1" ht="19.5" customHeight="1">
      <c r="A7" s="133">
        <v>1</v>
      </c>
      <c r="B7" s="134" t="s">
        <v>649</v>
      </c>
    </row>
    <row r="8" spans="1:2" s="135" customFormat="1" ht="19.5" customHeight="1">
      <c r="A8" s="133">
        <v>2</v>
      </c>
      <c r="B8" s="134" t="s">
        <v>650</v>
      </c>
    </row>
    <row r="9" spans="1:2" s="135" customFormat="1" ht="19.5" customHeight="1">
      <c r="A9" s="133">
        <v>3</v>
      </c>
      <c r="B9" s="134" t="s">
        <v>489</v>
      </c>
    </row>
    <row r="10" spans="1:2" s="135" customFormat="1" ht="19.5" customHeight="1">
      <c r="A10" s="133">
        <v>4</v>
      </c>
      <c r="B10" s="134" t="s">
        <v>552</v>
      </c>
    </row>
    <row r="11" spans="1:2" s="135" customFormat="1" ht="19.5" customHeight="1">
      <c r="A11" s="133">
        <v>5</v>
      </c>
      <c r="B11" s="134" t="s">
        <v>651</v>
      </c>
    </row>
    <row r="12" spans="1:2" s="135" customFormat="1" ht="19.5" customHeight="1">
      <c r="A12" s="133">
        <v>6</v>
      </c>
      <c r="B12" s="134" t="s">
        <v>480</v>
      </c>
    </row>
    <row r="13" spans="1:2" s="135" customFormat="1" ht="19.5" customHeight="1">
      <c r="A13" s="133">
        <v>7</v>
      </c>
      <c r="B13" s="134" t="s">
        <v>499</v>
      </c>
    </row>
    <row r="14" spans="1:2" s="135" customFormat="1" ht="19.5" customHeight="1">
      <c r="A14" s="133">
        <v>8</v>
      </c>
      <c r="B14" s="134" t="s">
        <v>500</v>
      </c>
    </row>
    <row r="15" spans="1:2" s="135" customFormat="1" ht="19.5" customHeight="1">
      <c r="A15" s="133">
        <v>9</v>
      </c>
      <c r="B15" s="134" t="s">
        <v>481</v>
      </c>
    </row>
    <row r="16" spans="1:2" s="135" customFormat="1" ht="19.5" customHeight="1">
      <c r="A16" s="133">
        <v>10</v>
      </c>
      <c r="B16" s="134" t="s">
        <v>482</v>
      </c>
    </row>
    <row r="17" spans="1:2" s="135" customFormat="1" ht="19.5" customHeight="1">
      <c r="A17" s="133">
        <v>11</v>
      </c>
      <c r="B17" s="134" t="s">
        <v>484</v>
      </c>
    </row>
    <row r="18" spans="1:2" s="135" customFormat="1" ht="19.5" customHeight="1">
      <c r="A18" s="133">
        <v>12</v>
      </c>
      <c r="B18" s="134" t="s">
        <v>501</v>
      </c>
    </row>
    <row r="19" spans="1:2" s="135" customFormat="1" ht="19.5" customHeight="1">
      <c r="A19" s="133">
        <v>13</v>
      </c>
      <c r="B19" s="134" t="s">
        <v>502</v>
      </c>
    </row>
    <row r="20" spans="1:2" s="135" customFormat="1" ht="19.5" customHeight="1">
      <c r="A20" s="133">
        <v>14</v>
      </c>
      <c r="B20" s="134" t="s">
        <v>598</v>
      </c>
    </row>
    <row r="21" spans="1:2" s="135" customFormat="1" ht="19.5" customHeight="1">
      <c r="A21" s="133">
        <v>15</v>
      </c>
      <c r="B21" s="134" t="s">
        <v>660</v>
      </c>
    </row>
    <row r="22" spans="1:2" s="135" customFormat="1" ht="19.5" customHeight="1">
      <c r="A22" s="133">
        <v>16</v>
      </c>
      <c r="B22" s="134" t="s">
        <v>503</v>
      </c>
    </row>
    <row r="23" spans="1:2" s="135" customFormat="1" ht="19.5" customHeight="1">
      <c r="A23" s="133">
        <v>17</v>
      </c>
      <c r="B23" s="134" t="s">
        <v>504</v>
      </c>
    </row>
    <row r="24" spans="1:2" s="135" customFormat="1" ht="19.5" customHeight="1">
      <c r="A24" s="133">
        <v>18</v>
      </c>
      <c r="B24" s="134" t="s">
        <v>505</v>
      </c>
    </row>
    <row r="25" spans="1:2" s="135" customFormat="1" ht="19.5" customHeight="1">
      <c r="A25" s="133">
        <v>19</v>
      </c>
      <c r="B25" s="134" t="s">
        <v>657</v>
      </c>
    </row>
    <row r="26" spans="1:2" s="135" customFormat="1" ht="19.5" customHeight="1">
      <c r="A26" s="133">
        <v>20</v>
      </c>
      <c r="B26" s="134" t="s">
        <v>658</v>
      </c>
    </row>
    <row r="27" spans="1:2" s="135" customFormat="1" ht="19.5" customHeight="1">
      <c r="A27" s="133">
        <v>21</v>
      </c>
      <c r="B27" s="134" t="s">
        <v>659</v>
      </c>
    </row>
    <row r="28" spans="1:2" s="135" customFormat="1" ht="19.5" customHeight="1">
      <c r="A28" s="133">
        <v>22</v>
      </c>
      <c r="B28" s="134" t="s">
        <v>485</v>
      </c>
    </row>
    <row r="29" spans="1:2" s="135" customFormat="1" ht="19.5" customHeight="1">
      <c r="A29" s="133">
        <v>23</v>
      </c>
      <c r="B29" s="134" t="s">
        <v>556</v>
      </c>
    </row>
    <row r="30" spans="1:2" s="135" customFormat="1" ht="19.5" customHeight="1">
      <c r="A30" s="133">
        <v>24</v>
      </c>
      <c r="B30" s="134" t="s">
        <v>557</v>
      </c>
    </row>
    <row r="31" spans="1:2" s="135" customFormat="1" ht="19.5" customHeight="1">
      <c r="A31" s="133">
        <v>25</v>
      </c>
      <c r="B31" s="134" t="s">
        <v>486</v>
      </c>
    </row>
    <row r="32" spans="1:2" s="135" customFormat="1" ht="19.5" customHeight="1">
      <c r="A32" s="133">
        <v>26</v>
      </c>
      <c r="B32" s="134" t="s">
        <v>487</v>
      </c>
    </row>
    <row r="33" spans="1:2" s="135" customFormat="1" ht="19.5" customHeight="1">
      <c r="A33" s="133">
        <v>27</v>
      </c>
      <c r="B33" s="134" t="s">
        <v>488</v>
      </c>
    </row>
    <row r="34" spans="1:2" s="135" customFormat="1" ht="19.5" customHeight="1">
      <c r="A34" s="133">
        <v>28</v>
      </c>
      <c r="B34" s="134" t="s">
        <v>558</v>
      </c>
    </row>
    <row r="35" spans="1:2" s="135" customFormat="1" ht="19.5" customHeight="1">
      <c r="A35" s="133">
        <v>29</v>
      </c>
      <c r="B35" s="134" t="s">
        <v>559</v>
      </c>
    </row>
  </sheetData>
  <sheetProtection/>
  <printOptions/>
  <pageMargins left="1.1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49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45.421875" style="0" customWidth="1"/>
    <col min="3" max="3" width="12.7109375" style="0" customWidth="1"/>
    <col min="4" max="4" width="12.7109375" style="122" customWidth="1"/>
  </cols>
  <sheetData>
    <row r="1" spans="2:4" ht="12.75">
      <c r="B1" s="655" t="s">
        <v>671</v>
      </c>
      <c r="C1" s="655"/>
      <c r="D1" s="655"/>
    </row>
    <row r="3" spans="1:4" ht="18">
      <c r="A3" s="657" t="s">
        <v>313</v>
      </c>
      <c r="B3" s="657"/>
      <c r="C3" s="657"/>
      <c r="D3" s="657"/>
    </row>
    <row r="4" spans="1:4" ht="18">
      <c r="A4" s="657" t="s">
        <v>307</v>
      </c>
      <c r="B4" s="657"/>
      <c r="C4" s="657"/>
      <c r="D4" s="657"/>
    </row>
    <row r="5" spans="1:4" ht="18">
      <c r="A5" s="658">
        <v>42369</v>
      </c>
      <c r="B5" s="657"/>
      <c r="C5" s="657"/>
      <c r="D5" s="657"/>
    </row>
    <row r="6" spans="1:4" ht="16.5">
      <c r="A6" s="114"/>
      <c r="B6" s="86"/>
      <c r="C6" s="63"/>
      <c r="D6" s="462"/>
    </row>
    <row r="7" spans="1:4" ht="15.75" customHeight="1">
      <c r="A7" s="749" t="s">
        <v>25</v>
      </c>
      <c r="B7" s="750" t="s">
        <v>241</v>
      </c>
      <c r="C7" s="751" t="s">
        <v>313</v>
      </c>
      <c r="D7" s="751"/>
    </row>
    <row r="8" spans="1:4" ht="30">
      <c r="A8" s="749"/>
      <c r="B8" s="750"/>
      <c r="C8" s="461" t="s">
        <v>262</v>
      </c>
      <c r="D8" s="461" t="s">
        <v>263</v>
      </c>
    </row>
    <row r="9" spans="1:4" s="310" customFormat="1" ht="19.5" customHeight="1">
      <c r="A9" s="509">
        <v>1</v>
      </c>
      <c r="B9" s="510" t="s">
        <v>264</v>
      </c>
      <c r="C9" s="511">
        <v>4001</v>
      </c>
      <c r="D9" s="511">
        <v>35</v>
      </c>
    </row>
    <row r="10" spans="1:4" s="310" customFormat="1" ht="26.25" customHeight="1">
      <c r="A10" s="509">
        <v>2</v>
      </c>
      <c r="B10" s="512" t="s">
        <v>265</v>
      </c>
      <c r="C10" s="513"/>
      <c r="D10" s="513">
        <v>19625</v>
      </c>
    </row>
    <row r="11" spans="1:4" s="310" customFormat="1" ht="24" customHeight="1">
      <c r="A11" s="509">
        <v>3</v>
      </c>
      <c r="B11" s="512" t="s">
        <v>266</v>
      </c>
      <c r="C11" s="514"/>
      <c r="D11" s="513">
        <v>7233</v>
      </c>
    </row>
    <row r="12" spans="1:4" s="517" customFormat="1" ht="19.5" customHeight="1">
      <c r="A12" s="515">
        <v>4</v>
      </c>
      <c r="B12" s="516" t="s">
        <v>267</v>
      </c>
      <c r="C12" s="514">
        <f>SUM(C9:C11)</f>
        <v>4001</v>
      </c>
      <c r="D12" s="514">
        <f>SUM(D9:D11)</f>
        <v>26893</v>
      </c>
    </row>
    <row r="13" spans="1:4" s="310" customFormat="1" ht="19.5" customHeight="1">
      <c r="A13" s="509">
        <v>5</v>
      </c>
      <c r="B13" s="512" t="s">
        <v>268</v>
      </c>
      <c r="C13" s="513"/>
      <c r="D13" s="513"/>
    </row>
    <row r="14" spans="1:4" s="310" customFormat="1" ht="19.5" customHeight="1">
      <c r="A14" s="509">
        <v>6</v>
      </c>
      <c r="B14" s="512" t="s">
        <v>269</v>
      </c>
      <c r="C14" s="514"/>
      <c r="D14" s="513"/>
    </row>
    <row r="15" spans="1:4" s="517" customFormat="1" ht="19.5" customHeight="1">
      <c r="A15" s="518">
        <v>7</v>
      </c>
      <c r="B15" s="516" t="s">
        <v>270</v>
      </c>
      <c r="C15" s="514">
        <f>SUM(C13:C14)</f>
        <v>0</v>
      </c>
      <c r="D15" s="514">
        <f>SUM(D13:D14)</f>
        <v>0</v>
      </c>
    </row>
    <row r="16" spans="1:4" s="310" customFormat="1" ht="24" customHeight="1">
      <c r="A16" s="519">
        <v>8</v>
      </c>
      <c r="B16" s="512" t="s">
        <v>271</v>
      </c>
      <c r="C16" s="513"/>
      <c r="D16" s="513">
        <v>44572</v>
      </c>
    </row>
    <row r="17" spans="1:4" s="310" customFormat="1" ht="24.75" customHeight="1">
      <c r="A17" s="519">
        <v>9</v>
      </c>
      <c r="B17" s="512" t="s">
        <v>272</v>
      </c>
      <c r="C17" s="514"/>
      <c r="D17" s="513">
        <v>200</v>
      </c>
    </row>
    <row r="18" spans="1:4" s="310" customFormat="1" ht="19.5" customHeight="1">
      <c r="A18" s="519">
        <v>10</v>
      </c>
      <c r="B18" s="512" t="s">
        <v>273</v>
      </c>
      <c r="C18" s="514"/>
      <c r="D18" s="513">
        <v>0</v>
      </c>
    </row>
    <row r="19" spans="1:4" s="517" customFormat="1" ht="19.5" customHeight="1">
      <c r="A19" s="518">
        <v>11</v>
      </c>
      <c r="B19" s="516" t="s">
        <v>274</v>
      </c>
      <c r="C19" s="514">
        <f>SUM(C16:C18)</f>
        <v>0</v>
      </c>
      <c r="D19" s="514">
        <f>SUM(D16:D18)</f>
        <v>44772</v>
      </c>
    </row>
    <row r="20" spans="1:4" s="310" customFormat="1" ht="19.5" customHeight="1">
      <c r="A20" s="519">
        <v>12</v>
      </c>
      <c r="B20" s="512" t="s">
        <v>275</v>
      </c>
      <c r="C20" s="514"/>
      <c r="D20" s="513">
        <v>18901</v>
      </c>
    </row>
    <row r="21" spans="1:4" s="310" customFormat="1" ht="19.5" customHeight="1">
      <c r="A21" s="519">
        <v>13</v>
      </c>
      <c r="B21" s="512" t="s">
        <v>276</v>
      </c>
      <c r="C21" s="514"/>
      <c r="D21" s="513">
        <v>3735</v>
      </c>
    </row>
    <row r="22" spans="1:4" s="310" customFormat="1" ht="19.5" customHeight="1">
      <c r="A22" s="519">
        <v>14</v>
      </c>
      <c r="B22" s="512" t="s">
        <v>277</v>
      </c>
      <c r="C22" s="514"/>
      <c r="D22" s="513"/>
    </row>
    <row r="23" spans="1:4" s="310" customFormat="1" ht="19.5" customHeight="1">
      <c r="A23" s="519">
        <v>15</v>
      </c>
      <c r="B23" s="512" t="s">
        <v>278</v>
      </c>
      <c r="C23" s="514"/>
      <c r="D23" s="513"/>
    </row>
    <row r="24" spans="1:4" s="310" customFormat="1" ht="19.5" customHeight="1">
      <c r="A24" s="519">
        <v>16</v>
      </c>
      <c r="B24" s="516" t="s">
        <v>279</v>
      </c>
      <c r="C24" s="514">
        <f>SUM(C20:C23)</f>
        <v>0</v>
      </c>
      <c r="D24" s="513">
        <f>SUM(D20:D23)</f>
        <v>22636</v>
      </c>
    </row>
    <row r="25" spans="1:4" s="310" customFormat="1" ht="19.5" customHeight="1">
      <c r="A25" s="519">
        <v>17</v>
      </c>
      <c r="B25" s="512" t="s">
        <v>280</v>
      </c>
      <c r="C25" s="520"/>
      <c r="D25" s="521">
        <v>28548</v>
      </c>
    </row>
    <row r="26" spans="1:4" s="310" customFormat="1" ht="19.5" customHeight="1">
      <c r="A26" s="519">
        <v>18</v>
      </c>
      <c r="B26" s="512" t="s">
        <v>281</v>
      </c>
      <c r="C26" s="520"/>
      <c r="D26" s="521">
        <v>5668</v>
      </c>
    </row>
    <row r="27" spans="1:4" s="310" customFormat="1" ht="19.5" customHeight="1">
      <c r="A27" s="519">
        <v>19</v>
      </c>
      <c r="B27" s="512"/>
      <c r="C27" s="520"/>
      <c r="D27" s="521">
        <v>8507</v>
      </c>
    </row>
    <row r="28" spans="1:4" s="517" customFormat="1" ht="19.5" customHeight="1">
      <c r="A28" s="518">
        <v>20</v>
      </c>
      <c r="B28" s="516" t="s">
        <v>282</v>
      </c>
      <c r="C28" s="514">
        <f>SUM(C25:C27)</f>
        <v>0</v>
      </c>
      <c r="D28" s="514">
        <f>SUM(D25:D27)</f>
        <v>42723</v>
      </c>
    </row>
    <row r="29" spans="1:4" s="310" customFormat="1" ht="19.5" customHeight="1">
      <c r="A29" s="522">
        <v>21</v>
      </c>
      <c r="B29" s="516" t="s">
        <v>283</v>
      </c>
      <c r="C29" s="523"/>
      <c r="D29" s="523">
        <v>688</v>
      </c>
    </row>
    <row r="30" spans="1:4" s="310" customFormat="1" ht="19.5" customHeight="1">
      <c r="A30" s="522">
        <v>22</v>
      </c>
      <c r="B30" s="516" t="s">
        <v>284</v>
      </c>
      <c r="C30" s="523"/>
      <c r="D30" s="523">
        <v>1162</v>
      </c>
    </row>
    <row r="31" spans="1:4" s="517" customFormat="1" ht="19.5" customHeight="1">
      <c r="A31" s="524">
        <v>23</v>
      </c>
      <c r="B31" s="525" t="s">
        <v>285</v>
      </c>
      <c r="C31" s="526">
        <f>C12+C15+C19-C24-C28-C29-C30</f>
        <v>4001</v>
      </c>
      <c r="D31" s="526">
        <f>D12+D15+D19-D24-D28-D29-D30</f>
        <v>4456</v>
      </c>
    </row>
    <row r="32" spans="1:4" s="310" customFormat="1" ht="19.5" customHeight="1">
      <c r="A32" s="522">
        <v>24</v>
      </c>
      <c r="B32" s="512" t="s">
        <v>286</v>
      </c>
      <c r="C32" s="523"/>
      <c r="D32" s="523"/>
    </row>
    <row r="33" spans="1:4" s="310" customFormat="1" ht="24" customHeight="1">
      <c r="A33" s="522">
        <v>25</v>
      </c>
      <c r="B33" s="512" t="s">
        <v>287</v>
      </c>
      <c r="C33" s="523"/>
      <c r="D33" s="523"/>
    </row>
    <row r="34" spans="1:4" s="310" customFormat="1" ht="23.25" customHeight="1">
      <c r="A34" s="522">
        <v>26</v>
      </c>
      <c r="B34" s="512" t="s">
        <v>288</v>
      </c>
      <c r="C34" s="523"/>
      <c r="D34" s="523">
        <v>43</v>
      </c>
    </row>
    <row r="35" spans="1:4" s="310" customFormat="1" ht="19.5" customHeight="1">
      <c r="A35" s="522">
        <v>27</v>
      </c>
      <c r="B35" s="512" t="s">
        <v>289</v>
      </c>
      <c r="C35" s="523"/>
      <c r="D35" s="523"/>
    </row>
    <row r="36" spans="1:4" s="517" customFormat="1" ht="24" customHeight="1">
      <c r="A36" s="527">
        <v>28</v>
      </c>
      <c r="B36" s="516" t="s">
        <v>290</v>
      </c>
      <c r="C36" s="514">
        <f>SUM(C32:C34)</f>
        <v>0</v>
      </c>
      <c r="D36" s="514">
        <f>SUM(D32:D34)</f>
        <v>43</v>
      </c>
    </row>
    <row r="37" spans="1:4" s="310" customFormat="1" ht="19.5" customHeight="1">
      <c r="A37" s="522">
        <v>29</v>
      </c>
      <c r="B37" s="512" t="s">
        <v>291</v>
      </c>
      <c r="C37" s="523"/>
      <c r="D37" s="523"/>
    </row>
    <row r="38" spans="1:4" s="310" customFormat="1" ht="25.5" customHeight="1">
      <c r="A38" s="522">
        <v>30</v>
      </c>
      <c r="B38" s="512" t="s">
        <v>292</v>
      </c>
      <c r="C38" s="523"/>
      <c r="D38" s="523">
        <v>3426</v>
      </c>
    </row>
    <row r="39" spans="1:4" s="310" customFormat="1" ht="19.5" customHeight="1">
      <c r="A39" s="522">
        <v>31</v>
      </c>
      <c r="B39" s="512" t="s">
        <v>293</v>
      </c>
      <c r="C39" s="523"/>
      <c r="D39" s="523"/>
    </row>
    <row r="40" spans="1:4" s="310" customFormat="1" ht="19.5" customHeight="1">
      <c r="A40" s="522">
        <v>32</v>
      </c>
      <c r="B40" s="512" t="s">
        <v>294</v>
      </c>
      <c r="C40" s="523"/>
      <c r="D40" s="523"/>
    </row>
    <row r="41" spans="1:4" s="310" customFormat="1" ht="19.5" customHeight="1">
      <c r="A41" s="522">
        <v>33</v>
      </c>
      <c r="B41" s="516" t="s">
        <v>295</v>
      </c>
      <c r="C41" s="514">
        <f>SUM(C37:C39)</f>
        <v>0</v>
      </c>
      <c r="D41" s="513">
        <f>SUM(D37:D39)</f>
        <v>3426</v>
      </c>
    </row>
    <row r="42" spans="1:4" s="310" customFormat="1" ht="19.5" customHeight="1">
      <c r="A42" s="389">
        <v>34</v>
      </c>
      <c r="B42" s="525" t="s">
        <v>296</v>
      </c>
      <c r="C42" s="526">
        <f>C36+C41</f>
        <v>0</v>
      </c>
      <c r="D42" s="528">
        <f>SUM(D36-D41)</f>
        <v>-3383</v>
      </c>
    </row>
    <row r="43" spans="1:4" s="310" customFormat="1" ht="19.5" customHeight="1">
      <c r="A43" s="389">
        <v>36</v>
      </c>
      <c r="B43" s="525" t="s">
        <v>297</v>
      </c>
      <c r="C43" s="526">
        <f>C31+C42</f>
        <v>4001</v>
      </c>
      <c r="D43" s="528">
        <f>D31+D42</f>
        <v>1073</v>
      </c>
    </row>
    <row r="44" spans="1:4" s="310" customFormat="1" ht="24.75" customHeight="1">
      <c r="A44" s="522">
        <v>37</v>
      </c>
      <c r="B44" s="512" t="s">
        <v>298</v>
      </c>
      <c r="C44" s="523"/>
      <c r="D44" s="523"/>
    </row>
    <row r="45" spans="1:4" s="310" customFormat="1" ht="19.5" customHeight="1">
      <c r="A45" s="522">
        <v>38</v>
      </c>
      <c r="B45" s="512" t="s">
        <v>299</v>
      </c>
      <c r="C45" s="523"/>
      <c r="D45" s="523">
        <v>1626</v>
      </c>
    </row>
    <row r="46" spans="1:4" s="310" customFormat="1" ht="19.5" customHeight="1">
      <c r="A46" s="522">
        <v>39</v>
      </c>
      <c r="B46" s="516" t="s">
        <v>300</v>
      </c>
      <c r="C46" s="514">
        <f>SUM(C44:C45)</f>
        <v>0</v>
      </c>
      <c r="D46" s="513">
        <f>SUM(D44:D45)</f>
        <v>1626</v>
      </c>
    </row>
    <row r="47" spans="1:4" s="310" customFormat="1" ht="19.5" customHeight="1">
      <c r="A47" s="522">
        <v>40</v>
      </c>
      <c r="B47" s="516" t="s">
        <v>301</v>
      </c>
      <c r="C47" s="529"/>
      <c r="D47" s="523">
        <v>6825</v>
      </c>
    </row>
    <row r="48" spans="1:4" s="310" customFormat="1" ht="19.5" customHeight="1">
      <c r="A48" s="389">
        <v>41</v>
      </c>
      <c r="B48" s="525" t="s">
        <v>302</v>
      </c>
      <c r="C48" s="526">
        <f>C46+C47</f>
        <v>0</v>
      </c>
      <c r="D48" s="528">
        <f>SUM(D46-D47)</f>
        <v>-5199</v>
      </c>
    </row>
    <row r="49" spans="1:4" s="310" customFormat="1" ht="19.5" customHeight="1">
      <c r="A49" s="389">
        <v>42</v>
      </c>
      <c r="B49" s="525" t="s">
        <v>303</v>
      </c>
      <c r="C49" s="526">
        <f>C43+C48</f>
        <v>4001</v>
      </c>
      <c r="D49" s="528">
        <f>D43+D48</f>
        <v>-4126</v>
      </c>
    </row>
  </sheetData>
  <sheetProtection/>
  <mergeCells count="7">
    <mergeCell ref="B1:D1"/>
    <mergeCell ref="A3:D3"/>
    <mergeCell ref="A4:D4"/>
    <mergeCell ref="A5:D5"/>
    <mergeCell ref="A7:A8"/>
    <mergeCell ref="B7:B8"/>
    <mergeCell ref="C7:D7"/>
  </mergeCells>
  <printOptions/>
  <pageMargins left="1.05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3.8515625" style="0" customWidth="1"/>
    <col min="2" max="2" width="45.421875" style="0" customWidth="1"/>
    <col min="3" max="7" width="8.7109375" style="0" customWidth="1"/>
  </cols>
  <sheetData>
    <row r="1" spans="2:7" ht="12.75">
      <c r="B1" s="655" t="s">
        <v>672</v>
      </c>
      <c r="C1" s="655"/>
      <c r="D1" s="655"/>
      <c r="E1" s="655"/>
      <c r="F1" s="655"/>
      <c r="G1" s="655"/>
    </row>
    <row r="3" spans="1:7" ht="22.5" customHeight="1">
      <c r="A3" s="657" t="s">
        <v>312</v>
      </c>
      <c r="B3" s="657"/>
      <c r="C3" s="657"/>
      <c r="D3" s="657"/>
      <c r="E3" s="657"/>
      <c r="F3" s="657"/>
      <c r="G3" s="657"/>
    </row>
    <row r="4" spans="1:7" ht="26.25" customHeight="1">
      <c r="A4" s="657" t="s">
        <v>490</v>
      </c>
      <c r="B4" s="657"/>
      <c r="C4" s="657"/>
      <c r="D4" s="657"/>
      <c r="E4" s="657"/>
      <c r="F4" s="657"/>
      <c r="G4" s="657"/>
    </row>
    <row r="5" spans="1:7" ht="16.5" customHeight="1">
      <c r="A5" s="658">
        <v>42369</v>
      </c>
      <c r="B5" s="658"/>
      <c r="C5" s="658"/>
      <c r="D5" s="658"/>
      <c r="E5" s="658"/>
      <c r="F5" s="658"/>
      <c r="G5" s="658"/>
    </row>
    <row r="6" spans="1:7" ht="17.25" thickBot="1">
      <c r="A6" s="114"/>
      <c r="B6" s="86"/>
      <c r="C6" s="86"/>
      <c r="D6" s="86"/>
      <c r="E6" s="63"/>
      <c r="F6" s="744" t="s">
        <v>308</v>
      </c>
      <c r="G6" s="745"/>
    </row>
    <row r="7" spans="1:7" s="310" customFormat="1" ht="19.5" customHeight="1">
      <c r="A7" s="752" t="s">
        <v>25</v>
      </c>
      <c r="B7" s="754" t="s">
        <v>241</v>
      </c>
      <c r="C7" s="756" t="s">
        <v>543</v>
      </c>
      <c r="D7" s="754" t="s">
        <v>313</v>
      </c>
      <c r="E7" s="758" t="s">
        <v>477</v>
      </c>
      <c r="F7" s="760" t="s">
        <v>478</v>
      </c>
      <c r="G7" s="762" t="s">
        <v>479</v>
      </c>
    </row>
    <row r="8" spans="1:7" s="310" customFormat="1" ht="44.25" customHeight="1" thickBot="1">
      <c r="A8" s="753"/>
      <c r="B8" s="755"/>
      <c r="C8" s="757"/>
      <c r="D8" s="755"/>
      <c r="E8" s="759"/>
      <c r="F8" s="761"/>
      <c r="G8" s="763"/>
    </row>
    <row r="9" spans="1:7" s="249" customFormat="1" ht="15" customHeight="1">
      <c r="A9" s="246">
        <v>1</v>
      </c>
      <c r="B9" s="247" t="s">
        <v>264</v>
      </c>
      <c r="C9" s="248">
        <v>41535</v>
      </c>
      <c r="D9" s="248">
        <v>35</v>
      </c>
      <c r="E9" s="357">
        <v>41570</v>
      </c>
      <c r="F9" s="248">
        <v>0</v>
      </c>
      <c r="G9" s="248">
        <v>41570</v>
      </c>
    </row>
    <row r="10" spans="1:7" s="249" customFormat="1" ht="23.25" customHeight="1">
      <c r="A10" s="246">
        <v>2</v>
      </c>
      <c r="B10" s="250" t="s">
        <v>265</v>
      </c>
      <c r="C10" s="251">
        <v>13539</v>
      </c>
      <c r="D10" s="251">
        <v>19625</v>
      </c>
      <c r="E10" s="358">
        <v>33164</v>
      </c>
      <c r="F10" s="248">
        <v>0</v>
      </c>
      <c r="G10" s="251">
        <v>33164</v>
      </c>
    </row>
    <row r="11" spans="1:7" s="249" customFormat="1" ht="15" customHeight="1">
      <c r="A11" s="246">
        <v>3</v>
      </c>
      <c r="B11" s="250" t="s">
        <v>266</v>
      </c>
      <c r="C11" s="251">
        <v>0</v>
      </c>
      <c r="D11" s="251">
        <v>7233</v>
      </c>
      <c r="E11" s="358">
        <v>7233</v>
      </c>
      <c r="F11" s="248">
        <v>0</v>
      </c>
      <c r="G11" s="251">
        <v>7233</v>
      </c>
    </row>
    <row r="12" spans="1:7" s="352" customFormat="1" ht="21.75" customHeight="1">
      <c r="A12" s="349">
        <v>4</v>
      </c>
      <c r="B12" s="350" t="s">
        <v>267</v>
      </c>
      <c r="C12" s="351">
        <f>SUM(C9:C11)</f>
        <v>55074</v>
      </c>
      <c r="D12" s="351">
        <f>SUM(D9:D11)</f>
        <v>26893</v>
      </c>
      <c r="E12" s="359">
        <f>SUM(E9:E11)</f>
        <v>81967</v>
      </c>
      <c r="F12" s="364">
        <v>0</v>
      </c>
      <c r="G12" s="351">
        <f>SUM(G9:G11)</f>
        <v>81967</v>
      </c>
    </row>
    <row r="13" spans="1:7" s="249" customFormat="1" ht="15" customHeight="1">
      <c r="A13" s="246">
        <v>5</v>
      </c>
      <c r="B13" s="250" t="s">
        <v>268</v>
      </c>
      <c r="C13" s="251">
        <v>0</v>
      </c>
      <c r="D13" s="251">
        <v>0</v>
      </c>
      <c r="E13" s="358">
        <v>0</v>
      </c>
      <c r="F13" s="248">
        <v>0</v>
      </c>
      <c r="G13" s="251">
        <v>0</v>
      </c>
    </row>
    <row r="14" spans="1:7" s="249" customFormat="1" ht="15" customHeight="1">
      <c r="A14" s="246">
        <v>6</v>
      </c>
      <c r="B14" s="250" t="s">
        <v>269</v>
      </c>
      <c r="C14" s="251">
        <v>0</v>
      </c>
      <c r="D14" s="251">
        <v>0</v>
      </c>
      <c r="E14" s="358">
        <v>0</v>
      </c>
      <c r="F14" s="248">
        <v>0</v>
      </c>
      <c r="G14" s="251">
        <v>0</v>
      </c>
    </row>
    <row r="15" spans="1:7" s="352" customFormat="1" ht="15" customHeight="1">
      <c r="A15" s="353">
        <v>7</v>
      </c>
      <c r="B15" s="350" t="s">
        <v>270</v>
      </c>
      <c r="C15" s="351">
        <f>SUM(C13:C14)</f>
        <v>0</v>
      </c>
      <c r="D15" s="351">
        <f>SUM(D13:D14)</f>
        <v>0</v>
      </c>
      <c r="E15" s="359">
        <f>SUM(E13:E14)</f>
        <v>0</v>
      </c>
      <c r="F15" s="364">
        <v>0</v>
      </c>
      <c r="G15" s="351">
        <f>SUM(G13:G14)</f>
        <v>0</v>
      </c>
    </row>
    <row r="16" spans="1:7" s="249" customFormat="1" ht="24" customHeight="1">
      <c r="A16" s="252">
        <v>8</v>
      </c>
      <c r="B16" s="250" t="s">
        <v>271</v>
      </c>
      <c r="C16" s="251">
        <v>156277</v>
      </c>
      <c r="D16" s="251">
        <v>44572</v>
      </c>
      <c r="E16" s="358">
        <v>200849</v>
      </c>
      <c r="F16" s="365">
        <v>-45961</v>
      </c>
      <c r="G16" s="251">
        <f>SUM(E16:F16)</f>
        <v>154888</v>
      </c>
    </row>
    <row r="17" spans="1:7" s="249" customFormat="1" ht="21" customHeight="1">
      <c r="A17" s="252">
        <v>9</v>
      </c>
      <c r="B17" s="250" t="s">
        <v>272</v>
      </c>
      <c r="C17" s="251">
        <v>22388</v>
      </c>
      <c r="D17" s="251">
        <v>200</v>
      </c>
      <c r="E17" s="358">
        <v>22588</v>
      </c>
      <c r="F17" s="248">
        <v>0</v>
      </c>
      <c r="G17" s="251">
        <v>22588</v>
      </c>
    </row>
    <row r="18" spans="1:7" s="249" customFormat="1" ht="15" customHeight="1">
      <c r="A18" s="252">
        <v>10</v>
      </c>
      <c r="B18" s="250" t="s">
        <v>273</v>
      </c>
      <c r="C18" s="251">
        <v>45167</v>
      </c>
      <c r="D18" s="251">
        <v>0</v>
      </c>
      <c r="E18" s="358">
        <v>45167</v>
      </c>
      <c r="F18" s="248">
        <v>0</v>
      </c>
      <c r="G18" s="251">
        <v>45167</v>
      </c>
    </row>
    <row r="19" spans="1:7" s="352" customFormat="1" ht="15" customHeight="1">
      <c r="A19" s="353">
        <v>11</v>
      </c>
      <c r="B19" s="350" t="s">
        <v>274</v>
      </c>
      <c r="C19" s="351">
        <f>SUM(C16:C18)</f>
        <v>223832</v>
      </c>
      <c r="D19" s="351">
        <f>SUM(D16:D18)</f>
        <v>44772</v>
      </c>
      <c r="E19" s="359">
        <f>SUM(E16:E18)</f>
        <v>268604</v>
      </c>
      <c r="F19" s="351">
        <f>SUM(F16:F18)</f>
        <v>-45961</v>
      </c>
      <c r="G19" s="351">
        <f>SUM(G16:G18)</f>
        <v>222643</v>
      </c>
    </row>
    <row r="20" spans="1:7" s="249" customFormat="1" ht="15" customHeight="1">
      <c r="A20" s="252">
        <v>12</v>
      </c>
      <c r="B20" s="250" t="s">
        <v>275</v>
      </c>
      <c r="C20" s="251">
        <v>4597</v>
      </c>
      <c r="D20" s="251">
        <v>18901</v>
      </c>
      <c r="E20" s="358">
        <v>23498</v>
      </c>
      <c r="F20" s="248">
        <v>0</v>
      </c>
      <c r="G20" s="251">
        <v>23498</v>
      </c>
    </row>
    <row r="21" spans="1:7" s="249" customFormat="1" ht="15" customHeight="1">
      <c r="A21" s="252">
        <v>13</v>
      </c>
      <c r="B21" s="250" t="s">
        <v>276</v>
      </c>
      <c r="C21" s="251">
        <v>28531</v>
      </c>
      <c r="D21" s="251">
        <v>3735</v>
      </c>
      <c r="E21" s="358">
        <v>32266</v>
      </c>
      <c r="F21" s="248">
        <v>0</v>
      </c>
      <c r="G21" s="251">
        <v>32266</v>
      </c>
    </row>
    <row r="22" spans="1:7" s="249" customFormat="1" ht="15" customHeight="1">
      <c r="A22" s="252">
        <v>14</v>
      </c>
      <c r="B22" s="250" t="s">
        <v>277</v>
      </c>
      <c r="C22" s="251">
        <v>6445</v>
      </c>
      <c r="D22" s="251"/>
      <c r="E22" s="358">
        <v>6445</v>
      </c>
      <c r="F22" s="248">
        <v>0</v>
      </c>
      <c r="G22" s="251">
        <v>6445</v>
      </c>
    </row>
    <row r="23" spans="1:7" s="249" customFormat="1" ht="15" customHeight="1">
      <c r="A23" s="252">
        <v>15</v>
      </c>
      <c r="B23" s="250" t="s">
        <v>278</v>
      </c>
      <c r="C23" s="251">
        <v>4729</v>
      </c>
      <c r="D23" s="251"/>
      <c r="E23" s="358">
        <v>4729</v>
      </c>
      <c r="F23" s="248">
        <v>0</v>
      </c>
      <c r="G23" s="251">
        <v>4729</v>
      </c>
    </row>
    <row r="24" spans="1:7" s="352" customFormat="1" ht="15" customHeight="1">
      <c r="A24" s="353">
        <v>16</v>
      </c>
      <c r="B24" s="350" t="s">
        <v>279</v>
      </c>
      <c r="C24" s="351">
        <f>SUM(C20:C23)</f>
        <v>44302</v>
      </c>
      <c r="D24" s="351">
        <f>SUM(D20:D23)</f>
        <v>22636</v>
      </c>
      <c r="E24" s="359">
        <f>SUM(E20:E23)</f>
        <v>66938</v>
      </c>
      <c r="F24" s="351">
        <f>SUM(F20:F23)</f>
        <v>0</v>
      </c>
      <c r="G24" s="351">
        <f>SUM(G20:G23)</f>
        <v>66938</v>
      </c>
    </row>
    <row r="25" spans="1:7" s="249" customFormat="1" ht="15" customHeight="1">
      <c r="A25" s="252">
        <v>17</v>
      </c>
      <c r="B25" s="250" t="s">
        <v>280</v>
      </c>
      <c r="C25" s="344">
        <v>39173</v>
      </c>
      <c r="D25" s="344">
        <v>28548</v>
      </c>
      <c r="E25" s="360">
        <v>67721</v>
      </c>
      <c r="F25" s="248">
        <v>0</v>
      </c>
      <c r="G25" s="344">
        <v>67721</v>
      </c>
    </row>
    <row r="26" spans="1:7" s="249" customFormat="1" ht="15" customHeight="1">
      <c r="A26" s="252">
        <v>18</v>
      </c>
      <c r="B26" s="250" t="s">
        <v>281</v>
      </c>
      <c r="C26" s="344">
        <v>10878</v>
      </c>
      <c r="D26" s="344">
        <v>5668</v>
      </c>
      <c r="E26" s="360">
        <v>16546</v>
      </c>
      <c r="F26" s="248">
        <v>0</v>
      </c>
      <c r="G26" s="344">
        <v>16546</v>
      </c>
    </row>
    <row r="27" spans="1:7" s="249" customFormat="1" ht="15" customHeight="1">
      <c r="A27" s="252">
        <v>19</v>
      </c>
      <c r="B27" s="250" t="s">
        <v>551</v>
      </c>
      <c r="C27" s="344">
        <v>11811</v>
      </c>
      <c r="D27" s="344">
        <v>8507</v>
      </c>
      <c r="E27" s="360">
        <v>20318</v>
      </c>
      <c r="F27" s="248">
        <v>0</v>
      </c>
      <c r="G27" s="344">
        <v>20318</v>
      </c>
    </row>
    <row r="28" spans="1:7" s="352" customFormat="1" ht="15" customHeight="1">
      <c r="A28" s="353">
        <v>20</v>
      </c>
      <c r="B28" s="350" t="s">
        <v>282</v>
      </c>
      <c r="C28" s="351">
        <f>SUM(C25:C27)</f>
        <v>61862</v>
      </c>
      <c r="D28" s="351">
        <f>SUM(D25:D27)</f>
        <v>42723</v>
      </c>
      <c r="E28" s="359">
        <f>SUM(E25:E27)</f>
        <v>104585</v>
      </c>
      <c r="F28" s="351">
        <f>SUM(F25:F27)</f>
        <v>0</v>
      </c>
      <c r="G28" s="351">
        <f>SUM(G25:G27)</f>
        <v>104585</v>
      </c>
    </row>
    <row r="29" spans="1:7" s="352" customFormat="1" ht="15" customHeight="1">
      <c r="A29" s="354">
        <v>21</v>
      </c>
      <c r="B29" s="350" t="s">
        <v>283</v>
      </c>
      <c r="C29" s="355">
        <v>27974</v>
      </c>
      <c r="D29" s="355">
        <v>688</v>
      </c>
      <c r="E29" s="361">
        <v>28662</v>
      </c>
      <c r="F29" s="355">
        <v>0</v>
      </c>
      <c r="G29" s="355">
        <v>28662</v>
      </c>
    </row>
    <row r="30" spans="1:7" s="352" customFormat="1" ht="15" customHeight="1">
      <c r="A30" s="354">
        <v>22</v>
      </c>
      <c r="B30" s="350" t="s">
        <v>284</v>
      </c>
      <c r="C30" s="355">
        <v>101283</v>
      </c>
      <c r="D30" s="355">
        <v>1162</v>
      </c>
      <c r="E30" s="361">
        <v>102445</v>
      </c>
      <c r="F30" s="356">
        <v>-45961</v>
      </c>
      <c r="G30" s="355">
        <f>SUM(E30:F30)</f>
        <v>56484</v>
      </c>
    </row>
    <row r="31" spans="1:7" s="347" customFormat="1" ht="15" customHeight="1">
      <c r="A31" s="348">
        <v>23</v>
      </c>
      <c r="B31" s="255" t="s">
        <v>285</v>
      </c>
      <c r="C31" s="256">
        <f>C12+C15+C19-C24-C28-C29-C30</f>
        <v>43485</v>
      </c>
      <c r="D31" s="256">
        <f>D12+D15+D19-D24-D28-D29-D30</f>
        <v>4456</v>
      </c>
      <c r="E31" s="362">
        <f>E12+E15+E19-E24-E28-E29-E30</f>
        <v>47941</v>
      </c>
      <c r="F31" s="256">
        <f>F12+F15+F19-F24-F28-F29-F30</f>
        <v>0</v>
      </c>
      <c r="G31" s="256">
        <f>G12+G15+G19-G24-G28-G29-G30</f>
        <v>47941</v>
      </c>
    </row>
    <row r="32" spans="1:7" s="249" customFormat="1" ht="15" customHeight="1">
      <c r="A32" s="253">
        <v>24</v>
      </c>
      <c r="B32" s="250" t="s">
        <v>286</v>
      </c>
      <c r="C32" s="254">
        <v>0</v>
      </c>
      <c r="D32" s="254">
        <v>0</v>
      </c>
      <c r="E32" s="363">
        <v>0</v>
      </c>
      <c r="F32" s="248">
        <v>0</v>
      </c>
      <c r="G32" s="254">
        <v>0</v>
      </c>
    </row>
    <row r="33" spans="1:7" s="249" customFormat="1" ht="21.75" customHeight="1">
      <c r="A33" s="253">
        <v>25</v>
      </c>
      <c r="B33" s="250" t="s">
        <v>287</v>
      </c>
      <c r="C33" s="254">
        <v>0</v>
      </c>
      <c r="D33" s="254">
        <v>0</v>
      </c>
      <c r="E33" s="363">
        <v>0</v>
      </c>
      <c r="F33" s="248">
        <v>0</v>
      </c>
      <c r="G33" s="254">
        <v>0</v>
      </c>
    </row>
    <row r="34" spans="1:7" s="249" customFormat="1" ht="15" customHeight="1">
      <c r="A34" s="253">
        <v>26</v>
      </c>
      <c r="B34" s="250" t="s">
        <v>288</v>
      </c>
      <c r="C34" s="254">
        <v>495</v>
      </c>
      <c r="D34" s="254">
        <v>43</v>
      </c>
      <c r="E34" s="363">
        <v>538</v>
      </c>
      <c r="F34" s="248">
        <v>0</v>
      </c>
      <c r="G34" s="254">
        <v>538</v>
      </c>
    </row>
    <row r="35" spans="1:7" s="249" customFormat="1" ht="15" customHeight="1">
      <c r="A35" s="253">
        <v>27</v>
      </c>
      <c r="B35" s="250" t="s">
        <v>289</v>
      </c>
      <c r="C35" s="254">
        <v>0</v>
      </c>
      <c r="D35" s="254">
        <v>0</v>
      </c>
      <c r="E35" s="363">
        <v>0</v>
      </c>
      <c r="F35" s="248">
        <v>0</v>
      </c>
      <c r="G35" s="254">
        <v>0</v>
      </c>
    </row>
    <row r="36" spans="1:12" s="352" customFormat="1" ht="20.25" customHeight="1">
      <c r="A36" s="354">
        <v>28</v>
      </c>
      <c r="B36" s="350" t="s">
        <v>290</v>
      </c>
      <c r="C36" s="351">
        <f>SUM(C32:C35)</f>
        <v>495</v>
      </c>
      <c r="D36" s="351">
        <f>SUM(D32:D35)</f>
        <v>43</v>
      </c>
      <c r="E36" s="359">
        <f>SUM(E32:E35)</f>
        <v>538</v>
      </c>
      <c r="F36" s="351">
        <f>SUM(F32:F35)</f>
        <v>0</v>
      </c>
      <c r="G36" s="351">
        <f>SUM(G32:G35)</f>
        <v>538</v>
      </c>
      <c r="L36" s="249"/>
    </row>
    <row r="37" spans="1:7" s="249" customFormat="1" ht="15" customHeight="1">
      <c r="A37" s="253">
        <v>29</v>
      </c>
      <c r="B37" s="250" t="s">
        <v>291</v>
      </c>
      <c r="C37" s="254">
        <v>150</v>
      </c>
      <c r="D37" s="254">
        <v>0</v>
      </c>
      <c r="E37" s="363">
        <v>150</v>
      </c>
      <c r="F37" s="248">
        <v>0</v>
      </c>
      <c r="G37" s="254">
        <v>150</v>
      </c>
    </row>
    <row r="38" spans="1:7" s="249" customFormat="1" ht="15" customHeight="1">
      <c r="A38" s="253">
        <v>30</v>
      </c>
      <c r="B38" s="250" t="s">
        <v>292</v>
      </c>
      <c r="C38" s="254">
        <v>45469</v>
      </c>
      <c r="D38" s="254">
        <v>3426</v>
      </c>
      <c r="E38" s="363">
        <v>48895</v>
      </c>
      <c r="F38" s="248">
        <v>0</v>
      </c>
      <c r="G38" s="254">
        <v>48895</v>
      </c>
    </row>
    <row r="39" spans="1:7" s="249" customFormat="1" ht="15" customHeight="1">
      <c r="A39" s="253">
        <v>31</v>
      </c>
      <c r="B39" s="250" t="s">
        <v>293</v>
      </c>
      <c r="C39" s="254">
        <v>0</v>
      </c>
      <c r="D39" s="254">
        <v>0</v>
      </c>
      <c r="E39" s="363">
        <v>0</v>
      </c>
      <c r="F39" s="248">
        <v>0</v>
      </c>
      <c r="G39" s="254">
        <v>0</v>
      </c>
    </row>
    <row r="40" spans="1:7" s="249" customFormat="1" ht="15" customHeight="1">
      <c r="A40" s="253">
        <v>32</v>
      </c>
      <c r="B40" s="250" t="s">
        <v>294</v>
      </c>
      <c r="C40" s="254">
        <v>0</v>
      </c>
      <c r="D40" s="254">
        <v>0</v>
      </c>
      <c r="E40" s="363">
        <v>0</v>
      </c>
      <c r="F40" s="248">
        <v>0</v>
      </c>
      <c r="G40" s="254">
        <v>0</v>
      </c>
    </row>
    <row r="41" spans="1:7" s="352" customFormat="1" ht="15" customHeight="1">
      <c r="A41" s="354">
        <v>33</v>
      </c>
      <c r="B41" s="350" t="s">
        <v>295</v>
      </c>
      <c r="C41" s="351">
        <f>SUM(C37:C40)</f>
        <v>45619</v>
      </c>
      <c r="D41" s="351">
        <f>SUM(D37:D40)</f>
        <v>3426</v>
      </c>
      <c r="E41" s="359">
        <f>SUM(E37:E40)</f>
        <v>49045</v>
      </c>
      <c r="F41" s="351">
        <f>SUM(F37:F40)</f>
        <v>0</v>
      </c>
      <c r="G41" s="351">
        <f>SUM(G37:G40)</f>
        <v>49045</v>
      </c>
    </row>
    <row r="42" spans="1:7" s="347" customFormat="1" ht="15" customHeight="1">
      <c r="A42" s="348">
        <v>34</v>
      </c>
      <c r="B42" s="255" t="s">
        <v>296</v>
      </c>
      <c r="C42" s="256">
        <f>C36-C41</f>
        <v>-45124</v>
      </c>
      <c r="D42" s="256">
        <f>SUM(D36-D41)</f>
        <v>-3383</v>
      </c>
      <c r="E42" s="362">
        <f>SUM(E36-E41)</f>
        <v>-48507</v>
      </c>
      <c r="F42" s="256">
        <f>SUM(F36-F41)</f>
        <v>0</v>
      </c>
      <c r="G42" s="256">
        <f>SUM(G36-G41)</f>
        <v>-48507</v>
      </c>
    </row>
    <row r="43" spans="1:7" s="347" customFormat="1" ht="15" customHeight="1">
      <c r="A43" s="348">
        <v>36</v>
      </c>
      <c r="B43" s="255" t="s">
        <v>297</v>
      </c>
      <c r="C43" s="256">
        <f>C31+C42</f>
        <v>-1639</v>
      </c>
      <c r="D43" s="256">
        <f>D31+D42</f>
        <v>1073</v>
      </c>
      <c r="E43" s="362">
        <f>E31+E42</f>
        <v>-566</v>
      </c>
      <c r="F43" s="256">
        <f>F31+F42</f>
        <v>0</v>
      </c>
      <c r="G43" s="256">
        <f>G31+G42</f>
        <v>-566</v>
      </c>
    </row>
    <row r="44" spans="1:7" s="249" customFormat="1" ht="21.75" customHeight="1">
      <c r="A44" s="253">
        <v>37</v>
      </c>
      <c r="B44" s="250" t="s">
        <v>298</v>
      </c>
      <c r="C44" s="254">
        <v>2511</v>
      </c>
      <c r="D44" s="254">
        <v>0</v>
      </c>
      <c r="E44" s="363">
        <v>2511</v>
      </c>
      <c r="F44" s="248">
        <v>0</v>
      </c>
      <c r="G44" s="254">
        <v>2511</v>
      </c>
    </row>
    <row r="45" spans="1:7" s="249" customFormat="1" ht="15" customHeight="1">
      <c r="A45" s="253">
        <v>38</v>
      </c>
      <c r="B45" s="250" t="s">
        <v>299</v>
      </c>
      <c r="C45" s="254">
        <v>6452</v>
      </c>
      <c r="D45" s="254">
        <v>1626</v>
      </c>
      <c r="E45" s="363">
        <v>8078</v>
      </c>
      <c r="F45" s="248">
        <v>0</v>
      </c>
      <c r="G45" s="254">
        <v>8078</v>
      </c>
    </row>
    <row r="46" spans="1:7" s="352" customFormat="1" ht="15" customHeight="1">
      <c r="A46" s="354">
        <v>39</v>
      </c>
      <c r="B46" s="350" t="s">
        <v>300</v>
      </c>
      <c r="C46" s="351">
        <f>SUM(C44:C45)</f>
        <v>8963</v>
      </c>
      <c r="D46" s="351">
        <f>SUM(D44:D45)</f>
        <v>1626</v>
      </c>
      <c r="E46" s="359">
        <f>SUM(E44:E45)</f>
        <v>10589</v>
      </c>
      <c r="F46" s="351">
        <f>SUM(F44:F45)</f>
        <v>0</v>
      </c>
      <c r="G46" s="351">
        <f>SUM(G44:G45)</f>
        <v>10589</v>
      </c>
    </row>
    <row r="47" spans="1:7" s="352" customFormat="1" ht="15" customHeight="1">
      <c r="A47" s="354">
        <v>40</v>
      </c>
      <c r="B47" s="350" t="s">
        <v>301</v>
      </c>
      <c r="C47" s="355">
        <v>36701</v>
      </c>
      <c r="D47" s="355">
        <v>6825</v>
      </c>
      <c r="E47" s="361">
        <v>43526</v>
      </c>
      <c r="F47" s="355">
        <v>0</v>
      </c>
      <c r="G47" s="355">
        <v>43526</v>
      </c>
    </row>
    <row r="48" spans="1:7" s="347" customFormat="1" ht="15" customHeight="1">
      <c r="A48" s="348">
        <v>41</v>
      </c>
      <c r="B48" s="255" t="s">
        <v>302</v>
      </c>
      <c r="C48" s="256">
        <f>C46-C47</f>
        <v>-27738</v>
      </c>
      <c r="D48" s="256">
        <f>SUM(D46-D47)</f>
        <v>-5199</v>
      </c>
      <c r="E48" s="362">
        <f>SUM(E46-E47)</f>
        <v>-32937</v>
      </c>
      <c r="F48" s="256">
        <f>SUM(F46-F47)</f>
        <v>0</v>
      </c>
      <c r="G48" s="256">
        <f>SUM(G46-G47)</f>
        <v>-32937</v>
      </c>
    </row>
    <row r="49" spans="1:7" s="347" customFormat="1" ht="15" customHeight="1">
      <c r="A49" s="348">
        <v>42</v>
      </c>
      <c r="B49" s="255" t="s">
        <v>303</v>
      </c>
      <c r="C49" s="256">
        <f>SUM(C43+C48)</f>
        <v>-29377</v>
      </c>
      <c r="D49" s="256">
        <f>D43+D48</f>
        <v>-4126</v>
      </c>
      <c r="E49" s="362">
        <f>E43+E48</f>
        <v>-33503</v>
      </c>
      <c r="F49" s="256">
        <f>F43+F48</f>
        <v>0</v>
      </c>
      <c r="G49" s="256">
        <f>G43+G48</f>
        <v>-33503</v>
      </c>
    </row>
  </sheetData>
  <sheetProtection/>
  <mergeCells count="12">
    <mergeCell ref="G7:G8"/>
    <mergeCell ref="A3:G3"/>
    <mergeCell ref="A4:G4"/>
    <mergeCell ref="A5:G5"/>
    <mergeCell ref="B1:G1"/>
    <mergeCell ref="F6:G6"/>
    <mergeCell ref="A7:A8"/>
    <mergeCell ref="B7:B8"/>
    <mergeCell ref="C7:C8"/>
    <mergeCell ref="D7:D8"/>
    <mergeCell ref="E7:E8"/>
    <mergeCell ref="F7:F8"/>
  </mergeCells>
  <printOptions/>
  <pageMargins left="1.19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2" width="38.421875" style="0" customWidth="1"/>
    <col min="3" max="7" width="11.7109375" style="0" customWidth="1"/>
    <col min="8" max="8" width="16.140625" style="0" customWidth="1"/>
  </cols>
  <sheetData>
    <row r="1" spans="1:8" ht="12.75">
      <c r="A1" s="655" t="s">
        <v>673</v>
      </c>
      <c r="B1" s="656"/>
      <c r="C1" s="656"/>
      <c r="D1" s="656"/>
      <c r="E1" s="656"/>
      <c r="F1" s="656"/>
      <c r="G1" s="656"/>
      <c r="H1" s="43"/>
    </row>
    <row r="3" spans="1:7" ht="18">
      <c r="A3" s="657" t="s">
        <v>311</v>
      </c>
      <c r="B3" s="657"/>
      <c r="C3" s="657"/>
      <c r="D3" s="657"/>
      <c r="E3" s="657"/>
      <c r="F3" s="657"/>
      <c r="G3" s="657"/>
    </row>
    <row r="4" spans="2:7" ht="18">
      <c r="B4" s="657" t="s">
        <v>491</v>
      </c>
      <c r="C4" s="657"/>
      <c r="D4" s="657"/>
      <c r="E4" s="657"/>
      <c r="F4" s="657"/>
      <c r="G4" s="657"/>
    </row>
    <row r="5" spans="1:7" ht="12.75">
      <c r="A5" s="765">
        <v>42369</v>
      </c>
      <c r="B5" s="765"/>
      <c r="C5" s="765"/>
      <c r="D5" s="765"/>
      <c r="E5" s="765"/>
      <c r="F5" s="765"/>
      <c r="G5" s="765"/>
    </row>
    <row r="6" spans="1:7" ht="18.75">
      <c r="A6" s="70"/>
      <c r="B6" s="71"/>
      <c r="C6" s="71"/>
      <c r="D6" s="71"/>
      <c r="E6" s="72"/>
      <c r="F6" s="744" t="s">
        <v>308</v>
      </c>
      <c r="G6" s="745"/>
    </row>
    <row r="7" spans="1:7" ht="12.75" customHeight="1">
      <c r="A7" s="764" t="s">
        <v>25</v>
      </c>
      <c r="B7" s="766" t="s">
        <v>0</v>
      </c>
      <c r="C7" s="303"/>
      <c r="D7" s="303"/>
      <c r="E7" s="767" t="s">
        <v>477</v>
      </c>
      <c r="F7" s="767" t="s">
        <v>478</v>
      </c>
      <c r="G7" s="767" t="s">
        <v>479</v>
      </c>
    </row>
    <row r="8" spans="1:7" ht="17.25" customHeight="1">
      <c r="A8" s="764"/>
      <c r="B8" s="766"/>
      <c r="C8" s="304" t="s">
        <v>17</v>
      </c>
      <c r="D8" s="304" t="s">
        <v>313</v>
      </c>
      <c r="E8" s="768"/>
      <c r="F8" s="768"/>
      <c r="G8" s="768"/>
    </row>
    <row r="9" spans="1:7" ht="6.75" customHeight="1">
      <c r="A9" s="764"/>
      <c r="B9" s="766"/>
      <c r="C9" s="305"/>
      <c r="D9" s="305"/>
      <c r="E9" s="769"/>
      <c r="F9" s="769"/>
      <c r="G9" s="769"/>
    </row>
    <row r="10" spans="1:7" s="310" customFormat="1" ht="12">
      <c r="A10" s="306">
        <v>1</v>
      </c>
      <c r="B10" s="307" t="s">
        <v>30</v>
      </c>
      <c r="C10" s="308">
        <v>63682</v>
      </c>
      <c r="D10" s="308">
        <v>32272</v>
      </c>
      <c r="E10" s="308">
        <v>95954</v>
      </c>
      <c r="F10" s="309">
        <v>0</v>
      </c>
      <c r="G10" s="308">
        <v>95954</v>
      </c>
    </row>
    <row r="11" spans="1:7" s="310" customFormat="1" ht="12">
      <c r="A11" s="306">
        <v>2</v>
      </c>
      <c r="B11" s="307" t="s">
        <v>168</v>
      </c>
      <c r="C11" s="308">
        <v>13018</v>
      </c>
      <c r="D11" s="308">
        <v>8507</v>
      </c>
      <c r="E11" s="308">
        <v>21525</v>
      </c>
      <c r="F11" s="309">
        <v>0</v>
      </c>
      <c r="G11" s="308">
        <v>21525</v>
      </c>
    </row>
    <row r="12" spans="1:7" s="310" customFormat="1" ht="12">
      <c r="A12" s="306">
        <v>3</v>
      </c>
      <c r="B12" s="307" t="s">
        <v>169</v>
      </c>
      <c r="C12" s="308">
        <v>54168</v>
      </c>
      <c r="D12" s="308">
        <v>29760</v>
      </c>
      <c r="E12" s="308">
        <v>83928</v>
      </c>
      <c r="F12" s="309">
        <v>0</v>
      </c>
      <c r="G12" s="308">
        <v>83928</v>
      </c>
    </row>
    <row r="13" spans="1:7" s="310" customFormat="1" ht="12">
      <c r="A13" s="306">
        <v>4</v>
      </c>
      <c r="B13" s="307" t="s">
        <v>170</v>
      </c>
      <c r="C13" s="308">
        <v>23883</v>
      </c>
      <c r="D13" s="308"/>
      <c r="E13" s="308">
        <v>23883</v>
      </c>
      <c r="F13" s="309">
        <v>0</v>
      </c>
      <c r="G13" s="308">
        <v>23883</v>
      </c>
    </row>
    <row r="14" spans="1:7" s="310" customFormat="1" ht="12">
      <c r="A14" s="306">
        <v>5</v>
      </c>
      <c r="B14" s="307" t="s">
        <v>171</v>
      </c>
      <c r="C14" s="308">
        <v>2928</v>
      </c>
      <c r="D14" s="308"/>
      <c r="E14" s="308">
        <v>2928</v>
      </c>
      <c r="F14" s="309">
        <v>0</v>
      </c>
      <c r="G14" s="308">
        <v>2928</v>
      </c>
    </row>
    <row r="15" spans="1:7" s="310" customFormat="1" ht="12">
      <c r="A15" s="306">
        <v>6</v>
      </c>
      <c r="B15" s="307"/>
      <c r="C15" s="308">
        <v>0</v>
      </c>
      <c r="D15" s="308">
        <v>0</v>
      </c>
      <c r="E15" s="308">
        <v>0</v>
      </c>
      <c r="F15" s="309">
        <v>0</v>
      </c>
      <c r="G15" s="308">
        <v>0</v>
      </c>
    </row>
    <row r="16" spans="1:7" s="310" customFormat="1" ht="12">
      <c r="A16" s="306">
        <v>7</v>
      </c>
      <c r="B16" s="307" t="s">
        <v>172</v>
      </c>
      <c r="C16" s="308">
        <v>9955</v>
      </c>
      <c r="D16" s="308">
        <v>95</v>
      </c>
      <c r="E16" s="308">
        <v>10050</v>
      </c>
      <c r="F16" s="309">
        <v>0</v>
      </c>
      <c r="G16" s="308">
        <v>10050</v>
      </c>
    </row>
    <row r="17" spans="1:7" s="310" customFormat="1" ht="12">
      <c r="A17" s="306">
        <v>8</v>
      </c>
      <c r="B17" s="311" t="s">
        <v>173</v>
      </c>
      <c r="C17" s="308">
        <v>0</v>
      </c>
      <c r="D17" s="308"/>
      <c r="E17" s="308"/>
      <c r="F17" s="308">
        <v>0</v>
      </c>
      <c r="G17" s="308"/>
    </row>
    <row r="18" spans="1:7" s="310" customFormat="1" ht="12">
      <c r="A18" s="306">
        <v>9</v>
      </c>
      <c r="B18" s="307" t="s">
        <v>174</v>
      </c>
      <c r="C18" s="308">
        <v>236</v>
      </c>
      <c r="D18" s="308">
        <v>0</v>
      </c>
      <c r="E18" s="308">
        <v>236</v>
      </c>
      <c r="F18" s="308">
        <v>0</v>
      </c>
      <c r="G18" s="308">
        <v>236</v>
      </c>
    </row>
    <row r="19" spans="1:7" s="310" customFormat="1" ht="12">
      <c r="A19" s="306">
        <v>10</v>
      </c>
      <c r="B19" s="307" t="s">
        <v>175</v>
      </c>
      <c r="C19" s="308">
        <v>2680</v>
      </c>
      <c r="D19" s="308">
        <v>26</v>
      </c>
      <c r="E19" s="308">
        <v>2706</v>
      </c>
      <c r="F19" s="308">
        <v>0</v>
      </c>
      <c r="G19" s="308">
        <v>2706</v>
      </c>
    </row>
    <row r="20" spans="1:7" s="310" customFormat="1" ht="12">
      <c r="A20" s="306">
        <v>11</v>
      </c>
      <c r="B20" s="307" t="s">
        <v>176</v>
      </c>
      <c r="C20" s="308">
        <v>0</v>
      </c>
      <c r="D20" s="308">
        <v>0</v>
      </c>
      <c r="E20" s="308">
        <v>0</v>
      </c>
      <c r="F20" s="309">
        <v>0</v>
      </c>
      <c r="G20" s="308">
        <v>0</v>
      </c>
    </row>
    <row r="21" spans="1:7" s="310" customFormat="1" ht="12">
      <c r="A21" s="306">
        <v>12</v>
      </c>
      <c r="B21" s="307"/>
      <c r="C21" s="308">
        <v>0</v>
      </c>
      <c r="D21" s="308">
        <v>0</v>
      </c>
      <c r="E21" s="308">
        <v>0</v>
      </c>
      <c r="F21" s="308">
        <v>0</v>
      </c>
      <c r="G21" s="308"/>
    </row>
    <row r="22" spans="1:7" s="310" customFormat="1" ht="12">
      <c r="A22" s="312">
        <v>13</v>
      </c>
      <c r="B22" s="313" t="s">
        <v>177</v>
      </c>
      <c r="C22" s="322">
        <f>SUM(C10:C21)</f>
        <v>170550</v>
      </c>
      <c r="D22" s="322">
        <f>SUM(D10:D21)</f>
        <v>70660</v>
      </c>
      <c r="E22" s="314">
        <f>SUM(E10:E21)</f>
        <v>241210</v>
      </c>
      <c r="F22" s="314">
        <v>0</v>
      </c>
      <c r="G22" s="314">
        <f>SUM(G10:G21)</f>
        <v>241210</v>
      </c>
    </row>
    <row r="23" spans="1:7" s="310" customFormat="1" ht="12">
      <c r="A23" s="306">
        <v>14</v>
      </c>
      <c r="B23" s="307" t="s">
        <v>178</v>
      </c>
      <c r="C23" s="308">
        <v>0</v>
      </c>
      <c r="D23" s="308">
        <v>0</v>
      </c>
      <c r="E23" s="308">
        <v>0</v>
      </c>
      <c r="F23" s="308">
        <v>0</v>
      </c>
      <c r="G23" s="308">
        <v>0</v>
      </c>
    </row>
    <row r="24" spans="1:7" s="310" customFormat="1" ht="12">
      <c r="A24" s="306">
        <v>15</v>
      </c>
      <c r="B24" s="307" t="s">
        <v>179</v>
      </c>
      <c r="C24" s="308">
        <v>0</v>
      </c>
      <c r="D24" s="308">
        <v>0</v>
      </c>
      <c r="E24" s="308">
        <v>0</v>
      </c>
      <c r="F24" s="308">
        <v>0</v>
      </c>
      <c r="G24" s="308">
        <v>0</v>
      </c>
    </row>
    <row r="25" spans="1:7" s="310" customFormat="1" ht="12">
      <c r="A25" s="306">
        <v>16</v>
      </c>
      <c r="B25" s="307" t="s">
        <v>180</v>
      </c>
      <c r="C25" s="308">
        <v>0</v>
      </c>
      <c r="D25" s="308">
        <v>0</v>
      </c>
      <c r="E25" s="308">
        <v>0</v>
      </c>
      <c r="F25" s="308">
        <v>0</v>
      </c>
      <c r="G25" s="308">
        <v>0</v>
      </c>
    </row>
    <row r="26" spans="1:7" s="310" customFormat="1" ht="12">
      <c r="A26" s="306">
        <v>17</v>
      </c>
      <c r="B26" s="307" t="s">
        <v>181</v>
      </c>
      <c r="C26" s="308">
        <v>2616</v>
      </c>
      <c r="D26" s="308">
        <v>0</v>
      </c>
      <c r="E26" s="308">
        <v>2616</v>
      </c>
      <c r="F26" s="308">
        <v>0</v>
      </c>
      <c r="G26" s="308">
        <v>2616</v>
      </c>
    </row>
    <row r="27" spans="1:7" s="310" customFormat="1" ht="12">
      <c r="A27" s="306">
        <v>18</v>
      </c>
      <c r="B27" s="307" t="s">
        <v>202</v>
      </c>
      <c r="C27" s="308">
        <v>45961</v>
      </c>
      <c r="D27" s="308">
        <v>0</v>
      </c>
      <c r="E27" s="308">
        <v>45961</v>
      </c>
      <c r="F27" s="308">
        <v>-45961</v>
      </c>
      <c r="G27" s="308">
        <v>0</v>
      </c>
    </row>
    <row r="28" spans="1:7" s="310" customFormat="1" ht="12">
      <c r="A28" s="315">
        <v>19</v>
      </c>
      <c r="B28" s="316" t="s">
        <v>182</v>
      </c>
      <c r="C28" s="317">
        <f>SUM(C23:C27)</f>
        <v>48577</v>
      </c>
      <c r="D28" s="317">
        <f>SUM(D23:D27)</f>
        <v>0</v>
      </c>
      <c r="E28" s="317">
        <f>SUM(E23:E27)</f>
        <v>48577</v>
      </c>
      <c r="F28" s="317">
        <f>SUM(F23:F27)</f>
        <v>-45961</v>
      </c>
      <c r="G28" s="317">
        <f>SUM(G23:G27)</f>
        <v>2616</v>
      </c>
    </row>
    <row r="29" spans="1:7" s="310" customFormat="1" ht="12">
      <c r="A29" s="306">
        <v>20</v>
      </c>
      <c r="B29" s="307" t="s">
        <v>183</v>
      </c>
      <c r="C29" s="308">
        <v>0</v>
      </c>
      <c r="D29" s="308">
        <v>0</v>
      </c>
      <c r="E29" s="308">
        <v>0</v>
      </c>
      <c r="F29" s="309">
        <v>0</v>
      </c>
      <c r="G29" s="308">
        <v>0</v>
      </c>
    </row>
    <row r="30" spans="1:7" s="310" customFormat="1" ht="12">
      <c r="A30" s="306">
        <v>21</v>
      </c>
      <c r="B30" s="307"/>
      <c r="C30" s="308"/>
      <c r="D30" s="308"/>
      <c r="E30" s="308"/>
      <c r="F30" s="309">
        <v>0</v>
      </c>
      <c r="G30" s="308">
        <v>0</v>
      </c>
    </row>
    <row r="31" spans="1:7" s="310" customFormat="1" ht="12">
      <c r="A31" s="312">
        <v>22</v>
      </c>
      <c r="B31" s="313" t="s">
        <v>184</v>
      </c>
      <c r="C31" s="322">
        <f>C22+C28+C29+C30</f>
        <v>219127</v>
      </c>
      <c r="D31" s="322">
        <f>D22+D28+D29+D30</f>
        <v>70660</v>
      </c>
      <c r="E31" s="314">
        <f>E22+E28+E29+E30</f>
        <v>289787</v>
      </c>
      <c r="F31" s="314">
        <f>F22+F28+F29+F30</f>
        <v>-45961</v>
      </c>
      <c r="G31" s="314">
        <f>G22+G28+G29+G30</f>
        <v>243826</v>
      </c>
    </row>
    <row r="32" spans="1:7" s="310" customFormat="1" ht="12">
      <c r="A32" s="306">
        <v>24</v>
      </c>
      <c r="B32" s="307" t="s">
        <v>185</v>
      </c>
      <c r="C32" s="308">
        <v>212070</v>
      </c>
      <c r="D32" s="308">
        <v>200</v>
      </c>
      <c r="E32" s="308">
        <v>212270</v>
      </c>
      <c r="F32" s="309">
        <v>0</v>
      </c>
      <c r="G32" s="308">
        <v>212270</v>
      </c>
    </row>
    <row r="33" spans="1:7" s="310" customFormat="1" ht="12">
      <c r="A33" s="306">
        <v>25</v>
      </c>
      <c r="B33" s="311" t="s">
        <v>186</v>
      </c>
      <c r="C33" s="308">
        <v>160821</v>
      </c>
      <c r="D33" s="308">
        <v>0</v>
      </c>
      <c r="E33" s="308">
        <v>160821</v>
      </c>
      <c r="F33" s="309">
        <v>0</v>
      </c>
      <c r="G33" s="308">
        <v>160821</v>
      </c>
    </row>
    <row r="34" spans="1:7" s="310" customFormat="1" ht="12">
      <c r="A34" s="306">
        <v>26</v>
      </c>
      <c r="B34" s="307" t="s">
        <v>187</v>
      </c>
      <c r="C34" s="308">
        <v>10487</v>
      </c>
      <c r="D34" s="308">
        <v>0</v>
      </c>
      <c r="E34" s="308">
        <v>10487</v>
      </c>
      <c r="F34" s="309">
        <v>0</v>
      </c>
      <c r="G34" s="308">
        <v>10487</v>
      </c>
    </row>
    <row r="35" spans="1:7" s="310" customFormat="1" ht="12">
      <c r="A35" s="306">
        <v>27</v>
      </c>
      <c r="B35" s="311" t="s">
        <v>188</v>
      </c>
      <c r="C35" s="308">
        <v>10487</v>
      </c>
      <c r="D35" s="308">
        <v>0</v>
      </c>
      <c r="E35" s="308">
        <v>7976</v>
      </c>
      <c r="F35" s="309">
        <v>0</v>
      </c>
      <c r="G35" s="308">
        <v>7976</v>
      </c>
    </row>
    <row r="36" spans="1:7" s="310" customFormat="1" ht="12">
      <c r="A36" s="306">
        <v>28</v>
      </c>
      <c r="B36" s="311" t="s">
        <v>189</v>
      </c>
      <c r="C36" s="308">
        <v>36344</v>
      </c>
      <c r="D36" s="308">
        <v>36</v>
      </c>
      <c r="E36" s="308">
        <v>36380</v>
      </c>
      <c r="F36" s="309">
        <v>0</v>
      </c>
      <c r="G36" s="308">
        <v>36380</v>
      </c>
    </row>
    <row r="37" spans="1:7" s="310" customFormat="1" ht="12">
      <c r="A37" s="306">
        <v>29</v>
      </c>
      <c r="B37" s="311" t="s">
        <v>190</v>
      </c>
      <c r="C37" s="308">
        <v>33236</v>
      </c>
      <c r="D37" s="308"/>
      <c r="E37" s="308">
        <v>33236</v>
      </c>
      <c r="F37" s="309">
        <v>0</v>
      </c>
      <c r="G37" s="308">
        <v>33236</v>
      </c>
    </row>
    <row r="38" spans="1:7" s="310" customFormat="1" ht="12">
      <c r="A38" s="306">
        <v>30</v>
      </c>
      <c r="B38" s="311" t="s">
        <v>191</v>
      </c>
      <c r="C38" s="308">
        <v>2773</v>
      </c>
      <c r="D38" s="308">
        <v>0</v>
      </c>
      <c r="E38" s="308">
        <v>2773</v>
      </c>
      <c r="F38" s="309">
        <v>0</v>
      </c>
      <c r="G38" s="308">
        <v>2773</v>
      </c>
    </row>
    <row r="39" spans="1:7" s="310" customFormat="1" ht="12">
      <c r="A39" s="306">
        <v>31</v>
      </c>
      <c r="B39" s="307" t="s">
        <v>15</v>
      </c>
      <c r="C39" s="308">
        <v>16021</v>
      </c>
      <c r="D39" s="308">
        <v>26622</v>
      </c>
      <c r="E39" s="308">
        <v>42643</v>
      </c>
      <c r="F39" s="309">
        <v>0</v>
      </c>
      <c r="G39" s="308">
        <v>42643</v>
      </c>
    </row>
    <row r="40" spans="1:7" s="310" customFormat="1" ht="12">
      <c r="A40" s="306">
        <v>32</v>
      </c>
      <c r="B40" s="307" t="s">
        <v>16</v>
      </c>
      <c r="C40" s="308">
        <v>102</v>
      </c>
      <c r="D40" s="308">
        <v>0</v>
      </c>
      <c r="E40" s="308">
        <v>102</v>
      </c>
      <c r="F40" s="308">
        <v>0</v>
      </c>
      <c r="G40" s="308">
        <v>102</v>
      </c>
    </row>
    <row r="41" spans="1:7" s="310" customFormat="1" ht="12">
      <c r="A41" s="306">
        <v>33</v>
      </c>
      <c r="B41" s="311" t="s">
        <v>192</v>
      </c>
      <c r="C41" s="308">
        <v>0</v>
      </c>
      <c r="D41" s="308">
        <v>0</v>
      </c>
      <c r="E41" s="308"/>
      <c r="F41" s="308">
        <v>0</v>
      </c>
      <c r="G41" s="308">
        <v>0</v>
      </c>
    </row>
    <row r="42" spans="1:7" s="310" customFormat="1" ht="12">
      <c r="A42" s="306">
        <v>34</v>
      </c>
      <c r="B42" s="307" t="s">
        <v>193</v>
      </c>
      <c r="C42" s="308">
        <v>12770</v>
      </c>
      <c r="D42" s="308">
        <v>0</v>
      </c>
      <c r="E42" s="308">
        <v>12770</v>
      </c>
      <c r="F42" s="308">
        <v>0</v>
      </c>
      <c r="G42" s="308">
        <v>12770</v>
      </c>
    </row>
    <row r="43" spans="1:7" s="310" customFormat="1" ht="24">
      <c r="A43" s="306">
        <v>35</v>
      </c>
      <c r="B43" s="318" t="s">
        <v>194</v>
      </c>
      <c r="C43" s="308">
        <v>0</v>
      </c>
      <c r="D43" s="308">
        <v>0</v>
      </c>
      <c r="E43" s="308">
        <v>0</v>
      </c>
      <c r="F43" s="308">
        <v>0</v>
      </c>
      <c r="G43" s="308">
        <v>0</v>
      </c>
    </row>
    <row r="44" spans="1:7" s="310" customFormat="1" ht="12">
      <c r="A44" s="306">
        <v>36</v>
      </c>
      <c r="B44" s="307" t="s">
        <v>195</v>
      </c>
      <c r="C44" s="308">
        <v>0</v>
      </c>
      <c r="D44" s="308">
        <v>0</v>
      </c>
      <c r="E44" s="308">
        <v>0</v>
      </c>
      <c r="F44" s="308">
        <v>0</v>
      </c>
      <c r="G44" s="308">
        <v>0</v>
      </c>
    </row>
    <row r="45" spans="1:7" s="310" customFormat="1" ht="24">
      <c r="A45" s="306">
        <v>37</v>
      </c>
      <c r="B45" s="318" t="s">
        <v>196</v>
      </c>
      <c r="C45" s="308">
        <v>0</v>
      </c>
      <c r="D45" s="308">
        <v>0</v>
      </c>
      <c r="E45" s="308">
        <v>0</v>
      </c>
      <c r="F45" s="308">
        <v>0</v>
      </c>
      <c r="G45" s="308">
        <v>0</v>
      </c>
    </row>
    <row r="46" spans="1:7" s="310" customFormat="1" ht="24">
      <c r="A46" s="312">
        <v>38</v>
      </c>
      <c r="B46" s="319" t="s">
        <v>197</v>
      </c>
      <c r="C46" s="322">
        <f>SUM(C32:C45)-C33-C35-C37-C38-C41-C43-C45</f>
        <v>287794</v>
      </c>
      <c r="D46" s="322">
        <f>SUM(D32:D45)-D33-D35-D37-D38-D41-D43-D45</f>
        <v>26858</v>
      </c>
      <c r="E46" s="314">
        <f>SUM(E32:E45)-E33-E35-E37-E38-E41-E43-E45</f>
        <v>314652</v>
      </c>
      <c r="F46" s="314">
        <f>SUM(F32:F45)-F33-F35-F37-F38-F41-F43-F45</f>
        <v>0</v>
      </c>
      <c r="G46" s="314">
        <f>SUM(G32:G45)-G33-G35-G37-G38-G41-G43-G45</f>
        <v>314652</v>
      </c>
    </row>
    <row r="47" spans="1:7" s="310" customFormat="1" ht="12">
      <c r="A47" s="306">
        <v>36</v>
      </c>
      <c r="B47" s="307" t="s">
        <v>198</v>
      </c>
      <c r="C47" s="308">
        <v>0</v>
      </c>
      <c r="D47" s="308">
        <v>0</v>
      </c>
      <c r="E47" s="308">
        <v>0</v>
      </c>
      <c r="F47" s="308">
        <v>0</v>
      </c>
      <c r="G47" s="308">
        <v>0</v>
      </c>
    </row>
    <row r="48" spans="1:7" s="310" customFormat="1" ht="12">
      <c r="A48" s="306">
        <v>37</v>
      </c>
      <c r="B48" s="307" t="s">
        <v>199</v>
      </c>
      <c r="C48" s="308">
        <v>0</v>
      </c>
      <c r="D48" s="308">
        <v>0</v>
      </c>
      <c r="E48" s="308">
        <v>0</v>
      </c>
      <c r="F48" s="308">
        <v>0</v>
      </c>
      <c r="G48" s="308">
        <v>0</v>
      </c>
    </row>
    <row r="49" spans="1:7" s="310" customFormat="1" ht="12">
      <c r="A49" s="306">
        <v>38</v>
      </c>
      <c r="B49" s="307" t="s">
        <v>200</v>
      </c>
      <c r="C49" s="308">
        <v>52363</v>
      </c>
      <c r="D49" s="308">
        <v>4517</v>
      </c>
      <c r="E49" s="308">
        <v>56880</v>
      </c>
      <c r="F49" s="308">
        <v>0</v>
      </c>
      <c r="G49" s="308">
        <v>56880</v>
      </c>
    </row>
    <row r="50" spans="1:7" s="310" customFormat="1" ht="12">
      <c r="A50" s="306">
        <v>39</v>
      </c>
      <c r="B50" s="307" t="s">
        <v>180</v>
      </c>
      <c r="C50" s="308">
        <v>2837</v>
      </c>
      <c r="D50" s="308">
        <v>0</v>
      </c>
      <c r="E50" s="308">
        <v>2837</v>
      </c>
      <c r="F50" s="308">
        <v>0</v>
      </c>
      <c r="G50" s="308">
        <v>2837</v>
      </c>
    </row>
    <row r="51" spans="1:7" s="310" customFormat="1" ht="12">
      <c r="A51" s="306">
        <v>40</v>
      </c>
      <c r="B51" s="307" t="s">
        <v>201</v>
      </c>
      <c r="C51" s="308">
        <v>0</v>
      </c>
      <c r="D51" s="308">
        <v>0</v>
      </c>
      <c r="E51" s="308">
        <v>0</v>
      </c>
      <c r="F51" s="308">
        <v>0</v>
      </c>
      <c r="G51" s="308">
        <v>0</v>
      </c>
    </row>
    <row r="52" spans="1:7" s="310" customFormat="1" ht="12">
      <c r="A52" s="306">
        <v>41</v>
      </c>
      <c r="B52" s="307" t="s">
        <v>202</v>
      </c>
      <c r="C52" s="308">
        <v>0</v>
      </c>
      <c r="D52" s="308">
        <v>45961</v>
      </c>
      <c r="E52" s="308">
        <v>45961</v>
      </c>
      <c r="F52" s="308">
        <v>-45961</v>
      </c>
      <c r="G52" s="308">
        <v>0</v>
      </c>
    </row>
    <row r="53" spans="1:7" s="310" customFormat="1" ht="12">
      <c r="A53" s="306">
        <v>42</v>
      </c>
      <c r="B53" s="307" t="s">
        <v>203</v>
      </c>
      <c r="C53" s="308">
        <v>0</v>
      </c>
      <c r="D53" s="308">
        <v>0</v>
      </c>
      <c r="E53" s="308">
        <v>0</v>
      </c>
      <c r="F53" s="308">
        <v>0</v>
      </c>
      <c r="G53" s="308">
        <v>0</v>
      </c>
    </row>
    <row r="54" spans="1:7" s="310" customFormat="1" ht="12">
      <c r="A54" s="306">
        <v>43</v>
      </c>
      <c r="B54" s="307" t="s">
        <v>204</v>
      </c>
      <c r="C54" s="308">
        <v>0</v>
      </c>
      <c r="D54" s="308">
        <v>0</v>
      </c>
      <c r="E54" s="308">
        <v>0</v>
      </c>
      <c r="F54" s="309">
        <v>0</v>
      </c>
      <c r="G54" s="308">
        <v>0</v>
      </c>
    </row>
    <row r="55" spans="1:7" s="310" customFormat="1" ht="12">
      <c r="A55" s="315">
        <v>44</v>
      </c>
      <c r="B55" s="316" t="s">
        <v>205</v>
      </c>
      <c r="C55" s="320">
        <f>SUM(C47:C54)</f>
        <v>55200</v>
      </c>
      <c r="D55" s="320">
        <f>SUM(D47:D54)</f>
        <v>50478</v>
      </c>
      <c r="E55" s="320">
        <f>SUM(E47:E54)</f>
        <v>105678</v>
      </c>
      <c r="F55" s="320">
        <f>SUM(F47:F54)</f>
        <v>-45961</v>
      </c>
      <c r="G55" s="320">
        <f>SUM(G47:G54)</f>
        <v>59717</v>
      </c>
    </row>
    <row r="56" spans="1:7" s="310" customFormat="1" ht="12">
      <c r="A56" s="306">
        <v>45</v>
      </c>
      <c r="B56" s="307" t="s">
        <v>206</v>
      </c>
      <c r="C56" s="308">
        <v>0</v>
      </c>
      <c r="D56" s="308">
        <v>0</v>
      </c>
      <c r="E56" s="308">
        <v>0</v>
      </c>
      <c r="F56" s="309">
        <v>0</v>
      </c>
      <c r="G56" s="308">
        <v>0</v>
      </c>
    </row>
    <row r="57" spans="1:7" s="310" customFormat="1" ht="12">
      <c r="A57" s="306">
        <v>46</v>
      </c>
      <c r="B57" s="307"/>
      <c r="C57" s="308"/>
      <c r="D57" s="308">
        <v>0</v>
      </c>
      <c r="E57" s="308">
        <v>0</v>
      </c>
      <c r="F57" s="309">
        <v>0</v>
      </c>
      <c r="G57" s="308">
        <v>0</v>
      </c>
    </row>
    <row r="58" spans="1:7" s="310" customFormat="1" ht="12">
      <c r="A58" s="312">
        <v>47</v>
      </c>
      <c r="B58" s="313" t="s">
        <v>207</v>
      </c>
      <c r="C58" s="322">
        <f>C46+C55+SUM(C56:C57)</f>
        <v>342994</v>
      </c>
      <c r="D58" s="322">
        <f>D46+D55+SUM(D56:D57)</f>
        <v>77336</v>
      </c>
      <c r="E58" s="314">
        <f>E46+E55+SUM(E56:E57)</f>
        <v>420330</v>
      </c>
      <c r="F58" s="314">
        <f>F46+F55+SUM(F56:F57)</f>
        <v>-45961</v>
      </c>
      <c r="G58" s="314">
        <f>G46+G55+SUM(G56:G57)</f>
        <v>374369</v>
      </c>
    </row>
    <row r="59" spans="1:7" s="310" customFormat="1" ht="24">
      <c r="A59" s="312">
        <v>48</v>
      </c>
      <c r="B59" s="321" t="s">
        <v>208</v>
      </c>
      <c r="C59" s="322">
        <f>C46-C22</f>
        <v>117244</v>
      </c>
      <c r="D59" s="322">
        <f>D46-D22</f>
        <v>-43802</v>
      </c>
      <c r="E59" s="314">
        <f>E46-E22</f>
        <v>73442</v>
      </c>
      <c r="F59" s="314">
        <f>F46-F22</f>
        <v>0</v>
      </c>
      <c r="G59" s="314">
        <f>G46-G22</f>
        <v>73442</v>
      </c>
    </row>
    <row r="60" spans="1:7" s="310" customFormat="1" ht="12">
      <c r="A60" s="312">
        <v>49</v>
      </c>
      <c r="B60" s="313" t="s">
        <v>209</v>
      </c>
      <c r="C60" s="322">
        <f>C55-C28</f>
        <v>6623</v>
      </c>
      <c r="D60" s="322">
        <f>D55-D28</f>
        <v>50478</v>
      </c>
      <c r="E60" s="314">
        <f>E55-E28</f>
        <v>57101</v>
      </c>
      <c r="F60" s="314">
        <f>F55-F28</f>
        <v>0</v>
      </c>
      <c r="G60" s="314">
        <f>G55-G28</f>
        <v>57101</v>
      </c>
    </row>
    <row r="61" spans="1:7" s="310" customFormat="1" ht="12">
      <c r="A61" s="312">
        <v>50</v>
      </c>
      <c r="B61" s="321" t="s">
        <v>210</v>
      </c>
      <c r="C61" s="322">
        <f>C58-C31</f>
        <v>123867</v>
      </c>
      <c r="D61" s="322">
        <f>D58-D31</f>
        <v>6676</v>
      </c>
      <c r="E61" s="314">
        <f>E58-E31</f>
        <v>130543</v>
      </c>
      <c r="F61" s="314">
        <f>F58-F31</f>
        <v>0</v>
      </c>
      <c r="G61" s="314">
        <f>G58-G31</f>
        <v>130543</v>
      </c>
    </row>
  </sheetData>
  <sheetProtection/>
  <mergeCells count="10">
    <mergeCell ref="A7:A9"/>
    <mergeCell ref="A5:G5"/>
    <mergeCell ref="B7:B9"/>
    <mergeCell ref="E7:E9"/>
    <mergeCell ref="A1:G1"/>
    <mergeCell ref="B4:G4"/>
    <mergeCell ref="A3:G3"/>
    <mergeCell ref="F7:F9"/>
    <mergeCell ref="G7:G9"/>
    <mergeCell ref="F6:G6"/>
  </mergeCells>
  <printOptions/>
  <pageMargins left="0.78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42.140625" style="0" customWidth="1"/>
    <col min="3" max="6" width="7.7109375" style="0" customWidth="1"/>
    <col min="7" max="7" width="9.421875" style="0" customWidth="1"/>
  </cols>
  <sheetData>
    <row r="1" spans="1:7" ht="12.75">
      <c r="A1" s="655" t="s">
        <v>674</v>
      </c>
      <c r="B1" s="656"/>
      <c r="C1" s="656"/>
      <c r="D1" s="656"/>
      <c r="E1" s="656"/>
      <c r="F1" s="656"/>
      <c r="G1" s="656"/>
    </row>
    <row r="3" spans="1:7" ht="18">
      <c r="A3" s="657" t="s">
        <v>313</v>
      </c>
      <c r="B3" s="657"/>
      <c r="C3" s="657"/>
      <c r="D3" s="657"/>
      <c r="E3" s="657"/>
      <c r="F3" s="657"/>
      <c r="G3" s="657"/>
    </row>
    <row r="4" spans="1:7" ht="18">
      <c r="A4" s="776" t="s">
        <v>343</v>
      </c>
      <c r="B4" s="776"/>
      <c r="C4" s="776"/>
      <c r="D4" s="776"/>
      <c r="E4" s="776"/>
      <c r="F4" s="776"/>
      <c r="G4" s="776"/>
    </row>
    <row r="5" spans="1:7" ht="12.75">
      <c r="A5" s="777">
        <v>42369</v>
      </c>
      <c r="B5" s="777"/>
      <c r="C5" s="777"/>
      <c r="D5" s="777"/>
      <c r="E5" s="777"/>
      <c r="F5" s="777"/>
      <c r="G5" s="777"/>
    </row>
    <row r="6" spans="1:7" s="310" customFormat="1" ht="12">
      <c r="A6" s="774" t="s">
        <v>25</v>
      </c>
      <c r="B6" s="775" t="s">
        <v>0</v>
      </c>
      <c r="C6" s="775" t="s">
        <v>313</v>
      </c>
      <c r="D6" s="775"/>
      <c r="E6" s="775"/>
      <c r="F6" s="775"/>
      <c r="G6" s="775"/>
    </row>
    <row r="7" spans="1:7" s="310" customFormat="1" ht="12.75" customHeight="1">
      <c r="A7" s="774"/>
      <c r="B7" s="775"/>
      <c r="C7" s="770" t="s">
        <v>344</v>
      </c>
      <c r="D7" s="770" t="s">
        <v>167</v>
      </c>
      <c r="E7" s="770" t="s">
        <v>211</v>
      </c>
      <c r="F7" s="771" t="s">
        <v>563</v>
      </c>
      <c r="G7" s="770" t="s">
        <v>212</v>
      </c>
    </row>
    <row r="8" spans="1:7" s="310" customFormat="1" ht="12.75" customHeight="1">
      <c r="A8" s="774"/>
      <c r="B8" s="775"/>
      <c r="C8" s="770"/>
      <c r="D8" s="770"/>
      <c r="E8" s="770"/>
      <c r="F8" s="772"/>
      <c r="G8" s="770"/>
    </row>
    <row r="9" spans="1:7" s="310" customFormat="1" ht="22.5" customHeight="1">
      <c r="A9" s="774"/>
      <c r="B9" s="775"/>
      <c r="C9" s="770"/>
      <c r="D9" s="770"/>
      <c r="E9" s="770"/>
      <c r="F9" s="773"/>
      <c r="G9" s="770"/>
    </row>
    <row r="10" spans="1:7" s="310" customFormat="1" ht="11.25" customHeight="1">
      <c r="A10" s="423">
        <v>1</v>
      </c>
      <c r="B10" s="424" t="s">
        <v>30</v>
      </c>
      <c r="C10" s="425">
        <v>28579</v>
      </c>
      <c r="D10" s="426">
        <v>32170</v>
      </c>
      <c r="E10" s="425">
        <v>35474</v>
      </c>
      <c r="F10" s="425">
        <v>32272</v>
      </c>
      <c r="G10" s="425">
        <v>32272</v>
      </c>
    </row>
    <row r="11" spans="1:7" s="310" customFormat="1" ht="11.25" customHeight="1">
      <c r="A11" s="306">
        <v>2</v>
      </c>
      <c r="B11" s="307" t="s">
        <v>168</v>
      </c>
      <c r="C11" s="308">
        <v>6314</v>
      </c>
      <c r="D11" s="309">
        <v>9214</v>
      </c>
      <c r="E11" s="308">
        <v>9214</v>
      </c>
      <c r="F11" s="308">
        <v>8507</v>
      </c>
      <c r="G11" s="308">
        <v>8507</v>
      </c>
    </row>
    <row r="12" spans="1:7" s="310" customFormat="1" ht="11.25" customHeight="1">
      <c r="A12" s="306">
        <v>3</v>
      </c>
      <c r="B12" s="307" t="s">
        <v>169</v>
      </c>
      <c r="C12" s="308">
        <v>26203</v>
      </c>
      <c r="D12" s="309">
        <v>23816</v>
      </c>
      <c r="E12" s="308">
        <v>32013</v>
      </c>
      <c r="F12" s="308">
        <v>30455</v>
      </c>
      <c r="G12" s="308">
        <v>29760</v>
      </c>
    </row>
    <row r="13" spans="1:7" s="310" customFormat="1" ht="11.25" customHeight="1">
      <c r="A13" s="306">
        <v>4</v>
      </c>
      <c r="B13" s="307" t="s">
        <v>170</v>
      </c>
      <c r="C13" s="308">
        <v>0</v>
      </c>
      <c r="D13" s="309">
        <v>0</v>
      </c>
      <c r="E13" s="308">
        <v>0</v>
      </c>
      <c r="F13" s="308"/>
      <c r="G13" s="308"/>
    </row>
    <row r="14" spans="1:7" s="310" customFormat="1" ht="11.25" customHeight="1">
      <c r="A14" s="306">
        <v>5</v>
      </c>
      <c r="B14" s="307" t="s">
        <v>171</v>
      </c>
      <c r="C14" s="308">
        <v>0</v>
      </c>
      <c r="D14" s="309">
        <v>0</v>
      </c>
      <c r="E14" s="308">
        <v>0</v>
      </c>
      <c r="F14" s="308"/>
      <c r="G14" s="308"/>
    </row>
    <row r="15" spans="1:7" s="310" customFormat="1" ht="11.25" customHeight="1">
      <c r="A15" s="306">
        <v>6</v>
      </c>
      <c r="B15" s="307"/>
      <c r="C15" s="308">
        <v>0</v>
      </c>
      <c r="D15" s="309">
        <v>0</v>
      </c>
      <c r="E15" s="308">
        <v>0</v>
      </c>
      <c r="F15" s="308"/>
      <c r="G15" s="308"/>
    </row>
    <row r="16" spans="1:7" s="310" customFormat="1" ht="11.25" customHeight="1">
      <c r="A16" s="306">
        <v>7</v>
      </c>
      <c r="B16" s="307" t="s">
        <v>172</v>
      </c>
      <c r="C16" s="308">
        <v>161</v>
      </c>
      <c r="D16" s="309">
        <v>635</v>
      </c>
      <c r="E16" s="308">
        <v>635</v>
      </c>
      <c r="F16" s="308">
        <v>95</v>
      </c>
      <c r="G16" s="308">
        <v>95</v>
      </c>
    </row>
    <row r="17" spans="1:7" s="310" customFormat="1" ht="11.25" customHeight="1">
      <c r="A17" s="306">
        <v>8</v>
      </c>
      <c r="B17" s="311" t="s">
        <v>173</v>
      </c>
      <c r="C17" s="308">
        <v>0</v>
      </c>
      <c r="D17" s="308">
        <v>0</v>
      </c>
      <c r="E17" s="308">
        <v>0</v>
      </c>
      <c r="F17" s="308"/>
      <c r="G17" s="308"/>
    </row>
    <row r="18" spans="1:7" s="310" customFormat="1" ht="11.25" customHeight="1">
      <c r="A18" s="306">
        <v>9</v>
      </c>
      <c r="B18" s="307" t="s">
        <v>174</v>
      </c>
      <c r="C18" s="308">
        <v>0</v>
      </c>
      <c r="D18" s="308">
        <v>0</v>
      </c>
      <c r="E18" s="308">
        <v>0</v>
      </c>
      <c r="F18" s="308"/>
      <c r="G18" s="308">
        <v>0</v>
      </c>
    </row>
    <row r="19" spans="1:7" s="310" customFormat="1" ht="11.25" customHeight="1">
      <c r="A19" s="306">
        <v>10</v>
      </c>
      <c r="B19" s="307" t="s">
        <v>175</v>
      </c>
      <c r="C19" s="308">
        <v>0</v>
      </c>
      <c r="D19" s="308">
        <v>0</v>
      </c>
      <c r="E19" s="308">
        <v>0</v>
      </c>
      <c r="F19" s="308">
        <v>26</v>
      </c>
      <c r="G19" s="308">
        <v>26</v>
      </c>
    </row>
    <row r="20" spans="1:7" s="310" customFormat="1" ht="11.25" customHeight="1">
      <c r="A20" s="306">
        <v>11</v>
      </c>
      <c r="B20" s="307" t="s">
        <v>176</v>
      </c>
      <c r="C20" s="308">
        <v>0</v>
      </c>
      <c r="D20" s="309">
        <v>0</v>
      </c>
      <c r="E20" s="308">
        <v>0</v>
      </c>
      <c r="F20" s="308"/>
      <c r="G20" s="308">
        <v>0</v>
      </c>
    </row>
    <row r="21" spans="1:7" s="310" customFormat="1" ht="11.25" customHeight="1">
      <c r="A21" s="306">
        <v>12</v>
      </c>
      <c r="B21" s="307"/>
      <c r="C21" s="308">
        <v>0</v>
      </c>
      <c r="D21" s="308">
        <v>0</v>
      </c>
      <c r="E21" s="308">
        <v>0</v>
      </c>
      <c r="F21" s="308"/>
      <c r="G21" s="308">
        <v>0</v>
      </c>
    </row>
    <row r="22" spans="1:7" s="310" customFormat="1" ht="11.25" customHeight="1">
      <c r="A22" s="427">
        <v>13</v>
      </c>
      <c r="B22" s="428" t="s">
        <v>177</v>
      </c>
      <c r="C22" s="322">
        <f>SUM(C10:C21)</f>
        <v>61257</v>
      </c>
      <c r="D22" s="322">
        <f>SUM(D10:D21)</f>
        <v>65835</v>
      </c>
      <c r="E22" s="322">
        <f>SUM(E10:E21)</f>
        <v>77336</v>
      </c>
      <c r="F22" s="322">
        <f>SUM(F10:F21)</f>
        <v>71355</v>
      </c>
      <c r="G22" s="322">
        <f>SUM(G10:G21)</f>
        <v>70660</v>
      </c>
    </row>
    <row r="23" spans="1:7" s="310" customFormat="1" ht="11.25" customHeight="1">
      <c r="A23" s="306">
        <v>14</v>
      </c>
      <c r="B23" s="307" t="s">
        <v>178</v>
      </c>
      <c r="C23" s="308">
        <v>0</v>
      </c>
      <c r="D23" s="308">
        <v>0</v>
      </c>
      <c r="E23" s="308">
        <v>0</v>
      </c>
      <c r="F23" s="308"/>
      <c r="G23" s="308">
        <v>0</v>
      </c>
    </row>
    <row r="24" spans="1:7" s="310" customFormat="1" ht="11.25" customHeight="1">
      <c r="A24" s="306">
        <v>15</v>
      </c>
      <c r="B24" s="307" t="s">
        <v>179</v>
      </c>
      <c r="C24" s="308">
        <v>0</v>
      </c>
      <c r="D24" s="308">
        <v>0</v>
      </c>
      <c r="E24" s="308">
        <v>0</v>
      </c>
      <c r="F24" s="308"/>
      <c r="G24" s="308">
        <v>0</v>
      </c>
    </row>
    <row r="25" spans="1:7" s="310" customFormat="1" ht="11.25" customHeight="1">
      <c r="A25" s="306">
        <v>16</v>
      </c>
      <c r="B25" s="307" t="s">
        <v>180</v>
      </c>
      <c r="C25" s="308">
        <v>0</v>
      </c>
      <c r="D25" s="308">
        <v>0</v>
      </c>
      <c r="E25" s="308">
        <v>0</v>
      </c>
      <c r="F25" s="308"/>
      <c r="G25" s="308">
        <v>0</v>
      </c>
    </row>
    <row r="26" spans="1:7" s="310" customFormat="1" ht="11.25" customHeight="1">
      <c r="A26" s="306">
        <v>17</v>
      </c>
      <c r="B26" s="307" t="s">
        <v>181</v>
      </c>
      <c r="C26" s="308">
        <v>0</v>
      </c>
      <c r="D26" s="308">
        <v>0</v>
      </c>
      <c r="E26" s="308">
        <v>0</v>
      </c>
      <c r="F26" s="308"/>
      <c r="G26" s="308">
        <v>0</v>
      </c>
    </row>
    <row r="27" spans="1:7" s="310" customFormat="1" ht="11.25" customHeight="1">
      <c r="A27" s="306">
        <v>18</v>
      </c>
      <c r="B27" s="307"/>
      <c r="C27" s="308">
        <v>0</v>
      </c>
      <c r="D27" s="308">
        <v>0</v>
      </c>
      <c r="E27" s="308">
        <v>0</v>
      </c>
      <c r="F27" s="308"/>
      <c r="G27" s="308">
        <v>0</v>
      </c>
    </row>
    <row r="28" spans="1:7" s="310" customFormat="1" ht="11.25" customHeight="1">
      <c r="A28" s="315">
        <v>19</v>
      </c>
      <c r="B28" s="316" t="s">
        <v>182</v>
      </c>
      <c r="C28" s="317">
        <f>SUM(C23:C27)</f>
        <v>0</v>
      </c>
      <c r="D28" s="317">
        <f>SUM(D23:D27)</f>
        <v>0</v>
      </c>
      <c r="E28" s="317">
        <f>SUM(E23:E27)</f>
        <v>0</v>
      </c>
      <c r="F28" s="317"/>
      <c r="G28" s="317">
        <f>SUM(G23:G27)</f>
        <v>0</v>
      </c>
    </row>
    <row r="29" spans="1:7" s="310" customFormat="1" ht="11.25" customHeight="1">
      <c r="A29" s="306">
        <v>20</v>
      </c>
      <c r="B29" s="307" t="s">
        <v>183</v>
      </c>
      <c r="C29" s="308">
        <v>0</v>
      </c>
      <c r="D29" s="309">
        <v>0</v>
      </c>
      <c r="E29" s="308">
        <v>0</v>
      </c>
      <c r="F29" s="308"/>
      <c r="G29" s="308">
        <v>0</v>
      </c>
    </row>
    <row r="30" spans="1:7" s="310" customFormat="1" ht="11.25" customHeight="1">
      <c r="A30" s="306">
        <v>21</v>
      </c>
      <c r="B30" s="307"/>
      <c r="C30" s="308"/>
      <c r="D30" s="309"/>
      <c r="E30" s="308"/>
      <c r="F30" s="308"/>
      <c r="G30" s="308"/>
    </row>
    <row r="31" spans="1:7" s="310" customFormat="1" ht="11.25" customHeight="1">
      <c r="A31" s="427">
        <v>22</v>
      </c>
      <c r="B31" s="428" t="s">
        <v>184</v>
      </c>
      <c r="C31" s="322">
        <f>C22+C28+C29+C30</f>
        <v>61257</v>
      </c>
      <c r="D31" s="322">
        <f>D22+D28+D29+D30</f>
        <v>65835</v>
      </c>
      <c r="E31" s="322">
        <f>E22+E28+E29+E30</f>
        <v>77336</v>
      </c>
      <c r="F31" s="322">
        <f>F22+F28+F29+F30</f>
        <v>71355</v>
      </c>
      <c r="G31" s="322">
        <f>G22+G28+G29+G30</f>
        <v>70660</v>
      </c>
    </row>
    <row r="32" spans="1:7" s="310" customFormat="1" ht="11.25" customHeight="1">
      <c r="A32" s="306">
        <v>24</v>
      </c>
      <c r="B32" s="307" t="s">
        <v>185</v>
      </c>
      <c r="C32" s="308">
        <v>0</v>
      </c>
      <c r="D32" s="309">
        <v>0</v>
      </c>
      <c r="E32" s="308">
        <v>0</v>
      </c>
      <c r="F32" s="308">
        <v>200</v>
      </c>
      <c r="G32" s="308">
        <v>200</v>
      </c>
    </row>
    <row r="33" spans="1:7" s="310" customFormat="1" ht="11.25" customHeight="1">
      <c r="A33" s="306">
        <v>25</v>
      </c>
      <c r="B33" s="311" t="s">
        <v>186</v>
      </c>
      <c r="C33" s="308">
        <v>0</v>
      </c>
      <c r="D33" s="309">
        <v>0</v>
      </c>
      <c r="E33" s="308">
        <v>0</v>
      </c>
      <c r="F33" s="308"/>
      <c r="G33" s="308">
        <v>0</v>
      </c>
    </row>
    <row r="34" spans="1:7" s="310" customFormat="1" ht="11.25" customHeight="1">
      <c r="A34" s="306">
        <v>26</v>
      </c>
      <c r="B34" s="307" t="s">
        <v>187</v>
      </c>
      <c r="C34" s="308">
        <v>0</v>
      </c>
      <c r="D34" s="309">
        <v>0</v>
      </c>
      <c r="E34" s="308">
        <v>0</v>
      </c>
      <c r="F34" s="308"/>
      <c r="G34" s="308">
        <v>0</v>
      </c>
    </row>
    <row r="35" spans="1:7" s="310" customFormat="1" ht="11.25" customHeight="1">
      <c r="A35" s="306">
        <v>27</v>
      </c>
      <c r="B35" s="311" t="s">
        <v>188</v>
      </c>
      <c r="C35" s="308">
        <v>0</v>
      </c>
      <c r="D35" s="309">
        <v>0</v>
      </c>
      <c r="E35" s="308">
        <v>0</v>
      </c>
      <c r="F35" s="308"/>
      <c r="G35" s="308">
        <v>0</v>
      </c>
    </row>
    <row r="36" spans="1:7" s="310" customFormat="1" ht="11.25" customHeight="1">
      <c r="A36" s="306">
        <v>28</v>
      </c>
      <c r="B36" s="311" t="s">
        <v>189</v>
      </c>
      <c r="C36" s="308">
        <v>0</v>
      </c>
      <c r="D36" s="309">
        <v>0</v>
      </c>
      <c r="E36" s="308">
        <v>0</v>
      </c>
      <c r="F36" s="308">
        <v>36</v>
      </c>
      <c r="G36" s="308">
        <v>36</v>
      </c>
    </row>
    <row r="37" spans="1:7" s="310" customFormat="1" ht="11.25" customHeight="1">
      <c r="A37" s="306">
        <v>29</v>
      </c>
      <c r="B37" s="311" t="s">
        <v>190</v>
      </c>
      <c r="C37" s="308">
        <v>0</v>
      </c>
      <c r="D37" s="309">
        <v>0</v>
      </c>
      <c r="E37" s="308">
        <v>0</v>
      </c>
      <c r="F37" s="308"/>
      <c r="G37" s="308">
        <v>0</v>
      </c>
    </row>
    <row r="38" spans="1:7" s="310" customFormat="1" ht="11.25" customHeight="1">
      <c r="A38" s="306">
        <v>30</v>
      </c>
      <c r="B38" s="311" t="s">
        <v>191</v>
      </c>
      <c r="C38" s="308">
        <v>0</v>
      </c>
      <c r="D38" s="309">
        <v>0</v>
      </c>
      <c r="E38" s="308">
        <v>0</v>
      </c>
      <c r="F38" s="308"/>
      <c r="G38" s="308">
        <v>0</v>
      </c>
    </row>
    <row r="39" spans="1:7" s="310" customFormat="1" ht="11.25" customHeight="1">
      <c r="A39" s="306">
        <v>31</v>
      </c>
      <c r="B39" s="307" t="s">
        <v>15</v>
      </c>
      <c r="C39" s="308">
        <v>23921</v>
      </c>
      <c r="D39" s="309">
        <v>14605</v>
      </c>
      <c r="E39" s="308">
        <v>18336</v>
      </c>
      <c r="F39" s="308">
        <v>28397</v>
      </c>
      <c r="G39" s="308">
        <v>26622</v>
      </c>
    </row>
    <row r="40" spans="1:7" s="310" customFormat="1" ht="11.25" customHeight="1">
      <c r="A40" s="306">
        <v>32</v>
      </c>
      <c r="B40" s="307" t="s">
        <v>16</v>
      </c>
      <c r="C40" s="308">
        <v>0</v>
      </c>
      <c r="D40" s="309">
        <v>0</v>
      </c>
      <c r="E40" s="308">
        <v>0</v>
      </c>
      <c r="F40" s="308"/>
      <c r="G40" s="308">
        <v>0</v>
      </c>
    </row>
    <row r="41" spans="1:7" s="310" customFormat="1" ht="11.25" customHeight="1">
      <c r="A41" s="306">
        <v>33</v>
      </c>
      <c r="B41" s="311" t="s">
        <v>192</v>
      </c>
      <c r="C41" s="308">
        <v>0</v>
      </c>
      <c r="D41" s="309">
        <v>0</v>
      </c>
      <c r="E41" s="308">
        <v>0</v>
      </c>
      <c r="F41" s="308"/>
      <c r="G41" s="308">
        <v>0</v>
      </c>
    </row>
    <row r="42" spans="1:7" s="310" customFormat="1" ht="11.25" customHeight="1">
      <c r="A42" s="306">
        <v>34</v>
      </c>
      <c r="B42" s="307" t="s">
        <v>193</v>
      </c>
      <c r="C42" s="308">
        <v>0</v>
      </c>
      <c r="D42" s="309">
        <v>0</v>
      </c>
      <c r="E42" s="308">
        <v>0</v>
      </c>
      <c r="F42" s="308"/>
      <c r="G42" s="308">
        <v>0</v>
      </c>
    </row>
    <row r="43" spans="1:7" s="310" customFormat="1" ht="11.25" customHeight="1">
      <c r="A43" s="306">
        <v>35</v>
      </c>
      <c r="B43" s="318" t="s">
        <v>194</v>
      </c>
      <c r="C43" s="308">
        <v>0</v>
      </c>
      <c r="D43" s="309">
        <v>0</v>
      </c>
      <c r="E43" s="308">
        <v>0</v>
      </c>
      <c r="F43" s="308"/>
      <c r="G43" s="308">
        <v>0</v>
      </c>
    </row>
    <row r="44" spans="1:7" s="310" customFormat="1" ht="11.25" customHeight="1">
      <c r="A44" s="306">
        <v>36</v>
      </c>
      <c r="B44" s="307" t="s">
        <v>195</v>
      </c>
      <c r="C44" s="308">
        <v>0</v>
      </c>
      <c r="D44" s="309">
        <v>0</v>
      </c>
      <c r="E44" s="308">
        <v>0</v>
      </c>
      <c r="F44" s="308"/>
      <c r="G44" s="308">
        <v>0</v>
      </c>
    </row>
    <row r="45" spans="1:7" s="310" customFormat="1" ht="11.25" customHeight="1">
      <c r="A45" s="306">
        <v>37</v>
      </c>
      <c r="B45" s="318" t="s">
        <v>196</v>
      </c>
      <c r="C45" s="308">
        <v>0</v>
      </c>
      <c r="D45" s="309">
        <v>0</v>
      </c>
      <c r="E45" s="308">
        <v>0</v>
      </c>
      <c r="F45" s="308"/>
      <c r="G45" s="308">
        <v>0</v>
      </c>
    </row>
    <row r="46" spans="1:7" s="310" customFormat="1" ht="11.25" customHeight="1">
      <c r="A46" s="427">
        <v>38</v>
      </c>
      <c r="B46" s="429" t="s">
        <v>197</v>
      </c>
      <c r="C46" s="322">
        <f>SUM(C32:C45)-C33-C35-C37-C38-C41-C43-C45</f>
        <v>23921</v>
      </c>
      <c r="D46" s="322">
        <f>SUM(D32:D45)-D33-D35-D37-D38-D41-D43-D45</f>
        <v>14605</v>
      </c>
      <c r="E46" s="322">
        <f>SUM(E32:E45)-E33-E35-E37-E38-E41-E43-E45</f>
        <v>18336</v>
      </c>
      <c r="F46" s="322">
        <f>SUM(F32:F45)-F33-F35-F37-F38-F41-F43-F45</f>
        <v>28633</v>
      </c>
      <c r="G46" s="322">
        <f>SUM(G32:G45)-G33-G35-G37-G38-G41-G43-G45</f>
        <v>26858</v>
      </c>
    </row>
    <row r="47" spans="1:7" s="310" customFormat="1" ht="11.25" customHeight="1">
      <c r="A47" s="306">
        <v>36</v>
      </c>
      <c r="B47" s="307" t="s">
        <v>198</v>
      </c>
      <c r="C47" s="308">
        <v>0</v>
      </c>
      <c r="D47" s="308">
        <v>0</v>
      </c>
      <c r="E47" s="308">
        <v>0</v>
      </c>
      <c r="F47" s="308"/>
      <c r="G47" s="308">
        <v>0</v>
      </c>
    </row>
    <row r="48" spans="1:7" s="310" customFormat="1" ht="11.25" customHeight="1">
      <c r="A48" s="306">
        <v>37</v>
      </c>
      <c r="B48" s="307" t="s">
        <v>199</v>
      </c>
      <c r="C48" s="308">
        <v>0</v>
      </c>
      <c r="D48" s="308">
        <v>0</v>
      </c>
      <c r="E48" s="308">
        <v>0</v>
      </c>
      <c r="F48" s="308"/>
      <c r="G48" s="308">
        <v>0</v>
      </c>
    </row>
    <row r="49" spans="1:7" s="310" customFormat="1" ht="11.25" customHeight="1">
      <c r="A49" s="306">
        <v>38</v>
      </c>
      <c r="B49" s="307" t="s">
        <v>200</v>
      </c>
      <c r="C49" s="308">
        <v>0</v>
      </c>
      <c r="D49" s="308">
        <v>0</v>
      </c>
      <c r="E49" s="308">
        <v>0</v>
      </c>
      <c r="F49" s="308">
        <v>4517</v>
      </c>
      <c r="G49" s="308">
        <v>4517</v>
      </c>
    </row>
    <row r="50" spans="1:7" s="310" customFormat="1" ht="11.25" customHeight="1">
      <c r="A50" s="306">
        <v>39</v>
      </c>
      <c r="B50" s="307" t="s">
        <v>180</v>
      </c>
      <c r="C50" s="308">
        <v>0</v>
      </c>
      <c r="D50" s="308">
        <v>0</v>
      </c>
      <c r="E50" s="308">
        <v>0</v>
      </c>
      <c r="F50" s="308"/>
      <c r="G50" s="308">
        <v>0</v>
      </c>
    </row>
    <row r="51" spans="1:7" s="310" customFormat="1" ht="11.25" customHeight="1">
      <c r="A51" s="306">
        <v>40</v>
      </c>
      <c r="B51" s="307" t="s">
        <v>201</v>
      </c>
      <c r="C51" s="308">
        <v>0</v>
      </c>
      <c r="D51" s="308">
        <v>0</v>
      </c>
      <c r="E51" s="308">
        <v>0</v>
      </c>
      <c r="F51" s="308"/>
      <c r="G51" s="308">
        <v>0</v>
      </c>
    </row>
    <row r="52" spans="1:7" s="310" customFormat="1" ht="11.25" customHeight="1">
      <c r="A52" s="306">
        <v>41</v>
      </c>
      <c r="B52" s="307" t="s">
        <v>202</v>
      </c>
      <c r="C52" s="308">
        <v>0</v>
      </c>
      <c r="D52" s="308">
        <v>0</v>
      </c>
      <c r="E52" s="308">
        <v>0</v>
      </c>
      <c r="F52" s="308"/>
      <c r="G52" s="308"/>
    </row>
    <row r="53" spans="1:7" s="310" customFormat="1" ht="11.25" customHeight="1">
      <c r="A53" s="306">
        <v>42</v>
      </c>
      <c r="B53" s="307" t="s">
        <v>203</v>
      </c>
      <c r="C53" s="308">
        <v>0</v>
      </c>
      <c r="D53" s="308">
        <v>0</v>
      </c>
      <c r="E53" s="308">
        <v>0</v>
      </c>
      <c r="F53" s="308"/>
      <c r="G53" s="308">
        <v>0</v>
      </c>
    </row>
    <row r="54" spans="1:7" s="310" customFormat="1" ht="11.25" customHeight="1">
      <c r="A54" s="306">
        <v>43</v>
      </c>
      <c r="B54" s="307" t="s">
        <v>204</v>
      </c>
      <c r="C54" s="308">
        <v>40495</v>
      </c>
      <c r="D54" s="309">
        <v>51230</v>
      </c>
      <c r="E54" s="308">
        <v>59000</v>
      </c>
      <c r="F54" s="308">
        <v>45961</v>
      </c>
      <c r="G54" s="308">
        <v>45961</v>
      </c>
    </row>
    <row r="55" spans="1:7" s="310" customFormat="1" ht="11.25" customHeight="1">
      <c r="A55" s="315">
        <v>44</v>
      </c>
      <c r="B55" s="316" t="s">
        <v>205</v>
      </c>
      <c r="C55" s="320">
        <f>SUM(C47:C54)</f>
        <v>40495</v>
      </c>
      <c r="D55" s="320">
        <f>SUM(D47:D54)</f>
        <v>51230</v>
      </c>
      <c r="E55" s="320">
        <f>SUM(E47:E54)</f>
        <v>59000</v>
      </c>
      <c r="F55" s="320">
        <f>SUM(F47:F54)</f>
        <v>50478</v>
      </c>
      <c r="G55" s="320">
        <f>SUM(G47:G54)</f>
        <v>50478</v>
      </c>
    </row>
    <row r="56" spans="1:7" s="310" customFormat="1" ht="11.25" customHeight="1">
      <c r="A56" s="306">
        <v>45</v>
      </c>
      <c r="B56" s="307" t="s">
        <v>206</v>
      </c>
      <c r="C56" s="308">
        <v>0</v>
      </c>
      <c r="D56" s="309">
        <v>0</v>
      </c>
      <c r="E56" s="308">
        <v>0</v>
      </c>
      <c r="F56" s="308"/>
      <c r="G56" s="308">
        <v>0</v>
      </c>
    </row>
    <row r="57" spans="1:7" s="310" customFormat="1" ht="11.25" customHeight="1">
      <c r="A57" s="306">
        <v>46</v>
      </c>
      <c r="B57" s="307"/>
      <c r="C57" s="308"/>
      <c r="D57" s="309"/>
      <c r="E57" s="308"/>
      <c r="F57" s="308"/>
      <c r="G57" s="308"/>
    </row>
    <row r="58" spans="1:7" s="310" customFormat="1" ht="11.25" customHeight="1">
      <c r="A58" s="427">
        <v>47</v>
      </c>
      <c r="B58" s="428" t="s">
        <v>207</v>
      </c>
      <c r="C58" s="322">
        <f>C46+C55+SUM(C56:C57)</f>
        <v>64416</v>
      </c>
      <c r="D58" s="322">
        <f>D46+D55+SUM(D56:D57)</f>
        <v>65835</v>
      </c>
      <c r="E58" s="322">
        <f>E46+E55+SUM(E56:E57)</f>
        <v>77336</v>
      </c>
      <c r="F58" s="322">
        <f>F46+F55+SUM(F56:F57)</f>
        <v>79111</v>
      </c>
      <c r="G58" s="322">
        <f>G46+G55+SUM(G56:G57)</f>
        <v>77336</v>
      </c>
    </row>
    <row r="59" spans="1:7" s="310" customFormat="1" ht="11.25" customHeight="1">
      <c r="A59" s="427">
        <v>48</v>
      </c>
      <c r="B59" s="430" t="s">
        <v>208</v>
      </c>
      <c r="C59" s="322">
        <f>C46-C22</f>
        <v>-37336</v>
      </c>
      <c r="D59" s="322">
        <f>D46-D22</f>
        <v>-51230</v>
      </c>
      <c r="E59" s="322">
        <f>E46-E22</f>
        <v>-59000</v>
      </c>
      <c r="F59" s="322">
        <f>F46-F22</f>
        <v>-42722</v>
      </c>
      <c r="G59" s="322">
        <f>G46-G22</f>
        <v>-43802</v>
      </c>
    </row>
    <row r="60" spans="1:7" s="310" customFormat="1" ht="11.25" customHeight="1">
      <c r="A60" s="427">
        <v>49</v>
      </c>
      <c r="B60" s="428" t="s">
        <v>209</v>
      </c>
      <c r="C60" s="322">
        <f>C55-C28</f>
        <v>40495</v>
      </c>
      <c r="D60" s="322">
        <f>D55-D28</f>
        <v>51230</v>
      </c>
      <c r="E60" s="322">
        <f>E55-E28</f>
        <v>59000</v>
      </c>
      <c r="F60" s="322">
        <f>F55-F28</f>
        <v>50478</v>
      </c>
      <c r="G60" s="322">
        <f>G55-G28</f>
        <v>50478</v>
      </c>
    </row>
    <row r="61" spans="1:7" s="310" customFormat="1" ht="11.25" customHeight="1">
      <c r="A61" s="427">
        <v>50</v>
      </c>
      <c r="B61" s="430" t="s">
        <v>210</v>
      </c>
      <c r="C61" s="322">
        <f>C58-C31</f>
        <v>3159</v>
      </c>
      <c r="D61" s="322">
        <f>D58-D31</f>
        <v>0</v>
      </c>
      <c r="E61" s="322">
        <f>E58-E31</f>
        <v>0</v>
      </c>
      <c r="F61" s="322">
        <f>F58-F31</f>
        <v>7756</v>
      </c>
      <c r="G61" s="322">
        <f>G58-G31</f>
        <v>6676</v>
      </c>
    </row>
  </sheetData>
  <sheetProtection/>
  <mergeCells count="12">
    <mergeCell ref="A4:G4"/>
    <mergeCell ref="A5:G5"/>
    <mergeCell ref="D7:D9"/>
    <mergeCell ref="E7:E9"/>
    <mergeCell ref="F7:F9"/>
    <mergeCell ref="G7:G9"/>
    <mergeCell ref="A1:G1"/>
    <mergeCell ref="A3:G3"/>
    <mergeCell ref="A6:A9"/>
    <mergeCell ref="B6:B9"/>
    <mergeCell ref="C6:G6"/>
    <mergeCell ref="C7:C9"/>
  </mergeCells>
  <printOptions/>
  <pageMargins left="0.69" right="0.6" top="0.75" bottom="0.75" header="0.32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G6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8515625" style="0" customWidth="1"/>
    <col min="2" max="2" width="37.8515625" style="0" customWidth="1"/>
    <col min="3" max="7" width="9.28125" style="0" customWidth="1"/>
  </cols>
  <sheetData>
    <row r="1" spans="1:7" ht="12.75">
      <c r="A1" s="655" t="s">
        <v>675</v>
      </c>
      <c r="B1" s="656"/>
      <c r="C1" s="656"/>
      <c r="D1" s="656"/>
      <c r="E1" s="656"/>
      <c r="F1" s="656"/>
      <c r="G1" s="656"/>
    </row>
    <row r="3" spans="1:7" ht="18">
      <c r="A3" s="657" t="s">
        <v>311</v>
      </c>
      <c r="B3" s="657"/>
      <c r="C3" s="657"/>
      <c r="D3" s="657"/>
      <c r="E3" s="657"/>
      <c r="F3" s="657"/>
      <c r="G3" s="657"/>
    </row>
    <row r="4" spans="1:7" ht="18" customHeight="1">
      <c r="A4" s="657" t="s">
        <v>483</v>
      </c>
      <c r="B4" s="657"/>
      <c r="C4" s="657"/>
      <c r="D4" s="657"/>
      <c r="E4" s="657"/>
      <c r="F4" s="657"/>
      <c r="G4" s="657"/>
    </row>
    <row r="5" spans="1:7" ht="18" customHeight="1">
      <c r="A5" s="658">
        <v>42369</v>
      </c>
      <c r="B5" s="657"/>
      <c r="C5" s="657"/>
      <c r="D5" s="657"/>
      <c r="E5" s="657"/>
      <c r="F5" s="657"/>
      <c r="G5" s="657"/>
    </row>
    <row r="7" spans="1:7" ht="18.75" customHeight="1">
      <c r="A7" s="782" t="s">
        <v>25</v>
      </c>
      <c r="B7" s="783" t="s">
        <v>0</v>
      </c>
      <c r="C7" s="783" t="s">
        <v>214</v>
      </c>
      <c r="D7" s="783"/>
      <c r="E7" s="783"/>
      <c r="F7" s="783"/>
      <c r="G7" s="783"/>
    </row>
    <row r="8" spans="1:7" ht="12.75" customHeight="1">
      <c r="A8" s="782"/>
      <c r="B8" s="783"/>
      <c r="C8" s="778" t="s">
        <v>213</v>
      </c>
      <c r="D8" s="778" t="s">
        <v>167</v>
      </c>
      <c r="E8" s="778" t="s">
        <v>211</v>
      </c>
      <c r="F8" s="779" t="s">
        <v>563</v>
      </c>
      <c r="G8" s="778" t="s">
        <v>212</v>
      </c>
    </row>
    <row r="9" spans="1:7" ht="24" customHeight="1">
      <c r="A9" s="782"/>
      <c r="B9" s="783"/>
      <c r="C9" s="778"/>
      <c r="D9" s="778"/>
      <c r="E9" s="778"/>
      <c r="F9" s="780"/>
      <c r="G9" s="778"/>
    </row>
    <row r="10" spans="1:7" ht="26.25" customHeight="1">
      <c r="A10" s="782"/>
      <c r="B10" s="783"/>
      <c r="C10" s="778"/>
      <c r="D10" s="778"/>
      <c r="E10" s="778"/>
      <c r="F10" s="781"/>
      <c r="G10" s="778"/>
    </row>
    <row r="11" spans="1:7" s="310" customFormat="1" ht="12" customHeight="1">
      <c r="A11" s="423">
        <v>1</v>
      </c>
      <c r="B11" s="424" t="s">
        <v>30</v>
      </c>
      <c r="C11" s="425">
        <v>62306</v>
      </c>
      <c r="D11" s="426">
        <v>54699</v>
      </c>
      <c r="E11" s="425">
        <v>63682</v>
      </c>
      <c r="F11" s="425">
        <v>63682</v>
      </c>
      <c r="G11" s="425">
        <v>63682</v>
      </c>
    </row>
    <row r="12" spans="1:7" s="310" customFormat="1" ht="12">
      <c r="A12" s="306">
        <v>2</v>
      </c>
      <c r="B12" s="307" t="s">
        <v>168</v>
      </c>
      <c r="C12" s="308">
        <v>12114</v>
      </c>
      <c r="D12" s="309">
        <v>11361</v>
      </c>
      <c r="E12" s="308">
        <v>13504</v>
      </c>
      <c r="F12" s="308">
        <v>13018</v>
      </c>
      <c r="G12" s="308">
        <v>13018</v>
      </c>
    </row>
    <row r="13" spans="1:7" s="310" customFormat="1" ht="12">
      <c r="A13" s="306">
        <v>3</v>
      </c>
      <c r="B13" s="307" t="s">
        <v>169</v>
      </c>
      <c r="C13" s="308">
        <v>44990</v>
      </c>
      <c r="D13" s="309">
        <v>36405</v>
      </c>
      <c r="E13" s="308">
        <v>54168</v>
      </c>
      <c r="F13" s="308">
        <v>54168</v>
      </c>
      <c r="G13" s="308">
        <v>54168</v>
      </c>
    </row>
    <row r="14" spans="1:7" s="310" customFormat="1" ht="12">
      <c r="A14" s="306">
        <v>4</v>
      </c>
      <c r="B14" s="307" t="s">
        <v>170</v>
      </c>
      <c r="C14" s="308">
        <v>46218</v>
      </c>
      <c r="D14" s="309">
        <v>18043</v>
      </c>
      <c r="E14" s="308">
        <v>28096</v>
      </c>
      <c r="F14" s="308">
        <v>23883</v>
      </c>
      <c r="G14" s="308">
        <v>23883</v>
      </c>
    </row>
    <row r="15" spans="1:7" s="310" customFormat="1" ht="12">
      <c r="A15" s="306">
        <v>5</v>
      </c>
      <c r="B15" s="307" t="s">
        <v>171</v>
      </c>
      <c r="C15" s="308">
        <v>12680</v>
      </c>
      <c r="D15" s="309">
        <v>62976</v>
      </c>
      <c r="E15" s="308">
        <v>94350</v>
      </c>
      <c r="F15" s="308">
        <v>2928</v>
      </c>
      <c r="G15" s="308">
        <v>2928</v>
      </c>
    </row>
    <row r="16" spans="1:7" s="310" customFormat="1" ht="12">
      <c r="A16" s="306">
        <v>6</v>
      </c>
      <c r="B16" s="307"/>
      <c r="C16" s="308">
        <v>0</v>
      </c>
      <c r="D16" s="309">
        <v>0</v>
      </c>
      <c r="E16" s="308">
        <v>0</v>
      </c>
      <c r="F16" s="308"/>
      <c r="G16" s="308">
        <v>0</v>
      </c>
    </row>
    <row r="17" spans="1:7" s="310" customFormat="1" ht="12">
      <c r="A17" s="306">
        <v>7</v>
      </c>
      <c r="B17" s="307" t="s">
        <v>172</v>
      </c>
      <c r="C17" s="308">
        <v>545</v>
      </c>
      <c r="D17" s="309">
        <v>7014</v>
      </c>
      <c r="E17" s="308">
        <v>9955</v>
      </c>
      <c r="F17" s="308">
        <v>9955</v>
      </c>
      <c r="G17" s="308">
        <v>9955</v>
      </c>
    </row>
    <row r="18" spans="1:7" s="310" customFormat="1" ht="12">
      <c r="A18" s="306">
        <v>8</v>
      </c>
      <c r="B18" s="311" t="s">
        <v>173</v>
      </c>
      <c r="C18" s="308">
        <v>0</v>
      </c>
      <c r="D18" s="308">
        <v>0</v>
      </c>
      <c r="E18" s="308">
        <v>0</v>
      </c>
      <c r="F18" s="308"/>
      <c r="G18" s="308">
        <v>0</v>
      </c>
    </row>
    <row r="19" spans="1:7" s="310" customFormat="1" ht="12">
      <c r="A19" s="306">
        <v>9</v>
      </c>
      <c r="B19" s="307" t="s">
        <v>174</v>
      </c>
      <c r="C19" s="308">
        <v>6234</v>
      </c>
      <c r="D19" s="308">
        <v>7874</v>
      </c>
      <c r="E19" s="308">
        <v>6273</v>
      </c>
      <c r="F19" s="308">
        <v>236</v>
      </c>
      <c r="G19" s="308">
        <v>236</v>
      </c>
    </row>
    <row r="20" spans="1:7" s="310" customFormat="1" ht="12">
      <c r="A20" s="306">
        <v>10</v>
      </c>
      <c r="B20" s="307" t="s">
        <v>175</v>
      </c>
      <c r="C20" s="308">
        <v>0</v>
      </c>
      <c r="D20" s="308">
        <v>4020</v>
      </c>
      <c r="E20" s="308">
        <v>2680</v>
      </c>
      <c r="F20" s="308">
        <v>2680</v>
      </c>
      <c r="G20" s="308">
        <v>2680</v>
      </c>
    </row>
    <row r="21" spans="1:7" s="310" customFormat="1" ht="12">
      <c r="A21" s="306">
        <v>11</v>
      </c>
      <c r="B21" s="307" t="s">
        <v>176</v>
      </c>
      <c r="C21" s="308">
        <v>4870</v>
      </c>
      <c r="D21" s="309">
        <v>0</v>
      </c>
      <c r="E21" s="308">
        <v>0</v>
      </c>
      <c r="F21" s="308"/>
      <c r="G21" s="308">
        <v>0</v>
      </c>
    </row>
    <row r="22" spans="1:7" s="310" customFormat="1" ht="12">
      <c r="A22" s="306">
        <v>12</v>
      </c>
      <c r="B22" s="307"/>
      <c r="C22" s="308"/>
      <c r="D22" s="308"/>
      <c r="E22" s="308"/>
      <c r="F22" s="308"/>
      <c r="G22" s="308"/>
    </row>
    <row r="23" spans="1:7" s="310" customFormat="1" ht="12">
      <c r="A23" s="427">
        <v>13</v>
      </c>
      <c r="B23" s="428" t="s">
        <v>177</v>
      </c>
      <c r="C23" s="322">
        <f>SUM(C11:C22)</f>
        <v>189957</v>
      </c>
      <c r="D23" s="322">
        <f>SUM(D11:D22)</f>
        <v>202392</v>
      </c>
      <c r="E23" s="322">
        <f>SUM(E11:E22)</f>
        <v>272708</v>
      </c>
      <c r="F23" s="322">
        <f>SUM(F11:F22)</f>
        <v>170550</v>
      </c>
      <c r="G23" s="322">
        <f>SUM(G11:G22)</f>
        <v>170550</v>
      </c>
    </row>
    <row r="24" spans="1:7" s="310" customFormat="1" ht="12">
      <c r="A24" s="306">
        <v>14</v>
      </c>
      <c r="B24" s="307" t="s">
        <v>178</v>
      </c>
      <c r="C24" s="308">
        <v>0</v>
      </c>
      <c r="D24" s="308">
        <v>0</v>
      </c>
      <c r="E24" s="308">
        <v>0</v>
      </c>
      <c r="F24" s="308"/>
      <c r="G24" s="308">
        <v>0</v>
      </c>
    </row>
    <row r="25" spans="1:7" s="310" customFormat="1" ht="12">
      <c r="A25" s="306">
        <v>15</v>
      </c>
      <c r="B25" s="307" t="s">
        <v>179</v>
      </c>
      <c r="C25" s="308">
        <v>0</v>
      </c>
      <c r="D25" s="308">
        <v>0</v>
      </c>
      <c r="E25" s="308">
        <v>0</v>
      </c>
      <c r="F25" s="308"/>
      <c r="G25" s="308">
        <v>0</v>
      </c>
    </row>
    <row r="26" spans="1:7" s="310" customFormat="1" ht="12">
      <c r="A26" s="306">
        <v>16</v>
      </c>
      <c r="B26" s="307" t="s">
        <v>180</v>
      </c>
      <c r="C26" s="308">
        <v>0</v>
      </c>
      <c r="D26" s="308">
        <v>0</v>
      </c>
      <c r="E26" s="308">
        <v>0</v>
      </c>
      <c r="F26" s="308"/>
      <c r="G26" s="308">
        <v>0</v>
      </c>
    </row>
    <row r="27" spans="1:7" s="310" customFormat="1" ht="12">
      <c r="A27" s="306">
        <v>17</v>
      </c>
      <c r="B27" s="307" t="s">
        <v>181</v>
      </c>
      <c r="C27" s="308">
        <v>0</v>
      </c>
      <c r="D27" s="308">
        <v>4856</v>
      </c>
      <c r="E27" s="308">
        <v>2616</v>
      </c>
      <c r="F27" s="308">
        <v>2616</v>
      </c>
      <c r="G27" s="308">
        <v>2616</v>
      </c>
    </row>
    <row r="28" spans="1:7" s="310" customFormat="1" ht="12">
      <c r="A28" s="306">
        <v>18</v>
      </c>
      <c r="B28" s="307" t="s">
        <v>403</v>
      </c>
      <c r="C28" s="308">
        <v>40495</v>
      </c>
      <c r="D28" s="308">
        <v>46713</v>
      </c>
      <c r="E28" s="308">
        <v>52816</v>
      </c>
      <c r="F28" s="308">
        <v>45961</v>
      </c>
      <c r="G28" s="308">
        <v>45961</v>
      </c>
    </row>
    <row r="29" spans="1:7" s="310" customFormat="1" ht="12">
      <c r="A29" s="315">
        <v>19</v>
      </c>
      <c r="B29" s="316" t="s">
        <v>182</v>
      </c>
      <c r="C29" s="317">
        <f>SUM(C24:C28)</f>
        <v>40495</v>
      </c>
      <c r="D29" s="317">
        <f>SUM(D24:D28)</f>
        <v>51569</v>
      </c>
      <c r="E29" s="317">
        <f>SUM(E24:E28)</f>
        <v>55432</v>
      </c>
      <c r="F29" s="317">
        <f>SUM(F24:F28)</f>
        <v>48577</v>
      </c>
      <c r="G29" s="317">
        <f>SUM(G24:G28)</f>
        <v>48577</v>
      </c>
    </row>
    <row r="30" spans="1:7" s="310" customFormat="1" ht="12">
      <c r="A30" s="306">
        <v>20</v>
      </c>
      <c r="B30" s="307" t="s">
        <v>183</v>
      </c>
      <c r="C30" s="308">
        <v>0</v>
      </c>
      <c r="D30" s="309">
        <v>0</v>
      </c>
      <c r="E30" s="308">
        <v>0</v>
      </c>
      <c r="F30" s="308"/>
      <c r="G30" s="308">
        <v>0</v>
      </c>
    </row>
    <row r="31" spans="1:7" s="310" customFormat="1" ht="12">
      <c r="A31" s="306">
        <v>21</v>
      </c>
      <c r="B31" s="307"/>
      <c r="C31" s="308"/>
      <c r="D31" s="309"/>
      <c r="E31" s="308"/>
      <c r="F31" s="308"/>
      <c r="G31" s="308"/>
    </row>
    <row r="32" spans="1:7" s="310" customFormat="1" ht="12">
      <c r="A32" s="427">
        <v>22</v>
      </c>
      <c r="B32" s="428" t="s">
        <v>184</v>
      </c>
      <c r="C32" s="322">
        <f>C23+C29+C30+C31</f>
        <v>230452</v>
      </c>
      <c r="D32" s="322">
        <f>D23+D29+D30+D31</f>
        <v>253961</v>
      </c>
      <c r="E32" s="322">
        <f>E23+E29+E30+E31</f>
        <v>328140</v>
      </c>
      <c r="F32" s="322">
        <f>F23+F29+F30+F31</f>
        <v>219127</v>
      </c>
      <c r="G32" s="322">
        <f>G23+G29+G30+G31</f>
        <v>219127</v>
      </c>
    </row>
    <row r="33" spans="1:7" s="310" customFormat="1" ht="12">
      <c r="A33" s="306">
        <v>24</v>
      </c>
      <c r="B33" s="307" t="s">
        <v>185</v>
      </c>
      <c r="C33" s="308">
        <v>157688</v>
      </c>
      <c r="D33" s="309">
        <v>168622</v>
      </c>
      <c r="E33" s="308">
        <v>239964</v>
      </c>
      <c r="F33" s="308">
        <v>212070</v>
      </c>
      <c r="G33" s="308">
        <v>212070</v>
      </c>
    </row>
    <row r="34" spans="1:7" s="310" customFormat="1" ht="12">
      <c r="A34" s="306">
        <v>25</v>
      </c>
      <c r="B34" s="311" t="s">
        <v>186</v>
      </c>
      <c r="C34" s="308">
        <v>116324</v>
      </c>
      <c r="D34" s="309">
        <v>99111</v>
      </c>
      <c r="E34" s="308">
        <v>160821</v>
      </c>
      <c r="F34" s="308">
        <v>160821</v>
      </c>
      <c r="G34" s="308">
        <v>160821</v>
      </c>
    </row>
    <row r="35" spans="1:7" s="310" customFormat="1" ht="12">
      <c r="A35" s="306">
        <v>26</v>
      </c>
      <c r="B35" s="307" t="s">
        <v>187</v>
      </c>
      <c r="C35" s="308">
        <v>17</v>
      </c>
      <c r="D35" s="309">
        <v>0</v>
      </c>
      <c r="E35" s="308">
        <v>0</v>
      </c>
      <c r="F35" s="308">
        <v>10487</v>
      </c>
      <c r="G35" s="308">
        <v>10487</v>
      </c>
    </row>
    <row r="36" spans="1:7" s="310" customFormat="1" ht="12">
      <c r="A36" s="306">
        <v>27</v>
      </c>
      <c r="B36" s="311" t="s">
        <v>188</v>
      </c>
      <c r="C36" s="308">
        <v>17</v>
      </c>
      <c r="D36" s="309">
        <v>0</v>
      </c>
      <c r="E36" s="308">
        <v>0</v>
      </c>
      <c r="F36" s="308">
        <v>10487</v>
      </c>
      <c r="G36" s="308">
        <v>10487</v>
      </c>
    </row>
    <row r="37" spans="1:7" s="310" customFormat="1" ht="12">
      <c r="A37" s="306">
        <v>28</v>
      </c>
      <c r="B37" s="311" t="s">
        <v>189</v>
      </c>
      <c r="C37" s="308">
        <v>38613</v>
      </c>
      <c r="D37" s="309">
        <v>26473</v>
      </c>
      <c r="E37" s="308">
        <v>26473</v>
      </c>
      <c r="F37" s="308">
        <v>40509</v>
      </c>
      <c r="G37" s="308">
        <v>36344</v>
      </c>
    </row>
    <row r="38" spans="1:7" s="310" customFormat="1" ht="12">
      <c r="A38" s="306">
        <v>29</v>
      </c>
      <c r="B38" s="311" t="s">
        <v>190</v>
      </c>
      <c r="C38" s="308">
        <v>36664</v>
      </c>
      <c r="D38" s="309">
        <v>24525</v>
      </c>
      <c r="E38" s="308">
        <v>24525</v>
      </c>
      <c r="F38" s="308">
        <v>36439</v>
      </c>
      <c r="G38" s="308">
        <v>33571</v>
      </c>
    </row>
    <row r="39" spans="1:7" s="310" customFormat="1" ht="12">
      <c r="A39" s="306">
        <v>30</v>
      </c>
      <c r="B39" s="311" t="s">
        <v>191</v>
      </c>
      <c r="C39" s="308">
        <v>1949</v>
      </c>
      <c r="D39" s="309">
        <v>1948</v>
      </c>
      <c r="E39" s="308">
        <v>1948</v>
      </c>
      <c r="F39" s="308">
        <v>4070</v>
      </c>
      <c r="G39" s="308">
        <v>2773</v>
      </c>
    </row>
    <row r="40" spans="1:7" s="310" customFormat="1" ht="12">
      <c r="A40" s="306">
        <v>31</v>
      </c>
      <c r="B40" s="307" t="s">
        <v>15</v>
      </c>
      <c r="C40" s="308">
        <v>9039</v>
      </c>
      <c r="D40" s="309">
        <v>6503</v>
      </c>
      <c r="E40" s="308">
        <v>6503</v>
      </c>
      <c r="F40" s="308">
        <v>17594</v>
      </c>
      <c r="G40" s="308">
        <v>16021</v>
      </c>
    </row>
    <row r="41" spans="1:7" s="310" customFormat="1" ht="12">
      <c r="A41" s="306">
        <v>32</v>
      </c>
      <c r="B41" s="307" t="s">
        <v>16</v>
      </c>
      <c r="C41" s="308">
        <v>0</v>
      </c>
      <c r="D41" s="308">
        <v>0</v>
      </c>
      <c r="E41" s="308">
        <v>0</v>
      </c>
      <c r="F41" s="308">
        <v>13087</v>
      </c>
      <c r="G41" s="308">
        <v>102</v>
      </c>
    </row>
    <row r="42" spans="1:7" s="310" customFormat="1" ht="12">
      <c r="A42" s="306">
        <v>33</v>
      </c>
      <c r="B42" s="311" t="s">
        <v>192</v>
      </c>
      <c r="C42" s="308">
        <v>0</v>
      </c>
      <c r="D42" s="308">
        <v>0</v>
      </c>
      <c r="E42" s="308">
        <v>0</v>
      </c>
      <c r="F42" s="308"/>
      <c r="G42" s="308">
        <v>0</v>
      </c>
    </row>
    <row r="43" spans="1:7" s="310" customFormat="1" ht="12">
      <c r="A43" s="306">
        <v>34</v>
      </c>
      <c r="B43" s="307" t="s">
        <v>193</v>
      </c>
      <c r="C43" s="308">
        <v>19059</v>
      </c>
      <c r="D43" s="308">
        <v>0</v>
      </c>
      <c r="E43" s="308">
        <v>0</v>
      </c>
      <c r="F43" s="308"/>
      <c r="G43" s="308">
        <v>12770</v>
      </c>
    </row>
    <row r="44" spans="1:7" s="310" customFormat="1" ht="30.75" customHeight="1">
      <c r="A44" s="306">
        <v>35</v>
      </c>
      <c r="B44" s="318" t="s">
        <v>194</v>
      </c>
      <c r="C44" s="308">
        <v>0</v>
      </c>
      <c r="D44" s="308">
        <v>0</v>
      </c>
      <c r="E44" s="308">
        <v>0</v>
      </c>
      <c r="F44" s="308"/>
      <c r="G44" s="308">
        <v>0</v>
      </c>
    </row>
    <row r="45" spans="1:7" s="310" customFormat="1" ht="12">
      <c r="A45" s="306">
        <v>36</v>
      </c>
      <c r="B45" s="307" t="s">
        <v>195</v>
      </c>
      <c r="C45" s="308">
        <v>0</v>
      </c>
      <c r="D45" s="308">
        <v>0</v>
      </c>
      <c r="E45" s="308">
        <v>0</v>
      </c>
      <c r="F45" s="308"/>
      <c r="G45" s="308">
        <v>0</v>
      </c>
    </row>
    <row r="46" spans="1:7" s="310" customFormat="1" ht="31.5" customHeight="1">
      <c r="A46" s="306">
        <v>37</v>
      </c>
      <c r="B46" s="318" t="s">
        <v>196</v>
      </c>
      <c r="C46" s="308">
        <v>0</v>
      </c>
      <c r="D46" s="308">
        <v>0</v>
      </c>
      <c r="E46" s="308">
        <v>0</v>
      </c>
      <c r="F46" s="308"/>
      <c r="G46" s="308">
        <v>0</v>
      </c>
    </row>
    <row r="47" spans="1:7" s="310" customFormat="1" ht="27" customHeight="1">
      <c r="A47" s="427">
        <v>38</v>
      </c>
      <c r="B47" s="429" t="s">
        <v>197</v>
      </c>
      <c r="C47" s="322">
        <f>SUM(C33:C46)-C34-C36-C38-C39-C42-C44-C46</f>
        <v>224416</v>
      </c>
      <c r="D47" s="322">
        <f>SUM(D33:D46)-D34-D36-D38-D39-D42-D44-D46</f>
        <v>201598</v>
      </c>
      <c r="E47" s="322">
        <f>SUM(E33:E46)-E34-E36-E38-E39-E42-E44-E46</f>
        <v>272940</v>
      </c>
      <c r="F47" s="322">
        <f>SUM(F33:F46)-F34-F36-F38-F39-F42-F44-F46</f>
        <v>293747</v>
      </c>
      <c r="G47" s="322">
        <f>SUM(G33:G46)-G34-G36-G38-G39-G42-G44-G46</f>
        <v>287794</v>
      </c>
    </row>
    <row r="48" spans="1:7" s="310" customFormat="1" ht="12">
      <c r="A48" s="306">
        <v>36</v>
      </c>
      <c r="B48" s="307" t="s">
        <v>198</v>
      </c>
      <c r="C48" s="308">
        <v>0</v>
      </c>
      <c r="D48" s="308">
        <v>0</v>
      </c>
      <c r="E48" s="308">
        <v>0</v>
      </c>
      <c r="F48" s="308"/>
      <c r="G48" s="308">
        <v>0</v>
      </c>
    </row>
    <row r="49" spans="1:7" s="310" customFormat="1" ht="12">
      <c r="A49" s="306">
        <v>37</v>
      </c>
      <c r="B49" s="307" t="s">
        <v>199</v>
      </c>
      <c r="C49" s="308">
        <v>0</v>
      </c>
      <c r="D49" s="308">
        <v>0</v>
      </c>
      <c r="E49" s="308">
        <v>0</v>
      </c>
      <c r="F49" s="308"/>
      <c r="G49" s="308">
        <v>0</v>
      </c>
    </row>
    <row r="50" spans="1:7" s="310" customFormat="1" ht="12">
      <c r="A50" s="306">
        <v>38</v>
      </c>
      <c r="B50" s="307" t="s">
        <v>200</v>
      </c>
      <c r="C50" s="308">
        <v>0</v>
      </c>
      <c r="D50" s="308">
        <v>52363</v>
      </c>
      <c r="E50" s="308">
        <v>52363</v>
      </c>
      <c r="F50" s="308">
        <v>52363</v>
      </c>
      <c r="G50" s="308">
        <v>52363</v>
      </c>
    </row>
    <row r="51" spans="1:7" s="310" customFormat="1" ht="12">
      <c r="A51" s="306">
        <v>39</v>
      </c>
      <c r="B51" s="307" t="s">
        <v>180</v>
      </c>
      <c r="C51" s="308">
        <v>2616</v>
      </c>
      <c r="D51" s="308">
        <v>0</v>
      </c>
      <c r="E51" s="308">
        <v>2837</v>
      </c>
      <c r="F51" s="308">
        <v>2837</v>
      </c>
      <c r="G51" s="308">
        <v>2837</v>
      </c>
    </row>
    <row r="52" spans="1:7" s="310" customFormat="1" ht="12">
      <c r="A52" s="306">
        <v>40</v>
      </c>
      <c r="B52" s="307" t="s">
        <v>201</v>
      </c>
      <c r="C52" s="308">
        <v>0</v>
      </c>
      <c r="D52" s="308">
        <v>0</v>
      </c>
      <c r="E52" s="308">
        <v>0</v>
      </c>
      <c r="F52" s="308"/>
      <c r="G52" s="308">
        <v>0</v>
      </c>
    </row>
    <row r="53" spans="1:7" s="310" customFormat="1" ht="12">
      <c r="A53" s="306">
        <v>41</v>
      </c>
      <c r="B53" s="307" t="s">
        <v>202</v>
      </c>
      <c r="C53" s="308">
        <v>0</v>
      </c>
      <c r="D53" s="308">
        <v>0</v>
      </c>
      <c r="E53" s="308">
        <v>0</v>
      </c>
      <c r="F53" s="308"/>
      <c r="G53" s="308">
        <v>0</v>
      </c>
    </row>
    <row r="54" spans="1:7" s="310" customFormat="1" ht="12">
      <c r="A54" s="306">
        <v>42</v>
      </c>
      <c r="B54" s="307" t="s">
        <v>203</v>
      </c>
      <c r="C54" s="308">
        <v>0</v>
      </c>
      <c r="D54" s="308">
        <v>0</v>
      </c>
      <c r="E54" s="308">
        <v>0</v>
      </c>
      <c r="F54" s="308"/>
      <c r="G54" s="308">
        <v>0</v>
      </c>
    </row>
    <row r="55" spans="1:7" s="310" customFormat="1" ht="12">
      <c r="A55" s="306">
        <v>43</v>
      </c>
      <c r="B55" s="307" t="s">
        <v>204</v>
      </c>
      <c r="C55" s="308">
        <v>0</v>
      </c>
      <c r="D55" s="309">
        <v>0</v>
      </c>
      <c r="E55" s="308"/>
      <c r="F55" s="308"/>
      <c r="G55" s="308">
        <v>0</v>
      </c>
    </row>
    <row r="56" spans="1:7" s="310" customFormat="1" ht="12">
      <c r="A56" s="315">
        <v>44</v>
      </c>
      <c r="B56" s="316" t="s">
        <v>205</v>
      </c>
      <c r="C56" s="320">
        <f>SUM(C48:C55)</f>
        <v>2616</v>
      </c>
      <c r="D56" s="320">
        <f>SUM(D48:D55)</f>
        <v>52363</v>
      </c>
      <c r="E56" s="320">
        <f>SUM(E48:E55)</f>
        <v>55200</v>
      </c>
      <c r="F56" s="320">
        <f>SUM(F48:F55)</f>
        <v>55200</v>
      </c>
      <c r="G56" s="320">
        <f>SUM(G48:G55)</f>
        <v>55200</v>
      </c>
    </row>
    <row r="57" spans="1:7" s="310" customFormat="1" ht="12">
      <c r="A57" s="306">
        <v>45</v>
      </c>
      <c r="B57" s="307" t="s">
        <v>206</v>
      </c>
      <c r="C57" s="308">
        <v>0</v>
      </c>
      <c r="D57" s="309">
        <v>0</v>
      </c>
      <c r="E57" s="308">
        <v>0</v>
      </c>
      <c r="F57" s="308"/>
      <c r="G57" s="308">
        <v>0</v>
      </c>
    </row>
    <row r="58" spans="1:7" s="310" customFormat="1" ht="12">
      <c r="A58" s="306">
        <v>46</v>
      </c>
      <c r="B58" s="307"/>
      <c r="C58" s="308"/>
      <c r="D58" s="309"/>
      <c r="E58" s="308"/>
      <c r="F58" s="308"/>
      <c r="G58" s="308"/>
    </row>
    <row r="59" spans="1:7" s="310" customFormat="1" ht="12">
      <c r="A59" s="427">
        <v>47</v>
      </c>
      <c r="B59" s="428" t="s">
        <v>207</v>
      </c>
      <c r="C59" s="322">
        <f>C47+C56+SUM(C57:C58)</f>
        <v>227032</v>
      </c>
      <c r="D59" s="322">
        <f>D47+D56+SUM(D57:D58)</f>
        <v>253961</v>
      </c>
      <c r="E59" s="322">
        <f>E47+E56+SUM(E57:E58)</f>
        <v>328140</v>
      </c>
      <c r="F59" s="322">
        <f>F47+F56+SUM(F57:F58)</f>
        <v>348947</v>
      </c>
      <c r="G59" s="322">
        <f>G47+G56+SUM(G57:G58)</f>
        <v>342994</v>
      </c>
    </row>
    <row r="60" spans="1:7" s="310" customFormat="1" ht="26.25" customHeight="1">
      <c r="A60" s="427">
        <v>48</v>
      </c>
      <c r="B60" s="430" t="s">
        <v>208</v>
      </c>
      <c r="C60" s="322">
        <f>C47-C23</f>
        <v>34459</v>
      </c>
      <c r="D60" s="322">
        <f>D47-D23</f>
        <v>-794</v>
      </c>
      <c r="E60" s="322">
        <f>E47-E23</f>
        <v>232</v>
      </c>
      <c r="F60" s="322">
        <f>F47-F23</f>
        <v>123197</v>
      </c>
      <c r="G60" s="322">
        <f>G47-G23</f>
        <v>117244</v>
      </c>
    </row>
    <row r="61" spans="1:7" s="310" customFormat="1" ht="12">
      <c r="A61" s="427">
        <v>49</v>
      </c>
      <c r="B61" s="428" t="s">
        <v>209</v>
      </c>
      <c r="C61" s="322">
        <f>C56-C29</f>
        <v>-37879</v>
      </c>
      <c r="D61" s="322">
        <f>D56-D29</f>
        <v>794</v>
      </c>
      <c r="E61" s="322">
        <f>E56-E29</f>
        <v>-232</v>
      </c>
      <c r="F61" s="322">
        <f>F56-F29</f>
        <v>6623</v>
      </c>
      <c r="G61" s="322">
        <f>G56-G29</f>
        <v>6623</v>
      </c>
    </row>
    <row r="62" spans="1:7" s="310" customFormat="1" ht="21" customHeight="1">
      <c r="A62" s="427">
        <v>50</v>
      </c>
      <c r="B62" s="430" t="s">
        <v>210</v>
      </c>
      <c r="C62" s="322">
        <f>C59-C32</f>
        <v>-3420</v>
      </c>
      <c r="D62" s="322">
        <f>D59-D32</f>
        <v>0</v>
      </c>
      <c r="E62" s="322">
        <f>E59-E32</f>
        <v>0</v>
      </c>
      <c r="F62" s="322">
        <f>F59-F32</f>
        <v>129820</v>
      </c>
      <c r="G62" s="322">
        <f>G59-G32</f>
        <v>123867</v>
      </c>
    </row>
  </sheetData>
  <sheetProtection/>
  <mergeCells count="12">
    <mergeCell ref="G8:G10"/>
    <mergeCell ref="C7:G7"/>
    <mergeCell ref="C8:C10"/>
    <mergeCell ref="F8:F10"/>
    <mergeCell ref="A4:G4"/>
    <mergeCell ref="A5:G5"/>
    <mergeCell ref="A1:G1"/>
    <mergeCell ref="A7:A10"/>
    <mergeCell ref="A3:G3"/>
    <mergeCell ref="B7:B10"/>
    <mergeCell ref="D8:D10"/>
    <mergeCell ref="E8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Q47"/>
  <sheetViews>
    <sheetView zoomScalePageLayoutView="0" workbookViewId="0" topLeftCell="A1">
      <selection activeCell="D1" sqref="D1:G1"/>
    </sheetView>
  </sheetViews>
  <sheetFormatPr defaultColWidth="9.140625" defaultRowHeight="12.75"/>
  <cols>
    <col min="1" max="1" width="50.28125" style="0" customWidth="1"/>
    <col min="2" max="8" width="15.7109375" style="0" customWidth="1"/>
  </cols>
  <sheetData>
    <row r="1" spans="2:7" ht="12.75">
      <c r="B1" s="272"/>
      <c r="C1" s="272"/>
      <c r="D1" s="785" t="s">
        <v>676</v>
      </c>
      <c r="E1" s="785"/>
      <c r="F1" s="785"/>
      <c r="G1" s="785"/>
    </row>
    <row r="2" spans="1:17" ht="61.5" customHeight="1">
      <c r="A2" s="786" t="s">
        <v>511</v>
      </c>
      <c r="B2" s="786"/>
      <c r="C2" s="786"/>
      <c r="D2" s="786"/>
      <c r="E2" s="786"/>
      <c r="F2" s="786"/>
      <c r="G2" s="786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7" customHeight="1">
      <c r="A3" s="787">
        <v>42369</v>
      </c>
      <c r="B3" s="787"/>
      <c r="C3" s="787"/>
      <c r="D3" s="787"/>
      <c r="E3" s="787"/>
      <c r="F3" s="787"/>
      <c r="G3" s="787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4.25" customHeight="1">
      <c r="B4" s="271"/>
      <c r="C4" s="271"/>
      <c r="D4" s="271"/>
      <c r="E4" s="271"/>
      <c r="F4" s="784" t="s">
        <v>308</v>
      </c>
      <c r="G4" s="78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8" s="249" customFormat="1" ht="61.5" customHeight="1">
      <c r="A5" s="646" t="s">
        <v>215</v>
      </c>
      <c r="B5" s="647" t="s">
        <v>506</v>
      </c>
      <c r="C5" s="647" t="s">
        <v>531</v>
      </c>
      <c r="D5" s="647" t="s">
        <v>532</v>
      </c>
      <c r="E5" s="648" t="s">
        <v>536</v>
      </c>
      <c r="F5" s="647" t="s">
        <v>533</v>
      </c>
      <c r="G5" s="647" t="s">
        <v>535</v>
      </c>
      <c r="H5" s="273"/>
    </row>
    <row r="6" spans="1:7" s="278" customFormat="1" ht="11.25">
      <c r="A6" s="274" t="s">
        <v>216</v>
      </c>
      <c r="B6" s="275">
        <v>3215</v>
      </c>
      <c r="C6" s="275">
        <v>3215</v>
      </c>
      <c r="D6" s="275">
        <v>3215</v>
      </c>
      <c r="E6" s="276">
        <v>3215</v>
      </c>
      <c r="F6" s="277"/>
      <c r="G6" s="277"/>
    </row>
    <row r="7" spans="1:7" s="278" customFormat="1" ht="11.25">
      <c r="A7" s="274" t="s">
        <v>3</v>
      </c>
      <c r="B7" s="275">
        <v>3168</v>
      </c>
      <c r="C7" s="275">
        <v>3168</v>
      </c>
      <c r="D7" s="275">
        <v>3168</v>
      </c>
      <c r="E7" s="276">
        <v>3168</v>
      </c>
      <c r="F7" s="277"/>
      <c r="G7" s="277"/>
    </row>
    <row r="8" spans="1:7" s="278" customFormat="1" ht="11.25">
      <c r="A8" s="274" t="s">
        <v>217</v>
      </c>
      <c r="B8" s="275">
        <v>100</v>
      </c>
      <c r="C8" s="275">
        <v>100</v>
      </c>
      <c r="D8" s="275">
        <v>100</v>
      </c>
      <c r="E8" s="276">
        <v>100</v>
      </c>
      <c r="F8" s="277"/>
      <c r="G8" s="277"/>
    </row>
    <row r="9" spans="1:7" s="278" customFormat="1" ht="11.25">
      <c r="A9" s="274" t="s">
        <v>33</v>
      </c>
      <c r="B9" s="275">
        <v>1639</v>
      </c>
      <c r="C9" s="275">
        <v>1639</v>
      </c>
      <c r="D9" s="275">
        <v>1639</v>
      </c>
      <c r="E9" s="276">
        <v>1639</v>
      </c>
      <c r="F9" s="277"/>
      <c r="G9" s="277"/>
    </row>
    <row r="10" spans="1:7" s="278" customFormat="1" ht="11.25">
      <c r="A10" s="274" t="s">
        <v>323</v>
      </c>
      <c r="B10" s="275">
        <v>1598</v>
      </c>
      <c r="C10" s="275">
        <v>1598</v>
      </c>
      <c r="D10" s="275">
        <v>1598</v>
      </c>
      <c r="E10" s="276">
        <v>1598</v>
      </c>
      <c r="F10" s="277"/>
      <c r="G10" s="277"/>
    </row>
    <row r="11" spans="1:7" s="278" customFormat="1" ht="11.25">
      <c r="A11" s="279" t="s">
        <v>507</v>
      </c>
      <c r="B11" s="280">
        <v>5</v>
      </c>
      <c r="C11" s="280">
        <v>5</v>
      </c>
      <c r="D11" s="280">
        <v>5</v>
      </c>
      <c r="E11" s="281">
        <v>5</v>
      </c>
      <c r="F11" s="282"/>
      <c r="G11" s="282"/>
    </row>
    <row r="12" spans="1:7" s="249" customFormat="1" ht="11.25">
      <c r="A12" s="283" t="s">
        <v>519</v>
      </c>
      <c r="B12" s="280">
        <v>0</v>
      </c>
      <c r="C12" s="280">
        <v>84</v>
      </c>
      <c r="D12" s="280">
        <v>84</v>
      </c>
      <c r="E12" s="284">
        <v>84</v>
      </c>
      <c r="F12" s="285"/>
      <c r="G12" s="285"/>
    </row>
    <row r="13" spans="1:7" s="249" customFormat="1" ht="22.5">
      <c r="A13" s="638" t="s">
        <v>513</v>
      </c>
      <c r="B13" s="639">
        <f aca="true" t="shared" si="0" ref="B13:G13">SUM(B6:B12)</f>
        <v>9725</v>
      </c>
      <c r="C13" s="639">
        <f t="shared" si="0"/>
        <v>9809</v>
      </c>
      <c r="D13" s="639">
        <f t="shared" si="0"/>
        <v>9809</v>
      </c>
      <c r="E13" s="640">
        <f t="shared" si="0"/>
        <v>9809</v>
      </c>
      <c r="F13" s="640">
        <f t="shared" si="0"/>
        <v>0</v>
      </c>
      <c r="G13" s="641">
        <f t="shared" si="0"/>
        <v>0</v>
      </c>
    </row>
    <row r="14" spans="1:7" s="249" customFormat="1" ht="22.5">
      <c r="A14" s="286" t="s">
        <v>508</v>
      </c>
      <c r="B14" s="282">
        <v>33374</v>
      </c>
      <c r="C14" s="282">
        <v>32774</v>
      </c>
      <c r="D14" s="282">
        <v>32774</v>
      </c>
      <c r="E14" s="281">
        <v>32970</v>
      </c>
      <c r="F14" s="282"/>
      <c r="G14" s="282"/>
    </row>
    <row r="15" spans="1:9" s="249" customFormat="1" ht="11.25">
      <c r="A15" s="279" t="s">
        <v>509</v>
      </c>
      <c r="B15" s="282">
        <v>4853</v>
      </c>
      <c r="C15" s="282">
        <v>4853</v>
      </c>
      <c r="D15" s="282">
        <v>4853</v>
      </c>
      <c r="E15" s="281">
        <v>2365</v>
      </c>
      <c r="F15" s="282"/>
      <c r="G15" s="282"/>
      <c r="I15" s="287"/>
    </row>
    <row r="16" spans="1:7" s="249" customFormat="1" ht="22.5">
      <c r="A16" s="638" t="s">
        <v>514</v>
      </c>
      <c r="B16" s="641">
        <f>SUM(B14:B15)</f>
        <v>38227</v>
      </c>
      <c r="C16" s="641">
        <f>SUM(C14:C15)</f>
        <v>37627</v>
      </c>
      <c r="D16" s="641">
        <f>SUM(D14:D15)</f>
        <v>37627</v>
      </c>
      <c r="E16" s="641">
        <f>SUM(E14:E15)</f>
        <v>35335</v>
      </c>
      <c r="F16" s="640">
        <f>SUM(F14:F15)</f>
        <v>0</v>
      </c>
      <c r="G16" s="641">
        <f>SUM(E16-D16)</f>
        <v>-2292</v>
      </c>
    </row>
    <row r="17" spans="1:7" s="249" customFormat="1" ht="11.25">
      <c r="A17" s="283" t="s">
        <v>520</v>
      </c>
      <c r="B17" s="282">
        <v>5129</v>
      </c>
      <c r="C17" s="282">
        <v>11782</v>
      </c>
      <c r="D17" s="282">
        <v>11782</v>
      </c>
      <c r="E17" s="281">
        <v>9135</v>
      </c>
      <c r="F17" s="282"/>
      <c r="G17" s="282">
        <f>SUM(E17-D17)</f>
        <v>-2647</v>
      </c>
    </row>
    <row r="18" spans="1:7" s="249" customFormat="1" ht="11.25">
      <c r="A18" s="288" t="s">
        <v>521</v>
      </c>
      <c r="B18" s="282">
        <v>19617</v>
      </c>
      <c r="C18" s="282">
        <v>19617</v>
      </c>
      <c r="D18" s="282">
        <v>19617</v>
      </c>
      <c r="E18" s="281">
        <v>19617</v>
      </c>
      <c r="F18" s="282"/>
      <c r="G18" s="282"/>
    </row>
    <row r="19" spans="1:12" s="249" customFormat="1" ht="11.25">
      <c r="A19" s="286" t="s">
        <v>515</v>
      </c>
      <c r="B19" s="282">
        <v>2159</v>
      </c>
      <c r="C19" s="282">
        <v>2159</v>
      </c>
      <c r="D19" s="282">
        <v>2159</v>
      </c>
      <c r="E19" s="281">
        <v>2823</v>
      </c>
      <c r="F19" s="282"/>
      <c r="G19" s="282">
        <f>SUM(E19-D19)</f>
        <v>664</v>
      </c>
      <c r="I19" s="278"/>
      <c r="J19" s="278"/>
      <c r="K19" s="278"/>
      <c r="L19" s="278"/>
    </row>
    <row r="20" spans="1:7" s="249" customFormat="1" ht="11.25">
      <c r="A20" s="279" t="s">
        <v>510</v>
      </c>
      <c r="B20" s="282">
        <v>22527</v>
      </c>
      <c r="C20" s="282">
        <v>21568</v>
      </c>
      <c r="D20" s="282">
        <v>21568</v>
      </c>
      <c r="E20" s="281">
        <v>22433</v>
      </c>
      <c r="F20" s="282"/>
      <c r="G20" s="282">
        <f>SUM(E20-D20)</f>
        <v>865</v>
      </c>
    </row>
    <row r="21" spans="1:7" s="249" customFormat="1" ht="11.25">
      <c r="A21" s="289" t="s">
        <v>522</v>
      </c>
      <c r="B21" s="282">
        <v>0</v>
      </c>
      <c r="C21" s="282">
        <v>104</v>
      </c>
      <c r="D21" s="282">
        <v>104</v>
      </c>
      <c r="E21" s="281">
        <v>97</v>
      </c>
      <c r="F21" s="282"/>
      <c r="G21" s="282">
        <f>SUM(E21-D21)</f>
        <v>-7</v>
      </c>
    </row>
    <row r="22" spans="1:11" s="249" customFormat="1" ht="33.75">
      <c r="A22" s="638" t="s">
        <v>516</v>
      </c>
      <c r="B22" s="642">
        <f>SUM(B17:B21)</f>
        <v>49432</v>
      </c>
      <c r="C22" s="642">
        <f>SUM(C17:C21)</f>
        <v>55230</v>
      </c>
      <c r="D22" s="642">
        <f>SUM(D17:D21)</f>
        <v>55230</v>
      </c>
      <c r="E22" s="643">
        <f>SUM(E17:E21)</f>
        <v>54105</v>
      </c>
      <c r="F22" s="643">
        <f>SUM(F17:F21)</f>
        <v>0</v>
      </c>
      <c r="G22" s="642">
        <f>SUM(E22-D22)</f>
        <v>-1125</v>
      </c>
      <c r="J22" s="290"/>
      <c r="K22" s="290"/>
    </row>
    <row r="23" spans="1:11" s="249" customFormat="1" ht="22.5">
      <c r="A23" s="638" t="s">
        <v>512</v>
      </c>
      <c r="B23" s="642">
        <f>SUM(B13+B16+B22)</f>
        <v>97384</v>
      </c>
      <c r="C23" s="642">
        <f>SUM(C13+C16+C22)</f>
        <v>102666</v>
      </c>
      <c r="D23" s="642">
        <f>SUM(D13+D16+D22)</f>
        <v>102666</v>
      </c>
      <c r="E23" s="643">
        <f>SUM(E13+E16+E22)</f>
        <v>99249</v>
      </c>
      <c r="F23" s="643">
        <f>SUM(F13+F16+F22)</f>
        <v>0</v>
      </c>
      <c r="G23" s="642">
        <f>SUM(E23-D23)</f>
        <v>-3417</v>
      </c>
      <c r="J23" s="290"/>
      <c r="K23" s="290"/>
    </row>
    <row r="24" spans="1:7" s="249" customFormat="1" ht="11.25">
      <c r="A24" s="291" t="s">
        <v>523</v>
      </c>
      <c r="B24" s="282">
        <v>1727</v>
      </c>
      <c r="C24" s="282">
        <v>1727</v>
      </c>
      <c r="D24" s="282">
        <v>1727</v>
      </c>
      <c r="E24" s="281">
        <v>1727</v>
      </c>
      <c r="F24" s="282"/>
      <c r="G24" s="282"/>
    </row>
    <row r="25" spans="1:11" s="290" customFormat="1" ht="11.25">
      <c r="A25" s="291" t="s">
        <v>524</v>
      </c>
      <c r="B25" s="282">
        <v>0</v>
      </c>
      <c r="C25" s="282">
        <v>79</v>
      </c>
      <c r="D25" s="282">
        <v>79</v>
      </c>
      <c r="E25" s="284">
        <v>79</v>
      </c>
      <c r="F25" s="285"/>
      <c r="G25" s="285"/>
      <c r="J25" s="249"/>
      <c r="K25" s="249"/>
    </row>
    <row r="26" spans="1:11" s="249" customFormat="1" ht="22.5">
      <c r="A26" s="638" t="s">
        <v>529</v>
      </c>
      <c r="B26" s="642">
        <f aca="true" t="shared" si="1" ref="B26:G26">SUM(B24:B25)</f>
        <v>1727</v>
      </c>
      <c r="C26" s="642">
        <f t="shared" si="1"/>
        <v>1806</v>
      </c>
      <c r="D26" s="642">
        <f t="shared" si="1"/>
        <v>1806</v>
      </c>
      <c r="E26" s="643">
        <f t="shared" si="1"/>
        <v>1806</v>
      </c>
      <c r="F26" s="643">
        <f t="shared" si="1"/>
        <v>0</v>
      </c>
      <c r="G26" s="642">
        <f t="shared" si="1"/>
        <v>0</v>
      </c>
      <c r="J26" s="290"/>
      <c r="K26" s="290"/>
    </row>
    <row r="27" spans="1:7" s="249" customFormat="1" ht="11.25">
      <c r="A27" s="279" t="s">
        <v>525</v>
      </c>
      <c r="B27" s="282">
        <v>0</v>
      </c>
      <c r="C27" s="282">
        <v>999</v>
      </c>
      <c r="D27" s="282">
        <v>999</v>
      </c>
      <c r="E27" s="284">
        <v>999</v>
      </c>
      <c r="F27" s="285"/>
      <c r="G27" s="285"/>
    </row>
    <row r="28" spans="1:12" s="293" customFormat="1" ht="11.25">
      <c r="A28" s="292" t="s">
        <v>517</v>
      </c>
      <c r="B28" s="282">
        <v>0</v>
      </c>
      <c r="C28" s="282">
        <v>1462</v>
      </c>
      <c r="D28" s="282">
        <v>1462</v>
      </c>
      <c r="E28" s="284">
        <v>1462</v>
      </c>
      <c r="F28" s="285"/>
      <c r="G28" s="285"/>
      <c r="I28" s="294"/>
      <c r="J28" s="294"/>
      <c r="K28" s="294"/>
      <c r="L28" s="294"/>
    </row>
    <row r="29" spans="1:9" s="249" customFormat="1" ht="22.5">
      <c r="A29" s="288" t="s">
        <v>518</v>
      </c>
      <c r="B29" s="282">
        <v>0</v>
      </c>
      <c r="C29" s="282">
        <v>3731</v>
      </c>
      <c r="D29" s="282">
        <v>3731</v>
      </c>
      <c r="E29" s="284">
        <v>3731</v>
      </c>
      <c r="F29" s="285"/>
      <c r="G29" s="285"/>
      <c r="I29" s="295"/>
    </row>
    <row r="30" spans="1:7" s="249" customFormat="1" ht="22.5">
      <c r="A30" s="296" t="s">
        <v>526</v>
      </c>
      <c r="B30" s="277">
        <v>0</v>
      </c>
      <c r="C30" s="277">
        <v>4580</v>
      </c>
      <c r="D30" s="277">
        <v>4580</v>
      </c>
      <c r="E30" s="297">
        <v>4580</v>
      </c>
      <c r="F30" s="298"/>
      <c r="G30" s="298"/>
    </row>
    <row r="31" spans="1:7" s="249" customFormat="1" ht="22.5">
      <c r="A31" s="286" t="s">
        <v>527</v>
      </c>
      <c r="B31" s="282">
        <v>0</v>
      </c>
      <c r="C31" s="282">
        <v>44454</v>
      </c>
      <c r="D31" s="282">
        <v>44454</v>
      </c>
      <c r="E31" s="284">
        <v>44454</v>
      </c>
      <c r="F31" s="285"/>
      <c r="G31" s="285"/>
    </row>
    <row r="32" spans="1:7" s="249" customFormat="1" ht="11.25">
      <c r="A32" s="279" t="s">
        <v>534</v>
      </c>
      <c r="B32" s="282">
        <v>0</v>
      </c>
      <c r="C32" s="282">
        <v>1105</v>
      </c>
      <c r="D32" s="282">
        <v>1105</v>
      </c>
      <c r="E32" s="284">
        <v>0</v>
      </c>
      <c r="F32" s="285">
        <v>1105</v>
      </c>
      <c r="G32" s="285"/>
    </row>
    <row r="33" spans="1:7" s="249" customFormat="1" ht="11.25">
      <c r="A33" s="279" t="s">
        <v>537</v>
      </c>
      <c r="B33" s="282">
        <v>0</v>
      </c>
      <c r="C33" s="282"/>
      <c r="D33" s="282"/>
      <c r="E33" s="284">
        <v>724</v>
      </c>
      <c r="F33" s="285"/>
      <c r="G33" s="285"/>
    </row>
    <row r="34" spans="1:7" s="249" customFormat="1" ht="11.25">
      <c r="A34" s="279" t="s">
        <v>528</v>
      </c>
      <c r="B34" s="282">
        <v>0</v>
      </c>
      <c r="C34" s="282">
        <v>18</v>
      </c>
      <c r="D34" s="282">
        <v>18</v>
      </c>
      <c r="E34" s="284">
        <v>15</v>
      </c>
      <c r="F34" s="285"/>
      <c r="G34" s="285">
        <f>SUM(E34-D34)</f>
        <v>-3</v>
      </c>
    </row>
    <row r="35" spans="1:9" s="249" customFormat="1" ht="22.5">
      <c r="A35" s="644" t="s">
        <v>530</v>
      </c>
      <c r="B35" s="642">
        <f aca="true" t="shared" si="2" ref="B35:G35">SUM(B27:B34)</f>
        <v>0</v>
      </c>
      <c r="C35" s="642">
        <f t="shared" si="2"/>
        <v>56349</v>
      </c>
      <c r="D35" s="642">
        <f t="shared" si="2"/>
        <v>56349</v>
      </c>
      <c r="E35" s="643">
        <f t="shared" si="2"/>
        <v>55965</v>
      </c>
      <c r="F35" s="643">
        <f t="shared" si="2"/>
        <v>1105</v>
      </c>
      <c r="G35" s="642">
        <f t="shared" si="2"/>
        <v>-3</v>
      </c>
      <c r="I35" s="295"/>
    </row>
    <row r="36" spans="1:7" s="249" customFormat="1" ht="11.25">
      <c r="A36" s="645" t="s">
        <v>324</v>
      </c>
      <c r="B36" s="641">
        <f aca="true" t="shared" si="3" ref="B36:G36">SUM(B35+B26+B23)</f>
        <v>99111</v>
      </c>
      <c r="C36" s="641">
        <f t="shared" si="3"/>
        <v>160821</v>
      </c>
      <c r="D36" s="641">
        <f t="shared" si="3"/>
        <v>160821</v>
      </c>
      <c r="E36" s="640">
        <f t="shared" si="3"/>
        <v>157020</v>
      </c>
      <c r="F36" s="640">
        <f t="shared" si="3"/>
        <v>1105</v>
      </c>
      <c r="G36" s="641">
        <f t="shared" si="3"/>
        <v>-3420</v>
      </c>
    </row>
    <row r="38" spans="1:7" s="122" customFormat="1" ht="12.75">
      <c r="A38" s="124"/>
      <c r="B38" s="125"/>
      <c r="C38" s="125"/>
      <c r="D38" s="125"/>
      <c r="E38" s="125"/>
      <c r="F38" s="125"/>
      <c r="G38" s="125"/>
    </row>
    <row r="39" spans="1:7" s="122" customFormat="1" ht="12.75">
      <c r="A39" s="124"/>
      <c r="B39" s="125"/>
      <c r="C39" s="125"/>
      <c r="D39" s="125"/>
      <c r="E39" s="125"/>
      <c r="F39" s="125"/>
      <c r="G39" s="125"/>
    </row>
    <row r="40" spans="1:7" s="122" customFormat="1" ht="12.75">
      <c r="A40" s="299" t="s">
        <v>520</v>
      </c>
      <c r="B40" s="125"/>
      <c r="C40" s="125"/>
      <c r="D40" s="125"/>
      <c r="E40" s="125">
        <v>2292</v>
      </c>
      <c r="F40" s="125">
        <v>160821</v>
      </c>
      <c r="G40" s="125" t="s">
        <v>538</v>
      </c>
    </row>
    <row r="41" spans="1:7" ht="12.75">
      <c r="A41" s="300" t="s">
        <v>322</v>
      </c>
      <c r="E41">
        <v>1125</v>
      </c>
      <c r="F41">
        <v>-3420</v>
      </c>
      <c r="G41" s="122" t="s">
        <v>539</v>
      </c>
    </row>
    <row r="42" spans="1:7" ht="12.75">
      <c r="A42" s="123" t="s">
        <v>318</v>
      </c>
      <c r="B42">
        <v>1147</v>
      </c>
      <c r="C42">
        <v>1147</v>
      </c>
      <c r="E42">
        <v>3</v>
      </c>
      <c r="F42">
        <v>-1105</v>
      </c>
      <c r="G42" s="122" t="s">
        <v>540</v>
      </c>
    </row>
    <row r="43" spans="1:7" ht="12.75">
      <c r="A43" s="123" t="s">
        <v>319</v>
      </c>
      <c r="B43">
        <v>4939</v>
      </c>
      <c r="C43">
        <v>2292</v>
      </c>
      <c r="E43" s="19">
        <f>SUM(E40:E42)</f>
        <v>3420</v>
      </c>
      <c r="F43" s="302">
        <v>724</v>
      </c>
      <c r="G43" s="301" t="s">
        <v>541</v>
      </c>
    </row>
    <row r="44" spans="1:6" ht="12.75">
      <c r="A44" s="123" t="s">
        <v>320</v>
      </c>
      <c r="B44">
        <v>5336</v>
      </c>
      <c r="C44">
        <v>5336</v>
      </c>
      <c r="F44" s="19">
        <f>SUM(F40:F43)</f>
        <v>157020</v>
      </c>
    </row>
    <row r="45" spans="1:3" ht="12.75">
      <c r="A45" s="123" t="s">
        <v>321</v>
      </c>
      <c r="B45">
        <v>360</v>
      </c>
      <c r="C45">
        <v>360</v>
      </c>
    </row>
    <row r="46" spans="2:3" ht="12.75">
      <c r="B46">
        <f>SUM(B42:B45)</f>
        <v>11782</v>
      </c>
      <c r="C46">
        <f>SUM(C42:C45)</f>
        <v>9135</v>
      </c>
    </row>
    <row r="47" spans="2:4" ht="12.75">
      <c r="B47" s="19"/>
      <c r="C47" s="19"/>
      <c r="D47" s="19"/>
    </row>
  </sheetData>
  <sheetProtection/>
  <mergeCells count="4">
    <mergeCell ref="F4:G4"/>
    <mergeCell ref="D1:G1"/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E1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0.7109375" style="0" customWidth="1"/>
    <col min="2" max="2" width="12.00390625" style="0" customWidth="1"/>
    <col min="3" max="3" width="14.00390625" style="0" customWidth="1"/>
    <col min="4" max="4" width="13.00390625" style="0" customWidth="1"/>
    <col min="5" max="5" width="10.8515625" style="0" customWidth="1"/>
  </cols>
  <sheetData>
    <row r="1" spans="1:5" ht="36.75" customHeight="1">
      <c r="A1" s="788" t="s">
        <v>677</v>
      </c>
      <c r="B1" s="788"/>
      <c r="C1" s="788"/>
      <c r="D1" s="788"/>
      <c r="E1" s="272"/>
    </row>
    <row r="2" spans="1:5" ht="49.5" customHeight="1">
      <c r="A2" s="786" t="s">
        <v>312</v>
      </c>
      <c r="B2" s="786"/>
      <c r="C2" s="786"/>
      <c r="D2" s="786"/>
      <c r="E2" s="452"/>
    </row>
    <row r="3" spans="1:5" ht="19.5" customHeight="1">
      <c r="A3" s="786" t="s">
        <v>553</v>
      </c>
      <c r="B3" s="786"/>
      <c r="C3" s="786"/>
      <c r="D3" s="786"/>
      <c r="E3" s="452"/>
    </row>
    <row r="4" spans="1:5" ht="19.5" customHeight="1">
      <c r="A4" s="787">
        <v>42369</v>
      </c>
      <c r="B4" s="786"/>
      <c r="C4" s="786"/>
      <c r="D4" s="786"/>
      <c r="E4" s="452"/>
    </row>
    <row r="5" spans="1:5" ht="99" customHeight="1">
      <c r="A5" s="789" t="s">
        <v>308</v>
      </c>
      <c r="B5" s="789"/>
      <c r="C5" s="789"/>
      <c r="D5" s="789"/>
      <c r="E5" s="453"/>
    </row>
    <row r="6" spans="1:4" ht="25.5" customHeight="1">
      <c r="A6" s="454" t="s">
        <v>0</v>
      </c>
      <c r="B6" s="455" t="s">
        <v>317</v>
      </c>
      <c r="C6" s="455" t="s">
        <v>218</v>
      </c>
      <c r="D6" s="455" t="s">
        <v>23</v>
      </c>
    </row>
    <row r="7" spans="1:4" ht="15.75" customHeight="1">
      <c r="A7" s="33" t="s">
        <v>219</v>
      </c>
      <c r="B7" s="457">
        <v>20000</v>
      </c>
      <c r="C7" s="457">
        <v>20000</v>
      </c>
      <c r="D7" s="457">
        <v>29530</v>
      </c>
    </row>
    <row r="8" spans="1:4" ht="15.75" customHeight="1">
      <c r="A8" s="33" t="s">
        <v>24</v>
      </c>
      <c r="B8" s="457">
        <v>3700</v>
      </c>
      <c r="C8" s="457">
        <v>3700</v>
      </c>
      <c r="D8" s="457">
        <v>3602</v>
      </c>
    </row>
    <row r="9" spans="1:4" ht="17.25" customHeight="1">
      <c r="A9" s="33" t="s">
        <v>220</v>
      </c>
      <c r="B9" s="457">
        <v>0</v>
      </c>
      <c r="C9" s="457">
        <v>0</v>
      </c>
      <c r="D9" s="457">
        <v>0</v>
      </c>
    </row>
    <row r="10" spans="1:4" ht="15.75" customHeight="1">
      <c r="A10" s="33" t="s">
        <v>221</v>
      </c>
      <c r="B10" s="457">
        <v>0</v>
      </c>
      <c r="C10" s="457">
        <v>0</v>
      </c>
      <c r="D10" s="457">
        <v>0</v>
      </c>
    </row>
    <row r="11" spans="1:4" ht="15.75" customHeight="1">
      <c r="A11" s="33" t="s">
        <v>222</v>
      </c>
      <c r="B11" s="457">
        <v>825</v>
      </c>
      <c r="C11" s="457">
        <v>825</v>
      </c>
      <c r="D11" s="457">
        <v>140</v>
      </c>
    </row>
    <row r="12" spans="1:4" ht="15.75" customHeight="1">
      <c r="A12" s="33" t="s">
        <v>223</v>
      </c>
      <c r="B12" s="457">
        <v>0</v>
      </c>
      <c r="C12" s="457">
        <v>0</v>
      </c>
      <c r="D12" s="457">
        <f>299+36</f>
        <v>335</v>
      </c>
    </row>
    <row r="13" spans="1:4" ht="15.75" customHeight="1">
      <c r="A13" s="33" t="s">
        <v>224</v>
      </c>
      <c r="B13" s="457">
        <v>1948</v>
      </c>
      <c r="C13" s="457">
        <v>1948</v>
      </c>
      <c r="D13" s="457">
        <v>2773</v>
      </c>
    </row>
    <row r="14" spans="1:4" ht="18.75" customHeight="1">
      <c r="A14" s="456" t="s">
        <v>225</v>
      </c>
      <c r="B14" s="458">
        <f>SUM(B7:B13)</f>
        <v>26473</v>
      </c>
      <c r="C14" s="458">
        <f>SUM(C7:C13)</f>
        <v>26473</v>
      </c>
      <c r="D14" s="458">
        <f>SUM(D7:D13)</f>
        <v>36380</v>
      </c>
    </row>
  </sheetData>
  <sheetProtection/>
  <mergeCells count="5">
    <mergeCell ref="A1:D1"/>
    <mergeCell ref="A2:D2"/>
    <mergeCell ref="A5:D5"/>
    <mergeCell ref="A3:D3"/>
    <mergeCell ref="A4:D4"/>
  </mergeCells>
  <printOptions/>
  <pageMargins left="1.16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zoomScalePageLayoutView="0" workbookViewId="0" topLeftCell="A1">
      <selection activeCell="E1" sqref="E1:L1"/>
    </sheetView>
  </sheetViews>
  <sheetFormatPr defaultColWidth="9.140625" defaultRowHeight="12.75"/>
  <cols>
    <col min="1" max="1" width="27.28125" style="0" customWidth="1"/>
    <col min="4" max="4" width="11.28125" style="0" bestFit="1" customWidth="1"/>
    <col min="5" max="5" width="10.140625" style="0" bestFit="1" customWidth="1"/>
    <col min="10" max="10" width="10.7109375" style="0" customWidth="1"/>
  </cols>
  <sheetData>
    <row r="1" spans="1:12" ht="14.25">
      <c r="A1" s="2"/>
      <c r="B1" s="2"/>
      <c r="C1" s="2"/>
      <c r="E1" s="790" t="s">
        <v>679</v>
      </c>
      <c r="F1" s="790"/>
      <c r="G1" s="790"/>
      <c r="H1" s="790"/>
      <c r="I1" s="790"/>
      <c r="J1" s="790"/>
      <c r="K1" s="790"/>
      <c r="L1" s="790"/>
    </row>
    <row r="2" spans="1:10" ht="14.25">
      <c r="A2" s="2"/>
      <c r="B2" s="2"/>
      <c r="C2" s="2"/>
      <c r="E2" s="45"/>
      <c r="F2" s="45"/>
      <c r="H2" s="45"/>
      <c r="I2" s="45"/>
      <c r="J2" s="45"/>
    </row>
    <row r="3" spans="1:10" ht="15.75">
      <c r="A3" s="792" t="s">
        <v>345</v>
      </c>
      <c r="B3" s="792"/>
      <c r="C3" s="792"/>
      <c r="D3" s="792"/>
      <c r="E3" s="792"/>
      <c r="F3" s="792"/>
      <c r="G3" s="792"/>
      <c r="H3" s="792"/>
      <c r="I3" s="792"/>
      <c r="J3" s="792"/>
    </row>
    <row r="4" spans="1:10" ht="15.75">
      <c r="A4" s="792" t="s">
        <v>226</v>
      </c>
      <c r="B4" s="792"/>
      <c r="C4" s="792"/>
      <c r="D4" s="792"/>
      <c r="E4" s="792"/>
      <c r="F4" s="792"/>
      <c r="G4" s="792"/>
      <c r="H4" s="792"/>
      <c r="I4" s="792"/>
      <c r="J4" s="792"/>
    </row>
    <row r="5" spans="1:10" ht="18" customHeight="1">
      <c r="A5" s="793">
        <v>42369</v>
      </c>
      <c r="B5" s="793"/>
      <c r="C5" s="793"/>
      <c r="D5" s="793"/>
      <c r="E5" s="793"/>
      <c r="F5" s="793"/>
      <c r="G5" s="793"/>
      <c r="H5" s="793"/>
      <c r="I5" s="793"/>
      <c r="J5" s="793"/>
    </row>
    <row r="6" spans="1:10" ht="18" customHeight="1">
      <c r="A6" s="7"/>
      <c r="B6" s="7"/>
      <c r="C6" s="9"/>
      <c r="D6" s="143"/>
      <c r="E6" s="9"/>
      <c r="F6" s="9"/>
      <c r="G6" s="9"/>
      <c r="H6" s="138"/>
      <c r="I6" s="138"/>
      <c r="J6" s="138"/>
    </row>
    <row r="7" spans="1:10" ht="18" customHeight="1">
      <c r="A7" s="7"/>
      <c r="B7" s="7"/>
      <c r="C7" s="9"/>
      <c r="D7" s="143"/>
      <c r="E7" s="9"/>
      <c r="F7" s="9"/>
      <c r="G7" s="9"/>
      <c r="H7" s="138"/>
      <c r="I7" s="138"/>
      <c r="J7" s="138"/>
    </row>
    <row r="8" spans="1:10" ht="18" customHeight="1">
      <c r="A8" s="7"/>
      <c r="B8" s="7"/>
      <c r="C8" s="9"/>
      <c r="D8" s="143"/>
      <c r="E8" s="9"/>
      <c r="F8" s="9"/>
      <c r="G8" s="9"/>
      <c r="H8" s="138"/>
      <c r="I8" s="138"/>
      <c r="J8" s="138"/>
    </row>
    <row r="9" spans="1:10" ht="18" customHeight="1">
      <c r="A9" s="7"/>
      <c r="B9" s="7"/>
      <c r="C9" s="9"/>
      <c r="D9" s="143"/>
      <c r="E9" s="9"/>
      <c r="F9" s="9"/>
      <c r="G9" s="9"/>
      <c r="H9" s="791" t="s">
        <v>357</v>
      </c>
      <c r="I9" s="791"/>
      <c r="J9" s="791"/>
    </row>
    <row r="10" spans="1:10" ht="51">
      <c r="A10" s="78" t="s">
        <v>358</v>
      </c>
      <c r="B10" s="78" t="s">
        <v>233</v>
      </c>
      <c r="C10" s="78" t="s">
        <v>234</v>
      </c>
      <c r="D10" s="78" t="s">
        <v>189</v>
      </c>
      <c r="E10" s="78" t="s">
        <v>15</v>
      </c>
      <c r="F10" s="78" t="s">
        <v>232</v>
      </c>
      <c r="G10" s="78" t="s">
        <v>235</v>
      </c>
      <c r="H10" s="78" t="s">
        <v>5</v>
      </c>
      <c r="I10" s="78" t="s">
        <v>236</v>
      </c>
      <c r="J10" s="78" t="s">
        <v>2</v>
      </c>
    </row>
    <row r="11" spans="1:10" ht="25.5">
      <c r="A11" s="8" t="s">
        <v>346</v>
      </c>
      <c r="B11" s="12"/>
      <c r="C11" s="8"/>
      <c r="D11" s="8"/>
      <c r="E11" s="8">
        <v>0</v>
      </c>
      <c r="F11" s="8"/>
      <c r="G11" s="8">
        <v>45961</v>
      </c>
      <c r="H11" s="8"/>
      <c r="I11" s="8">
        <v>4517</v>
      </c>
      <c r="J11" s="26">
        <f aca="true" t="shared" si="0" ref="J11:J17">SUM(B11:I11)</f>
        <v>50478</v>
      </c>
    </row>
    <row r="12" spans="1:10" ht="24">
      <c r="A12" s="75" t="s">
        <v>347</v>
      </c>
      <c r="B12" s="12"/>
      <c r="C12" s="8"/>
      <c r="D12" s="8"/>
      <c r="E12" s="8">
        <v>200</v>
      </c>
      <c r="F12" s="8"/>
      <c r="G12" s="8"/>
      <c r="H12" s="8"/>
      <c r="I12" s="8"/>
      <c r="J12" s="26">
        <f t="shared" si="0"/>
        <v>200</v>
      </c>
    </row>
    <row r="13" spans="1:10" ht="24">
      <c r="A13" s="21" t="s">
        <v>348</v>
      </c>
      <c r="B13" s="8"/>
      <c r="C13" s="8"/>
      <c r="D13" s="8"/>
      <c r="E13" s="8">
        <v>43</v>
      </c>
      <c r="F13" s="8"/>
      <c r="G13" s="8"/>
      <c r="H13" s="8"/>
      <c r="I13" s="8"/>
      <c r="J13" s="26">
        <f t="shared" si="0"/>
        <v>43</v>
      </c>
    </row>
    <row r="14" spans="1:10" ht="24">
      <c r="A14" s="21" t="s">
        <v>349</v>
      </c>
      <c r="B14" s="8"/>
      <c r="C14" s="8"/>
      <c r="D14" s="8"/>
      <c r="E14" s="8">
        <v>18889</v>
      </c>
      <c r="F14" s="8"/>
      <c r="G14" s="8"/>
      <c r="H14" s="8"/>
      <c r="I14" s="8"/>
      <c r="J14" s="26">
        <f t="shared" si="0"/>
        <v>18889</v>
      </c>
    </row>
    <row r="15" spans="1:10" ht="12.75">
      <c r="A15" s="21" t="s">
        <v>350</v>
      </c>
      <c r="B15" s="8"/>
      <c r="C15" s="8"/>
      <c r="D15" s="8"/>
      <c r="E15" s="8">
        <v>7075</v>
      </c>
      <c r="F15" s="8"/>
      <c r="G15" s="8"/>
      <c r="H15" s="8"/>
      <c r="I15" s="8"/>
      <c r="J15" s="26">
        <f t="shared" si="0"/>
        <v>7075</v>
      </c>
    </row>
    <row r="16" spans="1:10" ht="36">
      <c r="A16" s="75" t="s">
        <v>351</v>
      </c>
      <c r="B16" s="8"/>
      <c r="C16" s="11"/>
      <c r="D16" s="8">
        <v>36</v>
      </c>
      <c r="E16" s="8">
        <v>615</v>
      </c>
      <c r="F16" s="11"/>
      <c r="G16" s="11"/>
      <c r="H16" s="11"/>
      <c r="I16" s="11"/>
      <c r="J16" s="26">
        <f t="shared" si="0"/>
        <v>651</v>
      </c>
    </row>
    <row r="17" spans="1:10" ht="12.75">
      <c r="A17" s="22" t="s">
        <v>315</v>
      </c>
      <c r="B17" s="13">
        <f>SUM(B11:B16)</f>
        <v>0</v>
      </c>
      <c r="C17" s="13">
        <f aca="true" t="shared" si="1" ref="C17:I17">SUM(C11:C16)</f>
        <v>0</v>
      </c>
      <c r="D17" s="13">
        <f t="shared" si="1"/>
        <v>36</v>
      </c>
      <c r="E17" s="13">
        <f t="shared" si="1"/>
        <v>26822</v>
      </c>
      <c r="F17" s="13">
        <f t="shared" si="1"/>
        <v>0</v>
      </c>
      <c r="G17" s="13">
        <f t="shared" si="1"/>
        <v>45961</v>
      </c>
      <c r="H17" s="13">
        <f t="shared" si="1"/>
        <v>0</v>
      </c>
      <c r="I17" s="13">
        <f t="shared" si="1"/>
        <v>4517</v>
      </c>
      <c r="J17" s="26">
        <f t="shared" si="0"/>
        <v>77336</v>
      </c>
    </row>
    <row r="19" ht="129" customHeight="1"/>
    <row r="20" spans="1:12" ht="14.25">
      <c r="A20" s="6"/>
      <c r="E20" s="790" t="s">
        <v>678</v>
      </c>
      <c r="F20" s="790"/>
      <c r="G20" s="790"/>
      <c r="H20" s="790"/>
      <c r="I20" s="790"/>
      <c r="J20" s="790"/>
      <c r="K20" s="790"/>
      <c r="L20" s="790"/>
    </row>
    <row r="21" spans="1:12" ht="14.25">
      <c r="A21" s="6"/>
      <c r="E21" s="144"/>
      <c r="F21" s="144"/>
      <c r="G21" s="144"/>
      <c r="H21" s="144"/>
      <c r="I21" s="144"/>
      <c r="J21" s="144"/>
      <c r="K21" s="144"/>
      <c r="L21" s="144"/>
    </row>
    <row r="22" spans="1:12" ht="15.75">
      <c r="A22" s="792" t="s">
        <v>352</v>
      </c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</row>
    <row r="23" spans="1:12" ht="15.75">
      <c r="A23" s="792" t="s">
        <v>228</v>
      </c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</row>
    <row r="24" spans="1:12" ht="12.75">
      <c r="A24" s="794">
        <v>42369</v>
      </c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794"/>
    </row>
    <row r="25" spans="1:12" ht="12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" ht="15.75">
      <c r="A27" s="5"/>
      <c r="B27" s="1"/>
      <c r="C27" s="1"/>
      <c r="D27" s="1"/>
      <c r="E27" s="142"/>
      <c r="F27" s="1"/>
      <c r="G27" s="1"/>
      <c r="H27" s="1"/>
      <c r="I27" s="1"/>
      <c r="J27" s="138"/>
      <c r="K27" s="138"/>
      <c r="L27" s="138"/>
    </row>
    <row r="28" spans="1:12" ht="16.5" thickBot="1">
      <c r="A28" s="5"/>
      <c r="B28" s="1"/>
      <c r="C28" s="1"/>
      <c r="D28" s="1"/>
      <c r="E28" s="142"/>
      <c r="F28" s="1"/>
      <c r="G28" s="1"/>
      <c r="H28" s="1"/>
      <c r="I28" s="1"/>
      <c r="J28" s="791" t="s">
        <v>357</v>
      </c>
      <c r="K28" s="791"/>
      <c r="L28" s="791"/>
    </row>
    <row r="29" spans="1:12" ht="42.75" thickBot="1">
      <c r="A29" s="78" t="s">
        <v>358</v>
      </c>
      <c r="B29" s="79" t="s">
        <v>1</v>
      </c>
      <c r="C29" s="80" t="s">
        <v>7</v>
      </c>
      <c r="D29" s="80" t="s">
        <v>169</v>
      </c>
      <c r="E29" s="80" t="s">
        <v>229</v>
      </c>
      <c r="F29" s="80" t="s">
        <v>171</v>
      </c>
      <c r="G29" s="80" t="s">
        <v>172</v>
      </c>
      <c r="H29" s="80" t="s">
        <v>230</v>
      </c>
      <c r="I29" s="80" t="s">
        <v>314</v>
      </c>
      <c r="J29" s="80" t="s">
        <v>5</v>
      </c>
      <c r="K29" s="81" t="s">
        <v>231</v>
      </c>
      <c r="L29" s="82" t="s">
        <v>4</v>
      </c>
    </row>
    <row r="30" spans="1:12" ht="24">
      <c r="A30" s="75" t="s">
        <v>347</v>
      </c>
      <c r="B30" s="23">
        <v>1053</v>
      </c>
      <c r="C30" s="23">
        <v>225</v>
      </c>
      <c r="D30" s="23">
        <v>925</v>
      </c>
      <c r="E30" s="23"/>
      <c r="F30" s="23"/>
      <c r="G30" s="23"/>
      <c r="H30" s="23"/>
      <c r="I30" s="23"/>
      <c r="J30" s="23"/>
      <c r="K30" s="23"/>
      <c r="L30" s="77">
        <f aca="true" t="shared" si="2" ref="L30:L38">SUM(B30:K30)</f>
        <v>2203</v>
      </c>
    </row>
    <row r="31" spans="1:12" ht="25.5">
      <c r="A31" s="8" t="s">
        <v>353</v>
      </c>
      <c r="B31" s="23"/>
      <c r="C31" s="23"/>
      <c r="D31" s="23">
        <v>66</v>
      </c>
      <c r="E31" s="23"/>
      <c r="F31" s="23"/>
      <c r="G31" s="23"/>
      <c r="H31" s="23"/>
      <c r="I31" s="23"/>
      <c r="J31" s="23"/>
      <c r="K31" s="23"/>
      <c r="L31" s="77">
        <f t="shared" si="2"/>
        <v>66</v>
      </c>
    </row>
    <row r="32" spans="1:12" ht="25.5">
      <c r="A32" s="8" t="s">
        <v>354</v>
      </c>
      <c r="B32" s="23">
        <v>25675</v>
      </c>
      <c r="C32" s="23">
        <v>6655</v>
      </c>
      <c r="D32" s="23">
        <v>150</v>
      </c>
      <c r="E32" s="23"/>
      <c r="F32" s="23"/>
      <c r="G32" s="23"/>
      <c r="H32" s="23"/>
      <c r="I32" s="23"/>
      <c r="J32" s="23"/>
      <c r="K32" s="23"/>
      <c r="L32" s="77">
        <f t="shared" si="2"/>
        <v>32480</v>
      </c>
    </row>
    <row r="33" spans="1:12" ht="25.5">
      <c r="A33" s="8" t="s">
        <v>355</v>
      </c>
      <c r="B33" s="23"/>
      <c r="C33" s="23"/>
      <c r="D33" s="23">
        <v>490</v>
      </c>
      <c r="E33" s="23"/>
      <c r="F33" s="23"/>
      <c r="G33" s="23"/>
      <c r="H33" s="23"/>
      <c r="I33" s="23"/>
      <c r="J33" s="23"/>
      <c r="K33" s="23"/>
      <c r="L33" s="77">
        <f t="shared" si="2"/>
        <v>490</v>
      </c>
    </row>
    <row r="34" spans="1:12" ht="24">
      <c r="A34" s="21" t="s">
        <v>348</v>
      </c>
      <c r="B34" s="32">
        <v>129</v>
      </c>
      <c r="C34" s="32">
        <v>122</v>
      </c>
      <c r="D34" s="32">
        <v>1893</v>
      </c>
      <c r="E34" s="31"/>
      <c r="F34" s="31"/>
      <c r="G34" s="32">
        <v>31</v>
      </c>
      <c r="H34" s="31"/>
      <c r="I34" s="31"/>
      <c r="J34" s="31"/>
      <c r="K34" s="4"/>
      <c r="L34" s="77">
        <f t="shared" si="2"/>
        <v>2175</v>
      </c>
    </row>
    <row r="35" spans="1:12" ht="24">
      <c r="A35" s="21" t="s">
        <v>349</v>
      </c>
      <c r="B35" s="23">
        <v>5200</v>
      </c>
      <c r="C35" s="23">
        <v>1376</v>
      </c>
      <c r="D35" s="23">
        <v>18996</v>
      </c>
      <c r="E35" s="23"/>
      <c r="F35" s="23"/>
      <c r="G35" s="23"/>
      <c r="H35" s="23"/>
      <c r="I35" s="23"/>
      <c r="J35" s="23"/>
      <c r="K35" s="3"/>
      <c r="L35" s="77">
        <f t="shared" si="2"/>
        <v>25572</v>
      </c>
    </row>
    <row r="36" spans="1:12" ht="24">
      <c r="A36" s="21" t="s">
        <v>356</v>
      </c>
      <c r="B36" s="23">
        <v>155</v>
      </c>
      <c r="C36" s="23">
        <v>36</v>
      </c>
      <c r="D36" s="23">
        <v>0</v>
      </c>
      <c r="E36" s="23"/>
      <c r="F36" s="23"/>
      <c r="G36" s="23"/>
      <c r="H36" s="23"/>
      <c r="I36" s="23"/>
      <c r="J36" s="23"/>
      <c r="K36" s="3"/>
      <c r="L36" s="77">
        <f t="shared" si="2"/>
        <v>191</v>
      </c>
    </row>
    <row r="37" spans="1:12" ht="12.75">
      <c r="A37" s="21" t="s">
        <v>350</v>
      </c>
      <c r="B37" s="23">
        <v>60</v>
      </c>
      <c r="C37" s="23">
        <v>93</v>
      </c>
      <c r="D37" s="23">
        <v>7240</v>
      </c>
      <c r="E37" s="23"/>
      <c r="F37" s="23"/>
      <c r="G37" s="23"/>
      <c r="H37" s="23"/>
      <c r="I37" s="23"/>
      <c r="J37" s="23"/>
      <c r="K37" s="3"/>
      <c r="L37" s="77">
        <f t="shared" si="2"/>
        <v>7393</v>
      </c>
    </row>
    <row r="38" spans="1:12" ht="36">
      <c r="A38" s="75" t="s">
        <v>351</v>
      </c>
      <c r="B38" s="23"/>
      <c r="C38" s="23"/>
      <c r="D38" s="23"/>
      <c r="E38" s="23"/>
      <c r="F38" s="23"/>
      <c r="G38" s="23">
        <v>90</v>
      </c>
      <c r="H38" s="23"/>
      <c r="I38" s="23"/>
      <c r="J38" s="23"/>
      <c r="K38" s="3"/>
      <c r="L38" s="77">
        <f t="shared" si="2"/>
        <v>90</v>
      </c>
    </row>
    <row r="39" spans="1:12" ht="12.75">
      <c r="A39" s="22" t="s">
        <v>315</v>
      </c>
      <c r="B39" s="24">
        <f aca="true" t="shared" si="3" ref="B39:L39">SUM(B30:B38)</f>
        <v>32272</v>
      </c>
      <c r="C39" s="24">
        <f t="shared" si="3"/>
        <v>8507</v>
      </c>
      <c r="D39" s="24">
        <f t="shared" si="3"/>
        <v>29760</v>
      </c>
      <c r="E39" s="24">
        <f t="shared" si="3"/>
        <v>0</v>
      </c>
      <c r="F39" s="24">
        <f t="shared" si="3"/>
        <v>0</v>
      </c>
      <c r="G39" s="24">
        <f t="shared" si="3"/>
        <v>121</v>
      </c>
      <c r="H39" s="24">
        <f t="shared" si="3"/>
        <v>0</v>
      </c>
      <c r="I39" s="24">
        <f t="shared" si="3"/>
        <v>0</v>
      </c>
      <c r="J39" s="24">
        <f t="shared" si="3"/>
        <v>0</v>
      </c>
      <c r="K39" s="24">
        <f t="shared" si="3"/>
        <v>0</v>
      </c>
      <c r="L39" s="24">
        <f t="shared" si="3"/>
        <v>70660</v>
      </c>
    </row>
  </sheetData>
  <sheetProtection/>
  <mergeCells count="10">
    <mergeCell ref="E1:L1"/>
    <mergeCell ref="J28:L28"/>
    <mergeCell ref="A3:J3"/>
    <mergeCell ref="A4:J4"/>
    <mergeCell ref="H9:J9"/>
    <mergeCell ref="A5:J5"/>
    <mergeCell ref="A24:L24"/>
    <mergeCell ref="E20:L20"/>
    <mergeCell ref="A22:L22"/>
    <mergeCell ref="A23:L23"/>
  </mergeCells>
  <printOptions/>
  <pageMargins left="0.7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R23"/>
  <sheetViews>
    <sheetView view="pageBreakPreview" zoomScaleSheetLayoutView="100" workbookViewId="0" topLeftCell="A1">
      <selection activeCell="K13" sqref="K13"/>
    </sheetView>
  </sheetViews>
  <sheetFormatPr defaultColWidth="9.140625" defaultRowHeight="12.75"/>
  <cols>
    <col min="1" max="1" width="23.7109375" style="2" customWidth="1"/>
    <col min="2" max="11" width="10.7109375" style="2" customWidth="1"/>
    <col min="12" max="12" width="10.7109375" style="84" customWidth="1"/>
    <col min="13" max="16384" width="9.140625" style="1" customWidth="1"/>
  </cols>
  <sheetData>
    <row r="1" spans="5:18" ht="14.25">
      <c r="E1" s="790" t="s">
        <v>680</v>
      </c>
      <c r="F1" s="790"/>
      <c r="G1" s="790"/>
      <c r="H1" s="790"/>
      <c r="I1" s="790"/>
      <c r="J1" s="790"/>
      <c r="K1" s="790"/>
      <c r="L1" s="790"/>
      <c r="M1" s="45"/>
      <c r="N1" s="45"/>
      <c r="O1" s="45"/>
      <c r="P1" s="45"/>
      <c r="Q1" s="45"/>
      <c r="R1" s="45"/>
    </row>
    <row r="2" spans="5:18" ht="14.25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5:18" ht="14.25"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2" ht="15.75">
      <c r="A4" s="792" t="s">
        <v>404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</row>
    <row r="5" spans="1:12" ht="15.75">
      <c r="A5" s="792" t="s">
        <v>644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</row>
    <row r="6" spans="1:12" ht="15.75">
      <c r="A6" s="792" t="s">
        <v>226</v>
      </c>
      <c r="B6" s="792"/>
      <c r="C6" s="792"/>
      <c r="D6" s="792"/>
      <c r="E6" s="792"/>
      <c r="F6" s="792"/>
      <c r="G6" s="792"/>
      <c r="H6" s="792"/>
      <c r="I6" s="792"/>
      <c r="J6" s="792"/>
      <c r="K6" s="792"/>
      <c r="L6" s="792"/>
    </row>
    <row r="7" spans="1:12" ht="15.75">
      <c r="A7" s="795">
        <v>42369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</row>
    <row r="8" spans="1:12" ht="15.75">
      <c r="A8" s="7"/>
      <c r="B8" s="7"/>
      <c r="C8" s="9"/>
      <c r="D8" s="9"/>
      <c r="E8" s="9"/>
      <c r="F8" s="9"/>
      <c r="G8" s="9"/>
      <c r="H8" s="9"/>
      <c r="I8" s="9"/>
      <c r="J8" s="791" t="s">
        <v>308</v>
      </c>
      <c r="K8" s="791"/>
      <c r="L8" s="791"/>
    </row>
    <row r="9" spans="1:12" ht="87.75" customHeight="1">
      <c r="A9" s="431" t="s">
        <v>358</v>
      </c>
      <c r="B9" s="431" t="s">
        <v>409</v>
      </c>
      <c r="C9" s="431" t="s">
        <v>417</v>
      </c>
      <c r="D9" s="431" t="s">
        <v>418</v>
      </c>
      <c r="E9" s="431" t="s">
        <v>189</v>
      </c>
      <c r="F9" s="431" t="s">
        <v>15</v>
      </c>
      <c r="G9" s="431" t="s">
        <v>419</v>
      </c>
      <c r="H9" s="431" t="s">
        <v>420</v>
      </c>
      <c r="I9" s="431" t="s">
        <v>421</v>
      </c>
      <c r="J9" s="431" t="s">
        <v>410</v>
      </c>
      <c r="K9" s="431" t="s">
        <v>422</v>
      </c>
      <c r="L9" s="431" t="s">
        <v>411</v>
      </c>
    </row>
    <row r="10" spans="1:12" ht="51.75" customHeight="1">
      <c r="A10" s="30" t="s">
        <v>405</v>
      </c>
      <c r="B10" s="27"/>
      <c r="C10" s="28"/>
      <c r="D10" s="28"/>
      <c r="E10" s="28"/>
      <c r="F10" s="28">
        <v>13</v>
      </c>
      <c r="G10" s="28"/>
      <c r="H10" s="28">
        <v>12770</v>
      </c>
      <c r="I10" s="29">
        <f>SUM(B10:H10)</f>
        <v>12783</v>
      </c>
      <c r="J10" s="29"/>
      <c r="K10" s="29"/>
      <c r="L10" s="26">
        <f>SUM(I10:K10)</f>
        <v>12783</v>
      </c>
    </row>
    <row r="11" spans="1:12" ht="30" customHeight="1">
      <c r="A11" s="30" t="s">
        <v>406</v>
      </c>
      <c r="B11" s="27"/>
      <c r="C11" s="28"/>
      <c r="D11" s="28"/>
      <c r="E11" s="28"/>
      <c r="F11" s="28">
        <v>125</v>
      </c>
      <c r="G11" s="28"/>
      <c r="H11" s="28"/>
      <c r="I11" s="29">
        <f aca="true" t="shared" si="0" ref="I11:I20">SUM(B11:H11)</f>
        <v>125</v>
      </c>
      <c r="J11" s="29"/>
      <c r="K11" s="29"/>
      <c r="L11" s="26">
        <f aca="true" t="shared" si="1" ref="L11:L20">SUM(I11:K11)</f>
        <v>125</v>
      </c>
    </row>
    <row r="12" spans="1:12" ht="27" customHeight="1">
      <c r="A12" s="30" t="s">
        <v>407</v>
      </c>
      <c r="B12" s="27"/>
      <c r="C12" s="28"/>
      <c r="D12" s="28"/>
      <c r="E12" s="28"/>
      <c r="F12" s="28">
        <v>208</v>
      </c>
      <c r="G12" s="28"/>
      <c r="H12" s="28">
        <v>102</v>
      </c>
      <c r="I12" s="29">
        <f t="shared" si="0"/>
        <v>310</v>
      </c>
      <c r="J12" s="29"/>
      <c r="K12" s="29"/>
      <c r="L12" s="26">
        <f t="shared" si="1"/>
        <v>310</v>
      </c>
    </row>
    <row r="13" spans="1:12" ht="41.25" customHeight="1">
      <c r="A13" s="30" t="s">
        <v>408</v>
      </c>
      <c r="B13" s="27">
        <v>160821</v>
      </c>
      <c r="C13" s="28"/>
      <c r="D13" s="28">
        <v>10487</v>
      </c>
      <c r="E13" s="28"/>
      <c r="F13" s="28"/>
      <c r="G13" s="28"/>
      <c r="H13" s="28"/>
      <c r="I13" s="29">
        <f t="shared" si="0"/>
        <v>171308</v>
      </c>
      <c r="J13" s="29"/>
      <c r="K13" s="29">
        <v>2837</v>
      </c>
      <c r="L13" s="26">
        <f t="shared" si="1"/>
        <v>174145</v>
      </c>
    </row>
    <row r="14" spans="1:12" ht="30" customHeight="1">
      <c r="A14" s="30" t="s">
        <v>412</v>
      </c>
      <c r="B14" s="27">
        <v>0</v>
      </c>
      <c r="C14" s="28"/>
      <c r="D14" s="28"/>
      <c r="E14" s="28"/>
      <c r="F14" s="28"/>
      <c r="G14" s="28">
        <v>0</v>
      </c>
      <c r="H14" s="28"/>
      <c r="I14" s="29">
        <f t="shared" si="0"/>
        <v>0</v>
      </c>
      <c r="J14" s="29">
        <v>52363</v>
      </c>
      <c r="K14" s="29"/>
      <c r="L14" s="26">
        <f t="shared" si="1"/>
        <v>52363</v>
      </c>
    </row>
    <row r="15" spans="1:12" ht="27.75" customHeight="1">
      <c r="A15" s="30" t="s">
        <v>413</v>
      </c>
      <c r="B15" s="27"/>
      <c r="C15" s="28">
        <v>32114</v>
      </c>
      <c r="D15" s="28"/>
      <c r="E15" s="28"/>
      <c r="F15" s="28"/>
      <c r="G15" s="28"/>
      <c r="H15" s="28"/>
      <c r="I15" s="29">
        <f t="shared" si="0"/>
        <v>32114</v>
      </c>
      <c r="J15" s="29"/>
      <c r="K15" s="29"/>
      <c r="L15" s="26">
        <f t="shared" si="1"/>
        <v>32114</v>
      </c>
    </row>
    <row r="16" spans="1:12" ht="30" customHeight="1">
      <c r="A16" s="30" t="s">
        <v>414</v>
      </c>
      <c r="B16" s="27"/>
      <c r="C16" s="29"/>
      <c r="D16" s="29"/>
      <c r="E16" s="29"/>
      <c r="F16" s="28">
        <v>9684</v>
      </c>
      <c r="G16" s="29"/>
      <c r="H16" s="29"/>
      <c r="I16" s="29">
        <f t="shared" si="0"/>
        <v>9684</v>
      </c>
      <c r="J16" s="29"/>
      <c r="K16" s="29"/>
      <c r="L16" s="26">
        <f t="shared" si="1"/>
        <v>9684</v>
      </c>
    </row>
    <row r="17" spans="1:12" ht="15" customHeight="1">
      <c r="A17" s="30" t="s">
        <v>415</v>
      </c>
      <c r="B17" s="27"/>
      <c r="C17" s="28">
        <v>19135</v>
      </c>
      <c r="D17" s="28"/>
      <c r="E17" s="28"/>
      <c r="F17" s="29">
        <v>245</v>
      </c>
      <c r="G17" s="28"/>
      <c r="H17" s="28"/>
      <c r="I17" s="29">
        <f t="shared" si="0"/>
        <v>19380</v>
      </c>
      <c r="J17" s="29"/>
      <c r="K17" s="29"/>
      <c r="L17" s="26">
        <f t="shared" si="1"/>
        <v>19380</v>
      </c>
    </row>
    <row r="18" spans="1:12" ht="15" customHeight="1">
      <c r="A18" s="8" t="s">
        <v>350</v>
      </c>
      <c r="B18" s="27"/>
      <c r="C18" s="28"/>
      <c r="D18" s="28"/>
      <c r="E18" s="28"/>
      <c r="F18" s="28">
        <v>5221</v>
      </c>
      <c r="G18" s="28"/>
      <c r="H18" s="28"/>
      <c r="I18" s="29">
        <f t="shared" si="0"/>
        <v>5221</v>
      </c>
      <c r="J18" s="29"/>
      <c r="K18" s="29"/>
      <c r="L18" s="26">
        <f t="shared" si="1"/>
        <v>5221</v>
      </c>
    </row>
    <row r="19" spans="1:12" ht="54" customHeight="1">
      <c r="A19" s="8" t="s">
        <v>416</v>
      </c>
      <c r="B19" s="27"/>
      <c r="C19" s="28"/>
      <c r="D19" s="28"/>
      <c r="E19" s="28">
        <v>140</v>
      </c>
      <c r="F19" s="28"/>
      <c r="G19" s="28"/>
      <c r="H19" s="28"/>
      <c r="I19" s="29">
        <f t="shared" si="0"/>
        <v>140</v>
      </c>
      <c r="J19" s="29"/>
      <c r="K19" s="29"/>
      <c r="L19" s="26">
        <f t="shared" si="1"/>
        <v>140</v>
      </c>
    </row>
    <row r="20" spans="1:12" ht="51" customHeight="1">
      <c r="A20" s="8" t="s">
        <v>351</v>
      </c>
      <c r="B20" s="25"/>
      <c r="C20" s="30"/>
      <c r="D20" s="30"/>
      <c r="E20" s="30">
        <v>36204</v>
      </c>
      <c r="F20" s="30">
        <v>525</v>
      </c>
      <c r="G20" s="30"/>
      <c r="H20" s="30"/>
      <c r="I20" s="29">
        <f t="shared" si="0"/>
        <v>36729</v>
      </c>
      <c r="J20" s="30"/>
      <c r="K20" s="30"/>
      <c r="L20" s="27">
        <f t="shared" si="1"/>
        <v>36729</v>
      </c>
    </row>
    <row r="21" spans="1:12" ht="15" customHeight="1">
      <c r="A21" s="432" t="s">
        <v>227</v>
      </c>
      <c r="B21" s="433">
        <f>SUM(B10:B20)</f>
        <v>160821</v>
      </c>
      <c r="C21" s="433">
        <f>SUM(C10:C20)</f>
        <v>51249</v>
      </c>
      <c r="D21" s="433">
        <f>SUM(D10:D20)</f>
        <v>10487</v>
      </c>
      <c r="E21" s="433">
        <f aca="true" t="shared" si="2" ref="E21:L21">SUM(E10:E20)</f>
        <v>36344</v>
      </c>
      <c r="F21" s="433">
        <f t="shared" si="2"/>
        <v>16021</v>
      </c>
      <c r="G21" s="433">
        <f t="shared" si="2"/>
        <v>0</v>
      </c>
      <c r="H21" s="433">
        <f t="shared" si="2"/>
        <v>12872</v>
      </c>
      <c r="I21" s="433">
        <f t="shared" si="2"/>
        <v>287794</v>
      </c>
      <c r="J21" s="433">
        <f t="shared" si="2"/>
        <v>52363</v>
      </c>
      <c r="K21" s="433">
        <f t="shared" si="2"/>
        <v>2837</v>
      </c>
      <c r="L21" s="433">
        <f t="shared" si="2"/>
        <v>342994</v>
      </c>
    </row>
    <row r="23" spans="2:12" ht="12.75">
      <c r="B23" s="15"/>
      <c r="C23" s="15"/>
      <c r="D23" s="15"/>
      <c r="E23" s="15"/>
      <c r="F23" s="15"/>
      <c r="G23" s="15"/>
      <c r="H23" s="15"/>
      <c r="J23" s="15"/>
      <c r="K23" s="15"/>
      <c r="L23" s="83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</sheetData>
  <sheetProtection/>
  <mergeCells count="6">
    <mergeCell ref="A4:L4"/>
    <mergeCell ref="J8:L8"/>
    <mergeCell ref="A6:L6"/>
    <mergeCell ref="A7:L7"/>
    <mergeCell ref="E1:L1"/>
    <mergeCell ref="A5:L5"/>
  </mergeCells>
  <printOptions horizontalCentered="1"/>
  <pageMargins left="0.31496062992125984" right="0.31496062992125984" top="0.4724409448818898" bottom="0.5118110236220472" header="0.35433070866141736" footer="0.35433070866141736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T42"/>
  <sheetViews>
    <sheetView view="pageLayout" zoomScaleSheetLayoutView="100" workbookViewId="0" topLeftCell="A7">
      <selection activeCell="E1" sqref="E1:L1"/>
    </sheetView>
  </sheetViews>
  <sheetFormatPr defaultColWidth="9.140625" defaultRowHeight="12.75"/>
  <cols>
    <col min="1" max="1" width="25.421875" style="6" customWidth="1"/>
    <col min="2" max="8" width="10.7109375" style="0" customWidth="1"/>
    <col min="9" max="9" width="10.7109375" style="119" customWidth="1"/>
    <col min="10" max="12" width="10.7109375" style="0" customWidth="1"/>
    <col min="14" max="18" width="0" style="0" hidden="1" customWidth="1"/>
  </cols>
  <sheetData>
    <row r="1" spans="5:13" ht="14.25">
      <c r="E1" s="790" t="s">
        <v>681</v>
      </c>
      <c r="F1" s="790"/>
      <c r="G1" s="790"/>
      <c r="H1" s="790"/>
      <c r="I1" s="790"/>
      <c r="J1" s="790"/>
      <c r="K1" s="790"/>
      <c r="L1" s="790"/>
      <c r="M1" s="45"/>
    </row>
    <row r="2" spans="5:13" ht="14.25">
      <c r="E2" s="141"/>
      <c r="F2" s="141"/>
      <c r="G2" s="141"/>
      <c r="H2" s="141"/>
      <c r="I2" s="141"/>
      <c r="J2" s="141"/>
      <c r="K2" s="141"/>
      <c r="L2" s="141"/>
      <c r="M2" s="45"/>
    </row>
    <row r="3" spans="5:13" ht="14.25">
      <c r="E3" s="141"/>
      <c r="F3" s="141"/>
      <c r="G3" s="141"/>
      <c r="H3" s="141"/>
      <c r="I3" s="141"/>
      <c r="J3" s="141"/>
      <c r="K3" s="141"/>
      <c r="L3" s="141"/>
      <c r="M3" s="45"/>
    </row>
    <row r="4" spans="5:13" ht="14.25">
      <c r="E4" s="141"/>
      <c r="F4" s="141"/>
      <c r="G4" s="141"/>
      <c r="H4" s="141"/>
      <c r="I4" s="141"/>
      <c r="J4" s="141"/>
      <c r="K4" s="141"/>
      <c r="L4" s="141"/>
      <c r="M4" s="45"/>
    </row>
    <row r="5" spans="5:13" ht="14.25">
      <c r="E5" s="141"/>
      <c r="F5" s="141"/>
      <c r="G5" s="141"/>
      <c r="H5" s="141"/>
      <c r="I5" s="141"/>
      <c r="J5" s="141"/>
      <c r="K5" s="141"/>
      <c r="L5" s="141"/>
      <c r="M5" s="45"/>
    </row>
    <row r="6" spans="5:13" ht="14.25">
      <c r="E6" s="141"/>
      <c r="F6" s="141"/>
      <c r="G6" s="141"/>
      <c r="H6" s="141"/>
      <c r="I6" s="141"/>
      <c r="J6" s="141"/>
      <c r="K6" s="141"/>
      <c r="L6" s="141"/>
      <c r="M6" s="45"/>
    </row>
    <row r="7" spans="1:12" ht="15.75">
      <c r="A7" s="792" t="s">
        <v>423</v>
      </c>
      <c r="B7" s="792"/>
      <c r="C7" s="792"/>
      <c r="D7" s="792"/>
      <c r="E7" s="792"/>
      <c r="F7" s="792"/>
      <c r="G7" s="792"/>
      <c r="H7" s="792"/>
      <c r="I7" s="792"/>
      <c r="J7" s="792"/>
      <c r="K7" s="792"/>
      <c r="L7" s="792"/>
    </row>
    <row r="8" spans="1:12" ht="15.75">
      <c r="A8" s="792" t="s">
        <v>643</v>
      </c>
      <c r="B8" s="792"/>
      <c r="C8" s="792"/>
      <c r="D8" s="792"/>
      <c r="E8" s="792"/>
      <c r="F8" s="792"/>
      <c r="G8" s="792"/>
      <c r="H8" s="792"/>
      <c r="I8" s="792"/>
      <c r="J8" s="792"/>
      <c r="K8" s="792"/>
      <c r="L8" s="792"/>
    </row>
    <row r="9" spans="1:12" ht="15.75">
      <c r="A9" s="792" t="s">
        <v>228</v>
      </c>
      <c r="B9" s="792"/>
      <c r="C9" s="792"/>
      <c r="D9" s="792"/>
      <c r="E9" s="792"/>
      <c r="F9" s="792"/>
      <c r="G9" s="792"/>
      <c r="H9" s="792"/>
      <c r="I9" s="792"/>
      <c r="J9" s="792"/>
      <c r="K9" s="792"/>
      <c r="L9" s="792"/>
    </row>
    <row r="10" spans="1:12" ht="15.75">
      <c r="A10" s="795">
        <v>42369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</row>
    <row r="11" spans="1:12" ht="15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15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ht="15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12" ht="12.75">
      <c r="A14" s="5"/>
      <c r="B14" s="1"/>
      <c r="C14" s="1"/>
      <c r="D14" s="1"/>
      <c r="E14" s="1"/>
      <c r="F14" s="1"/>
      <c r="G14" s="1"/>
      <c r="H14" s="1"/>
      <c r="I14" s="76"/>
      <c r="J14" s="1"/>
      <c r="K14" s="796" t="s">
        <v>308</v>
      </c>
      <c r="L14" s="796"/>
    </row>
    <row r="15" spans="1:12" s="249" customFormat="1" ht="64.5" customHeight="1">
      <c r="A15" s="448" t="s">
        <v>358</v>
      </c>
      <c r="B15" s="434" t="s">
        <v>1</v>
      </c>
      <c r="C15" s="434" t="s">
        <v>7</v>
      </c>
      <c r="D15" s="434" t="s">
        <v>169</v>
      </c>
      <c r="E15" s="434" t="s">
        <v>229</v>
      </c>
      <c r="F15" s="434" t="s">
        <v>171</v>
      </c>
      <c r="G15" s="434" t="s">
        <v>172</v>
      </c>
      <c r="H15" s="434" t="s">
        <v>230</v>
      </c>
      <c r="I15" s="434" t="s">
        <v>424</v>
      </c>
      <c r="J15" s="434" t="s">
        <v>425</v>
      </c>
      <c r="K15" s="434" t="s">
        <v>426</v>
      </c>
      <c r="L15" s="434" t="s">
        <v>427</v>
      </c>
    </row>
    <row r="16" spans="1:12" s="249" customFormat="1" ht="34.5" customHeight="1">
      <c r="A16" s="435" t="s">
        <v>405</v>
      </c>
      <c r="B16" s="436">
        <v>8232</v>
      </c>
      <c r="C16" s="436">
        <v>1982</v>
      </c>
      <c r="D16" s="436">
        <v>228</v>
      </c>
      <c r="E16" s="436">
        <v>0</v>
      </c>
      <c r="F16" s="436">
        <v>1572</v>
      </c>
      <c r="G16" s="436">
        <v>304</v>
      </c>
      <c r="H16" s="436">
        <v>0</v>
      </c>
      <c r="I16" s="437">
        <f>SUM(B16:H16)</f>
        <v>12318</v>
      </c>
      <c r="J16" s="436">
        <v>0</v>
      </c>
      <c r="K16" s="436">
        <v>0</v>
      </c>
      <c r="L16" s="438">
        <f>SUM(I16:K16)</f>
        <v>12318</v>
      </c>
    </row>
    <row r="17" spans="1:12" s="278" customFormat="1" ht="27.75" customHeight="1">
      <c r="A17" s="439" t="s">
        <v>406</v>
      </c>
      <c r="B17" s="440">
        <v>0</v>
      </c>
      <c r="C17" s="440">
        <v>0</v>
      </c>
      <c r="D17" s="440">
        <v>207</v>
      </c>
      <c r="E17" s="440">
        <v>0</v>
      </c>
      <c r="F17" s="440">
        <v>0</v>
      </c>
      <c r="G17" s="440">
        <v>0</v>
      </c>
      <c r="H17" s="440">
        <v>0</v>
      </c>
      <c r="I17" s="437">
        <f aca="true" t="shared" si="0" ref="I17:I41">SUM(B17:H17)</f>
        <v>207</v>
      </c>
      <c r="J17" s="440">
        <v>0</v>
      </c>
      <c r="K17" s="440">
        <v>0</v>
      </c>
      <c r="L17" s="441">
        <f aca="true" t="shared" si="1" ref="L17:L41">SUM(I17:K17)</f>
        <v>207</v>
      </c>
    </row>
    <row r="18" spans="1:12" s="249" customFormat="1" ht="27.75" customHeight="1">
      <c r="A18" s="439" t="s">
        <v>407</v>
      </c>
      <c r="B18" s="436">
        <v>0</v>
      </c>
      <c r="C18" s="436">
        <v>0</v>
      </c>
      <c r="D18" s="436">
        <v>0</v>
      </c>
      <c r="E18" s="436">
        <v>0</v>
      </c>
      <c r="F18" s="436">
        <v>0</v>
      </c>
      <c r="G18" s="436">
        <v>180</v>
      </c>
      <c r="H18" s="436">
        <v>0</v>
      </c>
      <c r="I18" s="437">
        <f t="shared" si="0"/>
        <v>180</v>
      </c>
      <c r="J18" s="436">
        <v>0</v>
      </c>
      <c r="K18" s="436">
        <v>0</v>
      </c>
      <c r="L18" s="441">
        <f t="shared" si="1"/>
        <v>180</v>
      </c>
    </row>
    <row r="19" spans="1:12" s="249" customFormat="1" ht="27.75" customHeight="1">
      <c r="A19" s="439" t="s">
        <v>428</v>
      </c>
      <c r="B19" s="436">
        <v>487</v>
      </c>
      <c r="C19" s="436">
        <v>34</v>
      </c>
      <c r="D19" s="436">
        <v>109</v>
      </c>
      <c r="E19" s="436">
        <v>0</v>
      </c>
      <c r="F19" s="436">
        <v>0</v>
      </c>
      <c r="G19" s="436">
        <v>0</v>
      </c>
      <c r="H19" s="436">
        <v>0</v>
      </c>
      <c r="I19" s="437">
        <f t="shared" si="0"/>
        <v>630</v>
      </c>
      <c r="J19" s="436">
        <v>0</v>
      </c>
      <c r="K19" s="436">
        <v>0</v>
      </c>
      <c r="L19" s="441">
        <f t="shared" si="1"/>
        <v>630</v>
      </c>
    </row>
    <row r="20" spans="1:12" s="249" customFormat="1" ht="27.75" customHeight="1">
      <c r="A20" s="439" t="s">
        <v>408</v>
      </c>
      <c r="B20" s="436">
        <v>0</v>
      </c>
      <c r="C20" s="436">
        <v>0</v>
      </c>
      <c r="D20" s="436">
        <v>4647</v>
      </c>
      <c r="E20" s="436">
        <v>0</v>
      </c>
      <c r="F20" s="436">
        <v>0</v>
      </c>
      <c r="G20" s="436">
        <v>0</v>
      </c>
      <c r="H20" s="436">
        <v>0</v>
      </c>
      <c r="I20" s="437">
        <f t="shared" si="0"/>
        <v>4647</v>
      </c>
      <c r="J20" s="436">
        <v>2616</v>
      </c>
      <c r="K20" s="436">
        <v>0</v>
      </c>
      <c r="L20" s="441">
        <f t="shared" si="1"/>
        <v>7263</v>
      </c>
    </row>
    <row r="21" spans="1:14" s="249" customFormat="1" ht="27.75" customHeight="1">
      <c r="A21" s="439" t="s">
        <v>412</v>
      </c>
      <c r="B21" s="436">
        <v>0</v>
      </c>
      <c r="C21" s="436">
        <v>0</v>
      </c>
      <c r="D21" s="436">
        <v>500</v>
      </c>
      <c r="E21" s="436">
        <v>0</v>
      </c>
      <c r="F21" s="436">
        <v>0</v>
      </c>
      <c r="G21" s="436">
        <v>0</v>
      </c>
      <c r="H21" s="436">
        <v>0</v>
      </c>
      <c r="I21" s="437">
        <f t="shared" si="0"/>
        <v>500</v>
      </c>
      <c r="J21" s="436">
        <v>0</v>
      </c>
      <c r="K21" s="436">
        <v>45961</v>
      </c>
      <c r="L21" s="441">
        <f t="shared" si="1"/>
        <v>46461</v>
      </c>
      <c r="N21" s="442"/>
    </row>
    <row r="22" spans="1:12" s="249" customFormat="1" ht="27.75" customHeight="1">
      <c r="A22" s="439" t="s">
        <v>429</v>
      </c>
      <c r="B22" s="436">
        <v>30544</v>
      </c>
      <c r="C22" s="436">
        <v>5542</v>
      </c>
      <c r="D22" s="436">
        <v>1858</v>
      </c>
      <c r="E22" s="436">
        <v>0</v>
      </c>
      <c r="F22" s="436">
        <v>0</v>
      </c>
      <c r="G22" s="436">
        <v>1393</v>
      </c>
      <c r="H22" s="436">
        <v>0</v>
      </c>
      <c r="I22" s="437">
        <f t="shared" si="0"/>
        <v>39337</v>
      </c>
      <c r="J22" s="436">
        <v>0</v>
      </c>
      <c r="K22" s="436">
        <v>0</v>
      </c>
      <c r="L22" s="441">
        <f t="shared" si="1"/>
        <v>39337</v>
      </c>
    </row>
    <row r="23" spans="1:12" s="249" customFormat="1" ht="27.75" customHeight="1">
      <c r="A23" s="439" t="s">
        <v>430</v>
      </c>
      <c r="B23" s="443">
        <v>0</v>
      </c>
      <c r="C23" s="444">
        <v>0</v>
      </c>
      <c r="D23" s="444">
        <v>2852</v>
      </c>
      <c r="E23" s="444">
        <v>0</v>
      </c>
      <c r="F23" s="444">
        <v>0</v>
      </c>
      <c r="G23" s="444">
        <v>0</v>
      </c>
      <c r="H23" s="444">
        <v>0</v>
      </c>
      <c r="I23" s="445">
        <f t="shared" si="0"/>
        <v>2852</v>
      </c>
      <c r="J23" s="444">
        <v>0</v>
      </c>
      <c r="K23" s="444">
        <v>0</v>
      </c>
      <c r="L23" s="441">
        <f t="shared" si="1"/>
        <v>2852</v>
      </c>
    </row>
    <row r="24" spans="1:20" s="278" customFormat="1" ht="27.75" customHeight="1">
      <c r="A24" s="446" t="s">
        <v>431</v>
      </c>
      <c r="B24" s="440">
        <v>1615</v>
      </c>
      <c r="C24" s="440">
        <v>443</v>
      </c>
      <c r="D24" s="440">
        <v>467</v>
      </c>
      <c r="E24" s="440">
        <v>0</v>
      </c>
      <c r="F24" s="440">
        <v>0</v>
      </c>
      <c r="G24" s="440">
        <v>0</v>
      </c>
      <c r="H24" s="440">
        <v>0</v>
      </c>
      <c r="I24" s="437">
        <f t="shared" si="0"/>
        <v>2525</v>
      </c>
      <c r="J24" s="440">
        <v>0</v>
      </c>
      <c r="K24" s="440">
        <v>0</v>
      </c>
      <c r="L24" s="441">
        <f t="shared" si="1"/>
        <v>2525</v>
      </c>
      <c r="M24" s="249"/>
      <c r="N24" s="249"/>
      <c r="O24" s="249"/>
      <c r="P24" s="249"/>
      <c r="Q24" s="249"/>
      <c r="R24" s="249"/>
      <c r="S24" s="249"/>
      <c r="T24" s="249"/>
    </row>
    <row r="25" spans="1:20" s="278" customFormat="1" ht="27.75" customHeight="1">
      <c r="A25" s="439" t="s">
        <v>414</v>
      </c>
      <c r="B25" s="440">
        <v>304</v>
      </c>
      <c r="C25" s="440">
        <v>71</v>
      </c>
      <c r="D25" s="440">
        <v>13334</v>
      </c>
      <c r="E25" s="440">
        <v>0</v>
      </c>
      <c r="F25" s="440">
        <v>0</v>
      </c>
      <c r="G25" s="440">
        <v>10233</v>
      </c>
      <c r="H25" s="440">
        <v>300</v>
      </c>
      <c r="I25" s="437">
        <f t="shared" si="0"/>
        <v>24242</v>
      </c>
      <c r="J25" s="440">
        <v>0</v>
      </c>
      <c r="K25" s="440">
        <v>0</v>
      </c>
      <c r="L25" s="441">
        <f t="shared" si="1"/>
        <v>24242</v>
      </c>
      <c r="M25" s="249"/>
      <c r="N25" s="249"/>
      <c r="O25" s="249"/>
      <c r="P25" s="249"/>
      <c r="Q25" s="249"/>
      <c r="R25" s="249"/>
      <c r="S25" s="249"/>
      <c r="T25" s="249"/>
    </row>
    <row r="26" spans="1:12" s="249" customFormat="1" ht="27.75" customHeight="1">
      <c r="A26" s="439" t="s">
        <v>415</v>
      </c>
      <c r="B26" s="436">
        <v>9265</v>
      </c>
      <c r="C26" s="436">
        <v>2455</v>
      </c>
      <c r="D26" s="436">
        <v>2532</v>
      </c>
      <c r="E26" s="436">
        <v>0</v>
      </c>
      <c r="F26" s="436">
        <v>0</v>
      </c>
      <c r="G26" s="436">
        <v>461</v>
      </c>
      <c r="H26" s="436">
        <v>0</v>
      </c>
      <c r="I26" s="437">
        <f t="shared" si="0"/>
        <v>14713</v>
      </c>
      <c r="J26" s="436">
        <v>0</v>
      </c>
      <c r="K26" s="436">
        <v>0</v>
      </c>
      <c r="L26" s="441">
        <f t="shared" si="1"/>
        <v>14713</v>
      </c>
    </row>
    <row r="27" spans="1:12" s="249" customFormat="1" ht="27.75" customHeight="1">
      <c r="A27" s="447" t="s">
        <v>432</v>
      </c>
      <c r="B27" s="436">
        <v>0</v>
      </c>
      <c r="C27" s="436">
        <v>0</v>
      </c>
      <c r="D27" s="436">
        <v>459</v>
      </c>
      <c r="E27" s="436">
        <v>0</v>
      </c>
      <c r="F27" s="436">
        <v>0</v>
      </c>
      <c r="G27" s="436">
        <v>0</v>
      </c>
      <c r="H27" s="436">
        <v>0</v>
      </c>
      <c r="I27" s="437">
        <f t="shared" si="0"/>
        <v>459</v>
      </c>
      <c r="J27" s="436">
        <v>0</v>
      </c>
      <c r="K27" s="436">
        <v>0</v>
      </c>
      <c r="L27" s="441">
        <f t="shared" si="1"/>
        <v>459</v>
      </c>
    </row>
    <row r="28" spans="1:12" s="249" customFormat="1" ht="27.75" customHeight="1">
      <c r="A28" s="447" t="s">
        <v>433</v>
      </c>
      <c r="B28" s="436">
        <v>0</v>
      </c>
      <c r="C28" s="436">
        <v>0</v>
      </c>
      <c r="D28" s="436">
        <v>68</v>
      </c>
      <c r="E28" s="436">
        <v>0</v>
      </c>
      <c r="F28" s="436">
        <v>0</v>
      </c>
      <c r="G28" s="436">
        <v>0</v>
      </c>
      <c r="H28" s="436">
        <v>0</v>
      </c>
      <c r="I28" s="437">
        <f t="shared" si="0"/>
        <v>68</v>
      </c>
      <c r="J28" s="436">
        <v>0</v>
      </c>
      <c r="K28" s="436">
        <v>0</v>
      </c>
      <c r="L28" s="441">
        <f t="shared" si="1"/>
        <v>68</v>
      </c>
    </row>
    <row r="29" spans="1:12" s="249" customFormat="1" ht="27.75" customHeight="1">
      <c r="A29" s="447" t="s">
        <v>434</v>
      </c>
      <c r="B29" s="436">
        <v>2471</v>
      </c>
      <c r="C29" s="436">
        <v>659</v>
      </c>
      <c r="D29" s="436">
        <v>406</v>
      </c>
      <c r="E29" s="436">
        <v>0</v>
      </c>
      <c r="F29" s="436">
        <v>0</v>
      </c>
      <c r="G29" s="436">
        <v>0</v>
      </c>
      <c r="H29" s="436">
        <v>0</v>
      </c>
      <c r="I29" s="437">
        <f t="shared" si="0"/>
        <v>3536</v>
      </c>
      <c r="J29" s="436">
        <v>0</v>
      </c>
      <c r="K29" s="436">
        <v>0</v>
      </c>
      <c r="L29" s="441">
        <f t="shared" si="1"/>
        <v>3536</v>
      </c>
    </row>
    <row r="30" spans="1:12" s="249" customFormat="1" ht="27.75" customHeight="1">
      <c r="A30" s="447" t="s">
        <v>435</v>
      </c>
      <c r="B30" s="436">
        <v>1089</v>
      </c>
      <c r="C30" s="436">
        <v>284</v>
      </c>
      <c r="D30" s="436">
        <v>22</v>
      </c>
      <c r="E30" s="436">
        <v>0</v>
      </c>
      <c r="F30" s="436">
        <v>0</v>
      </c>
      <c r="G30" s="436">
        <v>0</v>
      </c>
      <c r="H30" s="436">
        <v>0</v>
      </c>
      <c r="I30" s="437">
        <f t="shared" si="0"/>
        <v>1395</v>
      </c>
      <c r="J30" s="436">
        <v>0</v>
      </c>
      <c r="K30" s="436">
        <v>0</v>
      </c>
      <c r="L30" s="441">
        <f t="shared" si="1"/>
        <v>1395</v>
      </c>
    </row>
    <row r="31" spans="1:12" s="249" customFormat="1" ht="27.75" customHeight="1">
      <c r="A31" s="447" t="s">
        <v>436</v>
      </c>
      <c r="B31" s="436">
        <v>4252</v>
      </c>
      <c r="C31" s="436">
        <v>1167</v>
      </c>
      <c r="D31" s="436">
        <v>3117</v>
      </c>
      <c r="E31" s="436">
        <v>0</v>
      </c>
      <c r="F31" s="436">
        <v>0</v>
      </c>
      <c r="G31" s="436">
        <v>0</v>
      </c>
      <c r="H31" s="436">
        <v>0</v>
      </c>
      <c r="I31" s="437">
        <f t="shared" si="0"/>
        <v>8536</v>
      </c>
      <c r="J31" s="436">
        <v>0</v>
      </c>
      <c r="K31" s="436">
        <v>0</v>
      </c>
      <c r="L31" s="441">
        <f t="shared" si="1"/>
        <v>8536</v>
      </c>
    </row>
    <row r="32" spans="1:12" s="249" customFormat="1" ht="27.75" customHeight="1">
      <c r="A32" s="447" t="s">
        <v>437</v>
      </c>
      <c r="B32" s="436">
        <v>0</v>
      </c>
      <c r="C32" s="436">
        <v>0</v>
      </c>
      <c r="D32" s="436">
        <v>0</v>
      </c>
      <c r="E32" s="436">
        <v>0</v>
      </c>
      <c r="F32" s="436">
        <v>1356</v>
      </c>
      <c r="G32" s="436">
        <v>0</v>
      </c>
      <c r="H32" s="436">
        <v>0</v>
      </c>
      <c r="I32" s="437">
        <f t="shared" si="0"/>
        <v>1356</v>
      </c>
      <c r="J32" s="436">
        <v>0</v>
      </c>
      <c r="K32" s="436">
        <v>0</v>
      </c>
      <c r="L32" s="441">
        <f t="shared" si="1"/>
        <v>1356</v>
      </c>
    </row>
    <row r="33" spans="1:12" s="249" customFormat="1" ht="27.75" customHeight="1">
      <c r="A33" s="447" t="s">
        <v>438</v>
      </c>
      <c r="B33" s="436">
        <v>0</v>
      </c>
      <c r="C33" s="436">
        <v>0</v>
      </c>
      <c r="D33" s="436">
        <v>48</v>
      </c>
      <c r="E33" s="436">
        <v>0</v>
      </c>
      <c r="F33" s="436">
        <v>0</v>
      </c>
      <c r="G33" s="436">
        <v>0</v>
      </c>
      <c r="H33" s="436">
        <v>0</v>
      </c>
      <c r="I33" s="437">
        <f t="shared" si="0"/>
        <v>48</v>
      </c>
      <c r="J33" s="436">
        <v>0</v>
      </c>
      <c r="K33" s="436">
        <v>0</v>
      </c>
      <c r="L33" s="441">
        <f t="shared" si="1"/>
        <v>48</v>
      </c>
    </row>
    <row r="34" spans="1:12" s="249" customFormat="1" ht="27.75" customHeight="1">
      <c r="A34" s="447" t="s">
        <v>349</v>
      </c>
      <c r="B34" s="436">
        <v>0</v>
      </c>
      <c r="C34" s="436">
        <v>0</v>
      </c>
      <c r="D34" s="436">
        <v>15892</v>
      </c>
      <c r="E34" s="436">
        <v>0</v>
      </c>
      <c r="F34" s="436">
        <v>0</v>
      </c>
      <c r="G34" s="436">
        <v>0</v>
      </c>
      <c r="H34" s="436">
        <v>0</v>
      </c>
      <c r="I34" s="437">
        <f t="shared" si="0"/>
        <v>15892</v>
      </c>
      <c r="J34" s="436">
        <v>0</v>
      </c>
      <c r="K34" s="436">
        <v>0</v>
      </c>
      <c r="L34" s="441">
        <f t="shared" si="1"/>
        <v>15892</v>
      </c>
    </row>
    <row r="35" spans="1:12" s="249" customFormat="1" ht="27.75" customHeight="1">
      <c r="A35" s="447" t="s">
        <v>439</v>
      </c>
      <c r="B35" s="436">
        <v>0</v>
      </c>
      <c r="C35" s="436">
        <v>0</v>
      </c>
      <c r="D35" s="436">
        <v>0</v>
      </c>
      <c r="E35" s="436">
        <v>141</v>
      </c>
      <c r="F35" s="436">
        <v>0</v>
      </c>
      <c r="G35" s="436">
        <v>0</v>
      </c>
      <c r="H35" s="436">
        <v>0</v>
      </c>
      <c r="I35" s="437">
        <f t="shared" si="0"/>
        <v>141</v>
      </c>
      <c r="J35" s="436">
        <v>0</v>
      </c>
      <c r="K35" s="436">
        <v>0</v>
      </c>
      <c r="L35" s="441">
        <f t="shared" si="1"/>
        <v>141</v>
      </c>
    </row>
    <row r="36" spans="1:12" s="249" customFormat="1" ht="27.75" customHeight="1">
      <c r="A36" s="447" t="s">
        <v>440</v>
      </c>
      <c r="B36" s="436">
        <v>0</v>
      </c>
      <c r="C36" s="436">
        <v>0</v>
      </c>
      <c r="D36" s="436">
        <v>0</v>
      </c>
      <c r="E36" s="436">
        <v>360</v>
      </c>
      <c r="F36" s="436">
        <v>0</v>
      </c>
      <c r="G36" s="436">
        <v>0</v>
      </c>
      <c r="H36" s="436">
        <v>0</v>
      </c>
      <c r="I36" s="437">
        <f t="shared" si="0"/>
        <v>360</v>
      </c>
      <c r="J36" s="436">
        <v>0</v>
      </c>
      <c r="K36" s="436">
        <v>0</v>
      </c>
      <c r="L36" s="441">
        <f t="shared" si="1"/>
        <v>360</v>
      </c>
    </row>
    <row r="37" spans="1:12" s="249" customFormat="1" ht="27.75" customHeight="1">
      <c r="A37" s="447" t="s">
        <v>441</v>
      </c>
      <c r="B37" s="436">
        <v>0</v>
      </c>
      <c r="C37" s="436">
        <v>0</v>
      </c>
      <c r="D37" s="436">
        <v>0</v>
      </c>
      <c r="E37" s="436">
        <v>4623</v>
      </c>
      <c r="F37" s="436">
        <v>0</v>
      </c>
      <c r="G37" s="436">
        <v>0</v>
      </c>
      <c r="H37" s="436">
        <v>0</v>
      </c>
      <c r="I37" s="437">
        <f t="shared" si="0"/>
        <v>4623</v>
      </c>
      <c r="J37" s="436">
        <v>0</v>
      </c>
      <c r="K37" s="436">
        <v>0</v>
      </c>
      <c r="L37" s="441">
        <f t="shared" si="1"/>
        <v>4623</v>
      </c>
    </row>
    <row r="38" spans="1:12" s="249" customFormat="1" ht="27.75" customHeight="1">
      <c r="A38" s="447" t="s">
        <v>442</v>
      </c>
      <c r="B38" s="437">
        <v>0</v>
      </c>
      <c r="C38" s="437">
        <v>0</v>
      </c>
      <c r="D38" s="437">
        <v>0</v>
      </c>
      <c r="E38" s="436">
        <v>4784</v>
      </c>
      <c r="F38" s="437">
        <v>0</v>
      </c>
      <c r="G38" s="437">
        <v>0</v>
      </c>
      <c r="H38" s="437">
        <v>0</v>
      </c>
      <c r="I38" s="437">
        <f t="shared" si="0"/>
        <v>4784</v>
      </c>
      <c r="J38" s="437">
        <v>0</v>
      </c>
      <c r="K38" s="437">
        <v>0</v>
      </c>
      <c r="L38" s="441">
        <f t="shared" si="1"/>
        <v>4784</v>
      </c>
    </row>
    <row r="39" spans="1:12" s="249" customFormat="1" ht="27.75" customHeight="1">
      <c r="A39" s="447" t="s">
        <v>443</v>
      </c>
      <c r="B39" s="451">
        <v>1252</v>
      </c>
      <c r="C39" s="451">
        <v>381</v>
      </c>
      <c r="D39" s="451">
        <v>7324</v>
      </c>
      <c r="E39" s="443">
        <v>0</v>
      </c>
      <c r="F39" s="451">
        <v>0</v>
      </c>
      <c r="G39" s="451">
        <v>0</v>
      </c>
      <c r="H39" s="451">
        <v>0</v>
      </c>
      <c r="I39" s="451">
        <f t="shared" si="0"/>
        <v>8957</v>
      </c>
      <c r="J39" s="451">
        <v>0</v>
      </c>
      <c r="K39" s="451">
        <v>0</v>
      </c>
      <c r="L39" s="441">
        <f t="shared" si="1"/>
        <v>8957</v>
      </c>
    </row>
    <row r="40" spans="1:12" s="249" customFormat="1" ht="27.75" customHeight="1">
      <c r="A40" s="447" t="s">
        <v>444</v>
      </c>
      <c r="B40" s="436">
        <v>0</v>
      </c>
      <c r="C40" s="436">
        <v>0</v>
      </c>
      <c r="D40" s="436">
        <v>0</v>
      </c>
      <c r="E40" s="436">
        <v>13975</v>
      </c>
      <c r="F40" s="436">
        <v>0</v>
      </c>
      <c r="G40" s="436">
        <v>0</v>
      </c>
      <c r="H40" s="436">
        <v>0</v>
      </c>
      <c r="I40" s="437">
        <f t="shared" si="0"/>
        <v>13975</v>
      </c>
      <c r="J40" s="436">
        <v>0</v>
      </c>
      <c r="K40" s="436">
        <v>0</v>
      </c>
      <c r="L40" s="441">
        <f t="shared" si="1"/>
        <v>13975</v>
      </c>
    </row>
    <row r="41" spans="1:12" s="249" customFormat="1" ht="33" customHeight="1">
      <c r="A41" s="447" t="s">
        <v>351</v>
      </c>
      <c r="B41" s="436">
        <v>4171</v>
      </c>
      <c r="C41" s="436">
        <v>0</v>
      </c>
      <c r="D41" s="436">
        <v>98</v>
      </c>
      <c r="E41" s="436">
        <v>0</v>
      </c>
      <c r="F41" s="436">
        <v>0</v>
      </c>
      <c r="G41" s="436">
        <v>0</v>
      </c>
      <c r="H41" s="436">
        <v>0</v>
      </c>
      <c r="I41" s="437">
        <f t="shared" si="0"/>
        <v>4269</v>
      </c>
      <c r="J41" s="436">
        <v>0</v>
      </c>
      <c r="K41" s="436">
        <v>0</v>
      </c>
      <c r="L41" s="441">
        <f t="shared" si="1"/>
        <v>4269</v>
      </c>
    </row>
    <row r="42" spans="1:12" s="249" customFormat="1" ht="27.75" customHeight="1">
      <c r="A42" s="449" t="s">
        <v>227</v>
      </c>
      <c r="B42" s="450">
        <f>SUM(B16:B41)</f>
        <v>63682</v>
      </c>
      <c r="C42" s="450">
        <f aca="true" t="shared" si="2" ref="C42:L42">SUM(C16:C41)</f>
        <v>13018</v>
      </c>
      <c r="D42" s="450">
        <f t="shared" si="2"/>
        <v>54168</v>
      </c>
      <c r="E42" s="450">
        <f t="shared" si="2"/>
        <v>23883</v>
      </c>
      <c r="F42" s="450">
        <f t="shared" si="2"/>
        <v>2928</v>
      </c>
      <c r="G42" s="450">
        <f t="shared" si="2"/>
        <v>12571</v>
      </c>
      <c r="H42" s="450">
        <f t="shared" si="2"/>
        <v>300</v>
      </c>
      <c r="I42" s="450">
        <f t="shared" si="2"/>
        <v>170550</v>
      </c>
      <c r="J42" s="450">
        <f t="shared" si="2"/>
        <v>2616</v>
      </c>
      <c r="K42" s="450">
        <f t="shared" si="2"/>
        <v>45961</v>
      </c>
      <c r="L42" s="450">
        <f t="shared" si="2"/>
        <v>219127</v>
      </c>
    </row>
    <row r="43" ht="12.75" hidden="1"/>
    <row r="44" ht="12.75" hidden="1"/>
  </sheetData>
  <sheetProtection/>
  <mergeCells count="6">
    <mergeCell ref="A7:L7"/>
    <mergeCell ref="K14:L14"/>
    <mergeCell ref="E1:L1"/>
    <mergeCell ref="A9:L9"/>
    <mergeCell ref="A10:L10"/>
    <mergeCell ref="A8:L8"/>
  </mergeCells>
  <printOptions horizontalCentered="1"/>
  <pageMargins left="0.31496062992125984" right="0.31496062992125984" top="0.4724409448818898" bottom="0.5118110236220472" header="0.3543307086614173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28125" style="0" customWidth="1"/>
    <col min="2" max="2" width="39.140625" style="0" customWidth="1"/>
    <col min="3" max="11" width="8.7109375" style="0" customWidth="1"/>
    <col min="12" max="12" width="0" style="0" hidden="1" customWidth="1"/>
  </cols>
  <sheetData>
    <row r="1" spans="1:11" ht="12.75">
      <c r="A1" s="655" t="s">
        <v>663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12.75">
      <c r="A2" s="657" t="s">
        <v>311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</row>
    <row r="3" spans="1:11" ht="15" customHeight="1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</row>
    <row r="4" spans="1:11" ht="8.25" customHeight="1" hidden="1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657"/>
    </row>
    <row r="5" spans="1:11" ht="18" customHeight="1" hidden="1">
      <c r="A5" s="657"/>
      <c r="B5" s="657"/>
      <c r="C5" s="657"/>
      <c r="D5" s="657"/>
      <c r="E5" s="657"/>
      <c r="F5" s="657"/>
      <c r="G5" s="657"/>
      <c r="H5" s="657"/>
      <c r="I5" s="657"/>
      <c r="J5" s="657"/>
      <c r="K5" s="657"/>
    </row>
    <row r="6" spans="1:11" ht="15.75" customHeight="1" hidden="1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</row>
    <row r="7" spans="1:11" ht="18">
      <c r="A7" s="657" t="s">
        <v>562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</row>
    <row r="8" spans="1:11" ht="18">
      <c r="A8" s="658">
        <v>42369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</row>
    <row r="9" spans="1:12" ht="30" customHeight="1" thickBot="1">
      <c r="A9" s="59"/>
      <c r="B9" s="60"/>
      <c r="C9" s="60"/>
      <c r="D9" s="60"/>
      <c r="E9" s="60"/>
      <c r="F9" s="60"/>
      <c r="G9" s="60"/>
      <c r="H9" s="60"/>
      <c r="I9" s="61"/>
      <c r="J9" s="659" t="s">
        <v>308</v>
      </c>
      <c r="K9" s="659"/>
      <c r="L9" s="116"/>
    </row>
    <row r="10" spans="1:11" s="310" customFormat="1" ht="54.75" thickBot="1">
      <c r="A10" s="660" t="s">
        <v>340</v>
      </c>
      <c r="B10" s="661"/>
      <c r="C10" s="343" t="s">
        <v>645</v>
      </c>
      <c r="D10" s="343" t="s">
        <v>40</v>
      </c>
      <c r="E10" s="343" t="s">
        <v>560</v>
      </c>
      <c r="F10" s="343" t="s">
        <v>646</v>
      </c>
      <c r="G10" s="343" t="s">
        <v>40</v>
      </c>
      <c r="H10" s="343" t="s">
        <v>561</v>
      </c>
      <c r="I10" s="323" t="s">
        <v>647</v>
      </c>
      <c r="J10" s="343" t="s">
        <v>40</v>
      </c>
      <c r="K10" s="403" t="s">
        <v>648</v>
      </c>
    </row>
    <row r="11" spans="1:11" s="310" customFormat="1" ht="15.75" customHeight="1">
      <c r="A11" s="625" t="s">
        <v>43</v>
      </c>
      <c r="B11" s="626" t="s">
        <v>44</v>
      </c>
      <c r="C11" s="627">
        <v>66775</v>
      </c>
      <c r="D11" s="627">
        <v>0</v>
      </c>
      <c r="E11" s="627">
        <v>159</v>
      </c>
      <c r="F11" s="627">
        <v>0</v>
      </c>
      <c r="G11" s="627"/>
      <c r="H11" s="627">
        <v>0</v>
      </c>
      <c r="I11" s="627">
        <f>SUM(C11+F11)</f>
        <v>66775</v>
      </c>
      <c r="J11" s="628">
        <f>SUM(D11+G11)</f>
        <v>0</v>
      </c>
      <c r="K11" s="627">
        <v>159</v>
      </c>
    </row>
    <row r="12" spans="1:11" s="310" customFormat="1" ht="15.75" customHeight="1">
      <c r="A12" s="324" t="s">
        <v>45</v>
      </c>
      <c r="B12" s="325" t="s">
        <v>46</v>
      </c>
      <c r="C12" s="326">
        <v>433678</v>
      </c>
      <c r="D12" s="326">
        <v>-32608</v>
      </c>
      <c r="E12" s="326">
        <v>397002</v>
      </c>
      <c r="F12" s="326">
        <v>594</v>
      </c>
      <c r="G12" s="326"/>
      <c r="H12" s="326">
        <v>0</v>
      </c>
      <c r="I12" s="627">
        <f aca="true" t="shared" si="0" ref="I12:I30">SUM(C12+F12)</f>
        <v>434272</v>
      </c>
      <c r="J12" s="624">
        <f aca="true" t="shared" si="1" ref="J12:J30">SUM(D12+G12)</f>
        <v>-32608</v>
      </c>
      <c r="K12" s="326">
        <v>397002</v>
      </c>
    </row>
    <row r="13" spans="1:11" s="310" customFormat="1" ht="15.75" customHeight="1">
      <c r="A13" s="324" t="s">
        <v>47</v>
      </c>
      <c r="B13" s="325" t="s">
        <v>48</v>
      </c>
      <c r="C13" s="326">
        <v>2950</v>
      </c>
      <c r="D13" s="326">
        <v>1980</v>
      </c>
      <c r="E13" s="326">
        <v>5110</v>
      </c>
      <c r="F13" s="326">
        <v>0</v>
      </c>
      <c r="G13" s="326"/>
      <c r="H13" s="326">
        <v>0</v>
      </c>
      <c r="I13" s="627">
        <f t="shared" si="0"/>
        <v>2950</v>
      </c>
      <c r="J13" s="624">
        <f t="shared" si="1"/>
        <v>1980</v>
      </c>
      <c r="K13" s="326">
        <v>5110</v>
      </c>
    </row>
    <row r="14" spans="1:11" s="310" customFormat="1" ht="15.75" customHeight="1">
      <c r="A14" s="324" t="s">
        <v>49</v>
      </c>
      <c r="B14" s="327" t="s">
        <v>50</v>
      </c>
      <c r="C14" s="326">
        <v>0</v>
      </c>
      <c r="D14" s="326">
        <v>0</v>
      </c>
      <c r="E14" s="326">
        <v>52148</v>
      </c>
      <c r="F14" s="326">
        <v>0</v>
      </c>
      <c r="G14" s="326"/>
      <c r="H14" s="326">
        <v>0</v>
      </c>
      <c r="I14" s="627">
        <f t="shared" si="0"/>
        <v>0</v>
      </c>
      <c r="J14" s="624">
        <f t="shared" si="1"/>
        <v>0</v>
      </c>
      <c r="K14" s="326">
        <v>52148</v>
      </c>
    </row>
    <row r="15" spans="1:12" s="310" customFormat="1" ht="15.75" customHeight="1">
      <c r="A15" s="328" t="s">
        <v>18</v>
      </c>
      <c r="B15" s="329" t="s">
        <v>42</v>
      </c>
      <c r="C15" s="330">
        <f aca="true" t="shared" si="2" ref="C15:H15">SUM(C11:C14)</f>
        <v>503403</v>
      </c>
      <c r="D15" s="330">
        <f t="shared" si="2"/>
        <v>-30628</v>
      </c>
      <c r="E15" s="330">
        <f t="shared" si="2"/>
        <v>454419</v>
      </c>
      <c r="F15" s="330">
        <f t="shared" si="2"/>
        <v>594</v>
      </c>
      <c r="G15" s="330">
        <f t="shared" si="2"/>
        <v>0</v>
      </c>
      <c r="H15" s="330">
        <f t="shared" si="2"/>
        <v>0</v>
      </c>
      <c r="I15" s="330">
        <f t="shared" si="0"/>
        <v>503997</v>
      </c>
      <c r="J15" s="649">
        <f t="shared" si="1"/>
        <v>-30628</v>
      </c>
      <c r="K15" s="330">
        <f>SUM(K11:K14)</f>
        <v>454419</v>
      </c>
      <c r="L15" s="310" t="s">
        <v>332</v>
      </c>
    </row>
    <row r="16" spans="1:11" s="310" customFormat="1" ht="15.75" customHeight="1">
      <c r="A16" s="324" t="s">
        <v>43</v>
      </c>
      <c r="B16" s="325" t="s">
        <v>52</v>
      </c>
      <c r="C16" s="326">
        <v>0</v>
      </c>
      <c r="D16" s="326">
        <v>0</v>
      </c>
      <c r="E16" s="326">
        <v>0</v>
      </c>
      <c r="F16" s="326">
        <v>297</v>
      </c>
      <c r="G16" s="326"/>
      <c r="H16" s="326">
        <v>442</v>
      </c>
      <c r="I16" s="627">
        <f t="shared" si="0"/>
        <v>297</v>
      </c>
      <c r="J16" s="624">
        <f t="shared" si="1"/>
        <v>0</v>
      </c>
      <c r="K16" s="326">
        <v>442</v>
      </c>
    </row>
    <row r="17" spans="1:11" s="310" customFormat="1" ht="15.75" customHeight="1">
      <c r="A17" s="324" t="s">
        <v>45</v>
      </c>
      <c r="B17" s="325" t="s">
        <v>53</v>
      </c>
      <c r="C17" s="326">
        <v>0</v>
      </c>
      <c r="D17" s="326">
        <v>0</v>
      </c>
      <c r="E17" s="326">
        <v>0</v>
      </c>
      <c r="F17" s="326">
        <v>0</v>
      </c>
      <c r="G17" s="326"/>
      <c r="H17" s="326">
        <v>0</v>
      </c>
      <c r="I17" s="627">
        <f t="shared" si="0"/>
        <v>0</v>
      </c>
      <c r="J17" s="624">
        <f t="shared" si="1"/>
        <v>0</v>
      </c>
      <c r="K17" s="326">
        <v>0</v>
      </c>
    </row>
    <row r="18" spans="1:11" s="310" customFormat="1" ht="15.75" customHeight="1">
      <c r="A18" s="331" t="s">
        <v>19</v>
      </c>
      <c r="B18" s="332" t="s">
        <v>51</v>
      </c>
      <c r="C18" s="333">
        <f aca="true" t="shared" si="3" ref="C18:H18">SUM(C16:C17)</f>
        <v>0</v>
      </c>
      <c r="D18" s="333">
        <f t="shared" si="3"/>
        <v>0</v>
      </c>
      <c r="E18" s="333">
        <f t="shared" si="3"/>
        <v>0</v>
      </c>
      <c r="F18" s="333">
        <f t="shared" si="3"/>
        <v>297</v>
      </c>
      <c r="G18" s="333">
        <f t="shared" si="3"/>
        <v>0</v>
      </c>
      <c r="H18" s="333">
        <f t="shared" si="3"/>
        <v>442</v>
      </c>
      <c r="I18" s="330">
        <f t="shared" si="0"/>
        <v>297</v>
      </c>
      <c r="J18" s="649">
        <f t="shared" si="1"/>
        <v>0</v>
      </c>
      <c r="K18" s="333">
        <f>SUM(K16:K17)</f>
        <v>442</v>
      </c>
    </row>
    <row r="19" spans="1:11" s="310" customFormat="1" ht="15.75" customHeight="1">
      <c r="A19" s="324" t="s">
        <v>43</v>
      </c>
      <c r="B19" s="325" t="s">
        <v>333</v>
      </c>
      <c r="C19" s="326">
        <v>0</v>
      </c>
      <c r="D19" s="326">
        <v>0</v>
      </c>
      <c r="E19" s="326">
        <v>0</v>
      </c>
      <c r="F19" s="326">
        <v>0</v>
      </c>
      <c r="G19" s="326"/>
      <c r="H19" s="326">
        <v>0</v>
      </c>
      <c r="I19" s="627">
        <f t="shared" si="0"/>
        <v>0</v>
      </c>
      <c r="J19" s="624">
        <f t="shared" si="1"/>
        <v>0</v>
      </c>
      <c r="K19" s="326">
        <v>0</v>
      </c>
    </row>
    <row r="20" spans="1:11" s="310" customFormat="1" ht="15.75" customHeight="1">
      <c r="A20" s="324" t="s">
        <v>45</v>
      </c>
      <c r="B20" s="325" t="s">
        <v>334</v>
      </c>
      <c r="C20" s="326">
        <v>0</v>
      </c>
      <c r="D20" s="326">
        <v>0</v>
      </c>
      <c r="E20" s="326">
        <v>0</v>
      </c>
      <c r="F20" s="326">
        <v>0</v>
      </c>
      <c r="G20" s="326"/>
      <c r="H20" s="326">
        <v>0</v>
      </c>
      <c r="I20" s="627">
        <f t="shared" si="0"/>
        <v>0</v>
      </c>
      <c r="J20" s="624">
        <f t="shared" si="1"/>
        <v>0</v>
      </c>
      <c r="K20" s="326">
        <v>0</v>
      </c>
    </row>
    <row r="21" spans="1:11" s="310" customFormat="1" ht="15.75" customHeight="1">
      <c r="A21" s="324" t="s">
        <v>47</v>
      </c>
      <c r="B21" s="325" t="s">
        <v>335</v>
      </c>
      <c r="C21" s="326">
        <v>43544</v>
      </c>
      <c r="D21" s="326">
        <v>0</v>
      </c>
      <c r="E21" s="326">
        <v>79907</v>
      </c>
      <c r="F21" s="326">
        <v>4517</v>
      </c>
      <c r="G21" s="326"/>
      <c r="H21" s="326">
        <v>3374</v>
      </c>
      <c r="I21" s="627">
        <f t="shared" si="0"/>
        <v>48061</v>
      </c>
      <c r="J21" s="624">
        <f t="shared" si="1"/>
        <v>0</v>
      </c>
      <c r="K21" s="326">
        <v>83281</v>
      </c>
    </row>
    <row r="22" spans="1:11" s="310" customFormat="1" ht="15.75" customHeight="1">
      <c r="A22" s="324" t="s">
        <v>49</v>
      </c>
      <c r="B22" s="325" t="s">
        <v>336</v>
      </c>
      <c r="C22" s="326">
        <v>0</v>
      </c>
      <c r="D22" s="326">
        <v>0</v>
      </c>
      <c r="E22" s="326">
        <v>0</v>
      </c>
      <c r="F22" s="326">
        <v>0</v>
      </c>
      <c r="G22" s="326"/>
      <c r="H22" s="326">
        <v>0</v>
      </c>
      <c r="I22" s="627">
        <f t="shared" si="0"/>
        <v>0</v>
      </c>
      <c r="J22" s="624">
        <f t="shared" si="1"/>
        <v>0</v>
      </c>
      <c r="K22" s="326">
        <v>0</v>
      </c>
    </row>
    <row r="23" spans="1:11" s="310" customFormat="1" ht="15.75" customHeight="1">
      <c r="A23" s="331" t="s">
        <v>32</v>
      </c>
      <c r="B23" s="332" t="s">
        <v>54</v>
      </c>
      <c r="C23" s="333">
        <f>SUM(C19:C22)</f>
        <v>43544</v>
      </c>
      <c r="D23" s="333">
        <f>SUM(D19:D22)</f>
        <v>0</v>
      </c>
      <c r="E23" s="333">
        <f>SUM(E19:E22)</f>
        <v>79907</v>
      </c>
      <c r="F23" s="333">
        <f>SUM(F21:F22)</f>
        <v>4517</v>
      </c>
      <c r="G23" s="333">
        <f>SUM(G21:G22)</f>
        <v>0</v>
      </c>
      <c r="H23" s="333">
        <f>SUM(H21:H22)</f>
        <v>3374</v>
      </c>
      <c r="I23" s="330">
        <f t="shared" si="0"/>
        <v>48061</v>
      </c>
      <c r="J23" s="649">
        <f t="shared" si="1"/>
        <v>0</v>
      </c>
      <c r="K23" s="333">
        <f>SUM(K19:K22)</f>
        <v>83281</v>
      </c>
    </row>
    <row r="24" spans="1:11" s="310" customFormat="1" ht="15.75" customHeight="1">
      <c r="A24" s="324" t="s">
        <v>43</v>
      </c>
      <c r="B24" s="325" t="s">
        <v>58</v>
      </c>
      <c r="C24" s="326">
        <v>23197</v>
      </c>
      <c r="D24" s="326">
        <v>0</v>
      </c>
      <c r="E24" s="326">
        <v>5953</v>
      </c>
      <c r="F24" s="326">
        <v>1702</v>
      </c>
      <c r="G24" s="326"/>
      <c r="H24" s="326">
        <v>1775</v>
      </c>
      <c r="I24" s="627">
        <f t="shared" si="0"/>
        <v>24899</v>
      </c>
      <c r="J24" s="624">
        <f t="shared" si="1"/>
        <v>0</v>
      </c>
      <c r="K24" s="326">
        <v>7728</v>
      </c>
    </row>
    <row r="25" spans="1:11" s="310" customFormat="1" ht="15.75" customHeight="1">
      <c r="A25" s="324" t="s">
        <v>45</v>
      </c>
      <c r="B25" s="325" t="s">
        <v>59</v>
      </c>
      <c r="C25" s="326">
        <v>0</v>
      </c>
      <c r="D25" s="326">
        <v>0</v>
      </c>
      <c r="E25" s="326">
        <v>10</v>
      </c>
      <c r="F25" s="326">
        <v>0</v>
      </c>
      <c r="G25" s="326"/>
      <c r="H25" s="326">
        <v>0</v>
      </c>
      <c r="I25" s="627">
        <f t="shared" si="0"/>
        <v>0</v>
      </c>
      <c r="J25" s="624">
        <f t="shared" si="1"/>
        <v>0</v>
      </c>
      <c r="K25" s="326">
        <v>10</v>
      </c>
    </row>
    <row r="26" spans="1:11" s="310" customFormat="1" ht="15.75" customHeight="1">
      <c r="A26" s="324" t="s">
        <v>47</v>
      </c>
      <c r="B26" s="325" t="s">
        <v>60</v>
      </c>
      <c r="C26" s="326">
        <v>2740</v>
      </c>
      <c r="D26" s="326">
        <v>0</v>
      </c>
      <c r="E26" s="326">
        <v>410</v>
      </c>
      <c r="F26" s="326">
        <v>0</v>
      </c>
      <c r="G26" s="326"/>
      <c r="H26" s="326">
        <v>0</v>
      </c>
      <c r="I26" s="627">
        <f t="shared" si="0"/>
        <v>2740</v>
      </c>
      <c r="J26" s="624">
        <f t="shared" si="1"/>
        <v>0</v>
      </c>
      <c r="K26" s="326">
        <v>410</v>
      </c>
    </row>
    <row r="27" spans="1:11" s="310" customFormat="1" ht="15.75" customHeight="1">
      <c r="A27" s="331" t="s">
        <v>56</v>
      </c>
      <c r="B27" s="332" t="s">
        <v>57</v>
      </c>
      <c r="C27" s="333">
        <f aca="true" t="shared" si="4" ref="C27:H27">SUM(C24:C26)</f>
        <v>25937</v>
      </c>
      <c r="D27" s="333">
        <f t="shared" si="4"/>
        <v>0</v>
      </c>
      <c r="E27" s="333">
        <f t="shared" si="4"/>
        <v>6373</v>
      </c>
      <c r="F27" s="333">
        <f t="shared" si="4"/>
        <v>1702</v>
      </c>
      <c r="G27" s="333">
        <f t="shared" si="4"/>
        <v>0</v>
      </c>
      <c r="H27" s="333">
        <f t="shared" si="4"/>
        <v>1775</v>
      </c>
      <c r="I27" s="330">
        <f t="shared" si="0"/>
        <v>27639</v>
      </c>
      <c r="J27" s="649">
        <f t="shared" si="1"/>
        <v>0</v>
      </c>
      <c r="K27" s="333">
        <f>SUM(K24:K26)</f>
        <v>8148</v>
      </c>
    </row>
    <row r="28" spans="1:11" s="310" customFormat="1" ht="15.75" customHeight="1">
      <c r="A28" s="331" t="s">
        <v>61</v>
      </c>
      <c r="B28" s="332" t="s">
        <v>62</v>
      </c>
      <c r="C28" s="333">
        <v>10085</v>
      </c>
      <c r="D28" s="333">
        <v>0</v>
      </c>
      <c r="E28" s="333">
        <v>2836</v>
      </c>
      <c r="F28" s="333">
        <v>0</v>
      </c>
      <c r="G28" s="333">
        <v>0</v>
      </c>
      <c r="H28" s="333">
        <v>0</v>
      </c>
      <c r="I28" s="627">
        <f t="shared" si="0"/>
        <v>10085</v>
      </c>
      <c r="J28" s="624">
        <f t="shared" si="1"/>
        <v>0</v>
      </c>
      <c r="K28" s="333">
        <v>2836</v>
      </c>
    </row>
    <row r="29" spans="1:11" s="310" customFormat="1" ht="15.75" customHeight="1">
      <c r="A29" s="331" t="s">
        <v>63</v>
      </c>
      <c r="B29" s="332" t="s">
        <v>64</v>
      </c>
      <c r="C29" s="333">
        <v>13046</v>
      </c>
      <c r="D29" s="333">
        <v>0</v>
      </c>
      <c r="E29" s="333">
        <v>0</v>
      </c>
      <c r="F29" s="333">
        <v>0</v>
      </c>
      <c r="G29" s="333">
        <v>0</v>
      </c>
      <c r="H29" s="333">
        <v>0</v>
      </c>
      <c r="I29" s="627">
        <f t="shared" si="0"/>
        <v>13046</v>
      </c>
      <c r="J29" s="624">
        <f t="shared" si="1"/>
        <v>0</v>
      </c>
      <c r="K29" s="333">
        <v>0</v>
      </c>
    </row>
    <row r="30" spans="1:11" s="310" customFormat="1" ht="15.75" customHeight="1">
      <c r="A30" s="334"/>
      <c r="B30" s="335" t="s">
        <v>65</v>
      </c>
      <c r="C30" s="336">
        <f aca="true" t="shared" si="5" ref="C30:H30">C15+C18+C23+C27+C28+C29</f>
        <v>596015</v>
      </c>
      <c r="D30" s="336">
        <f t="shared" si="5"/>
        <v>-30628</v>
      </c>
      <c r="E30" s="336">
        <f t="shared" si="5"/>
        <v>543535</v>
      </c>
      <c r="F30" s="336">
        <f t="shared" si="5"/>
        <v>7110</v>
      </c>
      <c r="G30" s="336">
        <f t="shared" si="5"/>
        <v>0</v>
      </c>
      <c r="H30" s="336">
        <f t="shared" si="5"/>
        <v>5591</v>
      </c>
      <c r="I30" s="651">
        <f t="shared" si="0"/>
        <v>603125</v>
      </c>
      <c r="J30" s="650">
        <f t="shared" si="1"/>
        <v>-30628</v>
      </c>
      <c r="K30" s="336">
        <f>K15+K18+K23+K27+K28+K29</f>
        <v>549126</v>
      </c>
    </row>
    <row r="31" spans="1:11" s="310" customFormat="1" ht="87.75" customHeight="1" thickBot="1">
      <c r="A31" s="337"/>
      <c r="B31" s="337"/>
      <c r="C31" s="337"/>
      <c r="D31" s="337"/>
      <c r="E31" s="337"/>
      <c r="F31" s="337"/>
      <c r="G31" s="337"/>
      <c r="H31" s="337"/>
      <c r="I31" s="338"/>
      <c r="J31" s="338"/>
      <c r="K31" s="338"/>
    </row>
    <row r="32" spans="1:11" s="310" customFormat="1" ht="54.75" thickBot="1">
      <c r="A32" s="653" t="s">
        <v>342</v>
      </c>
      <c r="B32" s="654"/>
      <c r="C32" s="343" t="s">
        <v>645</v>
      </c>
      <c r="D32" s="343" t="s">
        <v>40</v>
      </c>
      <c r="E32" s="343" t="s">
        <v>560</v>
      </c>
      <c r="F32" s="343" t="s">
        <v>646</v>
      </c>
      <c r="G32" s="343" t="s">
        <v>40</v>
      </c>
      <c r="H32" s="343" t="s">
        <v>561</v>
      </c>
      <c r="I32" s="323" t="s">
        <v>647</v>
      </c>
      <c r="J32" s="343" t="s">
        <v>40</v>
      </c>
      <c r="K32" s="323" t="s">
        <v>648</v>
      </c>
    </row>
    <row r="33" spans="1:11" s="310" customFormat="1" ht="15.75" customHeight="1">
      <c r="A33" s="340" t="s">
        <v>43</v>
      </c>
      <c r="B33" s="325" t="s">
        <v>68</v>
      </c>
      <c r="C33" s="326">
        <v>1404411</v>
      </c>
      <c r="D33" s="326">
        <v>0</v>
      </c>
      <c r="E33" s="326">
        <v>1404411</v>
      </c>
      <c r="F33" s="326">
        <v>0</v>
      </c>
      <c r="G33" s="326">
        <v>0</v>
      </c>
      <c r="H33" s="326">
        <v>0</v>
      </c>
      <c r="I33" s="326">
        <f>SUM(C33+F33)</f>
        <v>1404411</v>
      </c>
      <c r="J33" s="326">
        <f>SUM(D33+G33)</f>
        <v>0</v>
      </c>
      <c r="K33" s="326">
        <v>1404411</v>
      </c>
    </row>
    <row r="34" spans="1:11" s="310" customFormat="1" ht="15.75" customHeight="1">
      <c r="A34" s="340" t="s">
        <v>45</v>
      </c>
      <c r="B34" s="325" t="s">
        <v>69</v>
      </c>
      <c r="C34" s="326">
        <v>0</v>
      </c>
      <c r="D34" s="326">
        <v>0</v>
      </c>
      <c r="E34" s="326">
        <v>-22023</v>
      </c>
      <c r="F34" s="326">
        <v>0</v>
      </c>
      <c r="G34" s="326">
        <v>0</v>
      </c>
      <c r="H34" s="326">
        <v>0</v>
      </c>
      <c r="I34" s="326">
        <f aca="true" t="shared" si="6" ref="I34:I46">SUM(C34+F34)</f>
        <v>0</v>
      </c>
      <c r="J34" s="326">
        <f aca="true" t="shared" si="7" ref="J34:J46">SUM(D34+G34)</f>
        <v>0</v>
      </c>
      <c r="K34" s="326">
        <v>-22023</v>
      </c>
    </row>
    <row r="35" spans="1:11" s="310" customFormat="1" ht="15.75" customHeight="1">
      <c r="A35" s="340" t="s">
        <v>14</v>
      </c>
      <c r="B35" s="325" t="s">
        <v>70</v>
      </c>
      <c r="C35" s="326">
        <v>54326</v>
      </c>
      <c r="D35" s="326">
        <v>0</v>
      </c>
      <c r="E35" s="326">
        <v>54326</v>
      </c>
      <c r="F35" s="326">
        <v>1420</v>
      </c>
      <c r="G35" s="326">
        <v>0</v>
      </c>
      <c r="H35" s="326">
        <v>1420</v>
      </c>
      <c r="I35" s="326">
        <f t="shared" si="6"/>
        <v>55746</v>
      </c>
      <c r="J35" s="326">
        <f t="shared" si="7"/>
        <v>0</v>
      </c>
      <c r="K35" s="326">
        <v>55746</v>
      </c>
    </row>
    <row r="36" spans="1:11" s="310" customFormat="1" ht="15.75" customHeight="1">
      <c r="A36" s="340" t="s">
        <v>49</v>
      </c>
      <c r="B36" s="325" t="s">
        <v>71</v>
      </c>
      <c r="C36" s="326">
        <v>-890771</v>
      </c>
      <c r="D36" s="326">
        <v>0</v>
      </c>
      <c r="E36" s="326">
        <v>-880178</v>
      </c>
      <c r="F36" s="326">
        <v>0</v>
      </c>
      <c r="G36" s="326">
        <v>0</v>
      </c>
      <c r="H36" s="326">
        <v>4001</v>
      </c>
      <c r="I36" s="326">
        <f t="shared" si="6"/>
        <v>-890771</v>
      </c>
      <c r="J36" s="326">
        <f t="shared" si="7"/>
        <v>0</v>
      </c>
      <c r="K36" s="326">
        <v>-876177</v>
      </c>
    </row>
    <row r="37" spans="1:11" s="310" customFormat="1" ht="15.75" customHeight="1">
      <c r="A37" s="340" t="s">
        <v>55</v>
      </c>
      <c r="B37" s="325" t="s">
        <v>72</v>
      </c>
      <c r="C37" s="326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f t="shared" si="6"/>
        <v>0</v>
      </c>
      <c r="J37" s="326">
        <f t="shared" si="7"/>
        <v>0</v>
      </c>
      <c r="K37" s="326">
        <v>0</v>
      </c>
    </row>
    <row r="38" spans="1:11" s="310" customFormat="1" ht="15.75" customHeight="1">
      <c r="A38" s="340" t="s">
        <v>73</v>
      </c>
      <c r="B38" s="325" t="s">
        <v>74</v>
      </c>
      <c r="C38" s="326">
        <v>10593</v>
      </c>
      <c r="D38" s="326">
        <v>-30628</v>
      </c>
      <c r="E38" s="326">
        <v>-29377</v>
      </c>
      <c r="F38" s="326">
        <v>4001</v>
      </c>
      <c r="G38" s="326">
        <v>0</v>
      </c>
      <c r="H38" s="326">
        <v>-4126</v>
      </c>
      <c r="I38" s="326">
        <f t="shared" si="6"/>
        <v>14594</v>
      </c>
      <c r="J38" s="326">
        <f t="shared" si="7"/>
        <v>-30628</v>
      </c>
      <c r="K38" s="326">
        <v>-33503</v>
      </c>
    </row>
    <row r="39" spans="1:11" s="310" customFormat="1" ht="15.75" customHeight="1">
      <c r="A39" s="339" t="s">
        <v>66</v>
      </c>
      <c r="B39" s="329" t="s">
        <v>67</v>
      </c>
      <c r="C39" s="330">
        <f aca="true" t="shared" si="8" ref="C39:H39">SUM(C33:C38)</f>
        <v>578559</v>
      </c>
      <c r="D39" s="330">
        <f t="shared" si="8"/>
        <v>-30628</v>
      </c>
      <c r="E39" s="330">
        <f t="shared" si="8"/>
        <v>527159</v>
      </c>
      <c r="F39" s="330">
        <f t="shared" si="8"/>
        <v>5421</v>
      </c>
      <c r="G39" s="330">
        <f t="shared" si="8"/>
        <v>0</v>
      </c>
      <c r="H39" s="330">
        <f t="shared" si="8"/>
        <v>1295</v>
      </c>
      <c r="I39" s="333">
        <f t="shared" si="6"/>
        <v>583980</v>
      </c>
      <c r="J39" s="333">
        <f t="shared" si="7"/>
        <v>-30628</v>
      </c>
      <c r="K39" s="330">
        <f>SUM(K33:K38)</f>
        <v>528454</v>
      </c>
    </row>
    <row r="40" spans="1:11" s="310" customFormat="1" ht="15.75" customHeight="1">
      <c r="A40" s="340" t="s">
        <v>43</v>
      </c>
      <c r="B40" s="325" t="s">
        <v>58</v>
      </c>
      <c r="C40" s="326">
        <v>0</v>
      </c>
      <c r="D40" s="326">
        <v>0</v>
      </c>
      <c r="E40" s="326">
        <v>0</v>
      </c>
      <c r="F40" s="326">
        <v>1689</v>
      </c>
      <c r="G40" s="326">
        <v>0</v>
      </c>
      <c r="H40" s="326">
        <v>695</v>
      </c>
      <c r="I40" s="326">
        <f t="shared" si="6"/>
        <v>1689</v>
      </c>
      <c r="J40" s="326">
        <f t="shared" si="7"/>
        <v>0</v>
      </c>
      <c r="K40" s="326">
        <v>695</v>
      </c>
    </row>
    <row r="41" spans="1:11" s="310" customFormat="1" ht="15.75" customHeight="1">
      <c r="A41" s="340" t="s">
        <v>45</v>
      </c>
      <c r="B41" s="325" t="s">
        <v>59</v>
      </c>
      <c r="C41" s="326">
        <v>0</v>
      </c>
      <c r="D41" s="326">
        <v>0</v>
      </c>
      <c r="E41" s="326">
        <v>2837</v>
      </c>
      <c r="F41" s="326">
        <v>0</v>
      </c>
      <c r="G41" s="326">
        <v>0</v>
      </c>
      <c r="H41" s="326">
        <v>0</v>
      </c>
      <c r="I41" s="326">
        <f t="shared" si="6"/>
        <v>0</v>
      </c>
      <c r="J41" s="326">
        <f t="shared" si="7"/>
        <v>0</v>
      </c>
      <c r="K41" s="326">
        <v>2837</v>
      </c>
    </row>
    <row r="42" spans="1:11" s="310" customFormat="1" ht="15.75" customHeight="1">
      <c r="A42" s="340" t="s">
        <v>47</v>
      </c>
      <c r="B42" s="325" t="s">
        <v>77</v>
      </c>
      <c r="C42" s="326">
        <v>9601</v>
      </c>
      <c r="D42" s="326">
        <v>0</v>
      </c>
      <c r="E42" s="326">
        <v>8199</v>
      </c>
      <c r="F42" s="326">
        <v>0</v>
      </c>
      <c r="G42" s="326">
        <v>0</v>
      </c>
      <c r="H42" s="326">
        <v>0</v>
      </c>
      <c r="I42" s="326">
        <f t="shared" si="6"/>
        <v>9601</v>
      </c>
      <c r="J42" s="326">
        <f t="shared" si="7"/>
        <v>0</v>
      </c>
      <c r="K42" s="326">
        <v>8199</v>
      </c>
    </row>
    <row r="43" spans="1:11" s="310" customFormat="1" ht="15.75" customHeight="1">
      <c r="A43" s="341" t="s">
        <v>75</v>
      </c>
      <c r="B43" s="332" t="s">
        <v>76</v>
      </c>
      <c r="C43" s="333">
        <f aca="true" t="shared" si="9" ref="C43:H43">SUM(C40:C42)</f>
        <v>9601</v>
      </c>
      <c r="D43" s="333">
        <f t="shared" si="9"/>
        <v>0</v>
      </c>
      <c r="E43" s="333">
        <f t="shared" si="9"/>
        <v>11036</v>
      </c>
      <c r="F43" s="333">
        <f t="shared" si="9"/>
        <v>1689</v>
      </c>
      <c r="G43" s="333">
        <f t="shared" si="9"/>
        <v>0</v>
      </c>
      <c r="H43" s="333">
        <f t="shared" si="9"/>
        <v>695</v>
      </c>
      <c r="I43" s="333">
        <f t="shared" si="6"/>
        <v>11290</v>
      </c>
      <c r="J43" s="333">
        <f t="shared" si="7"/>
        <v>0</v>
      </c>
      <c r="K43" s="333">
        <f>SUM(K40:K42)</f>
        <v>11731</v>
      </c>
    </row>
    <row r="44" spans="1:11" s="310" customFormat="1" ht="15.75" customHeight="1">
      <c r="A44" s="341" t="s">
        <v>43</v>
      </c>
      <c r="B44" s="332" t="s">
        <v>79</v>
      </c>
      <c r="C44" s="333">
        <v>0</v>
      </c>
      <c r="D44" s="333">
        <v>0</v>
      </c>
      <c r="E44" s="333">
        <v>0</v>
      </c>
      <c r="F44" s="333">
        <v>0</v>
      </c>
      <c r="G44" s="333">
        <v>0</v>
      </c>
      <c r="H44" s="333">
        <v>0</v>
      </c>
      <c r="I44" s="326">
        <f t="shared" si="6"/>
        <v>0</v>
      </c>
      <c r="J44" s="326">
        <f t="shared" si="7"/>
        <v>0</v>
      </c>
      <c r="K44" s="333">
        <v>0</v>
      </c>
    </row>
    <row r="45" spans="1:11" s="310" customFormat="1" ht="15.75" customHeight="1">
      <c r="A45" s="341" t="s">
        <v>78</v>
      </c>
      <c r="B45" s="332" t="s">
        <v>80</v>
      </c>
      <c r="C45" s="333">
        <v>7855</v>
      </c>
      <c r="D45" s="333">
        <v>0</v>
      </c>
      <c r="E45" s="333">
        <v>5340</v>
      </c>
      <c r="F45" s="333">
        <v>0</v>
      </c>
      <c r="G45" s="333">
        <v>0</v>
      </c>
      <c r="H45" s="333">
        <v>3601</v>
      </c>
      <c r="I45" s="326">
        <f t="shared" si="6"/>
        <v>7855</v>
      </c>
      <c r="J45" s="326">
        <f t="shared" si="7"/>
        <v>0</v>
      </c>
      <c r="K45" s="333">
        <v>8941</v>
      </c>
    </row>
    <row r="46" spans="1:11" s="310" customFormat="1" ht="15.75" customHeight="1">
      <c r="A46" s="342"/>
      <c r="B46" s="335" t="s">
        <v>81</v>
      </c>
      <c r="C46" s="336">
        <f aca="true" t="shared" si="10" ref="C46:H46">SUM(C39+C43+C44+C45)</f>
        <v>596015</v>
      </c>
      <c r="D46" s="336">
        <f t="shared" si="10"/>
        <v>-30628</v>
      </c>
      <c r="E46" s="336">
        <f t="shared" si="10"/>
        <v>543535</v>
      </c>
      <c r="F46" s="336">
        <f t="shared" si="10"/>
        <v>7110</v>
      </c>
      <c r="G46" s="336">
        <f t="shared" si="10"/>
        <v>0</v>
      </c>
      <c r="H46" s="336">
        <f t="shared" si="10"/>
        <v>5591</v>
      </c>
      <c r="I46" s="652">
        <f t="shared" si="6"/>
        <v>603125</v>
      </c>
      <c r="J46" s="652">
        <f t="shared" si="7"/>
        <v>-30628</v>
      </c>
      <c r="K46" s="336">
        <f>SUM(K39+K43+K44+K45)</f>
        <v>549126</v>
      </c>
    </row>
  </sheetData>
  <sheetProtection/>
  <mergeCells count="7">
    <mergeCell ref="A32:B32"/>
    <mergeCell ref="A1:K1"/>
    <mergeCell ref="A2:K6"/>
    <mergeCell ref="A7:K7"/>
    <mergeCell ref="A8:K8"/>
    <mergeCell ref="J9:K9"/>
    <mergeCell ref="A10:B10"/>
  </mergeCells>
  <printOptions/>
  <pageMargins left="1.2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PageLayoutView="0" workbookViewId="0" topLeftCell="A13">
      <selection activeCell="D29" sqref="D29"/>
    </sheetView>
  </sheetViews>
  <sheetFormatPr defaultColWidth="9.140625" defaultRowHeight="12.75"/>
  <cols>
    <col min="2" max="2" width="55.8515625" style="0" customWidth="1"/>
    <col min="3" max="4" width="10.7109375" style="0" customWidth="1"/>
  </cols>
  <sheetData>
    <row r="1" spans="1:5" ht="15.75">
      <c r="A1" s="117"/>
      <c r="B1" s="800" t="s">
        <v>682</v>
      </c>
      <c r="C1" s="800"/>
      <c r="D1" s="800"/>
      <c r="E1" s="117"/>
    </row>
    <row r="2" spans="1:5" ht="15.75">
      <c r="A2" s="117"/>
      <c r="B2" s="129"/>
      <c r="C2" s="129"/>
      <c r="D2" s="129"/>
      <c r="E2" s="117"/>
    </row>
    <row r="3" spans="1:5" ht="15.75">
      <c r="A3" s="117"/>
      <c r="B3" s="129"/>
      <c r="C3" s="129"/>
      <c r="D3" s="129"/>
      <c r="E3" s="117"/>
    </row>
    <row r="4" spans="1:5" ht="15.75">
      <c r="A4" s="117"/>
      <c r="B4" s="129"/>
      <c r="C4" s="129"/>
      <c r="D4" s="129"/>
      <c r="E4" s="117"/>
    </row>
    <row r="5" spans="1:5" ht="18">
      <c r="A5" s="797" t="s">
        <v>313</v>
      </c>
      <c r="B5" s="798"/>
      <c r="C5" s="798"/>
      <c r="D5" s="798"/>
      <c r="E5" s="115"/>
    </row>
    <row r="6" spans="1:5" ht="18">
      <c r="A6" s="797" t="s">
        <v>240</v>
      </c>
      <c r="B6" s="798"/>
      <c r="C6" s="798"/>
      <c r="D6" s="798"/>
      <c r="E6" s="63"/>
    </row>
    <row r="7" spans="1:5" ht="18">
      <c r="A7" s="799">
        <v>42369</v>
      </c>
      <c r="B7" s="798"/>
      <c r="C7" s="798"/>
      <c r="D7" s="798"/>
      <c r="E7" s="63"/>
    </row>
    <row r="8" spans="1:5" ht="18">
      <c r="A8" s="140"/>
      <c r="B8" s="139"/>
      <c r="C8" s="139"/>
      <c r="D8" s="139"/>
      <c r="E8" s="63"/>
    </row>
    <row r="9" spans="1:5" ht="18">
      <c r="A9" s="140"/>
      <c r="B9" s="139"/>
      <c r="C9" s="139"/>
      <c r="D9" s="139"/>
      <c r="E9" s="63"/>
    </row>
    <row r="10" spans="1:5" ht="18">
      <c r="A10" s="140"/>
      <c r="B10" s="139"/>
      <c r="C10" s="139"/>
      <c r="D10" s="139"/>
      <c r="E10" s="63"/>
    </row>
    <row r="11" spans="1:5" ht="18">
      <c r="A11" s="140"/>
      <c r="B11" s="139"/>
      <c r="C11" s="139"/>
      <c r="D11" s="139"/>
      <c r="E11" s="63"/>
    </row>
    <row r="12" spans="1:5" ht="12.75">
      <c r="A12" s="87"/>
      <c r="B12" s="87"/>
      <c r="C12" s="88"/>
      <c r="D12" s="88"/>
      <c r="E12" s="63"/>
    </row>
    <row r="13" spans="1:5" ht="30">
      <c r="A13" s="95" t="s">
        <v>25</v>
      </c>
      <c r="B13" s="95" t="s">
        <v>241</v>
      </c>
      <c r="C13" s="113" t="s">
        <v>360</v>
      </c>
      <c r="D13" s="113" t="s">
        <v>359</v>
      </c>
      <c r="E13" s="63"/>
    </row>
    <row r="14" spans="1:5" ht="15" customHeight="1">
      <c r="A14" s="89">
        <v>1</v>
      </c>
      <c r="B14" s="90" t="s">
        <v>243</v>
      </c>
      <c r="C14" s="91"/>
      <c r="D14" s="91">
        <v>26858</v>
      </c>
      <c r="E14" s="63"/>
    </row>
    <row r="15" spans="1:5" ht="15" customHeight="1">
      <c r="A15" s="89">
        <v>2</v>
      </c>
      <c r="B15" s="90" t="s">
        <v>244</v>
      </c>
      <c r="C15" s="92"/>
      <c r="D15" s="92">
        <v>70659</v>
      </c>
      <c r="E15" s="63"/>
    </row>
    <row r="16" spans="1:5" ht="15" customHeight="1">
      <c r="A16" s="89">
        <v>3</v>
      </c>
      <c r="B16" s="90" t="s">
        <v>245</v>
      </c>
      <c r="C16" s="93"/>
      <c r="D16" s="93">
        <f>SUM(D14-D15)</f>
        <v>-43801</v>
      </c>
      <c r="E16" s="63"/>
    </row>
    <row r="17" spans="1:5" ht="15" customHeight="1">
      <c r="A17" s="89">
        <v>4</v>
      </c>
      <c r="B17" s="90" t="s">
        <v>246</v>
      </c>
      <c r="C17" s="92"/>
      <c r="D17" s="92">
        <v>50478</v>
      </c>
      <c r="E17" s="63"/>
    </row>
    <row r="18" spans="1:5" ht="15" customHeight="1">
      <c r="A18" s="89">
        <v>5</v>
      </c>
      <c r="B18" s="90" t="s">
        <v>247</v>
      </c>
      <c r="C18" s="92"/>
      <c r="D18" s="92"/>
      <c r="E18" s="63"/>
    </row>
    <row r="19" spans="1:5" ht="15" customHeight="1">
      <c r="A19" s="89">
        <v>6</v>
      </c>
      <c r="B19" s="90" t="s">
        <v>248</v>
      </c>
      <c r="C19" s="93"/>
      <c r="D19" s="93">
        <f>SUM(D17:D18)</f>
        <v>50478</v>
      </c>
      <c r="E19" s="63"/>
    </row>
    <row r="20" spans="1:5" ht="15" customHeight="1">
      <c r="A20" s="94">
        <v>7</v>
      </c>
      <c r="B20" s="95" t="s">
        <v>249</v>
      </c>
      <c r="C20" s="96">
        <f>C16+C19</f>
        <v>0</v>
      </c>
      <c r="D20" s="97">
        <f>SUM(D16+D19)</f>
        <v>6677</v>
      </c>
      <c r="E20" s="63"/>
    </row>
    <row r="21" spans="1:5" ht="15" customHeight="1">
      <c r="A21" s="89">
        <v>8</v>
      </c>
      <c r="B21" s="90" t="s">
        <v>250</v>
      </c>
      <c r="C21" s="92"/>
      <c r="D21" s="92"/>
      <c r="E21" s="63"/>
    </row>
    <row r="22" spans="1:5" ht="15" customHeight="1">
      <c r="A22" s="89">
        <v>9</v>
      </c>
      <c r="B22" s="90" t="s">
        <v>251</v>
      </c>
      <c r="C22" s="93"/>
      <c r="D22" s="93"/>
      <c r="E22" s="63"/>
    </row>
    <row r="23" spans="1:5" ht="15" customHeight="1">
      <c r="A23" s="98">
        <v>10</v>
      </c>
      <c r="B23" s="99" t="s">
        <v>252</v>
      </c>
      <c r="C23" s="100"/>
      <c r="D23" s="101"/>
      <c r="E23" s="63"/>
    </row>
    <row r="24" spans="1:5" ht="15" customHeight="1">
      <c r="A24" s="89">
        <v>11</v>
      </c>
      <c r="B24" s="90" t="s">
        <v>253</v>
      </c>
      <c r="C24" s="92"/>
      <c r="D24" s="92"/>
      <c r="E24" s="63"/>
    </row>
    <row r="25" spans="1:5" ht="15" customHeight="1">
      <c r="A25" s="89">
        <v>12</v>
      </c>
      <c r="B25" s="90" t="s">
        <v>254</v>
      </c>
      <c r="C25" s="93"/>
      <c r="D25" s="93"/>
      <c r="E25" s="63"/>
    </row>
    <row r="26" spans="1:5" ht="15" customHeight="1">
      <c r="A26" s="89">
        <v>13</v>
      </c>
      <c r="B26" s="90" t="s">
        <v>255</v>
      </c>
      <c r="C26" s="93"/>
      <c r="D26" s="93"/>
      <c r="E26" s="63"/>
    </row>
    <row r="27" spans="1:5" ht="15" customHeight="1">
      <c r="A27" s="94">
        <v>14</v>
      </c>
      <c r="B27" s="95" t="s">
        <v>256</v>
      </c>
      <c r="C27" s="96">
        <f>C23+C26</f>
        <v>0</v>
      </c>
      <c r="D27" s="97">
        <v>0</v>
      </c>
      <c r="E27" s="63"/>
    </row>
    <row r="28" spans="1:5" ht="15" customHeight="1">
      <c r="A28" s="94">
        <v>15</v>
      </c>
      <c r="B28" s="95" t="s">
        <v>257</v>
      </c>
      <c r="C28" s="96">
        <f>C20+C27</f>
        <v>0</v>
      </c>
      <c r="D28" s="97">
        <f>SUM(D20+D27)</f>
        <v>6677</v>
      </c>
      <c r="E28" s="63"/>
    </row>
    <row r="29" spans="1:5" ht="15" customHeight="1">
      <c r="A29" s="98">
        <v>10</v>
      </c>
      <c r="B29" s="102" t="s">
        <v>258</v>
      </c>
      <c r="C29" s="103"/>
      <c r="D29" s="104">
        <v>3426</v>
      </c>
      <c r="E29" s="63"/>
    </row>
    <row r="30" spans="1:5" ht="15" customHeight="1">
      <c r="A30" s="94">
        <v>11</v>
      </c>
      <c r="B30" s="95" t="s">
        <v>259</v>
      </c>
      <c r="C30" s="105">
        <f>C20-C29</f>
        <v>0</v>
      </c>
      <c r="D30" s="106">
        <f>SUM(D20-D29)</f>
        <v>3251</v>
      </c>
      <c r="E30" s="63"/>
    </row>
    <row r="31" spans="1:5" ht="15" customHeight="1">
      <c r="A31" s="107">
        <v>12</v>
      </c>
      <c r="B31" s="102" t="s">
        <v>260</v>
      </c>
      <c r="C31" s="108"/>
      <c r="D31" s="109"/>
      <c r="E31" s="63"/>
    </row>
    <row r="32" spans="1:5" ht="15" customHeight="1">
      <c r="A32" s="94">
        <v>13</v>
      </c>
      <c r="B32" s="95" t="s">
        <v>261</v>
      </c>
      <c r="C32" s="105">
        <f>C27-C31</f>
        <v>0</v>
      </c>
      <c r="D32" s="106">
        <v>0</v>
      </c>
      <c r="E32" s="63"/>
    </row>
    <row r="33" spans="1:5" ht="13.5">
      <c r="A33" s="110"/>
      <c r="B33" s="111"/>
      <c r="C33" s="112"/>
      <c r="D33" s="112"/>
      <c r="E33" s="63"/>
    </row>
  </sheetData>
  <sheetProtection/>
  <mergeCells count="4">
    <mergeCell ref="A5:D5"/>
    <mergeCell ref="A6:D6"/>
    <mergeCell ref="A7:D7"/>
    <mergeCell ref="B1:D1"/>
  </mergeCells>
  <printOptions/>
  <pageMargins left="0.82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4"/>
  <sheetViews>
    <sheetView zoomScalePageLayoutView="0" workbookViewId="0" topLeftCell="A13">
      <selection activeCell="F34" sqref="F34"/>
    </sheetView>
  </sheetViews>
  <sheetFormatPr defaultColWidth="9.140625" defaultRowHeight="12.75"/>
  <cols>
    <col min="1" max="1" width="10.7109375" style="0" customWidth="1"/>
    <col min="2" max="2" width="55.8515625" style="0" customWidth="1"/>
    <col min="3" max="4" width="10.7109375" style="0" customWidth="1"/>
  </cols>
  <sheetData>
    <row r="1" spans="2:4" ht="15">
      <c r="B1" s="800" t="s">
        <v>683</v>
      </c>
      <c r="C1" s="800"/>
      <c r="D1" s="800"/>
    </row>
    <row r="2" spans="2:4" ht="15">
      <c r="B2" s="163"/>
      <c r="C2" s="163"/>
      <c r="D2" s="163"/>
    </row>
    <row r="3" spans="2:4" ht="15">
      <c r="B3" s="163"/>
      <c r="C3" s="163"/>
      <c r="D3" s="163"/>
    </row>
    <row r="4" spans="1:5" ht="15.75">
      <c r="A4" s="117"/>
      <c r="B4" s="129"/>
      <c r="C4" s="129"/>
      <c r="D4" s="128"/>
      <c r="E4" s="117"/>
    </row>
    <row r="5" spans="1:5" ht="18">
      <c r="A5" s="797" t="s">
        <v>312</v>
      </c>
      <c r="B5" s="798"/>
      <c r="C5" s="798"/>
      <c r="D5" s="802"/>
      <c r="E5" s="115"/>
    </row>
    <row r="6" spans="1:5" ht="18">
      <c r="A6" s="797" t="s">
        <v>240</v>
      </c>
      <c r="B6" s="798"/>
      <c r="C6" s="798"/>
      <c r="D6" s="802"/>
      <c r="E6" s="63"/>
    </row>
    <row r="7" spans="1:5" ht="18">
      <c r="A7" s="799">
        <v>42369</v>
      </c>
      <c r="B7" s="798"/>
      <c r="C7" s="798"/>
      <c r="D7" s="802"/>
      <c r="E7" s="63"/>
    </row>
    <row r="8" spans="1:5" ht="18">
      <c r="A8" s="140"/>
      <c r="B8" s="139"/>
      <c r="C8" s="139"/>
      <c r="D8" s="164"/>
      <c r="E8" s="63"/>
    </row>
    <row r="9" spans="1:5" ht="18">
      <c r="A9" s="140"/>
      <c r="B9" s="139"/>
      <c r="C9" s="139"/>
      <c r="D9" s="164"/>
      <c r="E9" s="63"/>
    </row>
    <row r="10" spans="1:5" ht="18">
      <c r="A10" s="140"/>
      <c r="B10" s="139"/>
      <c r="C10" s="139"/>
      <c r="D10" s="164"/>
      <c r="E10" s="63"/>
    </row>
    <row r="11" spans="1:5" ht="18">
      <c r="A11" s="140"/>
      <c r="B11" s="139"/>
      <c r="C11" s="139"/>
      <c r="D11" s="164"/>
      <c r="E11" s="63"/>
    </row>
    <row r="12" spans="1:5" ht="18">
      <c r="A12" s="140"/>
      <c r="B12" s="139"/>
      <c r="C12" s="139"/>
      <c r="D12" s="164"/>
      <c r="E12" s="63"/>
    </row>
    <row r="13" spans="1:5" ht="12.75">
      <c r="A13" s="87"/>
      <c r="B13" s="87"/>
      <c r="C13" s="801" t="s">
        <v>308</v>
      </c>
      <c r="D13" s="801"/>
      <c r="E13" s="63"/>
    </row>
    <row r="14" spans="1:5" ht="15" customHeight="1">
      <c r="A14" s="95" t="s">
        <v>25</v>
      </c>
      <c r="B14" s="95" t="s">
        <v>241</v>
      </c>
      <c r="C14" s="95" t="s">
        <v>242</v>
      </c>
      <c r="D14" s="113" t="s">
        <v>304</v>
      </c>
      <c r="E14" s="63"/>
    </row>
    <row r="15" spans="1:5" ht="15" customHeight="1">
      <c r="A15" s="89">
        <v>1</v>
      </c>
      <c r="B15" s="90" t="s">
        <v>243</v>
      </c>
      <c r="C15" s="91">
        <v>0</v>
      </c>
      <c r="D15" s="91">
        <v>287794</v>
      </c>
      <c r="E15" s="63"/>
    </row>
    <row r="16" spans="1:5" ht="15" customHeight="1">
      <c r="A16" s="89">
        <v>2</v>
      </c>
      <c r="B16" s="90" t="s">
        <v>244</v>
      </c>
      <c r="C16" s="92">
        <v>0</v>
      </c>
      <c r="D16" s="92">
        <v>170550</v>
      </c>
      <c r="E16" s="63"/>
    </row>
    <row r="17" spans="1:5" s="119" customFormat="1" ht="15" customHeight="1">
      <c r="A17" s="417">
        <v>3</v>
      </c>
      <c r="B17" s="418" t="s">
        <v>245</v>
      </c>
      <c r="C17" s="93">
        <v>0</v>
      </c>
      <c r="D17" s="93">
        <f>D15-D16</f>
        <v>117244</v>
      </c>
      <c r="E17" s="419"/>
    </row>
    <row r="18" spans="1:5" ht="15" customHeight="1">
      <c r="A18" s="89">
        <v>4</v>
      </c>
      <c r="B18" s="90" t="s">
        <v>246</v>
      </c>
      <c r="C18" s="92">
        <v>0</v>
      </c>
      <c r="D18" s="92">
        <v>55200</v>
      </c>
      <c r="E18" s="63"/>
    </row>
    <row r="19" spans="1:5" ht="15" customHeight="1">
      <c r="A19" s="89">
        <v>5</v>
      </c>
      <c r="B19" s="90" t="s">
        <v>247</v>
      </c>
      <c r="C19" s="92">
        <v>0</v>
      </c>
      <c r="D19" s="92">
        <v>48577</v>
      </c>
      <c r="E19" s="63"/>
    </row>
    <row r="20" spans="1:5" s="119" customFormat="1" ht="15" customHeight="1">
      <c r="A20" s="417">
        <v>6</v>
      </c>
      <c r="B20" s="418" t="s">
        <v>248</v>
      </c>
      <c r="C20" s="93">
        <v>0</v>
      </c>
      <c r="D20" s="93">
        <f>D18-D19</f>
        <v>6623</v>
      </c>
      <c r="E20" s="419"/>
    </row>
    <row r="21" spans="1:5" ht="15" customHeight="1">
      <c r="A21" s="94">
        <v>7</v>
      </c>
      <c r="B21" s="95" t="s">
        <v>249</v>
      </c>
      <c r="C21" s="96">
        <v>0</v>
      </c>
      <c r="D21" s="97">
        <f>D17+D20</f>
        <v>123867</v>
      </c>
      <c r="E21" s="63"/>
    </row>
    <row r="22" spans="1:5" ht="15" customHeight="1">
      <c r="A22" s="89">
        <v>8</v>
      </c>
      <c r="B22" s="90" t="s">
        <v>250</v>
      </c>
      <c r="C22" s="92">
        <v>0</v>
      </c>
      <c r="D22" s="92">
        <v>0</v>
      </c>
      <c r="E22" s="63"/>
    </row>
    <row r="23" spans="1:5" ht="15" customHeight="1">
      <c r="A23" s="89">
        <v>9</v>
      </c>
      <c r="B23" s="90" t="s">
        <v>251</v>
      </c>
      <c r="C23" s="93">
        <v>0</v>
      </c>
      <c r="D23" s="93">
        <v>0</v>
      </c>
      <c r="E23" s="63"/>
    </row>
    <row r="24" spans="1:5" s="119" customFormat="1" ht="15" customHeight="1">
      <c r="A24" s="107">
        <v>10</v>
      </c>
      <c r="B24" s="420" t="s">
        <v>252</v>
      </c>
      <c r="C24" s="100">
        <v>0</v>
      </c>
      <c r="D24" s="101">
        <v>0</v>
      </c>
      <c r="E24" s="419"/>
    </row>
    <row r="25" spans="1:5" ht="15" customHeight="1">
      <c r="A25" s="89">
        <v>11</v>
      </c>
      <c r="B25" s="90" t="s">
        <v>253</v>
      </c>
      <c r="C25" s="92">
        <v>0</v>
      </c>
      <c r="D25" s="92">
        <v>0</v>
      </c>
      <c r="E25" s="63"/>
    </row>
    <row r="26" spans="1:5" ht="15" customHeight="1">
      <c r="A26" s="89">
        <v>12</v>
      </c>
      <c r="B26" s="90" t="s">
        <v>254</v>
      </c>
      <c r="C26" s="93">
        <v>0</v>
      </c>
      <c r="D26" s="93">
        <v>0</v>
      </c>
      <c r="E26" s="63"/>
    </row>
    <row r="27" spans="1:5" s="119" customFormat="1" ht="15" customHeight="1">
      <c r="A27" s="417">
        <v>13</v>
      </c>
      <c r="B27" s="418" t="s">
        <v>255</v>
      </c>
      <c r="C27" s="93">
        <v>0</v>
      </c>
      <c r="D27" s="93">
        <f>D25-D26</f>
        <v>0</v>
      </c>
      <c r="E27" s="419"/>
    </row>
    <row r="28" spans="1:5" ht="15" customHeight="1">
      <c r="A28" s="94">
        <v>14</v>
      </c>
      <c r="B28" s="95" t="s">
        <v>256</v>
      </c>
      <c r="C28" s="96">
        <v>0</v>
      </c>
      <c r="D28" s="97">
        <f>D24+D27</f>
        <v>0</v>
      </c>
      <c r="E28" s="63"/>
    </row>
    <row r="29" spans="1:5" ht="15" customHeight="1">
      <c r="A29" s="94">
        <v>15</v>
      </c>
      <c r="B29" s="95" t="s">
        <v>257</v>
      </c>
      <c r="C29" s="96">
        <v>0</v>
      </c>
      <c r="D29" s="97">
        <f>D21+D28</f>
        <v>123867</v>
      </c>
      <c r="E29" s="63"/>
    </row>
    <row r="30" spans="1:5" s="119" customFormat="1" ht="15" customHeight="1">
      <c r="A30" s="107">
        <v>16</v>
      </c>
      <c r="B30" s="102" t="s">
        <v>258</v>
      </c>
      <c r="C30" s="108">
        <v>0</v>
      </c>
      <c r="D30" s="109">
        <v>45469</v>
      </c>
      <c r="E30" s="419"/>
    </row>
    <row r="31" spans="1:5" ht="15" customHeight="1">
      <c r="A31" s="94">
        <v>17</v>
      </c>
      <c r="B31" s="95" t="s">
        <v>259</v>
      </c>
      <c r="C31" s="105">
        <f>C21-C30</f>
        <v>0</v>
      </c>
      <c r="D31" s="106">
        <f>D21-D30</f>
        <v>78398</v>
      </c>
      <c r="E31" s="63"/>
    </row>
    <row r="32" spans="1:5" ht="15" customHeight="1">
      <c r="A32" s="107">
        <v>18</v>
      </c>
      <c r="B32" s="102" t="s">
        <v>260</v>
      </c>
      <c r="C32" s="108">
        <f>PRODUCT(0.1,C28)</f>
        <v>0</v>
      </c>
      <c r="D32" s="109">
        <f>PRODUCT(0.1,D28)</f>
        <v>0</v>
      </c>
      <c r="E32" s="63"/>
    </row>
    <row r="33" spans="1:5" ht="15" customHeight="1">
      <c r="A33" s="94">
        <v>19</v>
      </c>
      <c r="B33" s="95" t="s">
        <v>261</v>
      </c>
      <c r="C33" s="105">
        <f>C28-C32</f>
        <v>0</v>
      </c>
      <c r="D33" s="106">
        <f>D28-D32</f>
        <v>0</v>
      </c>
      <c r="E33" s="63"/>
    </row>
    <row r="34" spans="1:5" ht="13.5">
      <c r="A34" s="110"/>
      <c r="B34" s="111"/>
      <c r="C34" s="112"/>
      <c r="D34" s="112"/>
      <c r="E34" s="63"/>
    </row>
  </sheetData>
  <sheetProtection/>
  <mergeCells count="5">
    <mergeCell ref="C13:D13"/>
    <mergeCell ref="A5:D5"/>
    <mergeCell ref="A6:D6"/>
    <mergeCell ref="A7:D7"/>
    <mergeCell ref="B1:D1"/>
  </mergeCells>
  <printOptions/>
  <pageMargins left="0.79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tabSelected="1" view="pageBreakPreview" zoomScaleSheetLayoutView="100" zoomScalePageLayoutView="0" workbookViewId="0" topLeftCell="A13">
      <selection activeCell="E27" sqref="E27"/>
    </sheetView>
  </sheetViews>
  <sheetFormatPr defaultColWidth="9.140625" defaultRowHeight="12.75"/>
  <cols>
    <col min="1" max="1" width="6.8515625" style="0" customWidth="1"/>
    <col min="2" max="2" width="52.140625" style="0" customWidth="1"/>
    <col min="3" max="3" width="20.57421875" style="0" hidden="1" customWidth="1"/>
    <col min="4" max="8" width="8.7109375" style="0" customWidth="1"/>
    <col min="10" max="11" width="9.8515625" style="0" customWidth="1"/>
    <col min="12" max="16" width="0" style="0" hidden="1" customWidth="1"/>
  </cols>
  <sheetData>
    <row r="1" spans="1:9" ht="15" customHeight="1">
      <c r="A1" s="117"/>
      <c r="B1" s="800" t="s">
        <v>662</v>
      </c>
      <c r="C1" s="800"/>
      <c r="D1" s="800"/>
      <c r="E1" s="800"/>
      <c r="F1" s="800"/>
      <c r="G1" s="800"/>
      <c r="H1" s="800"/>
      <c r="I1" s="43"/>
    </row>
    <row r="2" spans="1:9" ht="15" customHeight="1">
      <c r="A2" s="117"/>
      <c r="B2" s="163"/>
      <c r="C2" s="163"/>
      <c r="D2" s="163"/>
      <c r="E2" s="163"/>
      <c r="F2" s="163"/>
      <c r="G2" s="163"/>
      <c r="H2" s="163"/>
      <c r="I2" s="43"/>
    </row>
    <row r="3" spans="1:7" ht="30" customHeight="1">
      <c r="A3" s="797" t="s">
        <v>312</v>
      </c>
      <c r="B3" s="798"/>
      <c r="C3" s="798"/>
      <c r="D3" s="798"/>
      <c r="E3" s="798"/>
      <c r="F3" s="802"/>
      <c r="G3" s="115"/>
    </row>
    <row r="4" spans="1:7" ht="18.75" customHeight="1">
      <c r="A4" s="797" t="s">
        <v>542</v>
      </c>
      <c r="B4" s="798"/>
      <c r="C4" s="798"/>
      <c r="D4" s="798"/>
      <c r="E4" s="798"/>
      <c r="F4" s="802"/>
      <c r="G4" s="63"/>
    </row>
    <row r="5" spans="1:7" ht="21" customHeight="1">
      <c r="A5" s="799">
        <v>42369</v>
      </c>
      <c r="B5" s="798"/>
      <c r="C5" s="798"/>
      <c r="D5" s="798"/>
      <c r="E5" s="798"/>
      <c r="F5" s="802"/>
      <c r="G5" s="63"/>
    </row>
    <row r="6" spans="1:7" ht="21" customHeight="1">
      <c r="A6" s="140"/>
      <c r="B6" s="139"/>
      <c r="C6" s="139"/>
      <c r="D6" s="139"/>
      <c r="E6" s="139"/>
      <c r="F6" s="164"/>
      <c r="G6" s="63"/>
    </row>
    <row r="7" spans="1:7" ht="21" customHeight="1">
      <c r="A7" s="140"/>
      <c r="B7" s="139"/>
      <c r="C7" s="139"/>
      <c r="D7" s="139"/>
      <c r="E7" s="139"/>
      <c r="F7" s="164"/>
      <c r="G7" s="63"/>
    </row>
    <row r="8" spans="1:7" ht="21" customHeight="1">
      <c r="A8" s="140"/>
      <c r="B8" s="139"/>
      <c r="C8" s="139"/>
      <c r="D8" s="139"/>
      <c r="E8" s="139"/>
      <c r="F8" s="164"/>
      <c r="G8" s="63"/>
    </row>
    <row r="9" spans="1:8" ht="13.5" thickBot="1">
      <c r="A9" s="87"/>
      <c r="B9" s="87"/>
      <c r="C9" s="88"/>
      <c r="D9" s="88"/>
      <c r="E9" s="88"/>
      <c r="G9" s="803" t="s">
        <v>308</v>
      </c>
      <c r="H9" s="803"/>
    </row>
    <row r="10" spans="1:8" s="310" customFormat="1" ht="54.75" customHeight="1" thickBot="1">
      <c r="A10" s="400" t="s">
        <v>25</v>
      </c>
      <c r="B10" s="401" t="s">
        <v>241</v>
      </c>
      <c r="C10" s="401" t="s">
        <v>242</v>
      </c>
      <c r="D10" s="402" t="s">
        <v>304</v>
      </c>
      <c r="E10" s="402" t="s">
        <v>313</v>
      </c>
      <c r="F10" s="323" t="s">
        <v>477</v>
      </c>
      <c r="G10" s="323" t="s">
        <v>478</v>
      </c>
      <c r="H10" s="403" t="s">
        <v>479</v>
      </c>
    </row>
    <row r="11" spans="1:8" s="370" customFormat="1" ht="27.75" customHeight="1">
      <c r="A11" s="404">
        <v>1</v>
      </c>
      <c r="B11" s="397" t="s">
        <v>243</v>
      </c>
      <c r="C11" s="398"/>
      <c r="D11" s="398">
        <v>287794</v>
      </c>
      <c r="E11" s="398">
        <v>26858</v>
      </c>
      <c r="F11" s="398">
        <f>SUM(D11:E11)</f>
        <v>314652</v>
      </c>
      <c r="G11" s="399">
        <v>0</v>
      </c>
      <c r="H11" s="398">
        <f>SUM(F11:G11)</f>
        <v>314652</v>
      </c>
    </row>
    <row r="12" spans="1:8" s="370" customFormat="1" ht="24" customHeight="1">
      <c r="A12" s="366">
        <v>2</v>
      </c>
      <c r="B12" s="371" t="s">
        <v>244</v>
      </c>
      <c r="C12" s="368"/>
      <c r="D12" s="368">
        <v>170550</v>
      </c>
      <c r="E12" s="368">
        <v>70659</v>
      </c>
      <c r="F12" s="368">
        <f aca="true" t="shared" si="0" ref="F12:H29">SUM(D12:E12)</f>
        <v>241209</v>
      </c>
      <c r="G12" s="369">
        <v>0</v>
      </c>
      <c r="H12" s="368">
        <f t="shared" si="0"/>
        <v>241209</v>
      </c>
    </row>
    <row r="13" spans="1:8" s="375" customFormat="1" ht="29.25" customHeight="1">
      <c r="A13" s="366">
        <v>3</v>
      </c>
      <c r="B13" s="372" t="s">
        <v>245</v>
      </c>
      <c r="C13" s="373">
        <f>C11-C12</f>
        <v>0</v>
      </c>
      <c r="D13" s="373">
        <f>D11-D12</f>
        <v>117244</v>
      </c>
      <c r="E13" s="373">
        <f>SUM(E11-E12)</f>
        <v>-43801</v>
      </c>
      <c r="F13" s="373">
        <f t="shared" si="0"/>
        <v>73443</v>
      </c>
      <c r="G13" s="374">
        <v>0</v>
      </c>
      <c r="H13" s="368">
        <f t="shared" si="0"/>
        <v>73443</v>
      </c>
    </row>
    <row r="14" spans="1:8" s="370" customFormat="1" ht="25.5" customHeight="1">
      <c r="A14" s="366">
        <v>4</v>
      </c>
      <c r="B14" s="371" t="s">
        <v>246</v>
      </c>
      <c r="C14" s="368"/>
      <c r="D14" s="368">
        <v>55200</v>
      </c>
      <c r="E14" s="368">
        <v>50478</v>
      </c>
      <c r="F14" s="368">
        <f t="shared" si="0"/>
        <v>105678</v>
      </c>
      <c r="G14" s="369">
        <v>0</v>
      </c>
      <c r="H14" s="368">
        <f t="shared" si="0"/>
        <v>105678</v>
      </c>
    </row>
    <row r="15" spans="1:8" s="370" customFormat="1" ht="25.5" customHeight="1">
      <c r="A15" s="366">
        <v>5</v>
      </c>
      <c r="B15" s="371" t="s">
        <v>247</v>
      </c>
      <c r="C15" s="368"/>
      <c r="D15" s="368">
        <v>48577</v>
      </c>
      <c r="E15" s="368">
        <v>-1</v>
      </c>
      <c r="F15" s="368">
        <f t="shared" si="0"/>
        <v>48576</v>
      </c>
      <c r="G15" s="369">
        <v>0</v>
      </c>
      <c r="H15" s="368">
        <f t="shared" si="0"/>
        <v>48576</v>
      </c>
    </row>
    <row r="16" spans="1:8" s="375" customFormat="1" ht="30" customHeight="1">
      <c r="A16" s="386">
        <v>6</v>
      </c>
      <c r="B16" s="372" t="s">
        <v>248</v>
      </c>
      <c r="C16" s="373">
        <f>C14-C15</f>
        <v>0</v>
      </c>
      <c r="D16" s="373">
        <f>D14-D15</f>
        <v>6623</v>
      </c>
      <c r="E16" s="373">
        <f>SUM(E14:E15)</f>
        <v>50477</v>
      </c>
      <c r="F16" s="373">
        <f t="shared" si="0"/>
        <v>57100</v>
      </c>
      <c r="G16" s="374">
        <v>0</v>
      </c>
      <c r="H16" s="373">
        <f t="shared" si="0"/>
        <v>57100</v>
      </c>
    </row>
    <row r="17" spans="1:8" s="380" customFormat="1" ht="18" customHeight="1">
      <c r="A17" s="389">
        <v>7</v>
      </c>
      <c r="B17" s="376" t="s">
        <v>544</v>
      </c>
      <c r="C17" s="377">
        <f>C13+C16</f>
        <v>0</v>
      </c>
      <c r="D17" s="378">
        <f>D13+D16</f>
        <v>123867</v>
      </c>
      <c r="E17" s="378">
        <f>SUM(E13+E16)</f>
        <v>6676</v>
      </c>
      <c r="F17" s="378">
        <f t="shared" si="0"/>
        <v>130543</v>
      </c>
      <c r="G17" s="379">
        <v>0</v>
      </c>
      <c r="H17" s="378">
        <f t="shared" si="0"/>
        <v>130543</v>
      </c>
    </row>
    <row r="18" spans="1:8" s="310" customFormat="1" ht="27.75" customHeight="1">
      <c r="A18" s="366">
        <v>8</v>
      </c>
      <c r="B18" s="367" t="s">
        <v>250</v>
      </c>
      <c r="C18" s="368"/>
      <c r="D18" s="368">
        <v>0</v>
      </c>
      <c r="E18" s="368">
        <v>0</v>
      </c>
      <c r="F18" s="368">
        <f t="shared" si="0"/>
        <v>0</v>
      </c>
      <c r="G18" s="369">
        <v>0</v>
      </c>
      <c r="H18" s="368">
        <f t="shared" si="0"/>
        <v>0</v>
      </c>
    </row>
    <row r="19" spans="1:8" s="310" customFormat="1" ht="19.5" customHeight="1">
      <c r="A19" s="366">
        <v>9</v>
      </c>
      <c r="B19" s="367" t="s">
        <v>251</v>
      </c>
      <c r="C19" s="368"/>
      <c r="D19" s="368">
        <v>0</v>
      </c>
      <c r="E19" s="368">
        <v>0</v>
      </c>
      <c r="F19" s="368">
        <f t="shared" si="0"/>
        <v>0</v>
      </c>
      <c r="G19" s="369">
        <v>0</v>
      </c>
      <c r="H19" s="368">
        <f t="shared" si="0"/>
        <v>0</v>
      </c>
    </row>
    <row r="20" spans="1:8" s="385" customFormat="1" ht="18.75" customHeight="1">
      <c r="A20" s="381">
        <v>10</v>
      </c>
      <c r="B20" s="382" t="s">
        <v>252</v>
      </c>
      <c r="C20" s="383">
        <f>C18-C19</f>
        <v>0</v>
      </c>
      <c r="D20" s="384">
        <v>0</v>
      </c>
      <c r="E20" s="384">
        <v>0</v>
      </c>
      <c r="F20" s="373">
        <f t="shared" si="0"/>
        <v>0</v>
      </c>
      <c r="G20" s="374">
        <v>0</v>
      </c>
      <c r="H20" s="373">
        <f t="shared" si="0"/>
        <v>0</v>
      </c>
    </row>
    <row r="21" spans="1:8" s="310" customFormat="1" ht="17.25" customHeight="1">
      <c r="A21" s="366">
        <v>11</v>
      </c>
      <c r="B21" s="367" t="s">
        <v>253</v>
      </c>
      <c r="C21" s="368"/>
      <c r="D21" s="368">
        <v>0</v>
      </c>
      <c r="E21" s="368">
        <v>0</v>
      </c>
      <c r="F21" s="368">
        <f t="shared" si="0"/>
        <v>0</v>
      </c>
      <c r="G21" s="369">
        <v>0</v>
      </c>
      <c r="H21" s="368">
        <f t="shared" si="0"/>
        <v>0</v>
      </c>
    </row>
    <row r="22" spans="1:8" s="310" customFormat="1" ht="21.75" customHeight="1">
      <c r="A22" s="366">
        <v>12</v>
      </c>
      <c r="B22" s="367" t="s">
        <v>254</v>
      </c>
      <c r="C22" s="368"/>
      <c r="D22" s="368">
        <v>0</v>
      </c>
      <c r="E22" s="368">
        <v>0</v>
      </c>
      <c r="F22" s="368">
        <f t="shared" si="0"/>
        <v>0</v>
      </c>
      <c r="G22" s="369">
        <v>0</v>
      </c>
      <c r="H22" s="368">
        <f t="shared" si="0"/>
        <v>0</v>
      </c>
    </row>
    <row r="23" spans="1:8" s="385" customFormat="1" ht="18.75" customHeight="1">
      <c r="A23" s="366">
        <v>13</v>
      </c>
      <c r="B23" s="387" t="s">
        <v>255</v>
      </c>
      <c r="C23" s="373">
        <f>C21-C22</f>
        <v>0</v>
      </c>
      <c r="D23" s="373">
        <f>D21-D22</f>
        <v>0</v>
      </c>
      <c r="E23" s="373">
        <v>0</v>
      </c>
      <c r="F23" s="373">
        <f t="shared" si="0"/>
        <v>0</v>
      </c>
      <c r="G23" s="374">
        <v>0</v>
      </c>
      <c r="H23" s="373">
        <f t="shared" si="0"/>
        <v>0</v>
      </c>
    </row>
    <row r="24" spans="1:8" s="380" customFormat="1" ht="42" customHeight="1">
      <c r="A24" s="389">
        <v>14</v>
      </c>
      <c r="B24" s="388" t="s">
        <v>545</v>
      </c>
      <c r="C24" s="377">
        <f>C20+C23</f>
        <v>0</v>
      </c>
      <c r="D24" s="378">
        <f>D20+D23</f>
        <v>0</v>
      </c>
      <c r="E24" s="378">
        <v>0</v>
      </c>
      <c r="F24" s="378">
        <f t="shared" si="0"/>
        <v>0</v>
      </c>
      <c r="G24" s="379">
        <v>0</v>
      </c>
      <c r="H24" s="378">
        <f t="shared" si="0"/>
        <v>0</v>
      </c>
    </row>
    <row r="25" spans="1:8" s="380" customFormat="1" ht="36" customHeight="1">
      <c r="A25" s="389">
        <v>15</v>
      </c>
      <c r="B25" s="388" t="s">
        <v>546</v>
      </c>
      <c r="C25" s="377">
        <f>C17+C24</f>
        <v>0</v>
      </c>
      <c r="D25" s="378">
        <f>D17+D24</f>
        <v>123867</v>
      </c>
      <c r="E25" s="378">
        <f>SUM(E17+E24)</f>
        <v>6676</v>
      </c>
      <c r="F25" s="378">
        <f t="shared" si="0"/>
        <v>130543</v>
      </c>
      <c r="G25" s="379">
        <v>0</v>
      </c>
      <c r="H25" s="378">
        <f t="shared" si="0"/>
        <v>130543</v>
      </c>
    </row>
    <row r="26" spans="1:8" s="380" customFormat="1" ht="26.25" customHeight="1">
      <c r="A26" s="396">
        <v>16</v>
      </c>
      <c r="B26" s="390" t="s">
        <v>547</v>
      </c>
      <c r="C26" s="391"/>
      <c r="D26" s="392">
        <v>45469</v>
      </c>
      <c r="E26" s="392">
        <v>3426</v>
      </c>
      <c r="F26" s="378">
        <v>130543</v>
      </c>
      <c r="G26" s="379">
        <v>0</v>
      </c>
      <c r="H26" s="378">
        <f t="shared" si="0"/>
        <v>130543</v>
      </c>
    </row>
    <row r="27" spans="1:8" s="380" customFormat="1" ht="32.25" customHeight="1">
      <c r="A27" s="395">
        <v>17</v>
      </c>
      <c r="B27" s="393" t="s">
        <v>548</v>
      </c>
      <c r="C27" s="394">
        <f>C17-C26</f>
        <v>0</v>
      </c>
      <c r="D27" s="378">
        <f>D17-D26</f>
        <v>78398</v>
      </c>
      <c r="E27" s="378">
        <f>SUM(E17-E26)</f>
        <v>3250</v>
      </c>
      <c r="F27" s="378">
        <f t="shared" si="0"/>
        <v>81648</v>
      </c>
      <c r="G27" s="379">
        <v>0</v>
      </c>
      <c r="H27" s="378">
        <f t="shared" si="0"/>
        <v>81648</v>
      </c>
    </row>
    <row r="28" spans="1:8" s="380" customFormat="1" ht="23.25" customHeight="1">
      <c r="A28" s="396">
        <v>18</v>
      </c>
      <c r="B28" s="390" t="s">
        <v>549</v>
      </c>
      <c r="C28" s="391">
        <f>PRODUCT(0.1,C24)</f>
        <v>0</v>
      </c>
      <c r="D28" s="392">
        <f>PRODUCT(0.1,D24)</f>
        <v>0</v>
      </c>
      <c r="E28" s="392"/>
      <c r="F28" s="378">
        <f t="shared" si="0"/>
        <v>0</v>
      </c>
      <c r="G28" s="379">
        <v>0</v>
      </c>
      <c r="H28" s="378">
        <f t="shared" si="0"/>
        <v>0</v>
      </c>
    </row>
    <row r="29" spans="1:8" s="380" customFormat="1" ht="24.75" customHeight="1">
      <c r="A29" s="389">
        <v>19</v>
      </c>
      <c r="B29" s="388" t="s">
        <v>550</v>
      </c>
      <c r="C29" s="377">
        <f>C24-C28</f>
        <v>0</v>
      </c>
      <c r="D29" s="378">
        <f>D24-D28</f>
        <v>0</v>
      </c>
      <c r="E29" s="378">
        <v>0</v>
      </c>
      <c r="F29" s="378">
        <f t="shared" si="0"/>
        <v>0</v>
      </c>
      <c r="G29" s="379">
        <v>0</v>
      </c>
      <c r="H29" s="378">
        <f t="shared" si="0"/>
        <v>0</v>
      </c>
    </row>
    <row r="30" spans="1:7" ht="15.75">
      <c r="A30" s="110"/>
      <c r="B30" s="111"/>
      <c r="C30" s="112"/>
      <c r="D30" s="112"/>
      <c r="E30" s="112"/>
      <c r="F30" s="126"/>
      <c r="G30" s="63"/>
    </row>
  </sheetData>
  <sheetProtection/>
  <mergeCells count="5">
    <mergeCell ref="B1:H1"/>
    <mergeCell ref="A4:F4"/>
    <mergeCell ref="A5:F5"/>
    <mergeCell ref="A3:F3"/>
    <mergeCell ref="G9:H9"/>
  </mergeCells>
  <printOptions horizontalCentered="1"/>
  <pageMargins left="0.47" right="0.31496062992125984" top="0.4724409448818898" bottom="0.5118110236220472" header="0.3937007874015748" footer="0.35433070866141736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4.00390625" style="0" customWidth="1"/>
    <col min="2" max="4" width="10.7109375" style="118" customWidth="1"/>
  </cols>
  <sheetData>
    <row r="1" spans="1:4" ht="14.25">
      <c r="A1" s="790" t="s">
        <v>684</v>
      </c>
      <c r="B1" s="790"/>
      <c r="C1" s="790"/>
      <c r="D1" s="790"/>
    </row>
    <row r="2" spans="1:4" ht="12.75">
      <c r="A2" s="34"/>
      <c r="B2" s="120"/>
      <c r="C2" s="120"/>
      <c r="D2" s="120"/>
    </row>
    <row r="3" spans="1:4" ht="12.75">
      <c r="A3" s="804"/>
      <c r="B3" s="804"/>
      <c r="C3" s="804"/>
      <c r="D3" s="804"/>
    </row>
    <row r="4" spans="1:4" ht="12.75">
      <c r="A4" s="804"/>
      <c r="B4" s="804"/>
      <c r="C4" s="804"/>
      <c r="D4" s="804"/>
    </row>
    <row r="5" spans="1:4" ht="12.75">
      <c r="A5" s="804" t="s">
        <v>327</v>
      </c>
      <c r="B5" s="804"/>
      <c r="C5" s="804"/>
      <c r="D5" s="804"/>
    </row>
    <row r="6" spans="1:4" ht="12.75">
      <c r="A6" s="804" t="s">
        <v>445</v>
      </c>
      <c r="B6" s="804"/>
      <c r="C6" s="804"/>
      <c r="D6" s="804"/>
    </row>
    <row r="7" spans="1:4" ht="12.75">
      <c r="A7" s="804" t="s">
        <v>328</v>
      </c>
      <c r="B7" s="804"/>
      <c r="C7" s="804"/>
      <c r="D7" s="804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35"/>
      <c r="B10" s="35"/>
      <c r="C10" s="35"/>
      <c r="D10" s="35"/>
    </row>
    <row r="11" spans="1:4" ht="12.75">
      <c r="A11" s="35"/>
      <c r="B11" s="35"/>
      <c r="C11" s="35"/>
      <c r="D11" s="35"/>
    </row>
    <row r="12" spans="1:4" ht="12.75">
      <c r="A12" s="35"/>
      <c r="B12" s="35"/>
      <c r="C12" s="35"/>
      <c r="D12" s="35"/>
    </row>
    <row r="13" spans="1:4" ht="12.75">
      <c r="A13" s="35"/>
      <c r="B13" s="35"/>
      <c r="C13" s="35"/>
      <c r="D13" s="35"/>
    </row>
    <row r="14" spans="1:4" ht="12.75">
      <c r="A14" s="36"/>
      <c r="B14" s="121"/>
      <c r="C14" s="224"/>
      <c r="D14" s="422" t="s">
        <v>308</v>
      </c>
    </row>
    <row r="15" spans="1:4" ht="12.75" customHeight="1">
      <c r="A15" s="805" t="s">
        <v>20</v>
      </c>
      <c r="B15" s="538" t="s">
        <v>21</v>
      </c>
      <c r="C15" s="538" t="s">
        <v>22</v>
      </c>
      <c r="D15" s="807" t="s">
        <v>23</v>
      </c>
    </row>
    <row r="16" spans="1:4" ht="12.75">
      <c r="A16" s="806"/>
      <c r="B16" s="809" t="s">
        <v>26</v>
      </c>
      <c r="C16" s="810"/>
      <c r="D16" s="808"/>
    </row>
    <row r="17" spans="1:4" s="122" customFormat="1" ht="18" customHeight="1">
      <c r="A17" s="42" t="s">
        <v>452</v>
      </c>
      <c r="B17" s="539"/>
      <c r="C17" s="539"/>
      <c r="D17" s="539">
        <v>36</v>
      </c>
    </row>
    <row r="18" spans="1:8" s="122" customFormat="1" ht="18" customHeight="1">
      <c r="A18" s="42" t="s">
        <v>453</v>
      </c>
      <c r="B18" s="539"/>
      <c r="C18" s="539"/>
      <c r="D18" s="539">
        <v>461</v>
      </c>
      <c r="H18" s="545"/>
    </row>
    <row r="19" spans="1:8" s="122" customFormat="1" ht="53.25" customHeight="1">
      <c r="A19" s="42" t="s">
        <v>454</v>
      </c>
      <c r="B19" s="539"/>
      <c r="C19" s="539"/>
      <c r="D19" s="539">
        <v>1395</v>
      </c>
      <c r="H19" s="545"/>
    </row>
    <row r="20" spans="1:4" s="122" customFormat="1" ht="18" customHeight="1">
      <c r="A20" s="42" t="s">
        <v>455</v>
      </c>
      <c r="B20" s="539"/>
      <c r="C20" s="539"/>
      <c r="D20" s="539">
        <v>267</v>
      </c>
    </row>
    <row r="21" spans="1:4" s="122" customFormat="1" ht="18" customHeight="1">
      <c r="A21" s="42" t="s">
        <v>564</v>
      </c>
      <c r="B21" s="539"/>
      <c r="C21" s="539"/>
      <c r="D21" s="539">
        <v>10106</v>
      </c>
    </row>
    <row r="22" spans="1:4" s="122" customFormat="1" ht="18" customHeight="1">
      <c r="A22" s="42" t="s">
        <v>456</v>
      </c>
      <c r="B22" s="539"/>
      <c r="C22" s="539"/>
      <c r="D22" s="539">
        <v>125</v>
      </c>
    </row>
    <row r="23" spans="1:4" s="122" customFormat="1" ht="18" customHeight="1">
      <c r="A23" s="42" t="s">
        <v>457</v>
      </c>
      <c r="B23" s="539"/>
      <c r="C23" s="539"/>
      <c r="D23" s="539">
        <v>180</v>
      </c>
    </row>
    <row r="24" spans="1:4" s="122" customFormat="1" ht="18" customHeight="1">
      <c r="A24" s="41" t="s">
        <v>325</v>
      </c>
      <c r="B24" s="540">
        <v>8909</v>
      </c>
      <c r="C24" s="540">
        <v>8909</v>
      </c>
      <c r="D24" s="540">
        <f>SUM(D17:D23)</f>
        <v>12570</v>
      </c>
    </row>
    <row r="25" spans="1:4" s="122" customFormat="1" ht="18" customHeight="1">
      <c r="A25" s="39" t="s">
        <v>458</v>
      </c>
      <c r="B25" s="541"/>
      <c r="C25" s="542"/>
      <c r="D25" s="543">
        <v>300</v>
      </c>
    </row>
    <row r="26" spans="1:4" s="122" customFormat="1" ht="18" customHeight="1">
      <c r="A26" s="57" t="s">
        <v>310</v>
      </c>
      <c r="B26" s="540">
        <v>9999</v>
      </c>
      <c r="C26" s="540">
        <v>9999</v>
      </c>
      <c r="D26" s="540">
        <f>SUM(D25)</f>
        <v>300</v>
      </c>
    </row>
    <row r="27" spans="1:4" s="122" customFormat="1" ht="12.75">
      <c r="A27" s="456" t="s">
        <v>4</v>
      </c>
      <c r="B27" s="544">
        <f>SUM(B24+B26)</f>
        <v>18908</v>
      </c>
      <c r="C27" s="544">
        <f>SUM(C24+C26)</f>
        <v>18908</v>
      </c>
      <c r="D27" s="544">
        <f>SUM(D24+D26)</f>
        <v>12870</v>
      </c>
    </row>
  </sheetData>
  <sheetProtection/>
  <mergeCells count="9">
    <mergeCell ref="A1:D1"/>
    <mergeCell ref="A3:D3"/>
    <mergeCell ref="A4:D4"/>
    <mergeCell ref="A5:D5"/>
    <mergeCell ref="A15:A16"/>
    <mergeCell ref="D15:D16"/>
    <mergeCell ref="B16:C16"/>
    <mergeCell ref="A6:D6"/>
    <mergeCell ref="A7:D7"/>
  </mergeCells>
  <printOptions/>
  <pageMargins left="1.19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L40"/>
  <sheetViews>
    <sheetView view="pageLayout" zoomScaleSheetLayoutView="100" workbookViewId="0" topLeftCell="A1">
      <selection activeCell="B1" sqref="B1:E1"/>
    </sheetView>
  </sheetViews>
  <sheetFormatPr defaultColWidth="9.140625" defaultRowHeight="12.75"/>
  <cols>
    <col min="1" max="1" width="5.8515625" style="0" customWidth="1"/>
    <col min="2" max="2" width="32.8515625" style="0" customWidth="1"/>
    <col min="3" max="3" width="11.140625" style="0" customWidth="1"/>
    <col min="4" max="4" width="14.8515625" style="0" customWidth="1"/>
    <col min="5" max="5" width="9.421875" style="0" customWidth="1"/>
    <col min="6" max="6" width="0.71875" style="0" hidden="1" customWidth="1"/>
    <col min="7" max="7" width="0.13671875" style="0" hidden="1" customWidth="1"/>
    <col min="8" max="8" width="8.28125" style="0" hidden="1" customWidth="1"/>
    <col min="11" max="12" width="10.140625" style="0" customWidth="1"/>
    <col min="13" max="13" width="9.8515625" style="0" bestFit="1" customWidth="1"/>
  </cols>
  <sheetData>
    <row r="1" spans="1:10" ht="14.25">
      <c r="A1" s="120"/>
      <c r="B1" s="790" t="s">
        <v>685</v>
      </c>
      <c r="C1" s="790"/>
      <c r="D1" s="790"/>
      <c r="E1" s="790"/>
      <c r="F1" s="629"/>
      <c r="G1" s="629"/>
      <c r="H1" s="629"/>
      <c r="I1" s="118"/>
      <c r="J1" s="118"/>
    </row>
    <row r="2" spans="1:10" ht="12.75">
      <c r="A2" s="120"/>
      <c r="B2" s="120"/>
      <c r="C2" s="120"/>
      <c r="D2" s="120"/>
      <c r="E2" s="120"/>
      <c r="F2" s="120"/>
      <c r="G2" s="120"/>
      <c r="H2" s="120"/>
      <c r="I2" s="118"/>
      <c r="J2" s="118"/>
    </row>
    <row r="3" spans="1:10" ht="12.75">
      <c r="A3" s="804" t="s">
        <v>311</v>
      </c>
      <c r="B3" s="804"/>
      <c r="C3" s="804"/>
      <c r="D3" s="804"/>
      <c r="E3" s="804"/>
      <c r="F3" s="118"/>
      <c r="G3" s="118"/>
      <c r="H3" s="118"/>
      <c r="I3" s="118"/>
      <c r="J3" s="118"/>
    </row>
    <row r="4" spans="1:10" ht="19.5" customHeight="1">
      <c r="A4" s="817">
        <v>42369</v>
      </c>
      <c r="B4" s="804"/>
      <c r="C4" s="804"/>
      <c r="D4" s="804"/>
      <c r="E4" s="804"/>
      <c r="F4" s="118"/>
      <c r="G4" s="118"/>
      <c r="H4" s="118"/>
      <c r="I4" s="118"/>
      <c r="J4" s="118"/>
    </row>
    <row r="5" spans="1:10" ht="12.75">
      <c r="A5" s="804" t="s">
        <v>309</v>
      </c>
      <c r="B5" s="804"/>
      <c r="C5" s="804"/>
      <c r="D5" s="804"/>
      <c r="E5" s="804"/>
      <c r="F5" s="118"/>
      <c r="G5" s="118"/>
      <c r="H5" s="118"/>
      <c r="I5" s="118"/>
      <c r="J5" s="118"/>
    </row>
    <row r="6" spans="1:10" ht="12.75">
      <c r="A6" s="35"/>
      <c r="B6" s="35"/>
      <c r="C6" s="35"/>
      <c r="D6" s="35"/>
      <c r="E6" s="35"/>
      <c r="F6" s="118"/>
      <c r="G6" s="118"/>
      <c r="H6" s="118"/>
      <c r="I6" s="118"/>
      <c r="J6" s="118"/>
    </row>
    <row r="7" spans="1:10" ht="12.75">
      <c r="A7" s="35"/>
      <c r="B7" s="35"/>
      <c r="C7" s="35"/>
      <c r="D7" s="35"/>
      <c r="E7" s="35"/>
      <c r="F7" s="118"/>
      <c r="G7" s="118"/>
      <c r="H7" s="118"/>
      <c r="I7" s="118"/>
      <c r="J7" s="118"/>
    </row>
    <row r="8" spans="1:10" ht="12.75">
      <c r="A8" s="35"/>
      <c r="B8" s="35"/>
      <c r="C8" s="35"/>
      <c r="D8" s="35"/>
      <c r="E8" s="35"/>
      <c r="F8" s="118"/>
      <c r="G8" s="118"/>
      <c r="H8" s="118"/>
      <c r="I8" s="118"/>
      <c r="J8" s="118"/>
    </row>
    <row r="9" spans="1:10" ht="12.75">
      <c r="A9" s="35"/>
      <c r="B9" s="35"/>
      <c r="C9" s="35"/>
      <c r="D9" s="35"/>
      <c r="E9" s="35"/>
      <c r="F9" s="118"/>
      <c r="G9" s="118"/>
      <c r="H9" s="118"/>
      <c r="I9" s="118"/>
      <c r="J9" s="118"/>
    </row>
    <row r="10" spans="1:10" ht="12.75">
      <c r="A10" s="35"/>
      <c r="B10" s="35"/>
      <c r="C10" s="35"/>
      <c r="D10" s="35"/>
      <c r="E10" s="35"/>
      <c r="F10" s="118"/>
      <c r="G10" s="118"/>
      <c r="H10" s="118"/>
      <c r="I10" s="118"/>
      <c r="J10" s="118"/>
    </row>
    <row r="11" spans="1:10" ht="12.75">
      <c r="A11" s="35"/>
      <c r="B11" s="35"/>
      <c r="C11" s="35"/>
      <c r="D11" s="35"/>
      <c r="E11" s="35"/>
      <c r="F11" s="118"/>
      <c r="G11" s="118"/>
      <c r="H11" s="118"/>
      <c r="I11" s="118"/>
      <c r="J11" s="118"/>
    </row>
    <row r="12" spans="1:10" ht="12.75">
      <c r="A12" s="35"/>
      <c r="B12" s="35"/>
      <c r="C12" s="35"/>
      <c r="D12" s="35"/>
      <c r="E12" s="35"/>
      <c r="F12" s="118"/>
      <c r="G12" s="118"/>
      <c r="H12" s="118"/>
      <c r="I12" s="118"/>
      <c r="J12" s="118"/>
    </row>
    <row r="13" spans="1:10" ht="12.75">
      <c r="A13" s="35"/>
      <c r="B13" s="35"/>
      <c r="C13" s="35"/>
      <c r="D13" s="35"/>
      <c r="E13" s="35"/>
      <c r="F13" s="118"/>
      <c r="G13" s="118"/>
      <c r="H13" s="118"/>
      <c r="I13" s="118"/>
      <c r="J13" s="118"/>
    </row>
    <row r="14" spans="1:10" ht="12.75">
      <c r="A14" s="35"/>
      <c r="B14" s="35"/>
      <c r="C14" s="35"/>
      <c r="D14" s="35"/>
      <c r="E14" s="35"/>
      <c r="F14" s="118"/>
      <c r="G14" s="118"/>
      <c r="H14" s="118"/>
      <c r="I14" s="118"/>
      <c r="J14" s="118"/>
    </row>
    <row r="15" spans="1:10" ht="12.75">
      <c r="A15" s="35"/>
      <c r="B15" s="35"/>
      <c r="C15" s="35"/>
      <c r="D15" s="35"/>
      <c r="E15" s="35"/>
      <c r="F15" s="118"/>
      <c r="G15" s="118"/>
      <c r="H15" s="118"/>
      <c r="I15" s="118"/>
      <c r="J15" s="118"/>
    </row>
    <row r="16" spans="1:10" ht="12.75">
      <c r="A16" s="121"/>
      <c r="B16" s="121"/>
      <c r="C16" s="121"/>
      <c r="D16" s="813" t="s">
        <v>308</v>
      </c>
      <c r="E16" s="813"/>
      <c r="F16" s="118"/>
      <c r="G16" s="118"/>
      <c r="H16" s="118"/>
      <c r="I16" s="118"/>
      <c r="J16" s="118"/>
    </row>
    <row r="17" spans="1:10" ht="12.75" customHeight="1">
      <c r="A17" s="814" t="s">
        <v>25</v>
      </c>
      <c r="B17" s="815" t="s">
        <v>20</v>
      </c>
      <c r="C17" s="623" t="s">
        <v>21</v>
      </c>
      <c r="D17" s="623" t="s">
        <v>22</v>
      </c>
      <c r="E17" s="816" t="s">
        <v>23</v>
      </c>
      <c r="F17" s="118"/>
      <c r="G17" s="118"/>
      <c r="H17" s="118"/>
      <c r="I17" s="118"/>
      <c r="J17" s="118"/>
    </row>
    <row r="18" spans="1:10" ht="13.5" customHeight="1">
      <c r="A18" s="814"/>
      <c r="B18" s="815"/>
      <c r="C18" s="816" t="s">
        <v>26</v>
      </c>
      <c r="D18" s="816"/>
      <c r="E18" s="816"/>
      <c r="F18" s="118"/>
      <c r="G18" s="118"/>
      <c r="H18" s="118"/>
      <c r="I18" s="118"/>
      <c r="J18" s="118"/>
    </row>
    <row r="19" spans="1:10" ht="27.75" customHeight="1">
      <c r="A19" s="55"/>
      <c r="B19" s="630" t="s">
        <v>447</v>
      </c>
      <c r="C19" s="459">
        <v>350</v>
      </c>
      <c r="D19" s="460">
        <v>360</v>
      </c>
      <c r="E19" s="56">
        <v>360</v>
      </c>
      <c r="F19" s="118"/>
      <c r="G19" s="118"/>
      <c r="H19" s="118"/>
      <c r="I19" s="118"/>
      <c r="J19" s="118"/>
    </row>
    <row r="20" spans="1:10" ht="27.75" customHeight="1">
      <c r="A20" s="54">
        <v>1</v>
      </c>
      <c r="B20" s="40" t="s">
        <v>34</v>
      </c>
      <c r="C20" s="53">
        <f>SUM(C19:C19)</f>
        <v>350</v>
      </c>
      <c r="D20" s="53">
        <f>SUM(D19:D19)</f>
        <v>360</v>
      </c>
      <c r="E20" s="40">
        <f>SUM(E19:E19)</f>
        <v>360</v>
      </c>
      <c r="F20" s="118"/>
      <c r="G20" s="118"/>
      <c r="H20" s="118"/>
      <c r="I20" s="118"/>
      <c r="J20" s="118"/>
    </row>
    <row r="21" spans="1:12" ht="27.75" customHeight="1">
      <c r="A21" s="37"/>
      <c r="B21" s="631" t="s">
        <v>6</v>
      </c>
      <c r="C21" s="38">
        <v>505</v>
      </c>
      <c r="D21" s="38">
        <v>141</v>
      </c>
      <c r="E21" s="38">
        <v>141</v>
      </c>
      <c r="F21" s="118"/>
      <c r="G21" s="118"/>
      <c r="H21" s="118"/>
      <c r="I21" s="118"/>
      <c r="J21" s="118"/>
      <c r="L21" s="122" t="s">
        <v>316</v>
      </c>
    </row>
    <row r="22" spans="1:10" ht="27.75" customHeight="1">
      <c r="A22" s="58">
        <v>2</v>
      </c>
      <c r="B22" s="632" t="s">
        <v>35</v>
      </c>
      <c r="C22" s="40">
        <f>SUM(C21:C21)</f>
        <v>505</v>
      </c>
      <c r="D22" s="40">
        <f>SUM(D21)</f>
        <v>141</v>
      </c>
      <c r="E22" s="40">
        <f>SUM(E21:E21)</f>
        <v>141</v>
      </c>
      <c r="F22" s="118"/>
      <c r="G22" s="118"/>
      <c r="H22" s="118"/>
      <c r="I22" s="118"/>
      <c r="J22" s="118"/>
    </row>
    <row r="23" spans="1:10" ht="27.75" customHeight="1">
      <c r="A23" s="37"/>
      <c r="B23" s="631" t="s">
        <v>27</v>
      </c>
      <c r="C23" s="38">
        <v>3256</v>
      </c>
      <c r="D23" s="38">
        <v>4623</v>
      </c>
      <c r="E23" s="38">
        <v>4623</v>
      </c>
      <c r="F23" s="118"/>
      <c r="G23" s="118"/>
      <c r="H23" s="118"/>
      <c r="I23" s="118"/>
      <c r="J23" s="118"/>
    </row>
    <row r="24" spans="1:10" ht="27.75" customHeight="1">
      <c r="A24" s="58">
        <v>3</v>
      </c>
      <c r="B24" s="632" t="s">
        <v>36</v>
      </c>
      <c r="C24" s="40">
        <f>SUM(C23)</f>
        <v>3256</v>
      </c>
      <c r="D24" s="40">
        <f>SUM(D23)</f>
        <v>4623</v>
      </c>
      <c r="E24" s="40">
        <f>SUM(E23)</f>
        <v>4623</v>
      </c>
      <c r="F24" s="118"/>
      <c r="G24" s="118"/>
      <c r="H24" s="118"/>
      <c r="I24" s="118"/>
      <c r="J24" s="118"/>
    </row>
    <row r="25" spans="1:10" ht="27.75" customHeight="1">
      <c r="A25" s="37"/>
      <c r="B25" s="631" t="s">
        <v>28</v>
      </c>
      <c r="C25" s="38">
        <v>2643</v>
      </c>
      <c r="D25" s="38">
        <v>4784</v>
      </c>
      <c r="E25" s="38">
        <v>4784</v>
      </c>
      <c r="F25" s="118"/>
      <c r="G25" s="118"/>
      <c r="H25" s="118"/>
      <c r="I25" s="118"/>
      <c r="J25" s="118"/>
    </row>
    <row r="26" spans="1:10" ht="27.75" customHeight="1">
      <c r="A26" s="58">
        <v>4</v>
      </c>
      <c r="B26" s="632" t="s">
        <v>37</v>
      </c>
      <c r="C26" s="40">
        <f>SUM(C25)</f>
        <v>2643</v>
      </c>
      <c r="D26" s="40">
        <f>SUM(D25)</f>
        <v>4784</v>
      </c>
      <c r="E26" s="40">
        <f>SUM(E25)</f>
        <v>4784</v>
      </c>
      <c r="F26" s="118"/>
      <c r="G26" s="118"/>
      <c r="H26" s="118"/>
      <c r="I26" s="118"/>
      <c r="J26" s="118"/>
    </row>
    <row r="27" spans="1:10" ht="27.75" customHeight="1">
      <c r="A27" s="58">
        <v>5</v>
      </c>
      <c r="B27" s="632" t="s">
        <v>451</v>
      </c>
      <c r="C27" s="40"/>
      <c r="D27" s="40"/>
      <c r="E27" s="40">
        <v>3254</v>
      </c>
      <c r="F27" s="118"/>
      <c r="G27" s="118"/>
      <c r="H27" s="118"/>
      <c r="I27" s="118"/>
      <c r="J27" s="118"/>
    </row>
    <row r="28" spans="1:10" s="122" customFormat="1" ht="27.75" customHeight="1">
      <c r="A28" s="37"/>
      <c r="B28" s="631" t="s">
        <v>446</v>
      </c>
      <c r="C28" s="38"/>
      <c r="D28" s="38"/>
      <c r="E28" s="38">
        <v>876</v>
      </c>
      <c r="F28" s="633"/>
      <c r="G28" s="633"/>
      <c r="H28" s="633"/>
      <c r="I28" s="633"/>
      <c r="J28" s="633"/>
    </row>
    <row r="29" spans="1:10" ht="27.75" customHeight="1">
      <c r="A29" s="37"/>
      <c r="B29" s="631" t="s">
        <v>237</v>
      </c>
      <c r="C29" s="38"/>
      <c r="D29" s="38"/>
      <c r="E29" s="38">
        <v>724</v>
      </c>
      <c r="F29" s="118"/>
      <c r="G29" s="118"/>
      <c r="H29" s="118"/>
      <c r="I29" s="118"/>
      <c r="J29" s="118"/>
    </row>
    <row r="30" spans="1:10" ht="27.75" customHeight="1">
      <c r="A30" s="37"/>
      <c r="B30" s="38" t="s">
        <v>448</v>
      </c>
      <c r="C30" s="38"/>
      <c r="D30" s="38"/>
      <c r="E30" s="38">
        <v>790</v>
      </c>
      <c r="F30" s="118"/>
      <c r="G30" s="118"/>
      <c r="H30" s="118"/>
      <c r="I30" s="118"/>
      <c r="J30" s="118"/>
    </row>
    <row r="31" spans="1:10" ht="27.75" customHeight="1">
      <c r="A31" s="37"/>
      <c r="B31" s="38" t="s">
        <v>449</v>
      </c>
      <c r="C31" s="38"/>
      <c r="D31" s="38"/>
      <c r="E31" s="38">
        <v>792</v>
      </c>
      <c r="F31" s="118"/>
      <c r="G31" s="118"/>
      <c r="H31" s="118"/>
      <c r="I31" s="118"/>
      <c r="J31" s="118"/>
    </row>
    <row r="32" spans="1:10" ht="27.75" customHeight="1">
      <c r="A32" s="37"/>
      <c r="B32" s="631" t="s">
        <v>450</v>
      </c>
      <c r="C32" s="38"/>
      <c r="D32" s="38"/>
      <c r="E32" s="38">
        <v>5418</v>
      </c>
      <c r="F32" s="118"/>
      <c r="G32" s="118"/>
      <c r="H32" s="118"/>
      <c r="I32" s="118"/>
      <c r="J32" s="118"/>
    </row>
    <row r="33" spans="1:10" ht="27.75" customHeight="1">
      <c r="A33" s="37"/>
      <c r="B33" s="38" t="s">
        <v>238</v>
      </c>
      <c r="C33" s="38"/>
      <c r="D33" s="38"/>
      <c r="E33" s="38">
        <v>705</v>
      </c>
      <c r="F33" s="118"/>
      <c r="G33" s="118"/>
      <c r="H33" s="118"/>
      <c r="I33" s="118"/>
      <c r="J33" s="118"/>
    </row>
    <row r="34" spans="1:10" ht="27.75" customHeight="1">
      <c r="A34" s="37"/>
      <c r="B34" s="631" t="s">
        <v>239</v>
      </c>
      <c r="C34" s="38"/>
      <c r="D34" s="38"/>
      <c r="E34" s="38">
        <v>1416</v>
      </c>
      <c r="F34" s="118"/>
      <c r="G34" s="118"/>
      <c r="H34" s="118"/>
      <c r="I34" s="118"/>
      <c r="J34" s="118"/>
    </row>
    <row r="35" spans="1:10" ht="27.75" customHeight="1">
      <c r="A35" s="58">
        <v>6</v>
      </c>
      <c r="B35" s="632" t="s">
        <v>38</v>
      </c>
      <c r="C35" s="40">
        <v>11289</v>
      </c>
      <c r="D35" s="40">
        <v>18188</v>
      </c>
      <c r="E35" s="40">
        <f>SUM(E28:E34)</f>
        <v>10721</v>
      </c>
      <c r="F35" s="118"/>
      <c r="G35" s="118"/>
      <c r="H35" s="118"/>
      <c r="I35" s="118"/>
      <c r="J35" s="118"/>
    </row>
    <row r="36" spans="1:10" ht="27.75" customHeight="1">
      <c r="A36" s="811" t="s">
        <v>13</v>
      </c>
      <c r="B36" s="812"/>
      <c r="C36" s="40">
        <f>SUM(C20+C22+C24+C26+C35)</f>
        <v>18043</v>
      </c>
      <c r="D36" s="40">
        <f>SUM(D20+D22+D24+D26+D35)</f>
        <v>28096</v>
      </c>
      <c r="E36" s="40">
        <f>SUM(E20+E22+E24+E26+E27+E35)</f>
        <v>23883</v>
      </c>
      <c r="F36" s="118"/>
      <c r="G36" s="118"/>
      <c r="H36" s="118"/>
      <c r="I36" s="118"/>
      <c r="J36" s="118"/>
    </row>
    <row r="37" spans="1:10" ht="16.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36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4" ht="39.75" customHeight="1"/>
    <row r="45" ht="39.75" customHeight="1"/>
  </sheetData>
  <sheetProtection/>
  <mergeCells count="10">
    <mergeCell ref="A36:B36"/>
    <mergeCell ref="B1:E1"/>
    <mergeCell ref="D16:E16"/>
    <mergeCell ref="A17:A18"/>
    <mergeCell ref="B17:B18"/>
    <mergeCell ref="E17:E18"/>
    <mergeCell ref="C18:D18"/>
    <mergeCell ref="A3:E3"/>
    <mergeCell ref="A4:E4"/>
    <mergeCell ref="A5:E5"/>
  </mergeCells>
  <printOptions horizontalCentered="1"/>
  <pageMargins left="1.26" right="0.31496062992125984" top="0.4724409448818898" bottom="0.5118110236220472" header="0.35433070866141736" footer="0.35433070866141736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L16" sqref="L16"/>
    </sheetView>
  </sheetViews>
  <sheetFormatPr defaultColWidth="9.140625" defaultRowHeight="12.75"/>
  <cols>
    <col min="3" max="3" width="14.57421875" style="0" customWidth="1"/>
  </cols>
  <sheetData>
    <row r="1" spans="1:11" ht="18.75" customHeight="1">
      <c r="A1" s="825" t="s">
        <v>686</v>
      </c>
      <c r="B1" s="825"/>
      <c r="C1" s="825"/>
      <c r="D1" s="825"/>
      <c r="E1" s="825"/>
      <c r="F1" s="825"/>
      <c r="G1" s="825"/>
      <c r="H1" s="825"/>
      <c r="I1" s="825"/>
      <c r="J1" s="636"/>
      <c r="K1" s="636"/>
    </row>
    <row r="2" spans="1:11" ht="41.25" customHeight="1">
      <c r="A2" s="608"/>
      <c r="B2" s="608"/>
      <c r="C2" s="609"/>
      <c r="D2" s="610"/>
      <c r="E2" s="610"/>
      <c r="F2" s="610"/>
      <c r="G2" s="610"/>
      <c r="H2" s="610"/>
      <c r="I2" s="610"/>
      <c r="J2" s="610"/>
      <c r="K2" s="610"/>
    </row>
    <row r="3" spans="1:11" ht="15.75">
      <c r="A3" s="826" t="s">
        <v>661</v>
      </c>
      <c r="B3" s="826"/>
      <c r="C3" s="826"/>
      <c r="D3" s="826"/>
      <c r="E3" s="826"/>
      <c r="F3" s="826"/>
      <c r="G3" s="826"/>
      <c r="H3" s="826"/>
      <c r="I3" s="826"/>
      <c r="J3" s="611"/>
      <c r="K3" s="611"/>
    </row>
    <row r="4" spans="1:11" ht="15.75" customHeight="1">
      <c r="A4" s="827" t="s">
        <v>642</v>
      </c>
      <c r="B4" s="827"/>
      <c r="C4" s="827"/>
      <c r="D4" s="827"/>
      <c r="E4" s="827"/>
      <c r="F4" s="827"/>
      <c r="G4" s="827"/>
      <c r="H4" s="827"/>
      <c r="I4" s="827"/>
      <c r="J4" s="637"/>
      <c r="K4" s="637"/>
    </row>
    <row r="5" spans="1:11" ht="15.75" customHeight="1">
      <c r="A5" s="612"/>
      <c r="B5" s="612"/>
      <c r="C5" s="612"/>
      <c r="D5" s="612"/>
      <c r="E5" s="612"/>
      <c r="F5" s="612"/>
      <c r="G5" s="612"/>
      <c r="H5" s="612"/>
      <c r="I5" s="612"/>
      <c r="J5" s="612"/>
      <c r="K5" s="612"/>
    </row>
    <row r="6" spans="1:11" ht="78" customHeight="1">
      <c r="A6" s="612"/>
      <c r="B6" s="612"/>
      <c r="C6" s="612"/>
      <c r="D6" s="612"/>
      <c r="E6" s="612"/>
      <c r="F6" s="612"/>
      <c r="G6" s="612"/>
      <c r="H6" s="612"/>
      <c r="I6" s="612"/>
      <c r="J6" s="612"/>
      <c r="K6" s="612"/>
    </row>
    <row r="7" spans="1:9" ht="15.75">
      <c r="A7" s="613"/>
      <c r="B7" s="614"/>
      <c r="C7" s="612"/>
      <c r="D7" s="612"/>
      <c r="E7" s="612"/>
      <c r="F7" s="612"/>
      <c r="G7" s="615"/>
      <c r="H7" s="819" t="s">
        <v>636</v>
      </c>
      <c r="I7" s="819"/>
    </row>
    <row r="8" spans="1:9" ht="15.75" customHeight="1">
      <c r="A8" s="820" t="s">
        <v>637</v>
      </c>
      <c r="B8" s="820"/>
      <c r="C8" s="821" t="s">
        <v>638</v>
      </c>
      <c r="D8" s="822" t="s">
        <v>653</v>
      </c>
      <c r="E8" s="823"/>
      <c r="F8" s="824"/>
      <c r="G8" s="822" t="s">
        <v>654</v>
      </c>
      <c r="H8" s="823"/>
      <c r="I8" s="823"/>
    </row>
    <row r="9" spans="1:9" ht="27.75" customHeight="1">
      <c r="A9" s="820"/>
      <c r="B9" s="820"/>
      <c r="C9" s="821"/>
      <c r="D9" s="621" t="s">
        <v>361</v>
      </c>
      <c r="E9" s="621" t="s">
        <v>362</v>
      </c>
      <c r="F9" s="634" t="s">
        <v>652</v>
      </c>
      <c r="G9" s="621" t="s">
        <v>361</v>
      </c>
      <c r="H9" s="621" t="s">
        <v>362</v>
      </c>
      <c r="I9" s="634" t="s">
        <v>652</v>
      </c>
    </row>
    <row r="10" spans="1:9" ht="15.75" customHeight="1">
      <c r="A10" s="820"/>
      <c r="B10" s="820"/>
      <c r="C10" s="821"/>
      <c r="D10" s="820" t="s">
        <v>639</v>
      </c>
      <c r="E10" s="820"/>
      <c r="F10" s="635" t="s">
        <v>640</v>
      </c>
      <c r="G10" s="820" t="s">
        <v>639</v>
      </c>
      <c r="H10" s="820"/>
      <c r="I10" s="635" t="s">
        <v>640</v>
      </c>
    </row>
    <row r="11" spans="1:9" ht="15">
      <c r="A11" s="828">
        <v>1</v>
      </c>
      <c r="B11" s="828"/>
      <c r="C11" s="616">
        <v>2</v>
      </c>
      <c r="D11" s="617">
        <v>7</v>
      </c>
      <c r="E11" s="617">
        <v>8</v>
      </c>
      <c r="F11" s="617">
        <v>9</v>
      </c>
      <c r="G11" s="617">
        <v>11</v>
      </c>
      <c r="H11" s="617">
        <v>12</v>
      </c>
      <c r="I11" s="617">
        <v>13</v>
      </c>
    </row>
    <row r="12" spans="1:9" ht="15.75">
      <c r="A12" s="618" t="s">
        <v>641</v>
      </c>
      <c r="B12" s="829" t="s">
        <v>17</v>
      </c>
      <c r="C12" s="829"/>
      <c r="D12" s="619">
        <v>7</v>
      </c>
      <c r="E12" s="619">
        <v>4</v>
      </c>
      <c r="F12" s="619">
        <v>30</v>
      </c>
      <c r="G12" s="619">
        <v>7</v>
      </c>
      <c r="H12" s="619">
        <v>3</v>
      </c>
      <c r="I12" s="619">
        <v>31</v>
      </c>
    </row>
    <row r="13" spans="1:9" ht="15.75">
      <c r="A13" s="620">
        <v>3</v>
      </c>
      <c r="B13" s="830" t="s">
        <v>313</v>
      </c>
      <c r="C13" s="830"/>
      <c r="D13" s="619">
        <v>10</v>
      </c>
      <c r="E13" s="619">
        <v>3</v>
      </c>
      <c r="F13" s="619"/>
      <c r="G13" s="619">
        <v>12</v>
      </c>
      <c r="H13" s="619">
        <v>1</v>
      </c>
      <c r="I13" s="619"/>
    </row>
    <row r="14" spans="1:9" ht="15.75">
      <c r="A14" s="818" t="s">
        <v>655</v>
      </c>
      <c r="B14" s="818"/>
      <c r="C14" s="818"/>
      <c r="D14" s="622">
        <v>17</v>
      </c>
      <c r="E14" s="622">
        <v>7</v>
      </c>
      <c r="F14" s="622">
        <v>30</v>
      </c>
      <c r="G14" s="622">
        <f>SUM(G12:G13)</f>
        <v>19</v>
      </c>
      <c r="H14" s="622">
        <f>SUM(H12:H13)</f>
        <v>4</v>
      </c>
      <c r="I14" s="622">
        <f>SUM(I12:I13)</f>
        <v>31</v>
      </c>
    </row>
  </sheetData>
  <sheetProtection/>
  <mergeCells count="14">
    <mergeCell ref="A1:I1"/>
    <mergeCell ref="A3:I3"/>
    <mergeCell ref="A4:I4"/>
    <mergeCell ref="A11:B11"/>
    <mergeCell ref="B12:C12"/>
    <mergeCell ref="B13:C13"/>
    <mergeCell ref="A14:C14"/>
    <mergeCell ref="H7:I7"/>
    <mergeCell ref="A8:B10"/>
    <mergeCell ref="C8:C10"/>
    <mergeCell ref="D8:F8"/>
    <mergeCell ref="D10:E10"/>
    <mergeCell ref="G10:H10"/>
    <mergeCell ref="G8:I8"/>
  </mergeCells>
  <printOptions/>
  <pageMargins left="0.7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3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7.00390625" style="0" customWidth="1"/>
    <col min="2" max="2" width="13.28125" style="0" customWidth="1"/>
    <col min="3" max="3" width="9.7109375" style="0" customWidth="1"/>
    <col min="4" max="4" width="10.28125" style="0" customWidth="1"/>
    <col min="5" max="5" width="12.57421875" style="0" customWidth="1"/>
    <col min="6" max="7" width="10.00390625" style="0" customWidth="1"/>
  </cols>
  <sheetData>
    <row r="1" spans="1:7" ht="14.25">
      <c r="A1" s="790" t="s">
        <v>687</v>
      </c>
      <c r="B1" s="790"/>
      <c r="C1" s="790"/>
      <c r="D1" s="790"/>
      <c r="E1" s="790"/>
      <c r="F1" s="790"/>
      <c r="G1" s="790"/>
    </row>
    <row r="2" spans="1:7" ht="14.25">
      <c r="A2" s="141"/>
      <c r="B2" s="141"/>
      <c r="C2" s="141"/>
      <c r="D2" s="141"/>
      <c r="E2" s="141"/>
      <c r="F2" s="141"/>
      <c r="G2" s="141"/>
    </row>
    <row r="3" spans="1:7" ht="33" customHeight="1">
      <c r="A3" s="835" t="s">
        <v>329</v>
      </c>
      <c r="B3" s="835"/>
      <c r="C3" s="835"/>
      <c r="D3" s="835"/>
      <c r="E3" s="835"/>
      <c r="F3" s="835"/>
      <c r="G3" s="835"/>
    </row>
    <row r="4" spans="1:7" ht="117" customHeight="1" thickBot="1">
      <c r="A4" s="10"/>
      <c r="B4" s="10"/>
      <c r="C4" s="10"/>
      <c r="D4" s="10"/>
      <c r="E4" s="10"/>
      <c r="F4" s="10"/>
      <c r="G4" s="10"/>
    </row>
    <row r="5" spans="1:7" ht="13.5" thickBot="1">
      <c r="A5" s="841" t="s">
        <v>8</v>
      </c>
      <c r="B5" s="838" t="s">
        <v>305</v>
      </c>
      <c r="C5" s="839"/>
      <c r="D5" s="840"/>
      <c r="E5" s="838" t="s">
        <v>306</v>
      </c>
      <c r="F5" s="839"/>
      <c r="G5" s="840"/>
    </row>
    <row r="6" spans="1:7" ht="12.75" customHeight="1">
      <c r="A6" s="842"/>
      <c r="B6" s="831" t="s">
        <v>17</v>
      </c>
      <c r="C6" s="833" t="s">
        <v>313</v>
      </c>
      <c r="D6" s="833" t="s">
        <v>4</v>
      </c>
      <c r="E6" s="844" t="s">
        <v>17</v>
      </c>
      <c r="F6" s="833" t="s">
        <v>313</v>
      </c>
      <c r="G6" s="836" t="s">
        <v>4</v>
      </c>
    </row>
    <row r="7" spans="1:7" ht="13.5" thickBot="1">
      <c r="A7" s="843"/>
      <c r="B7" s="832"/>
      <c r="C7" s="834"/>
      <c r="D7" s="834"/>
      <c r="E7" s="845"/>
      <c r="F7" s="834"/>
      <c r="G7" s="837"/>
    </row>
    <row r="8" spans="1:7" ht="33.75" customHeight="1">
      <c r="A8" s="51" t="s">
        <v>9</v>
      </c>
      <c r="B8" s="127">
        <v>11</v>
      </c>
      <c r="C8" s="14">
        <v>10</v>
      </c>
      <c r="D8" s="14">
        <v>21</v>
      </c>
      <c r="E8" s="118">
        <v>11</v>
      </c>
      <c r="F8" s="14">
        <v>11</v>
      </c>
      <c r="G8" s="44">
        <v>22</v>
      </c>
    </row>
    <row r="9" spans="1:7" ht="32.25" customHeight="1">
      <c r="A9" s="46" t="s">
        <v>12</v>
      </c>
      <c r="B9" s="20"/>
      <c r="C9" s="14">
        <v>5</v>
      </c>
      <c r="D9" s="14"/>
      <c r="E9" s="14"/>
      <c r="F9" s="14">
        <v>5</v>
      </c>
      <c r="G9" s="44"/>
    </row>
    <row r="10" spans="1:7" ht="33.75" customHeight="1">
      <c r="A10" s="46" t="s">
        <v>10</v>
      </c>
      <c r="B10" s="20">
        <v>11</v>
      </c>
      <c r="C10" s="14">
        <v>10</v>
      </c>
      <c r="D10" s="14">
        <v>21</v>
      </c>
      <c r="E10" s="14">
        <v>11</v>
      </c>
      <c r="F10" s="14">
        <v>11</v>
      </c>
      <c r="G10" s="44">
        <v>22</v>
      </c>
    </row>
    <row r="11" spans="1:7" ht="33" customHeight="1">
      <c r="A11" s="46" t="s">
        <v>31</v>
      </c>
      <c r="B11" s="20">
        <v>11</v>
      </c>
      <c r="C11" s="14">
        <v>10</v>
      </c>
      <c r="D11" s="14">
        <v>21</v>
      </c>
      <c r="E11" s="14">
        <v>11</v>
      </c>
      <c r="F11" s="14">
        <v>11</v>
      </c>
      <c r="G11" s="44"/>
    </row>
    <row r="12" spans="1:7" ht="39.75" thickBot="1">
      <c r="A12" s="47" t="s">
        <v>11</v>
      </c>
      <c r="B12" s="48"/>
      <c r="C12" s="49"/>
      <c r="D12" s="49"/>
      <c r="E12" s="49">
        <v>41</v>
      </c>
      <c r="F12" s="49"/>
      <c r="G12" s="50"/>
    </row>
    <row r="13" spans="1:7" ht="15.75">
      <c r="A13" s="17"/>
      <c r="B13" s="17"/>
      <c r="C13" s="16"/>
      <c r="D13" s="16"/>
      <c r="E13" s="16"/>
      <c r="F13" s="16"/>
      <c r="G13" s="16"/>
    </row>
    <row r="14" spans="1:7" ht="12.75">
      <c r="A14" s="85" t="s">
        <v>363</v>
      </c>
      <c r="B14" s="85"/>
      <c r="C14" s="85"/>
      <c r="D14" s="85"/>
      <c r="E14" s="85"/>
      <c r="F14" s="85"/>
      <c r="G14" s="85"/>
    </row>
    <row r="15" spans="1:7" ht="12.75">
      <c r="A15" s="85" t="s">
        <v>364</v>
      </c>
      <c r="B15" s="85"/>
      <c r="C15" s="85"/>
      <c r="D15" s="85"/>
      <c r="E15" s="85"/>
      <c r="F15" s="85"/>
      <c r="G15" s="85"/>
    </row>
    <row r="16" spans="1:7" ht="12.75">
      <c r="A16" s="85" t="s">
        <v>365</v>
      </c>
      <c r="B16" s="85"/>
      <c r="C16" s="85"/>
      <c r="D16" s="85"/>
      <c r="E16" s="85"/>
      <c r="F16" s="85"/>
      <c r="G16" s="85"/>
    </row>
    <row r="17" spans="1:7" ht="12.75">
      <c r="A17" s="85" t="s">
        <v>366</v>
      </c>
      <c r="B17" s="85"/>
      <c r="C17" s="85"/>
      <c r="D17" s="85"/>
      <c r="E17" s="85"/>
      <c r="F17" s="85"/>
      <c r="G17" s="85"/>
    </row>
    <row r="18" spans="1:7" ht="12.75">
      <c r="A18" s="85" t="s">
        <v>367</v>
      </c>
      <c r="B18" s="85"/>
      <c r="C18" s="85"/>
      <c r="D18" s="85"/>
      <c r="E18" s="85"/>
      <c r="F18" s="85"/>
      <c r="G18" s="85"/>
    </row>
    <row r="19" spans="1:7" ht="12.75">
      <c r="A19" s="85"/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  <row r="21" spans="1:7" ht="15.75" customHeight="1">
      <c r="A21" s="85"/>
      <c r="B21" s="85"/>
      <c r="C21" s="85"/>
      <c r="D21" s="85"/>
      <c r="E21" s="85"/>
      <c r="F21" s="85"/>
      <c r="G21" s="85"/>
    </row>
    <row r="22" spans="1:7" ht="12.75">
      <c r="A22" s="85"/>
      <c r="B22" s="85"/>
      <c r="C22" s="85"/>
      <c r="D22" s="85"/>
      <c r="E22" s="85"/>
      <c r="F22" s="85"/>
      <c r="G22" s="85"/>
    </row>
    <row r="23" spans="1:7" ht="12.75">
      <c r="A23" s="85"/>
      <c r="B23" s="85"/>
      <c r="C23" s="85"/>
      <c r="D23" s="85"/>
      <c r="E23" s="85"/>
      <c r="F23" s="85"/>
      <c r="G23" s="85"/>
    </row>
    <row r="24" spans="1:7" ht="12.75">
      <c r="A24" s="85"/>
      <c r="B24" s="85"/>
      <c r="C24" s="85"/>
      <c r="D24" s="85"/>
      <c r="E24" s="85"/>
      <c r="F24" s="85"/>
      <c r="G24" s="85"/>
    </row>
    <row r="25" spans="1:7" ht="12.75">
      <c r="A25" s="85"/>
      <c r="B25" s="85"/>
      <c r="C25" s="85"/>
      <c r="D25" s="85"/>
      <c r="E25" s="85"/>
      <c r="F25" s="85"/>
      <c r="G25" s="85"/>
    </row>
    <row r="26" spans="1:7" ht="12.75">
      <c r="A26" s="85"/>
      <c r="B26" s="85"/>
      <c r="C26" s="85"/>
      <c r="D26" s="85"/>
      <c r="E26" s="85"/>
      <c r="F26" s="85"/>
      <c r="G26" s="85"/>
    </row>
    <row r="27" spans="1:7" ht="12.75">
      <c r="A27" s="85"/>
      <c r="B27" s="85"/>
      <c r="C27" s="85"/>
      <c r="D27" s="85"/>
      <c r="E27" s="85"/>
      <c r="F27" s="85"/>
      <c r="G27" s="85"/>
    </row>
    <row r="28" spans="1:7" ht="12.75">
      <c r="A28" s="85"/>
      <c r="B28" s="85"/>
      <c r="C28" s="85"/>
      <c r="D28" s="85"/>
      <c r="E28" s="85"/>
      <c r="F28" s="85"/>
      <c r="G28" s="85"/>
    </row>
    <row r="29" spans="1:7" ht="12.75">
      <c r="A29" s="85"/>
      <c r="B29" s="85"/>
      <c r="C29" s="85"/>
      <c r="D29" s="85"/>
      <c r="E29" s="85"/>
      <c r="F29" s="85"/>
      <c r="G29" s="85"/>
    </row>
    <row r="30" spans="1:7" ht="12.75">
      <c r="A30" s="85"/>
      <c r="B30" s="85"/>
      <c r="C30" s="85"/>
      <c r="D30" s="85"/>
      <c r="E30" s="85"/>
      <c r="F30" s="85"/>
      <c r="G30" s="85"/>
    </row>
    <row r="31" spans="1:7" ht="12.75">
      <c r="A31" s="85"/>
      <c r="B31" s="85"/>
      <c r="C31" s="85"/>
      <c r="D31" s="85"/>
      <c r="E31" s="85"/>
      <c r="F31" s="85"/>
      <c r="G31" s="85"/>
    </row>
    <row r="32" spans="1:7" ht="12.75">
      <c r="A32" s="85"/>
      <c r="B32" s="85"/>
      <c r="C32" s="85"/>
      <c r="D32" s="85"/>
      <c r="E32" s="85"/>
      <c r="F32" s="85"/>
      <c r="G32" s="85"/>
    </row>
    <row r="33" spans="1:8" ht="30" customHeight="1">
      <c r="A33" s="85"/>
      <c r="B33" s="85"/>
      <c r="C33" s="85"/>
      <c r="D33" s="85"/>
      <c r="E33" s="85"/>
      <c r="F33" s="85"/>
      <c r="G33" s="85"/>
      <c r="H33" s="18"/>
    </row>
    <row r="34" spans="1:7" ht="12.75">
      <c r="A34" s="85"/>
      <c r="B34" s="85"/>
      <c r="C34" s="85"/>
      <c r="D34" s="85"/>
      <c r="E34" s="85"/>
      <c r="F34" s="85"/>
      <c r="G34" s="85"/>
    </row>
    <row r="35" spans="1:7" ht="12.75">
      <c r="A35" s="85"/>
      <c r="B35" s="85"/>
      <c r="C35" s="85"/>
      <c r="D35" s="85"/>
      <c r="E35" s="85"/>
      <c r="F35" s="85"/>
      <c r="G35" s="85"/>
    </row>
    <row r="36" spans="1:7" ht="12.75">
      <c r="A36" s="85"/>
      <c r="B36" s="85"/>
      <c r="C36" s="85"/>
      <c r="D36" s="85"/>
      <c r="E36" s="85"/>
      <c r="F36" s="85"/>
      <c r="G36" s="85"/>
    </row>
    <row r="37" spans="1:7" ht="12.75">
      <c r="A37" s="85"/>
      <c r="B37" s="85"/>
      <c r="C37" s="85"/>
      <c r="D37" s="85"/>
      <c r="E37" s="85"/>
      <c r="F37" s="85"/>
      <c r="G37" s="85"/>
    </row>
    <row r="38" spans="1:7" ht="12.75">
      <c r="A38" s="85"/>
      <c r="B38" s="85"/>
      <c r="C38" s="85"/>
      <c r="D38" s="85"/>
      <c r="E38" s="85"/>
      <c r="F38" s="85"/>
      <c r="G38" s="85"/>
    </row>
    <row r="39" spans="1:7" ht="12.75">
      <c r="A39" s="85"/>
      <c r="B39" s="85"/>
      <c r="C39" s="85"/>
      <c r="D39" s="85"/>
      <c r="E39" s="85"/>
      <c r="F39" s="85"/>
      <c r="G39" s="85"/>
    </row>
    <row r="40" spans="1:7" ht="12.75">
      <c r="A40" s="85"/>
      <c r="B40" s="85"/>
      <c r="C40" s="85"/>
      <c r="D40" s="85"/>
      <c r="E40" s="85"/>
      <c r="F40" s="85"/>
      <c r="G40" s="85"/>
    </row>
    <row r="41" spans="1:7" ht="12.75">
      <c r="A41" s="85"/>
      <c r="B41" s="85"/>
      <c r="C41" s="85"/>
      <c r="D41" s="85"/>
      <c r="E41" s="85"/>
      <c r="F41" s="85"/>
      <c r="G41" s="85"/>
    </row>
    <row r="42" spans="1:7" ht="12.75">
      <c r="A42" s="85"/>
      <c r="B42" s="85"/>
      <c r="C42" s="85"/>
      <c r="D42" s="85"/>
      <c r="E42" s="85"/>
      <c r="F42" s="85"/>
      <c r="G42" s="85"/>
    </row>
    <row r="43" spans="1:7" ht="12.75">
      <c r="A43" s="85"/>
      <c r="B43" s="85"/>
      <c r="C43" s="85"/>
      <c r="D43" s="85"/>
      <c r="E43" s="85"/>
      <c r="F43" s="85"/>
      <c r="G43" s="85"/>
    </row>
    <row r="44" spans="1:7" ht="12.75">
      <c r="A44" s="85"/>
      <c r="B44" s="85"/>
      <c r="C44" s="85"/>
      <c r="D44" s="85"/>
      <c r="E44" s="85"/>
      <c r="F44" s="85"/>
      <c r="G44" s="85"/>
    </row>
    <row r="45" spans="1:7" ht="12.75">
      <c r="A45" s="85"/>
      <c r="B45" s="85"/>
      <c r="C45" s="85"/>
      <c r="D45" s="85"/>
      <c r="E45" s="85"/>
      <c r="F45" s="85"/>
      <c r="G45" s="85"/>
    </row>
    <row r="46" spans="1:7" ht="12.75">
      <c r="A46" s="85"/>
      <c r="B46" s="85"/>
      <c r="C46" s="85"/>
      <c r="D46" s="85"/>
      <c r="E46" s="85"/>
      <c r="F46" s="85"/>
      <c r="G46" s="85"/>
    </row>
    <row r="47" spans="1:7" ht="12.75">
      <c r="A47" s="85"/>
      <c r="B47" s="85"/>
      <c r="C47" s="85"/>
      <c r="D47" s="85"/>
      <c r="E47" s="85"/>
      <c r="F47" s="85"/>
      <c r="G47" s="85"/>
    </row>
    <row r="48" spans="1:7" ht="12.75">
      <c r="A48" s="85"/>
      <c r="B48" s="85"/>
      <c r="C48" s="85"/>
      <c r="D48" s="85"/>
      <c r="E48" s="85"/>
      <c r="F48" s="85"/>
      <c r="G48" s="85"/>
    </row>
    <row r="49" spans="1:7" ht="12.75">
      <c r="A49" s="85"/>
      <c r="B49" s="85"/>
      <c r="C49" s="85"/>
      <c r="D49" s="85"/>
      <c r="E49" s="85"/>
      <c r="F49" s="85"/>
      <c r="G49" s="85"/>
    </row>
    <row r="50" spans="1:7" ht="12.75">
      <c r="A50" s="85"/>
      <c r="B50" s="85"/>
      <c r="C50" s="85"/>
      <c r="D50" s="85"/>
      <c r="E50" s="85"/>
      <c r="F50" s="85"/>
      <c r="G50" s="85"/>
    </row>
    <row r="51" spans="1:7" ht="12.75">
      <c r="A51" s="85"/>
      <c r="B51" s="85"/>
      <c r="C51" s="85"/>
      <c r="D51" s="85"/>
      <c r="E51" s="85"/>
      <c r="F51" s="85"/>
      <c r="G51" s="85"/>
    </row>
    <row r="52" spans="1:7" ht="12.75">
      <c r="A52" s="85"/>
      <c r="B52" s="85"/>
      <c r="C52" s="85"/>
      <c r="D52" s="85"/>
      <c r="E52" s="85"/>
      <c r="F52" s="85"/>
      <c r="G52" s="85"/>
    </row>
    <row r="53" spans="1:7" ht="12.75">
      <c r="A53" s="85"/>
      <c r="B53" s="85"/>
      <c r="C53" s="85"/>
      <c r="D53" s="85"/>
      <c r="E53" s="85"/>
      <c r="F53" s="85"/>
      <c r="G53" s="85"/>
    </row>
    <row r="54" spans="1:7" ht="12.75">
      <c r="A54" s="85"/>
      <c r="B54" s="85"/>
      <c r="C54" s="85"/>
      <c r="D54" s="85"/>
      <c r="E54" s="85"/>
      <c r="F54" s="85"/>
      <c r="G54" s="85"/>
    </row>
    <row r="55" spans="1:7" ht="12.75">
      <c r="A55" s="85"/>
      <c r="B55" s="85"/>
      <c r="C55" s="85"/>
      <c r="D55" s="85"/>
      <c r="E55" s="85"/>
      <c r="F55" s="85"/>
      <c r="G55" s="85"/>
    </row>
    <row r="56" spans="1:7" ht="12.75">
      <c r="A56" s="85"/>
      <c r="B56" s="85"/>
      <c r="C56" s="85"/>
      <c r="D56" s="85"/>
      <c r="E56" s="85"/>
      <c r="F56" s="85"/>
      <c r="G56" s="85"/>
    </row>
    <row r="57" spans="1:7" ht="12.75">
      <c r="A57" s="85"/>
      <c r="B57" s="85"/>
      <c r="C57" s="85"/>
      <c r="D57" s="85"/>
      <c r="E57" s="85"/>
      <c r="F57" s="85"/>
      <c r="G57" s="85"/>
    </row>
    <row r="58" spans="1:7" ht="12.75">
      <c r="A58" s="85"/>
      <c r="B58" s="85"/>
      <c r="C58" s="85"/>
      <c r="D58" s="85"/>
      <c r="E58" s="85"/>
      <c r="F58" s="85"/>
      <c r="G58" s="85"/>
    </row>
    <row r="59" spans="1:7" ht="12.75">
      <c r="A59" s="85"/>
      <c r="B59" s="85"/>
      <c r="C59" s="85"/>
      <c r="D59" s="85"/>
      <c r="E59" s="85"/>
      <c r="F59" s="85"/>
      <c r="G59" s="85"/>
    </row>
    <row r="60" spans="1:7" ht="12.75">
      <c r="A60" s="85"/>
      <c r="B60" s="85"/>
      <c r="C60" s="85"/>
      <c r="D60" s="85"/>
      <c r="E60" s="85"/>
      <c r="F60" s="85"/>
      <c r="G60" s="85"/>
    </row>
    <row r="61" spans="1:7" ht="12.75">
      <c r="A61" s="85"/>
      <c r="B61" s="85"/>
      <c r="C61" s="85"/>
      <c r="D61" s="85"/>
      <c r="E61" s="85"/>
      <c r="F61" s="85"/>
      <c r="G61" s="85"/>
    </row>
    <row r="62" spans="1:7" ht="12.75">
      <c r="A62" s="85"/>
      <c r="B62" s="85"/>
      <c r="C62" s="85"/>
      <c r="D62" s="85"/>
      <c r="E62" s="85"/>
      <c r="F62" s="85"/>
      <c r="G62" s="85"/>
    </row>
    <row r="63" spans="1:7" ht="12.75">
      <c r="A63" s="85"/>
      <c r="B63" s="85"/>
      <c r="C63" s="85"/>
      <c r="D63" s="85"/>
      <c r="E63" s="85"/>
      <c r="F63" s="85"/>
      <c r="G63" s="85"/>
    </row>
    <row r="64" spans="1:7" ht="12.75">
      <c r="A64" s="85"/>
      <c r="B64" s="85"/>
      <c r="C64" s="85"/>
      <c r="D64" s="85"/>
      <c r="E64" s="85"/>
      <c r="F64" s="85"/>
      <c r="G64" s="85"/>
    </row>
    <row r="65" spans="1:7" ht="12.75">
      <c r="A65" s="85"/>
      <c r="B65" s="85"/>
      <c r="C65" s="85"/>
      <c r="D65" s="85"/>
      <c r="E65" s="85"/>
      <c r="F65" s="85"/>
      <c r="G65" s="85"/>
    </row>
    <row r="66" spans="1:7" ht="12.75">
      <c r="A66" s="85"/>
      <c r="B66" s="85"/>
      <c r="C66" s="85"/>
      <c r="D66" s="85"/>
      <c r="E66" s="85"/>
      <c r="F66" s="85"/>
      <c r="G66" s="85"/>
    </row>
    <row r="67" spans="1:7" ht="12.75">
      <c r="A67" s="85"/>
      <c r="B67" s="85"/>
      <c r="C67" s="85"/>
      <c r="D67" s="85"/>
      <c r="E67" s="85"/>
      <c r="F67" s="85"/>
      <c r="G67" s="85"/>
    </row>
    <row r="68" spans="1:7" ht="12.75">
      <c r="A68" s="85"/>
      <c r="B68" s="85"/>
      <c r="C68" s="85"/>
      <c r="D68" s="85"/>
      <c r="E68" s="85"/>
      <c r="F68" s="85"/>
      <c r="G68" s="85"/>
    </row>
    <row r="69" spans="1:7" ht="12.75">
      <c r="A69" s="85"/>
      <c r="B69" s="85"/>
      <c r="C69" s="85"/>
      <c r="D69" s="85"/>
      <c r="E69" s="85"/>
      <c r="F69" s="85"/>
      <c r="G69" s="85"/>
    </row>
    <row r="70" spans="1:7" ht="12.75">
      <c r="A70" s="85"/>
      <c r="B70" s="85"/>
      <c r="C70" s="85"/>
      <c r="D70" s="85"/>
      <c r="E70" s="85"/>
      <c r="F70" s="85"/>
      <c r="G70" s="85"/>
    </row>
    <row r="71" spans="1:7" ht="12.75">
      <c r="A71" s="85"/>
      <c r="B71" s="85"/>
      <c r="C71" s="85"/>
      <c r="D71" s="85"/>
      <c r="E71" s="85"/>
      <c r="F71" s="85"/>
      <c r="G71" s="85"/>
    </row>
    <row r="72" spans="1:7" ht="12.75">
      <c r="A72" s="85"/>
      <c r="B72" s="85"/>
      <c r="C72" s="85"/>
      <c r="D72" s="85"/>
      <c r="E72" s="85"/>
      <c r="F72" s="85"/>
      <c r="G72" s="85"/>
    </row>
    <row r="73" spans="1:7" ht="12.75">
      <c r="A73" s="85"/>
      <c r="B73" s="85"/>
      <c r="C73" s="85"/>
      <c r="D73" s="85"/>
      <c r="E73" s="85"/>
      <c r="F73" s="85"/>
      <c r="G73" s="85"/>
    </row>
  </sheetData>
  <sheetProtection/>
  <mergeCells count="11">
    <mergeCell ref="E6:E7"/>
    <mergeCell ref="B6:B7"/>
    <mergeCell ref="D6:D7"/>
    <mergeCell ref="A1:G1"/>
    <mergeCell ref="C6:C7"/>
    <mergeCell ref="A3:G3"/>
    <mergeCell ref="G6:G7"/>
    <mergeCell ref="B5:D5"/>
    <mergeCell ref="E5:G5"/>
    <mergeCell ref="F6:F7"/>
    <mergeCell ref="A5:A7"/>
  </mergeCells>
  <printOptions horizontalCentered="1"/>
  <pageMargins left="0.31" right="0.32" top="0.82" bottom="0.53" header="0.34" footer="0.35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0.57421875" style="0" customWidth="1"/>
    <col min="2" max="2" width="26.28125" style="0" customWidth="1"/>
    <col min="3" max="8" width="8.7109375" style="0" customWidth="1"/>
  </cols>
  <sheetData>
    <row r="1" spans="1:8" ht="14.25">
      <c r="A1" s="790" t="s">
        <v>679</v>
      </c>
      <c r="B1" s="790"/>
      <c r="C1" s="790"/>
      <c r="D1" s="790"/>
      <c r="E1" s="790"/>
      <c r="F1" s="790"/>
      <c r="G1" s="790"/>
      <c r="H1" s="790"/>
    </row>
    <row r="2" spans="1:7" ht="14.25">
      <c r="A2" s="141"/>
      <c r="B2" s="141"/>
      <c r="C2" s="141"/>
      <c r="D2" s="141"/>
      <c r="E2" s="141"/>
      <c r="F2" s="141"/>
      <c r="G2" s="141"/>
    </row>
    <row r="3" spans="1:7" ht="14.25">
      <c r="A3" s="141"/>
      <c r="B3" s="141"/>
      <c r="C3" s="141"/>
      <c r="D3" s="141"/>
      <c r="E3" s="141"/>
      <c r="F3" s="141"/>
      <c r="G3" s="141"/>
    </row>
    <row r="4" spans="1:8" s="45" customFormat="1" ht="20.25">
      <c r="A4" s="846" t="s">
        <v>313</v>
      </c>
      <c r="B4" s="846"/>
      <c r="C4" s="846"/>
      <c r="D4" s="846"/>
      <c r="E4" s="846"/>
      <c r="F4" s="846"/>
      <c r="G4" s="846"/>
      <c r="H4" s="846"/>
    </row>
    <row r="5" spans="1:8" s="185" customFormat="1" ht="33" customHeight="1">
      <c r="A5" s="853" t="s">
        <v>387</v>
      </c>
      <c r="B5" s="853"/>
      <c r="C5" s="853"/>
      <c r="D5" s="853"/>
      <c r="E5" s="853"/>
      <c r="F5" s="853"/>
      <c r="G5" s="853"/>
      <c r="H5" s="853"/>
    </row>
    <row r="7" spans="1:8" ht="12.75">
      <c r="A7" s="765">
        <v>42369</v>
      </c>
      <c r="B7" s="765"/>
      <c r="C7" s="765"/>
      <c r="D7" s="765"/>
      <c r="E7" s="765"/>
      <c r="F7" s="765"/>
      <c r="G7" s="765"/>
      <c r="H7" s="765"/>
    </row>
    <row r="12" spans="1:9" ht="15.75">
      <c r="A12" s="848"/>
      <c r="B12" s="849"/>
      <c r="C12" s="849"/>
      <c r="D12" s="849"/>
      <c r="E12" s="146"/>
      <c r="F12" s="146"/>
      <c r="G12" s="146"/>
      <c r="H12" s="147"/>
      <c r="I12" s="148"/>
    </row>
    <row r="13" spans="1:8" ht="15.75">
      <c r="A13" s="854" t="s">
        <v>385</v>
      </c>
      <c r="B13" s="847" t="s">
        <v>386</v>
      </c>
      <c r="C13" s="850" t="s">
        <v>369</v>
      </c>
      <c r="D13" s="850"/>
      <c r="E13" s="850" t="s">
        <v>368</v>
      </c>
      <c r="F13" s="850"/>
      <c r="G13" s="850" t="s">
        <v>23</v>
      </c>
      <c r="H13" s="850"/>
    </row>
    <row r="14" spans="1:8" ht="47.25" customHeight="1">
      <c r="A14" s="854"/>
      <c r="B14" s="847"/>
      <c r="C14" s="530" t="s">
        <v>361</v>
      </c>
      <c r="D14" s="530" t="s">
        <v>362</v>
      </c>
      <c r="E14" s="530" t="s">
        <v>361</v>
      </c>
      <c r="F14" s="530" t="s">
        <v>362</v>
      </c>
      <c r="G14" s="530" t="s">
        <v>361</v>
      </c>
      <c r="H14" s="530" t="s">
        <v>362</v>
      </c>
    </row>
    <row r="15" spans="1:8" ht="15.75">
      <c r="A15" s="854"/>
      <c r="B15" s="847"/>
      <c r="C15" s="531"/>
      <c r="D15" s="531"/>
      <c r="E15" s="531"/>
      <c r="F15" s="531"/>
      <c r="G15" s="531"/>
      <c r="H15" s="531"/>
    </row>
    <row r="16" spans="1:8" ht="15.75">
      <c r="A16" s="854"/>
      <c r="B16" s="847"/>
      <c r="C16" s="530">
        <v>1</v>
      </c>
      <c r="D16" s="530">
        <v>2</v>
      </c>
      <c r="E16" s="530">
        <v>3</v>
      </c>
      <c r="F16" s="530">
        <v>4</v>
      </c>
      <c r="G16" s="530">
        <v>5</v>
      </c>
      <c r="H16" s="530">
        <v>6</v>
      </c>
    </row>
    <row r="17" spans="1:8" ht="15">
      <c r="A17" s="149">
        <v>1</v>
      </c>
      <c r="B17" s="166" t="s">
        <v>379</v>
      </c>
      <c r="C17" s="169"/>
      <c r="D17" s="150"/>
      <c r="E17" s="169"/>
      <c r="F17" s="150"/>
      <c r="G17" s="175" t="s">
        <v>383</v>
      </c>
      <c r="H17" s="150"/>
    </row>
    <row r="18" spans="1:8" ht="15">
      <c r="A18" s="151">
        <v>3</v>
      </c>
      <c r="B18" s="165" t="s">
        <v>364</v>
      </c>
      <c r="C18" s="170"/>
      <c r="D18" s="152"/>
      <c r="E18" s="170"/>
      <c r="F18" s="152"/>
      <c r="G18" s="176" t="s">
        <v>383</v>
      </c>
      <c r="H18" s="152"/>
    </row>
    <row r="19" spans="1:8" ht="15">
      <c r="A19" s="153">
        <v>3</v>
      </c>
      <c r="B19" s="165" t="s">
        <v>365</v>
      </c>
      <c r="C19" s="170"/>
      <c r="D19" s="152"/>
      <c r="E19" s="170"/>
      <c r="F19" s="152"/>
      <c r="G19" s="176" t="s">
        <v>383</v>
      </c>
      <c r="H19" s="152"/>
    </row>
    <row r="20" spans="1:8" ht="15">
      <c r="A20" s="149">
        <v>4</v>
      </c>
      <c r="B20" s="165" t="s">
        <v>366</v>
      </c>
      <c r="C20" s="170"/>
      <c r="D20" s="152"/>
      <c r="E20" s="170"/>
      <c r="F20" s="152"/>
      <c r="G20" s="176" t="s">
        <v>383</v>
      </c>
      <c r="H20" s="152"/>
    </row>
    <row r="21" spans="1:8" ht="15">
      <c r="A21" s="149">
        <v>5</v>
      </c>
      <c r="B21" s="165" t="s">
        <v>367</v>
      </c>
      <c r="C21" s="170"/>
      <c r="D21" s="152"/>
      <c r="E21" s="170"/>
      <c r="F21" s="152"/>
      <c r="G21" s="176" t="s">
        <v>383</v>
      </c>
      <c r="H21" s="152"/>
    </row>
    <row r="22" spans="1:8" ht="15.75" thickBot="1">
      <c r="A22" s="159">
        <v>6</v>
      </c>
      <c r="B22" s="166" t="s">
        <v>380</v>
      </c>
      <c r="C22" s="171"/>
      <c r="D22" s="155"/>
      <c r="E22" s="171"/>
      <c r="F22" s="155"/>
      <c r="G22" s="177" t="s">
        <v>383</v>
      </c>
      <c r="H22" s="155"/>
    </row>
    <row r="23" spans="1:8" ht="16.5" thickBot="1">
      <c r="A23" s="855" t="s">
        <v>375</v>
      </c>
      <c r="B23" s="856"/>
      <c r="C23" s="172"/>
      <c r="D23" s="156"/>
      <c r="E23" s="172"/>
      <c r="F23" s="156"/>
      <c r="G23" s="178">
        <v>6</v>
      </c>
      <c r="H23" s="156"/>
    </row>
    <row r="24" spans="1:8" ht="15">
      <c r="A24" s="149">
        <v>7</v>
      </c>
      <c r="B24" s="167" t="s">
        <v>370</v>
      </c>
      <c r="C24" s="169"/>
      <c r="D24" s="150"/>
      <c r="E24" s="169"/>
      <c r="F24" s="150"/>
      <c r="G24" s="175" t="s">
        <v>383</v>
      </c>
      <c r="H24" s="179"/>
    </row>
    <row r="25" spans="1:8" ht="15.75" thickBot="1">
      <c r="A25" s="159">
        <v>8</v>
      </c>
      <c r="B25" s="168" t="s">
        <v>381</v>
      </c>
      <c r="C25" s="171"/>
      <c r="D25" s="155"/>
      <c r="E25" s="171"/>
      <c r="F25" s="155"/>
      <c r="G25" s="177"/>
      <c r="H25" s="180" t="s">
        <v>383</v>
      </c>
    </row>
    <row r="26" spans="1:8" ht="16.5" thickBot="1">
      <c r="A26" s="857" t="s">
        <v>376</v>
      </c>
      <c r="B26" s="858"/>
      <c r="C26" s="173"/>
      <c r="D26" s="157"/>
      <c r="E26" s="173"/>
      <c r="F26" s="157"/>
      <c r="G26" s="178">
        <v>1</v>
      </c>
      <c r="H26" s="184">
        <v>1</v>
      </c>
    </row>
    <row r="27" spans="1:8" ht="15">
      <c r="A27" s="149">
        <v>9</v>
      </c>
      <c r="B27" s="167" t="s">
        <v>371</v>
      </c>
      <c r="C27" s="169"/>
      <c r="D27" s="150"/>
      <c r="E27" s="169"/>
      <c r="F27" s="150"/>
      <c r="G27" s="175" t="s">
        <v>383</v>
      </c>
      <c r="H27" s="150"/>
    </row>
    <row r="28" spans="1:8" ht="15">
      <c r="A28" s="149">
        <v>10</v>
      </c>
      <c r="B28" s="167" t="s">
        <v>372</v>
      </c>
      <c r="C28" s="170"/>
      <c r="D28" s="152"/>
      <c r="E28" s="170"/>
      <c r="F28" s="152"/>
      <c r="G28" s="176" t="s">
        <v>383</v>
      </c>
      <c r="H28" s="152"/>
    </row>
    <row r="29" spans="1:8" ht="15.75" thickBot="1">
      <c r="A29" s="159">
        <v>11</v>
      </c>
      <c r="B29" s="168" t="s">
        <v>373</v>
      </c>
      <c r="C29" s="171"/>
      <c r="D29" s="155"/>
      <c r="E29" s="171"/>
      <c r="F29" s="155"/>
      <c r="G29" s="177" t="s">
        <v>383</v>
      </c>
      <c r="H29" s="155"/>
    </row>
    <row r="30" spans="1:8" ht="16.5" thickBot="1">
      <c r="A30" s="857" t="s">
        <v>377</v>
      </c>
      <c r="B30" s="858"/>
      <c r="C30" s="173"/>
      <c r="D30" s="157"/>
      <c r="E30" s="173"/>
      <c r="F30" s="157"/>
      <c r="G30" s="178">
        <v>3</v>
      </c>
      <c r="H30" s="157"/>
    </row>
    <row r="31" spans="1:8" ht="15.75" thickBot="1">
      <c r="A31" s="159">
        <v>12</v>
      </c>
      <c r="B31" s="168" t="s">
        <v>374</v>
      </c>
      <c r="C31" s="174"/>
      <c r="D31" s="154"/>
      <c r="E31" s="174"/>
      <c r="F31" s="154"/>
      <c r="G31" s="181" t="s">
        <v>383</v>
      </c>
      <c r="H31" s="154"/>
    </row>
    <row r="32" spans="1:8" ht="16.5" thickBot="1">
      <c r="A32" s="857" t="s">
        <v>378</v>
      </c>
      <c r="B32" s="858"/>
      <c r="C32" s="173"/>
      <c r="D32" s="157"/>
      <c r="E32" s="173"/>
      <c r="F32" s="157"/>
      <c r="G32" s="178">
        <v>1</v>
      </c>
      <c r="H32" s="157"/>
    </row>
    <row r="33" spans="1:8" ht="15.75" thickBot="1">
      <c r="A33" s="160">
        <v>13</v>
      </c>
      <c r="B33" s="183" t="s">
        <v>382</v>
      </c>
      <c r="C33" s="174"/>
      <c r="D33" s="154"/>
      <c r="E33" s="174"/>
      <c r="F33" s="154"/>
      <c r="G33" s="181" t="s">
        <v>383</v>
      </c>
      <c r="H33" s="182"/>
    </row>
    <row r="34" spans="1:8" ht="16.5" thickBot="1">
      <c r="A34" s="857" t="s">
        <v>384</v>
      </c>
      <c r="B34" s="858"/>
      <c r="C34" s="173"/>
      <c r="D34" s="157"/>
      <c r="E34" s="173"/>
      <c r="F34" s="157"/>
      <c r="G34" s="178">
        <v>1</v>
      </c>
      <c r="H34" s="158"/>
    </row>
    <row r="35" spans="1:8" s="119" customFormat="1" ht="16.5" thickBot="1">
      <c r="A35" s="851" t="s">
        <v>315</v>
      </c>
      <c r="B35" s="852"/>
      <c r="C35" s="532">
        <v>10</v>
      </c>
      <c r="D35" s="533">
        <v>3</v>
      </c>
      <c r="E35" s="534">
        <v>10</v>
      </c>
      <c r="F35" s="535">
        <v>1</v>
      </c>
      <c r="G35" s="536">
        <v>12</v>
      </c>
      <c r="H35" s="537">
        <v>1</v>
      </c>
    </row>
  </sheetData>
  <sheetProtection/>
  <mergeCells count="16">
    <mergeCell ref="A35:B35"/>
    <mergeCell ref="A5:H5"/>
    <mergeCell ref="A13:A16"/>
    <mergeCell ref="A23:B23"/>
    <mergeCell ref="A26:B26"/>
    <mergeCell ref="A30:B30"/>
    <mergeCell ref="A32:B32"/>
    <mergeCell ref="A34:B34"/>
    <mergeCell ref="A4:H4"/>
    <mergeCell ref="A7:H7"/>
    <mergeCell ref="A1:H1"/>
    <mergeCell ref="B13:B16"/>
    <mergeCell ref="A12:D12"/>
    <mergeCell ref="C13:D13"/>
    <mergeCell ref="E13:F13"/>
    <mergeCell ref="G13:H13"/>
  </mergeCells>
  <printOptions/>
  <pageMargins left="0.69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R46"/>
  <sheetViews>
    <sheetView zoomScalePageLayoutView="0" workbookViewId="0" topLeftCell="C1">
      <selection activeCell="L1" sqref="L1:R1"/>
    </sheetView>
  </sheetViews>
  <sheetFormatPr defaultColWidth="9.140625" defaultRowHeight="12.75"/>
  <cols>
    <col min="7" max="8" width="9.57421875" style="0" bestFit="1" customWidth="1"/>
    <col min="9" max="9" width="9.8515625" style="0" bestFit="1" customWidth="1"/>
    <col min="10" max="10" width="10.28125" style="0" customWidth="1"/>
    <col min="12" max="12" width="10.28125" style="0" customWidth="1"/>
    <col min="13" max="14" width="9.57421875" style="0" bestFit="1" customWidth="1"/>
    <col min="15" max="15" width="10.8515625" style="0" customWidth="1"/>
    <col min="16" max="16" width="10.57421875" style="0" customWidth="1"/>
    <col min="18" max="18" width="10.421875" style="0" customWidth="1"/>
  </cols>
  <sheetData>
    <row r="1" spans="12:18" ht="15">
      <c r="L1" s="908" t="s">
        <v>688</v>
      </c>
      <c r="M1" s="908"/>
      <c r="N1" s="908"/>
      <c r="O1" s="908"/>
      <c r="P1" s="908"/>
      <c r="Q1" s="908"/>
      <c r="R1" s="908"/>
    </row>
    <row r="2" spans="1:18" s="65" customFormat="1" ht="16.5" customHeight="1" thickBot="1">
      <c r="A2" s="913" t="s">
        <v>492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Q2" s="914" t="s">
        <v>308</v>
      </c>
      <c r="R2" s="914"/>
    </row>
    <row r="3" spans="1:18" s="228" customFormat="1" ht="14.25" customHeight="1">
      <c r="A3" s="896" t="s">
        <v>459</v>
      </c>
      <c r="B3" s="897"/>
      <c r="C3" s="897"/>
      <c r="D3" s="897"/>
      <c r="E3" s="897"/>
      <c r="F3" s="898"/>
      <c r="G3" s="905" t="s">
        <v>460</v>
      </c>
      <c r="H3" s="906"/>
      <c r="I3" s="906"/>
      <c r="J3" s="906"/>
      <c r="K3" s="906"/>
      <c r="L3" s="907"/>
      <c r="M3" s="905" t="s">
        <v>461</v>
      </c>
      <c r="N3" s="906"/>
      <c r="O3" s="906"/>
      <c r="P3" s="906"/>
      <c r="Q3" s="906"/>
      <c r="R3" s="907"/>
    </row>
    <row r="4" spans="1:18" s="228" customFormat="1" ht="17.25" customHeight="1">
      <c r="A4" s="899"/>
      <c r="B4" s="900"/>
      <c r="C4" s="900"/>
      <c r="D4" s="900"/>
      <c r="E4" s="900"/>
      <c r="F4" s="901"/>
      <c r="G4" s="911" t="s">
        <v>462</v>
      </c>
      <c r="H4" s="912"/>
      <c r="I4" s="909" t="s">
        <v>463</v>
      </c>
      <c r="J4" s="887" t="s">
        <v>464</v>
      </c>
      <c r="K4" s="887" t="s">
        <v>465</v>
      </c>
      <c r="L4" s="889" t="s">
        <v>466</v>
      </c>
      <c r="M4" s="911" t="s">
        <v>462</v>
      </c>
      <c r="N4" s="912"/>
      <c r="O4" s="909" t="s">
        <v>463</v>
      </c>
      <c r="P4" s="887" t="s">
        <v>464</v>
      </c>
      <c r="Q4" s="887" t="s">
        <v>465</v>
      </c>
      <c r="R4" s="889" t="s">
        <v>466</v>
      </c>
    </row>
    <row r="5" spans="1:18" s="228" customFormat="1" ht="63.75" customHeight="1" thickBot="1">
      <c r="A5" s="902"/>
      <c r="B5" s="903"/>
      <c r="C5" s="903"/>
      <c r="D5" s="903"/>
      <c r="E5" s="903"/>
      <c r="F5" s="904"/>
      <c r="G5" s="408" t="s">
        <v>467</v>
      </c>
      <c r="H5" s="408" t="s">
        <v>468</v>
      </c>
      <c r="I5" s="910"/>
      <c r="J5" s="888"/>
      <c r="K5" s="888"/>
      <c r="L5" s="890"/>
      <c r="M5" s="408" t="s">
        <v>467</v>
      </c>
      <c r="N5" s="408" t="s">
        <v>468</v>
      </c>
      <c r="O5" s="910"/>
      <c r="P5" s="888"/>
      <c r="Q5" s="888"/>
      <c r="R5" s="890"/>
    </row>
    <row r="6" spans="1:18" s="228" customFormat="1" ht="13.5">
      <c r="A6" s="405">
        <v>1</v>
      </c>
      <c r="B6" s="891" t="s">
        <v>498</v>
      </c>
      <c r="C6" s="892"/>
      <c r="D6" s="892"/>
      <c r="E6" s="892"/>
      <c r="F6" s="892"/>
      <c r="G6" s="406">
        <f>G7+G11+G17+G21</f>
        <v>226855</v>
      </c>
      <c r="H6" s="406">
        <f>H7+H11+H17+H21</f>
        <v>268539</v>
      </c>
      <c r="I6" s="406">
        <f>I7+I11+I17+I21</f>
        <v>495394</v>
      </c>
      <c r="J6" s="406">
        <f>J7+J11+J17+J21</f>
        <v>8603</v>
      </c>
      <c r="K6" s="406">
        <f>K7+K11+K17+K21</f>
        <v>0</v>
      </c>
      <c r="L6" s="407">
        <f>SUM(I6:K6)</f>
        <v>503997</v>
      </c>
      <c r="M6" s="406">
        <f>M7+M11+M17+M21</f>
        <v>283465</v>
      </c>
      <c r="N6" s="406">
        <f>N7+N11+N17+N21</f>
        <v>162542</v>
      </c>
      <c r="O6" s="406">
        <f>O7+O11+O17+O21</f>
        <v>446007</v>
      </c>
      <c r="P6" s="406">
        <f>P7+P11+P17+P21</f>
        <v>8412</v>
      </c>
      <c r="Q6" s="406">
        <f>Q7+Q11+Q17+Q21</f>
        <v>0</v>
      </c>
      <c r="R6" s="407">
        <f>SUM(O6:Q6)</f>
        <v>454419</v>
      </c>
    </row>
    <row r="7" spans="1:18" s="228" customFormat="1" ht="14.25">
      <c r="A7" s="225">
        <v>2</v>
      </c>
      <c r="B7" s="893" t="s">
        <v>83</v>
      </c>
      <c r="C7" s="894"/>
      <c r="D7" s="894"/>
      <c r="E7" s="894"/>
      <c r="F7" s="895"/>
      <c r="G7" s="226">
        <f>SUM(G8:G9)</f>
        <v>0</v>
      </c>
      <c r="H7" s="226">
        <f>SUM(H8:H9)</f>
        <v>125</v>
      </c>
      <c r="I7" s="226">
        <f>SUM(I8:I9)</f>
        <v>125</v>
      </c>
      <c r="J7" s="226">
        <f>SUM(J8:J9)</f>
        <v>0</v>
      </c>
      <c r="K7" s="226">
        <f>SUM(K8:K9)</f>
        <v>0</v>
      </c>
      <c r="L7" s="227">
        <f aca="true" t="shared" si="0" ref="L7:L45">SUM(I7:K7)</f>
        <v>125</v>
      </c>
      <c r="M7" s="226">
        <f>SUM(M8:M9)</f>
        <v>0</v>
      </c>
      <c r="N7" s="226">
        <f>SUM(N8:N9)</f>
        <v>159</v>
      </c>
      <c r="O7" s="226">
        <f>SUM(O8:O9)</f>
        <v>159</v>
      </c>
      <c r="P7" s="226">
        <f>SUM(P8:P9)</f>
        <v>0</v>
      </c>
      <c r="Q7" s="226">
        <f>SUM(Q8:Q9)</f>
        <v>0</v>
      </c>
      <c r="R7" s="227">
        <f aca="true" t="shared" si="1" ref="R7:R45">SUM(O7:Q7)</f>
        <v>159</v>
      </c>
    </row>
    <row r="8" spans="1:18" s="228" customFormat="1" ht="13.5">
      <c r="A8" s="225">
        <v>3</v>
      </c>
      <c r="B8" s="229" t="s">
        <v>84</v>
      </c>
      <c r="C8" s="230"/>
      <c r="D8" s="230"/>
      <c r="E8" s="230"/>
      <c r="F8" s="231"/>
      <c r="G8" s="232">
        <v>0</v>
      </c>
      <c r="H8" s="232">
        <v>0</v>
      </c>
      <c r="I8" s="232">
        <f>SUM(G8:H8)</f>
        <v>0</v>
      </c>
      <c r="J8" s="232">
        <v>0</v>
      </c>
      <c r="K8" s="232">
        <v>0</v>
      </c>
      <c r="L8" s="227">
        <f t="shared" si="0"/>
        <v>0</v>
      </c>
      <c r="M8" s="232">
        <v>0</v>
      </c>
      <c r="N8" s="232">
        <v>0</v>
      </c>
      <c r="O8" s="232">
        <f>SUM(M8:N8)</f>
        <v>0</v>
      </c>
      <c r="P8" s="232">
        <v>0</v>
      </c>
      <c r="Q8" s="232">
        <v>0</v>
      </c>
      <c r="R8" s="227">
        <f t="shared" si="1"/>
        <v>0</v>
      </c>
    </row>
    <row r="9" spans="1:18" s="228" customFormat="1" ht="13.5">
      <c r="A9" s="225">
        <v>4</v>
      </c>
      <c r="B9" s="229" t="s">
        <v>85</v>
      </c>
      <c r="C9" s="230"/>
      <c r="D9" s="230"/>
      <c r="E9" s="230"/>
      <c r="F9" s="231"/>
      <c r="G9" s="232">
        <v>0</v>
      </c>
      <c r="H9" s="232">
        <v>125</v>
      </c>
      <c r="I9" s="232">
        <f>SUM(G9:H9)</f>
        <v>125</v>
      </c>
      <c r="J9" s="232">
        <v>0</v>
      </c>
      <c r="K9" s="232">
        <v>0</v>
      </c>
      <c r="L9" s="227">
        <f t="shared" si="0"/>
        <v>125</v>
      </c>
      <c r="M9" s="232">
        <v>0</v>
      </c>
      <c r="N9" s="232">
        <v>159</v>
      </c>
      <c r="O9" s="232">
        <f>SUM(M9:N9)</f>
        <v>159</v>
      </c>
      <c r="P9" s="232">
        <v>0</v>
      </c>
      <c r="Q9" s="232">
        <v>0</v>
      </c>
      <c r="R9" s="227">
        <f t="shared" si="1"/>
        <v>159</v>
      </c>
    </row>
    <row r="10" spans="1:18" s="228" customFormat="1" ht="13.5">
      <c r="A10" s="225">
        <v>5</v>
      </c>
      <c r="B10" s="229" t="s">
        <v>86</v>
      </c>
      <c r="C10" s="230"/>
      <c r="D10" s="230"/>
      <c r="E10" s="230"/>
      <c r="F10" s="231"/>
      <c r="G10" s="232">
        <v>0</v>
      </c>
      <c r="H10" s="232">
        <v>0</v>
      </c>
      <c r="I10" s="232">
        <f>SUM(G10:H10)</f>
        <v>0</v>
      </c>
      <c r="J10" s="232">
        <v>0</v>
      </c>
      <c r="K10" s="232">
        <v>0</v>
      </c>
      <c r="L10" s="227">
        <f t="shared" si="0"/>
        <v>0</v>
      </c>
      <c r="M10" s="232">
        <v>0</v>
      </c>
      <c r="N10" s="232">
        <v>0</v>
      </c>
      <c r="O10" s="232">
        <f>SUM(M10:N10)</f>
        <v>0</v>
      </c>
      <c r="P10" s="232">
        <v>0</v>
      </c>
      <c r="Q10" s="232">
        <v>0</v>
      </c>
      <c r="R10" s="227">
        <f t="shared" si="1"/>
        <v>0</v>
      </c>
    </row>
    <row r="11" spans="1:18" s="228" customFormat="1" ht="13.5">
      <c r="A11" s="225">
        <v>6</v>
      </c>
      <c r="B11" s="880" t="s">
        <v>29</v>
      </c>
      <c r="C11" s="881"/>
      <c r="D11" s="881"/>
      <c r="E11" s="881"/>
      <c r="F11" s="882"/>
      <c r="G11" s="226">
        <f>SUM(G12:G16)</f>
        <v>223905</v>
      </c>
      <c r="H11" s="226">
        <f>SUM(H12:H16)</f>
        <v>268414</v>
      </c>
      <c r="I11" s="226">
        <f>SUM(I12:I16)</f>
        <v>492319</v>
      </c>
      <c r="J11" s="226">
        <f>SUM(J12:J16)</f>
        <v>8603</v>
      </c>
      <c r="K11" s="226">
        <f>SUM(K12:K16)</f>
        <v>0</v>
      </c>
      <c r="L11" s="227">
        <f t="shared" si="0"/>
        <v>500922</v>
      </c>
      <c r="M11" s="226">
        <f>SUM(M12:M16)</f>
        <v>226207</v>
      </c>
      <c r="N11" s="226">
        <f>SUM(N12:N16)</f>
        <v>162383</v>
      </c>
      <c r="O11" s="226">
        <f>SUM(O12:O16)</f>
        <v>388590</v>
      </c>
      <c r="P11" s="226">
        <f>SUM(P12:P16)</f>
        <v>8412</v>
      </c>
      <c r="Q11" s="226">
        <f>SUM(Q12:Q16)</f>
        <v>0</v>
      </c>
      <c r="R11" s="227">
        <f t="shared" si="1"/>
        <v>397002</v>
      </c>
    </row>
    <row r="12" spans="1:18" s="228" customFormat="1" ht="13.5">
      <c r="A12" s="225">
        <v>7</v>
      </c>
      <c r="B12" s="229" t="s">
        <v>87</v>
      </c>
      <c r="C12" s="230"/>
      <c r="D12" s="230"/>
      <c r="E12" s="230"/>
      <c r="F12" s="231"/>
      <c r="G12" s="232">
        <v>223905</v>
      </c>
      <c r="H12" s="232">
        <v>268414</v>
      </c>
      <c r="I12" s="232">
        <f>SUM(G12:H12)</f>
        <v>492319</v>
      </c>
      <c r="J12" s="232">
        <v>7715</v>
      </c>
      <c r="K12" s="232">
        <v>0</v>
      </c>
      <c r="L12" s="227">
        <f t="shared" si="0"/>
        <v>500034</v>
      </c>
      <c r="M12" s="232">
        <v>216819</v>
      </c>
      <c r="N12" s="232">
        <v>154731</v>
      </c>
      <c r="O12" s="232">
        <f>SUM(M12:N12)</f>
        <v>371550</v>
      </c>
      <c r="P12" s="232">
        <v>8412</v>
      </c>
      <c r="Q12" s="232">
        <v>0</v>
      </c>
      <c r="R12" s="227">
        <f t="shared" si="1"/>
        <v>379962</v>
      </c>
    </row>
    <row r="13" spans="1:18" s="228" customFormat="1" ht="13.5">
      <c r="A13" s="225">
        <v>8</v>
      </c>
      <c r="B13" s="229" t="s">
        <v>88</v>
      </c>
      <c r="C13" s="230"/>
      <c r="D13" s="230"/>
      <c r="E13" s="230"/>
      <c r="F13" s="231"/>
      <c r="G13" s="232">
        <v>0</v>
      </c>
      <c r="H13" s="232"/>
      <c r="I13" s="232">
        <f>SUM(G13:H13)</f>
        <v>0</v>
      </c>
      <c r="J13" s="232">
        <v>888</v>
      </c>
      <c r="K13" s="232">
        <v>0</v>
      </c>
      <c r="L13" s="227">
        <f t="shared" si="0"/>
        <v>888</v>
      </c>
      <c r="M13" s="232">
        <v>9388</v>
      </c>
      <c r="N13" s="232">
        <v>7652</v>
      </c>
      <c r="O13" s="232">
        <f>SUM(M13:N13)</f>
        <v>17040</v>
      </c>
      <c r="P13" s="232">
        <v>0</v>
      </c>
      <c r="Q13" s="232">
        <v>0</v>
      </c>
      <c r="R13" s="227">
        <f t="shared" si="1"/>
        <v>17040</v>
      </c>
    </row>
    <row r="14" spans="1:18" s="228" customFormat="1" ht="15" customHeight="1">
      <c r="A14" s="225">
        <v>9</v>
      </c>
      <c r="B14" s="229" t="s">
        <v>89</v>
      </c>
      <c r="C14" s="230"/>
      <c r="D14" s="230"/>
      <c r="E14" s="230"/>
      <c r="F14" s="231"/>
      <c r="G14" s="232">
        <v>0</v>
      </c>
      <c r="H14" s="232">
        <v>0</v>
      </c>
      <c r="I14" s="232">
        <f>SUM(G14:H14)</f>
        <v>0</v>
      </c>
      <c r="J14" s="232">
        <v>0</v>
      </c>
      <c r="K14" s="232">
        <v>0</v>
      </c>
      <c r="L14" s="227">
        <f t="shared" si="0"/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27">
        <f t="shared" si="1"/>
        <v>0</v>
      </c>
    </row>
    <row r="15" spans="1:18" s="228" customFormat="1" ht="13.5">
      <c r="A15" s="225">
        <v>10</v>
      </c>
      <c r="B15" s="229" t="s">
        <v>90</v>
      </c>
      <c r="C15" s="230"/>
      <c r="D15" s="230"/>
      <c r="E15" s="230"/>
      <c r="F15" s="231"/>
      <c r="G15" s="232">
        <v>0</v>
      </c>
      <c r="H15" s="232">
        <v>0</v>
      </c>
      <c r="I15" s="232">
        <f>SUM(G15:H15)</f>
        <v>0</v>
      </c>
      <c r="J15" s="232">
        <v>0</v>
      </c>
      <c r="K15" s="232">
        <v>0</v>
      </c>
      <c r="L15" s="227">
        <f t="shared" si="0"/>
        <v>0</v>
      </c>
      <c r="M15" s="232">
        <v>0</v>
      </c>
      <c r="N15" s="232">
        <v>0</v>
      </c>
      <c r="O15" s="232">
        <f>SUM(M15:N15)</f>
        <v>0</v>
      </c>
      <c r="P15" s="232">
        <v>0</v>
      </c>
      <c r="Q15" s="232">
        <v>0</v>
      </c>
      <c r="R15" s="227">
        <f t="shared" si="1"/>
        <v>0</v>
      </c>
    </row>
    <row r="16" spans="1:18" s="228" customFormat="1" ht="13.5">
      <c r="A16" s="225">
        <v>11</v>
      </c>
      <c r="B16" s="229" t="s">
        <v>91</v>
      </c>
      <c r="C16" s="230"/>
      <c r="D16" s="230"/>
      <c r="E16" s="230"/>
      <c r="F16" s="231"/>
      <c r="G16" s="232">
        <v>0</v>
      </c>
      <c r="H16" s="232">
        <v>0</v>
      </c>
      <c r="I16" s="232">
        <f>SUM(G16:H16)</f>
        <v>0</v>
      </c>
      <c r="J16" s="232">
        <v>0</v>
      </c>
      <c r="K16" s="232">
        <v>0</v>
      </c>
      <c r="L16" s="227">
        <f t="shared" si="0"/>
        <v>0</v>
      </c>
      <c r="M16" s="232">
        <v>0</v>
      </c>
      <c r="N16" s="232">
        <v>0</v>
      </c>
      <c r="O16" s="232">
        <f>SUM(M16:N16)</f>
        <v>0</v>
      </c>
      <c r="P16" s="232">
        <v>0</v>
      </c>
      <c r="Q16" s="232">
        <v>0</v>
      </c>
      <c r="R16" s="227">
        <f t="shared" si="1"/>
        <v>0</v>
      </c>
    </row>
    <row r="17" spans="1:18" s="228" customFormat="1" ht="13.5">
      <c r="A17" s="225">
        <v>12</v>
      </c>
      <c r="B17" s="880" t="s">
        <v>92</v>
      </c>
      <c r="C17" s="881"/>
      <c r="D17" s="881"/>
      <c r="E17" s="881"/>
      <c r="F17" s="882"/>
      <c r="G17" s="226">
        <f>SUM(G18:G20)</f>
        <v>2950</v>
      </c>
      <c r="H17" s="226">
        <f>SUM(H18:H20)</f>
        <v>0</v>
      </c>
      <c r="I17" s="226">
        <f>SUM(I18:I20)</f>
        <v>2950</v>
      </c>
      <c r="J17" s="226">
        <f>SUM(J18:J20)</f>
        <v>0</v>
      </c>
      <c r="K17" s="226">
        <f>SUM(K18:K20)</f>
        <v>0</v>
      </c>
      <c r="L17" s="227">
        <f t="shared" si="0"/>
        <v>2950</v>
      </c>
      <c r="M17" s="226">
        <f>SUM(M18:M20)</f>
        <v>5110</v>
      </c>
      <c r="N17" s="226">
        <f>SUM(N18:N20)</f>
        <v>0</v>
      </c>
      <c r="O17" s="226">
        <f>SUM(O18:O20)</f>
        <v>5110</v>
      </c>
      <c r="P17" s="226">
        <f>SUM(P18:P20)</f>
        <v>0</v>
      </c>
      <c r="Q17" s="226">
        <f>SUM(Q18:Q20)</f>
        <v>0</v>
      </c>
      <c r="R17" s="227">
        <f t="shared" si="1"/>
        <v>5110</v>
      </c>
    </row>
    <row r="18" spans="1:18" s="228" customFormat="1" ht="13.5">
      <c r="A18" s="225">
        <v>13</v>
      </c>
      <c r="B18" s="229" t="s">
        <v>93</v>
      </c>
      <c r="C18" s="230"/>
      <c r="D18" s="230"/>
      <c r="E18" s="230"/>
      <c r="F18" s="231"/>
      <c r="G18" s="232">
        <v>2950</v>
      </c>
      <c r="H18" s="232">
        <v>0</v>
      </c>
      <c r="I18" s="232">
        <f>SUM(G18:H18)</f>
        <v>2950</v>
      </c>
      <c r="J18" s="232">
        <v>0</v>
      </c>
      <c r="K18" s="232">
        <v>0</v>
      </c>
      <c r="L18" s="227">
        <f t="shared" si="0"/>
        <v>2950</v>
      </c>
      <c r="M18" s="232">
        <v>5110</v>
      </c>
      <c r="N18" s="232">
        <v>0</v>
      </c>
      <c r="O18" s="232">
        <f>SUM(M18:N18)</f>
        <v>5110</v>
      </c>
      <c r="P18" s="232">
        <v>0</v>
      </c>
      <c r="Q18" s="232">
        <v>0</v>
      </c>
      <c r="R18" s="227">
        <f t="shared" si="1"/>
        <v>5110</v>
      </c>
    </row>
    <row r="19" spans="1:18" s="228" customFormat="1" ht="13.5">
      <c r="A19" s="225">
        <v>14</v>
      </c>
      <c r="B19" s="229" t="s">
        <v>94</v>
      </c>
      <c r="C19" s="230"/>
      <c r="D19" s="230"/>
      <c r="E19" s="230"/>
      <c r="F19" s="231"/>
      <c r="G19" s="232">
        <v>0</v>
      </c>
      <c r="H19" s="232">
        <v>0</v>
      </c>
      <c r="I19" s="232">
        <f>SUM(G19:H19)</f>
        <v>0</v>
      </c>
      <c r="J19" s="232">
        <v>0</v>
      </c>
      <c r="K19" s="232">
        <v>0</v>
      </c>
      <c r="L19" s="227">
        <f t="shared" si="0"/>
        <v>0</v>
      </c>
      <c r="M19" s="232">
        <v>0</v>
      </c>
      <c r="N19" s="232">
        <v>0</v>
      </c>
      <c r="O19" s="232">
        <f>SUM(M19:N19)</f>
        <v>0</v>
      </c>
      <c r="P19" s="232">
        <v>0</v>
      </c>
      <c r="Q19" s="232">
        <v>0</v>
      </c>
      <c r="R19" s="227">
        <f t="shared" si="1"/>
        <v>0</v>
      </c>
    </row>
    <row r="20" spans="1:18" s="228" customFormat="1" ht="13.5">
      <c r="A20" s="225">
        <v>15</v>
      </c>
      <c r="B20" s="233" t="s">
        <v>95</v>
      </c>
      <c r="C20" s="230"/>
      <c r="D20" s="230"/>
      <c r="E20" s="230"/>
      <c r="F20" s="231"/>
      <c r="G20" s="232">
        <v>0</v>
      </c>
      <c r="H20" s="232">
        <v>0</v>
      </c>
      <c r="I20" s="232">
        <f>SUM(G20:H20)</f>
        <v>0</v>
      </c>
      <c r="J20" s="232">
        <v>0</v>
      </c>
      <c r="K20" s="232">
        <v>0</v>
      </c>
      <c r="L20" s="227">
        <f t="shared" si="0"/>
        <v>0</v>
      </c>
      <c r="M20" s="232">
        <v>0</v>
      </c>
      <c r="N20" s="232">
        <v>0</v>
      </c>
      <c r="O20" s="232">
        <f>SUM(M20:N20)</f>
        <v>0</v>
      </c>
      <c r="P20" s="232">
        <v>0</v>
      </c>
      <c r="Q20" s="232">
        <v>0</v>
      </c>
      <c r="R20" s="227">
        <f t="shared" si="1"/>
        <v>0</v>
      </c>
    </row>
    <row r="21" spans="1:18" s="228" customFormat="1" ht="15.75" customHeight="1">
      <c r="A21" s="225">
        <v>16</v>
      </c>
      <c r="B21" s="883" t="s">
        <v>96</v>
      </c>
      <c r="C21" s="884"/>
      <c r="D21" s="884"/>
      <c r="E21" s="884"/>
      <c r="F21" s="885"/>
      <c r="G21" s="226">
        <f>SUM(G22:G23)</f>
        <v>0</v>
      </c>
      <c r="H21" s="226">
        <f>SUM(H22:H23)</f>
        <v>0</v>
      </c>
      <c r="I21" s="226">
        <f>SUM(I22:I23)</f>
        <v>0</v>
      </c>
      <c r="J21" s="226">
        <f>SUM(J22:J23)</f>
        <v>0</v>
      </c>
      <c r="K21" s="226">
        <f>SUM(K22:K23)</f>
        <v>0</v>
      </c>
      <c r="L21" s="227">
        <f t="shared" si="0"/>
        <v>0</v>
      </c>
      <c r="M21" s="226">
        <f>SUM(M22:M23)</f>
        <v>52148</v>
      </c>
      <c r="N21" s="226">
        <f>SUM(N22:N23)</f>
        <v>0</v>
      </c>
      <c r="O21" s="226">
        <f>SUM(O22:O23)</f>
        <v>52148</v>
      </c>
      <c r="P21" s="226">
        <f>SUM(P22:P23)</f>
        <v>0</v>
      </c>
      <c r="Q21" s="226">
        <f>SUM(Q22:Q23)</f>
        <v>0</v>
      </c>
      <c r="R21" s="227">
        <f t="shared" si="1"/>
        <v>52148</v>
      </c>
    </row>
    <row r="22" spans="1:18" s="228" customFormat="1" ht="13.5">
      <c r="A22" s="225">
        <v>17</v>
      </c>
      <c r="B22" s="875" t="s">
        <v>97</v>
      </c>
      <c r="C22" s="876"/>
      <c r="D22" s="876"/>
      <c r="E22" s="876"/>
      <c r="F22" s="877"/>
      <c r="G22" s="232">
        <v>0</v>
      </c>
      <c r="H22" s="232">
        <v>0</v>
      </c>
      <c r="I22" s="232">
        <f>SUM(G22:H22)</f>
        <v>0</v>
      </c>
      <c r="J22" s="232">
        <v>0</v>
      </c>
      <c r="K22" s="232">
        <v>0</v>
      </c>
      <c r="L22" s="227">
        <f t="shared" si="0"/>
        <v>0</v>
      </c>
      <c r="M22" s="232">
        <v>52148</v>
      </c>
      <c r="N22" s="232">
        <v>0</v>
      </c>
      <c r="O22" s="232">
        <f>SUM(M22:N22)</f>
        <v>52148</v>
      </c>
      <c r="P22" s="232">
        <v>0</v>
      </c>
      <c r="Q22" s="232">
        <v>0</v>
      </c>
      <c r="R22" s="227">
        <f t="shared" si="1"/>
        <v>52148</v>
      </c>
    </row>
    <row r="23" spans="1:18" s="228" customFormat="1" ht="14.25" customHeight="1">
      <c r="A23" s="225">
        <v>18</v>
      </c>
      <c r="B23" s="875" t="s">
        <v>98</v>
      </c>
      <c r="C23" s="876"/>
      <c r="D23" s="876"/>
      <c r="E23" s="876"/>
      <c r="F23" s="877"/>
      <c r="G23" s="232">
        <v>0</v>
      </c>
      <c r="H23" s="232">
        <v>0</v>
      </c>
      <c r="I23" s="232">
        <f>SUM(G23:H23)</f>
        <v>0</v>
      </c>
      <c r="J23" s="232">
        <v>0</v>
      </c>
      <c r="K23" s="232">
        <v>0</v>
      </c>
      <c r="L23" s="227">
        <f t="shared" si="0"/>
        <v>0</v>
      </c>
      <c r="M23" s="232">
        <v>0</v>
      </c>
      <c r="N23" s="232">
        <v>0</v>
      </c>
      <c r="O23" s="232">
        <f>SUM(M23:N23)</f>
        <v>0</v>
      </c>
      <c r="P23" s="232">
        <v>0</v>
      </c>
      <c r="Q23" s="232">
        <v>0</v>
      </c>
      <c r="R23" s="227">
        <f t="shared" si="1"/>
        <v>0</v>
      </c>
    </row>
    <row r="24" spans="1:18" s="228" customFormat="1" ht="13.5">
      <c r="A24" s="234">
        <v>19</v>
      </c>
      <c r="B24" s="886" t="s">
        <v>497</v>
      </c>
      <c r="C24" s="867"/>
      <c r="D24" s="867"/>
      <c r="E24" s="867"/>
      <c r="F24" s="868"/>
      <c r="G24" s="235">
        <f>G25+G26</f>
        <v>0</v>
      </c>
      <c r="H24" s="235">
        <f>H25+H26</f>
        <v>0</v>
      </c>
      <c r="I24" s="235">
        <f>I25+I26</f>
        <v>0</v>
      </c>
      <c r="J24" s="235">
        <f>J25+J26</f>
        <v>297</v>
      </c>
      <c r="K24" s="235">
        <f>K25+K26</f>
        <v>0</v>
      </c>
      <c r="L24" s="236">
        <f t="shared" si="0"/>
        <v>297</v>
      </c>
      <c r="M24" s="235">
        <f>M25+M26</f>
        <v>0</v>
      </c>
      <c r="N24" s="235">
        <f>N25+N26</f>
        <v>0</v>
      </c>
      <c r="O24" s="235">
        <f>O25+O26</f>
        <v>0</v>
      </c>
      <c r="P24" s="235">
        <f>P25+P26</f>
        <v>442</v>
      </c>
      <c r="Q24" s="235">
        <f>Q25+Q26</f>
        <v>0</v>
      </c>
      <c r="R24" s="236">
        <f t="shared" si="1"/>
        <v>442</v>
      </c>
    </row>
    <row r="25" spans="1:18" s="228" customFormat="1" ht="13.5">
      <c r="A25" s="225">
        <v>20</v>
      </c>
      <c r="B25" s="878" t="s">
        <v>469</v>
      </c>
      <c r="C25" s="879"/>
      <c r="D25" s="879"/>
      <c r="E25" s="879"/>
      <c r="F25" s="877"/>
      <c r="G25" s="232">
        <v>0</v>
      </c>
      <c r="H25" s="232">
        <v>0</v>
      </c>
      <c r="I25" s="232">
        <f>SUM(G25:H25)</f>
        <v>0</v>
      </c>
      <c r="J25" s="232">
        <v>297</v>
      </c>
      <c r="K25" s="232">
        <v>0</v>
      </c>
      <c r="L25" s="227">
        <f t="shared" si="0"/>
        <v>297</v>
      </c>
      <c r="M25" s="232">
        <v>0</v>
      </c>
      <c r="N25" s="232">
        <v>0</v>
      </c>
      <c r="O25" s="232">
        <f>SUM(M25:N25)</f>
        <v>0</v>
      </c>
      <c r="P25" s="232">
        <v>442</v>
      </c>
      <c r="Q25" s="232">
        <v>0</v>
      </c>
      <c r="R25" s="227">
        <f t="shared" si="1"/>
        <v>442</v>
      </c>
    </row>
    <row r="26" spans="1:18" s="228" customFormat="1" ht="17.25" customHeight="1">
      <c r="A26" s="237">
        <v>26</v>
      </c>
      <c r="B26" s="875" t="s">
        <v>105</v>
      </c>
      <c r="C26" s="876"/>
      <c r="D26" s="876"/>
      <c r="E26" s="876"/>
      <c r="F26" s="877"/>
      <c r="G26" s="232">
        <v>0</v>
      </c>
      <c r="H26" s="232">
        <v>0</v>
      </c>
      <c r="I26" s="232">
        <f>SUM(G26:H26)</f>
        <v>0</v>
      </c>
      <c r="J26" s="232">
        <v>0</v>
      </c>
      <c r="K26" s="232">
        <v>0</v>
      </c>
      <c r="L26" s="227">
        <f t="shared" si="0"/>
        <v>0</v>
      </c>
      <c r="M26" s="232">
        <v>0</v>
      </c>
      <c r="N26" s="232">
        <v>0</v>
      </c>
      <c r="O26" s="232">
        <f>SUM(M26:N26)</f>
        <v>0</v>
      </c>
      <c r="P26" s="232">
        <v>0</v>
      </c>
      <c r="Q26" s="232">
        <v>0</v>
      </c>
      <c r="R26" s="227">
        <f t="shared" si="1"/>
        <v>0</v>
      </c>
    </row>
    <row r="27" spans="1:18" s="228" customFormat="1" ht="16.5" customHeight="1">
      <c r="A27" s="234">
        <v>29</v>
      </c>
      <c r="B27" s="866" t="s">
        <v>108</v>
      </c>
      <c r="C27" s="867"/>
      <c r="D27" s="867"/>
      <c r="E27" s="867"/>
      <c r="F27" s="868"/>
      <c r="G27" s="235">
        <f>SUM(G28:G32)</f>
        <v>0</v>
      </c>
      <c r="H27" s="235">
        <f>SUM(H28:H32)</f>
        <v>0</v>
      </c>
      <c r="I27" s="235">
        <f>SUM(I28:I32)</f>
        <v>0</v>
      </c>
      <c r="J27" s="235">
        <f>SUM(J28:J32)</f>
        <v>48061</v>
      </c>
      <c r="K27" s="235">
        <f>SUM(K28:K32)</f>
        <v>0</v>
      </c>
      <c r="L27" s="236">
        <f t="shared" si="0"/>
        <v>48061</v>
      </c>
      <c r="M27" s="235">
        <f>SUM(M28:M32)</f>
        <v>0</v>
      </c>
      <c r="N27" s="235">
        <f>SUM(N28:N32)</f>
        <v>0</v>
      </c>
      <c r="O27" s="235">
        <f>SUM(O28:O32)</f>
        <v>0</v>
      </c>
      <c r="P27" s="235">
        <f>SUM(P28:P32)</f>
        <v>83281</v>
      </c>
      <c r="Q27" s="235">
        <f>SUM(Q28:Q32)</f>
        <v>0</v>
      </c>
      <c r="R27" s="236">
        <f t="shared" si="1"/>
        <v>83281</v>
      </c>
    </row>
    <row r="28" spans="1:18" s="228" customFormat="1" ht="15" customHeight="1">
      <c r="A28" s="237">
        <v>30</v>
      </c>
      <c r="B28" s="878" t="s">
        <v>470</v>
      </c>
      <c r="C28" s="879"/>
      <c r="D28" s="879"/>
      <c r="E28" s="879"/>
      <c r="F28" s="877"/>
      <c r="G28" s="232">
        <v>0</v>
      </c>
      <c r="H28" s="232">
        <v>0</v>
      </c>
      <c r="I28" s="232">
        <f>SUM(G28:H28)</f>
        <v>0</v>
      </c>
      <c r="J28" s="232">
        <v>0</v>
      </c>
      <c r="K28" s="232">
        <v>0</v>
      </c>
      <c r="L28" s="227">
        <f t="shared" si="0"/>
        <v>0</v>
      </c>
      <c r="M28" s="232">
        <v>0</v>
      </c>
      <c r="N28" s="232">
        <v>0</v>
      </c>
      <c r="O28" s="232">
        <f>SUM(M28:N28)</f>
        <v>0</v>
      </c>
      <c r="P28" s="232">
        <v>0</v>
      </c>
      <c r="Q28" s="232">
        <v>0</v>
      </c>
      <c r="R28" s="227">
        <f t="shared" si="1"/>
        <v>0</v>
      </c>
    </row>
    <row r="29" spans="1:18" s="228" customFormat="1" ht="13.5">
      <c r="A29" s="225">
        <v>31</v>
      </c>
      <c r="B29" s="878" t="s">
        <v>109</v>
      </c>
      <c r="C29" s="879"/>
      <c r="D29" s="879"/>
      <c r="E29" s="879"/>
      <c r="F29" s="877"/>
      <c r="G29" s="232">
        <v>0</v>
      </c>
      <c r="H29" s="232">
        <v>0</v>
      </c>
      <c r="I29" s="232">
        <f>SUM(G29:H29)</f>
        <v>0</v>
      </c>
      <c r="J29" s="232">
        <v>0</v>
      </c>
      <c r="K29" s="232">
        <v>0</v>
      </c>
      <c r="L29" s="227">
        <f t="shared" si="0"/>
        <v>0</v>
      </c>
      <c r="M29" s="232">
        <v>0</v>
      </c>
      <c r="N29" s="232">
        <v>0</v>
      </c>
      <c r="O29" s="232">
        <f>SUM(M29:N29)</f>
        <v>0</v>
      </c>
      <c r="P29" s="232">
        <v>0</v>
      </c>
      <c r="Q29" s="232">
        <v>0</v>
      </c>
      <c r="R29" s="227">
        <f t="shared" si="1"/>
        <v>0</v>
      </c>
    </row>
    <row r="30" spans="1:18" s="228" customFormat="1" ht="13.5">
      <c r="A30" s="225">
        <v>32</v>
      </c>
      <c r="B30" s="878" t="s">
        <v>110</v>
      </c>
      <c r="C30" s="879"/>
      <c r="D30" s="879"/>
      <c r="E30" s="879"/>
      <c r="F30" s="877"/>
      <c r="G30" s="232">
        <v>0</v>
      </c>
      <c r="H30" s="232">
        <v>0</v>
      </c>
      <c r="I30" s="232">
        <f>SUM(G30:H30)</f>
        <v>0</v>
      </c>
      <c r="J30" s="232">
        <v>48061</v>
      </c>
      <c r="K30" s="232">
        <v>0</v>
      </c>
      <c r="L30" s="227">
        <f t="shared" si="0"/>
        <v>48061</v>
      </c>
      <c r="M30" s="232">
        <v>0</v>
      </c>
      <c r="N30" s="232">
        <v>0</v>
      </c>
      <c r="O30" s="232">
        <f>SUM(M30:N30)</f>
        <v>0</v>
      </c>
      <c r="P30" s="232">
        <v>83281</v>
      </c>
      <c r="Q30" s="232">
        <v>0</v>
      </c>
      <c r="R30" s="227">
        <f t="shared" si="1"/>
        <v>83281</v>
      </c>
    </row>
    <row r="31" spans="1:18" s="228" customFormat="1" ht="13.5">
      <c r="A31" s="225">
        <v>33</v>
      </c>
      <c r="B31" s="878" t="s">
        <v>111</v>
      </c>
      <c r="C31" s="879"/>
      <c r="D31" s="879"/>
      <c r="E31" s="879"/>
      <c r="F31" s="877"/>
      <c r="G31" s="232">
        <v>0</v>
      </c>
      <c r="H31" s="232">
        <v>0</v>
      </c>
      <c r="I31" s="232">
        <f>SUM(G31:H31)</f>
        <v>0</v>
      </c>
      <c r="J31" s="232">
        <v>0</v>
      </c>
      <c r="K31" s="232">
        <v>0</v>
      </c>
      <c r="L31" s="227">
        <f t="shared" si="0"/>
        <v>0</v>
      </c>
      <c r="M31" s="232">
        <v>0</v>
      </c>
      <c r="N31" s="232">
        <v>0</v>
      </c>
      <c r="O31" s="232">
        <f>SUM(M31:N31)</f>
        <v>0</v>
      </c>
      <c r="P31" s="232">
        <v>0</v>
      </c>
      <c r="Q31" s="232">
        <v>0</v>
      </c>
      <c r="R31" s="227">
        <f t="shared" si="1"/>
        <v>0</v>
      </c>
    </row>
    <row r="32" spans="1:18" s="228" customFormat="1" ht="13.5">
      <c r="A32" s="225">
        <v>34</v>
      </c>
      <c r="B32" s="878"/>
      <c r="C32" s="879"/>
      <c r="D32" s="879"/>
      <c r="E32" s="879"/>
      <c r="F32" s="877"/>
      <c r="G32" s="232">
        <v>0</v>
      </c>
      <c r="H32" s="232">
        <v>0</v>
      </c>
      <c r="I32" s="232">
        <f>SUM(G32:H32)</f>
        <v>0</v>
      </c>
      <c r="J32" s="232">
        <v>0</v>
      </c>
      <c r="K32" s="232">
        <v>0</v>
      </c>
      <c r="L32" s="227">
        <f t="shared" si="0"/>
        <v>0</v>
      </c>
      <c r="M32" s="232">
        <v>0</v>
      </c>
      <c r="N32" s="232">
        <v>0</v>
      </c>
      <c r="O32" s="232">
        <f>SUM(M32:N32)</f>
        <v>0</v>
      </c>
      <c r="P32" s="232">
        <v>0</v>
      </c>
      <c r="Q32" s="232">
        <v>0</v>
      </c>
      <c r="R32" s="227">
        <f t="shared" si="1"/>
        <v>0</v>
      </c>
    </row>
    <row r="33" spans="1:18" s="228" customFormat="1" ht="14.25">
      <c r="A33" s="234">
        <v>35</v>
      </c>
      <c r="B33" s="866" t="s">
        <v>112</v>
      </c>
      <c r="C33" s="867"/>
      <c r="D33" s="867"/>
      <c r="E33" s="867"/>
      <c r="F33" s="868"/>
      <c r="G33" s="235">
        <f>G34+G35+G36</f>
        <v>0</v>
      </c>
      <c r="H33" s="235">
        <f>H34+H35+H36</f>
        <v>0</v>
      </c>
      <c r="I33" s="235">
        <f>I34+I35+I36</f>
        <v>0</v>
      </c>
      <c r="J33" s="235">
        <f>J34+J35+J36</f>
        <v>27639</v>
      </c>
      <c r="K33" s="235">
        <f>K34+K35+K36</f>
        <v>0</v>
      </c>
      <c r="L33" s="236">
        <f t="shared" si="0"/>
        <v>27639</v>
      </c>
      <c r="M33" s="235">
        <f>M34+M35+M36</f>
        <v>0</v>
      </c>
      <c r="N33" s="235">
        <f>N34+N35+N36</f>
        <v>0</v>
      </c>
      <c r="O33" s="235">
        <f>O34+O35+O36</f>
        <v>0</v>
      </c>
      <c r="P33" s="235">
        <f>P34+P35+P36</f>
        <v>8148</v>
      </c>
      <c r="Q33" s="235">
        <f>Q34+Q35+Q36</f>
        <v>0</v>
      </c>
      <c r="R33" s="236">
        <f t="shared" si="1"/>
        <v>8148</v>
      </c>
    </row>
    <row r="34" spans="1:18" s="228" customFormat="1" ht="13.5">
      <c r="A34" s="225">
        <v>36</v>
      </c>
      <c r="B34" s="878" t="s">
        <v>113</v>
      </c>
      <c r="C34" s="879"/>
      <c r="D34" s="879"/>
      <c r="E34" s="879"/>
      <c r="F34" s="877"/>
      <c r="G34" s="232">
        <v>0</v>
      </c>
      <c r="H34" s="232">
        <v>0</v>
      </c>
      <c r="I34" s="232">
        <f>SUM(G34:H34)</f>
        <v>0</v>
      </c>
      <c r="J34" s="232">
        <v>24899</v>
      </c>
      <c r="K34" s="232">
        <v>0</v>
      </c>
      <c r="L34" s="227">
        <f t="shared" si="0"/>
        <v>24899</v>
      </c>
      <c r="M34" s="232">
        <v>0</v>
      </c>
      <c r="N34" s="232">
        <v>0</v>
      </c>
      <c r="O34" s="232">
        <f>SUM(M34:N34)</f>
        <v>0</v>
      </c>
      <c r="P34" s="232">
        <v>7728</v>
      </c>
      <c r="Q34" s="232">
        <v>0</v>
      </c>
      <c r="R34" s="227">
        <f t="shared" si="1"/>
        <v>7728</v>
      </c>
    </row>
    <row r="35" spans="1:18" s="228" customFormat="1" ht="13.5">
      <c r="A35" s="225">
        <v>46</v>
      </c>
      <c r="B35" s="878" t="s">
        <v>122</v>
      </c>
      <c r="C35" s="879"/>
      <c r="D35" s="879"/>
      <c r="E35" s="879"/>
      <c r="F35" s="877"/>
      <c r="G35" s="232">
        <v>0</v>
      </c>
      <c r="H35" s="232">
        <v>0</v>
      </c>
      <c r="I35" s="232">
        <f>SUM(G35:H35)</f>
        <v>0</v>
      </c>
      <c r="J35" s="232">
        <v>2740</v>
      </c>
      <c r="K35" s="232">
        <v>0</v>
      </c>
      <c r="L35" s="227">
        <f t="shared" si="0"/>
        <v>2740</v>
      </c>
      <c r="M35" s="232">
        <v>0</v>
      </c>
      <c r="N35" s="232">
        <v>0</v>
      </c>
      <c r="O35" s="232">
        <f>SUM(M35:N35)</f>
        <v>0</v>
      </c>
      <c r="P35" s="232">
        <v>10</v>
      </c>
      <c r="Q35" s="232">
        <v>0</v>
      </c>
      <c r="R35" s="227">
        <f t="shared" si="1"/>
        <v>10</v>
      </c>
    </row>
    <row r="36" spans="1:18" s="228" customFormat="1" ht="15" customHeight="1">
      <c r="A36" s="225">
        <v>55</v>
      </c>
      <c r="B36" s="878" t="s">
        <v>123</v>
      </c>
      <c r="C36" s="879"/>
      <c r="D36" s="879"/>
      <c r="E36" s="879"/>
      <c r="F36" s="877"/>
      <c r="G36" s="232">
        <v>0</v>
      </c>
      <c r="H36" s="232">
        <v>0</v>
      </c>
      <c r="I36" s="232">
        <f>SUM(G36:H36)</f>
        <v>0</v>
      </c>
      <c r="J36" s="232">
        <v>0</v>
      </c>
      <c r="K36" s="232">
        <v>0</v>
      </c>
      <c r="L36" s="227">
        <f t="shared" si="0"/>
        <v>0</v>
      </c>
      <c r="M36" s="232">
        <v>0</v>
      </c>
      <c r="N36" s="232">
        <v>0</v>
      </c>
      <c r="O36" s="232">
        <f>SUM(M36:N36)</f>
        <v>0</v>
      </c>
      <c r="P36" s="232">
        <v>410</v>
      </c>
      <c r="Q36" s="232">
        <v>0</v>
      </c>
      <c r="R36" s="227">
        <f t="shared" si="1"/>
        <v>410</v>
      </c>
    </row>
    <row r="37" spans="1:18" s="228" customFormat="1" ht="14.25">
      <c r="A37" s="234">
        <v>63</v>
      </c>
      <c r="B37" s="863" t="s">
        <v>131</v>
      </c>
      <c r="C37" s="864"/>
      <c r="D37" s="864"/>
      <c r="E37" s="864"/>
      <c r="F37" s="865"/>
      <c r="G37" s="235">
        <v>0</v>
      </c>
      <c r="H37" s="235">
        <v>0</v>
      </c>
      <c r="I37" s="345">
        <f>SUM(G37:H37)</f>
        <v>0</v>
      </c>
      <c r="J37" s="235">
        <v>10085</v>
      </c>
      <c r="K37" s="235">
        <v>0</v>
      </c>
      <c r="L37" s="236">
        <f t="shared" si="0"/>
        <v>10085</v>
      </c>
      <c r="M37" s="235">
        <v>0</v>
      </c>
      <c r="N37" s="235">
        <v>0</v>
      </c>
      <c r="O37" s="345">
        <f>SUM(M37:N37)</f>
        <v>0</v>
      </c>
      <c r="P37" s="235">
        <v>2836</v>
      </c>
      <c r="Q37" s="235">
        <v>0</v>
      </c>
      <c r="R37" s="236">
        <f t="shared" si="1"/>
        <v>2836</v>
      </c>
    </row>
    <row r="38" spans="1:18" s="228" customFormat="1" ht="14.25">
      <c r="A38" s="234">
        <v>64</v>
      </c>
      <c r="B38" s="866" t="s">
        <v>132</v>
      </c>
      <c r="C38" s="867"/>
      <c r="D38" s="867"/>
      <c r="E38" s="867"/>
      <c r="F38" s="868"/>
      <c r="G38" s="238">
        <v>0</v>
      </c>
      <c r="H38" s="238">
        <v>0</v>
      </c>
      <c r="I38" s="346">
        <f>SUM(G38:H38)</f>
        <v>0</v>
      </c>
      <c r="J38" s="238">
        <v>13046</v>
      </c>
      <c r="K38" s="238">
        <v>0</v>
      </c>
      <c r="L38" s="236">
        <f t="shared" si="0"/>
        <v>13046</v>
      </c>
      <c r="M38" s="238">
        <v>0</v>
      </c>
      <c r="N38" s="238">
        <v>0</v>
      </c>
      <c r="O38" s="346">
        <f>SUM(M38:N38)</f>
        <v>0</v>
      </c>
      <c r="P38" s="238">
        <v>0</v>
      </c>
      <c r="Q38" s="238">
        <v>0</v>
      </c>
      <c r="R38" s="236">
        <f t="shared" si="1"/>
        <v>0</v>
      </c>
    </row>
    <row r="39" spans="1:18" s="228" customFormat="1" ht="15.75" customHeight="1">
      <c r="A39" s="234">
        <v>68</v>
      </c>
      <c r="B39" s="866" t="s">
        <v>136</v>
      </c>
      <c r="C39" s="867"/>
      <c r="D39" s="867"/>
      <c r="E39" s="867"/>
      <c r="F39" s="868"/>
      <c r="G39" s="235">
        <f>G6+G24+G27+G33+G37+G38</f>
        <v>226855</v>
      </c>
      <c r="H39" s="235">
        <f>H6+H24+H27+H33+H37+H38</f>
        <v>268539</v>
      </c>
      <c r="I39" s="235">
        <f>I6+I24+I27+I33+I37+I38</f>
        <v>495394</v>
      </c>
      <c r="J39" s="235">
        <f>J6+J24+J27+J33+J37+J38</f>
        <v>107731</v>
      </c>
      <c r="K39" s="235">
        <f>K6+K24+K27+K33+K37+K38</f>
        <v>0</v>
      </c>
      <c r="L39" s="236">
        <f t="shared" si="0"/>
        <v>603125</v>
      </c>
      <c r="M39" s="235">
        <f>M6+M24+M27+M33+M37+M38</f>
        <v>283465</v>
      </c>
      <c r="N39" s="235">
        <f>N6+N24+N27+N33+N37+N38</f>
        <v>162542</v>
      </c>
      <c r="O39" s="235">
        <f>O6+O24+O27+O33+O37+O38</f>
        <v>446007</v>
      </c>
      <c r="P39" s="235">
        <f>P6+P24+P27+P33+P37+P38</f>
        <v>103119</v>
      </c>
      <c r="Q39" s="235">
        <f>Q6+Q24+Q27+Q33+Q37+Q38</f>
        <v>0</v>
      </c>
      <c r="R39" s="236">
        <f t="shared" si="1"/>
        <v>549126</v>
      </c>
    </row>
    <row r="40" spans="1:18" s="228" customFormat="1" ht="15.75" customHeight="1">
      <c r="A40" s="239">
        <v>69</v>
      </c>
      <c r="B40" s="869" t="s">
        <v>471</v>
      </c>
      <c r="C40" s="870"/>
      <c r="D40" s="870"/>
      <c r="E40" s="870"/>
      <c r="F40" s="871"/>
      <c r="G40" s="240">
        <f>SUM(G41:G43)</f>
        <v>0</v>
      </c>
      <c r="H40" s="240">
        <f>SUM(H41:H43)</f>
        <v>0</v>
      </c>
      <c r="I40" s="240">
        <f>SUM(I41:I43)</f>
        <v>0</v>
      </c>
      <c r="J40" s="240">
        <f>SUM(J41:J43)</f>
        <v>10776</v>
      </c>
      <c r="K40" s="240">
        <f>SUM(K41:K43)</f>
        <v>0</v>
      </c>
      <c r="L40" s="227">
        <f t="shared" si="0"/>
        <v>10776</v>
      </c>
      <c r="M40" s="240">
        <f>SUM(M41:M43)</f>
        <v>0</v>
      </c>
      <c r="N40" s="240">
        <f>SUM(N41:N43)</f>
        <v>0</v>
      </c>
      <c r="O40" s="240">
        <f>SUM(O41:O43)</f>
        <v>0</v>
      </c>
      <c r="P40" s="240">
        <f>SUM(P41:P43)</f>
        <v>11731</v>
      </c>
      <c r="Q40" s="240">
        <f>SUM(Q41:Q43)</f>
        <v>0</v>
      </c>
      <c r="R40" s="227">
        <f t="shared" si="1"/>
        <v>11731</v>
      </c>
    </row>
    <row r="41" spans="1:18" s="228" customFormat="1" ht="15.75" customHeight="1">
      <c r="A41" s="241">
        <v>70</v>
      </c>
      <c r="B41" s="872" t="s">
        <v>472</v>
      </c>
      <c r="C41" s="873"/>
      <c r="D41" s="873"/>
      <c r="E41" s="873"/>
      <c r="F41" s="874"/>
      <c r="G41" s="242">
        <v>0</v>
      </c>
      <c r="H41" s="242">
        <v>0</v>
      </c>
      <c r="I41" s="232">
        <f>SUM(G41:H41)</f>
        <v>0</v>
      </c>
      <c r="J41" s="242">
        <v>1689</v>
      </c>
      <c r="K41" s="242">
        <v>0</v>
      </c>
      <c r="L41" s="227">
        <f t="shared" si="0"/>
        <v>1689</v>
      </c>
      <c r="M41" s="242">
        <v>0</v>
      </c>
      <c r="N41" s="242">
        <v>0</v>
      </c>
      <c r="O41" s="232">
        <f>SUM(M41:N41)</f>
        <v>0</v>
      </c>
      <c r="P41" s="242">
        <v>695</v>
      </c>
      <c r="Q41" s="242">
        <v>0</v>
      </c>
      <c r="R41" s="227">
        <f t="shared" si="1"/>
        <v>695</v>
      </c>
    </row>
    <row r="42" spans="1:18" s="228" customFormat="1" ht="15.75" customHeight="1">
      <c r="A42" s="241">
        <v>71</v>
      </c>
      <c r="B42" s="872" t="s">
        <v>473</v>
      </c>
      <c r="C42" s="873"/>
      <c r="D42" s="873"/>
      <c r="E42" s="873"/>
      <c r="F42" s="874"/>
      <c r="G42" s="242">
        <v>0</v>
      </c>
      <c r="H42" s="242">
        <v>0</v>
      </c>
      <c r="I42" s="232">
        <f>SUM(G42:H42)</f>
        <v>0</v>
      </c>
      <c r="J42" s="242">
        <v>9087</v>
      </c>
      <c r="K42" s="242">
        <v>0</v>
      </c>
      <c r="L42" s="227">
        <f t="shared" si="0"/>
        <v>9087</v>
      </c>
      <c r="M42" s="242">
        <v>0</v>
      </c>
      <c r="N42" s="242">
        <v>0</v>
      </c>
      <c r="O42" s="232">
        <f>SUM(M42:N42)</f>
        <v>0</v>
      </c>
      <c r="P42" s="242">
        <v>2837</v>
      </c>
      <c r="Q42" s="242">
        <v>0</v>
      </c>
      <c r="R42" s="227">
        <f t="shared" si="1"/>
        <v>2837</v>
      </c>
    </row>
    <row r="43" spans="1:18" s="228" customFormat="1" ht="15.75" customHeight="1">
      <c r="A43" s="241">
        <v>72</v>
      </c>
      <c r="B43" s="872" t="s">
        <v>474</v>
      </c>
      <c r="C43" s="873"/>
      <c r="D43" s="873"/>
      <c r="E43" s="873"/>
      <c r="F43" s="874"/>
      <c r="G43" s="242">
        <v>0</v>
      </c>
      <c r="H43" s="242">
        <v>0</v>
      </c>
      <c r="I43" s="232">
        <f>SUM(G43:H43)</f>
        <v>0</v>
      </c>
      <c r="J43" s="242">
        <v>0</v>
      </c>
      <c r="K43" s="242">
        <v>0</v>
      </c>
      <c r="L43" s="227">
        <f t="shared" si="0"/>
        <v>0</v>
      </c>
      <c r="M43" s="242">
        <v>0</v>
      </c>
      <c r="N43" s="242">
        <v>0</v>
      </c>
      <c r="O43" s="232">
        <f>SUM(M43:N43)</f>
        <v>0</v>
      </c>
      <c r="P43" s="242">
        <v>8199</v>
      </c>
      <c r="Q43" s="242">
        <v>0</v>
      </c>
      <c r="R43" s="227">
        <f t="shared" si="1"/>
        <v>8199</v>
      </c>
    </row>
    <row r="44" spans="1:18" s="228" customFormat="1" ht="15.75" customHeight="1">
      <c r="A44" s="243">
        <v>73</v>
      </c>
      <c r="B44" s="859" t="s">
        <v>475</v>
      </c>
      <c r="C44" s="859"/>
      <c r="D44" s="859"/>
      <c r="E44" s="859"/>
      <c r="F44" s="859"/>
      <c r="G44" s="244">
        <v>0</v>
      </c>
      <c r="H44" s="244">
        <v>0</v>
      </c>
      <c r="I44" s="235">
        <f>SUM(G44:H44)</f>
        <v>0</v>
      </c>
      <c r="J44" s="244">
        <v>514</v>
      </c>
      <c r="K44" s="244">
        <v>0</v>
      </c>
      <c r="L44" s="236">
        <f t="shared" si="0"/>
        <v>514</v>
      </c>
      <c r="M44" s="244">
        <v>0</v>
      </c>
      <c r="N44" s="244">
        <v>0</v>
      </c>
      <c r="O44" s="235">
        <f>SUM(M44:N44)</f>
        <v>0</v>
      </c>
      <c r="P44" s="244">
        <v>0</v>
      </c>
      <c r="Q44" s="244">
        <v>0</v>
      </c>
      <c r="R44" s="236">
        <f t="shared" si="1"/>
        <v>0</v>
      </c>
    </row>
    <row r="45" spans="1:18" s="228" customFormat="1" ht="15.75" customHeight="1">
      <c r="A45" s="243">
        <v>74</v>
      </c>
      <c r="B45" s="859" t="s">
        <v>476</v>
      </c>
      <c r="C45" s="859"/>
      <c r="D45" s="859"/>
      <c r="E45" s="859"/>
      <c r="F45" s="859"/>
      <c r="G45" s="244">
        <v>0</v>
      </c>
      <c r="H45" s="244">
        <v>0</v>
      </c>
      <c r="I45" s="235">
        <f>SUM(G45:H45)</f>
        <v>0</v>
      </c>
      <c r="J45" s="244">
        <v>7855</v>
      </c>
      <c r="K45" s="244">
        <v>0</v>
      </c>
      <c r="L45" s="236">
        <f t="shared" si="0"/>
        <v>7855</v>
      </c>
      <c r="M45" s="244">
        <v>0</v>
      </c>
      <c r="N45" s="244">
        <v>0</v>
      </c>
      <c r="O45" s="235">
        <f>SUM(M45:N45)</f>
        <v>0</v>
      </c>
      <c r="P45" s="244">
        <v>8941</v>
      </c>
      <c r="Q45" s="244">
        <v>0</v>
      </c>
      <c r="R45" s="236">
        <f t="shared" si="1"/>
        <v>8941</v>
      </c>
    </row>
    <row r="46" spans="1:18" s="228" customFormat="1" ht="15.75" customHeight="1">
      <c r="A46" s="245">
        <v>75</v>
      </c>
      <c r="B46" s="860" t="s">
        <v>166</v>
      </c>
      <c r="C46" s="861"/>
      <c r="D46" s="861"/>
      <c r="E46" s="861"/>
      <c r="F46" s="862"/>
      <c r="G46" s="244">
        <f>SUM(G40+G44+G45)</f>
        <v>0</v>
      </c>
      <c r="H46" s="244">
        <f aca="true" t="shared" si="2" ref="H46:N46">SUM(H40+H44+H45)</f>
        <v>0</v>
      </c>
      <c r="I46" s="244">
        <f t="shared" si="2"/>
        <v>0</v>
      </c>
      <c r="J46" s="244">
        <f t="shared" si="2"/>
        <v>19145</v>
      </c>
      <c r="K46" s="244">
        <f t="shared" si="2"/>
        <v>0</v>
      </c>
      <c r="L46" s="244">
        <f t="shared" si="2"/>
        <v>19145</v>
      </c>
      <c r="M46" s="244">
        <f t="shared" si="2"/>
        <v>0</v>
      </c>
      <c r="N46" s="244">
        <f t="shared" si="2"/>
        <v>0</v>
      </c>
      <c r="O46" s="244">
        <f>SUM(O40+O44+O45)</f>
        <v>0</v>
      </c>
      <c r="P46" s="244">
        <f>SUM(P40+P44+P45)</f>
        <v>20672</v>
      </c>
      <c r="Q46" s="244">
        <f>SUM(Q40+Q44+Q45)</f>
        <v>0</v>
      </c>
      <c r="R46" s="244">
        <f>SUM(R40+R44+R45)</f>
        <v>20672</v>
      </c>
    </row>
  </sheetData>
  <sheetProtection/>
  <mergeCells count="46">
    <mergeCell ref="L1:R1"/>
    <mergeCell ref="O4:O5"/>
    <mergeCell ref="G4:H4"/>
    <mergeCell ref="I4:I5"/>
    <mergeCell ref="J4:J5"/>
    <mergeCell ref="K4:K5"/>
    <mergeCell ref="L4:L5"/>
    <mergeCell ref="M4:N4"/>
    <mergeCell ref="A2:N2"/>
    <mergeCell ref="Q2:R2"/>
    <mergeCell ref="B25:F25"/>
    <mergeCell ref="P4:P5"/>
    <mergeCell ref="Q4:Q5"/>
    <mergeCell ref="R4:R5"/>
    <mergeCell ref="B6:F6"/>
    <mergeCell ref="B7:F7"/>
    <mergeCell ref="B11:F11"/>
    <mergeCell ref="A3:F5"/>
    <mergeCell ref="G3:L3"/>
    <mergeCell ref="M3:R3"/>
    <mergeCell ref="B32:F32"/>
    <mergeCell ref="B33:F33"/>
    <mergeCell ref="B34:F34"/>
    <mergeCell ref="B35:F35"/>
    <mergeCell ref="B36:F36"/>
    <mergeCell ref="B17:F17"/>
    <mergeCell ref="B21:F21"/>
    <mergeCell ref="B22:F22"/>
    <mergeCell ref="B23:F23"/>
    <mergeCell ref="B24:F24"/>
    <mergeCell ref="B26:F26"/>
    <mergeCell ref="B27:F27"/>
    <mergeCell ref="B28:F28"/>
    <mergeCell ref="B29:F29"/>
    <mergeCell ref="B30:F30"/>
    <mergeCell ref="B31:F31"/>
    <mergeCell ref="B45:F45"/>
    <mergeCell ref="B46:F46"/>
    <mergeCell ref="B37:F37"/>
    <mergeCell ref="B38:F38"/>
    <mergeCell ref="B39:F39"/>
    <mergeCell ref="B40:F40"/>
    <mergeCell ref="B41:F41"/>
    <mergeCell ref="B42:F42"/>
    <mergeCell ref="B44:F44"/>
    <mergeCell ref="B43:F43"/>
  </mergeCells>
  <printOptions/>
  <pageMargins left="0.83" right="0.7086614173228347" top="0.2755905511811024" bottom="0.7480314960629921" header="0.31496062992125984" footer="0.31496062992125984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N22"/>
  <sheetViews>
    <sheetView zoomScalePageLayoutView="0" workbookViewId="0" topLeftCell="A1">
      <selection activeCell="I1" sqref="I1:N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7" width="6.7109375" style="0" customWidth="1"/>
    <col min="8" max="8" width="5.7109375" style="0" customWidth="1"/>
    <col min="9" max="9" width="27.421875" style="0" customWidth="1"/>
    <col min="10" max="14" width="6.7109375" style="0" customWidth="1"/>
  </cols>
  <sheetData>
    <row r="1" spans="2:14" ht="18.75">
      <c r="B1" s="546"/>
      <c r="C1" s="547"/>
      <c r="D1" s="547"/>
      <c r="E1" s="547"/>
      <c r="F1" s="547"/>
      <c r="G1" s="547"/>
      <c r="H1" s="547"/>
      <c r="I1" s="825" t="s">
        <v>689</v>
      </c>
      <c r="J1" s="825"/>
      <c r="K1" s="825"/>
      <c r="L1" s="825"/>
      <c r="M1" s="825"/>
      <c r="N1" s="825"/>
    </row>
    <row r="2" spans="1:14" ht="15.75">
      <c r="A2" s="915" t="s">
        <v>565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</row>
    <row r="3" spans="1:14" ht="15.75">
      <c r="A3" s="915" t="s">
        <v>566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</row>
    <row r="4" spans="1:14" ht="15.75">
      <c r="A4" s="548"/>
      <c r="B4" s="548"/>
      <c r="C4" s="549"/>
      <c r="D4" s="549"/>
      <c r="E4" s="549"/>
      <c r="F4" s="549"/>
      <c r="G4" s="549"/>
      <c r="H4" s="549"/>
      <c r="I4" s="550"/>
      <c r="J4" s="549"/>
      <c r="K4" s="549"/>
      <c r="L4" s="919" t="s">
        <v>308</v>
      </c>
      <c r="M4" s="919"/>
      <c r="N4" s="919"/>
    </row>
    <row r="5" spans="1:14" s="554" customFormat="1" ht="12" customHeight="1">
      <c r="A5" s="916" t="s">
        <v>568</v>
      </c>
      <c r="B5" s="925" t="s">
        <v>571</v>
      </c>
      <c r="C5" s="917" t="s">
        <v>595</v>
      </c>
      <c r="D5" s="923" t="s">
        <v>596</v>
      </c>
      <c r="E5" s="923" t="s">
        <v>597</v>
      </c>
      <c r="F5" s="917" t="s">
        <v>569</v>
      </c>
      <c r="G5" s="917" t="s">
        <v>570</v>
      </c>
      <c r="H5" s="918" t="s">
        <v>568</v>
      </c>
      <c r="I5" s="925" t="s">
        <v>572</v>
      </c>
      <c r="J5" s="917" t="s">
        <v>595</v>
      </c>
      <c r="K5" s="923" t="s">
        <v>596</v>
      </c>
      <c r="L5" s="923" t="s">
        <v>597</v>
      </c>
      <c r="M5" s="917" t="s">
        <v>569</v>
      </c>
      <c r="N5" s="917" t="s">
        <v>570</v>
      </c>
    </row>
    <row r="6" spans="1:14" s="554" customFormat="1" ht="36.75" customHeight="1">
      <c r="A6" s="916"/>
      <c r="B6" s="926"/>
      <c r="C6" s="917"/>
      <c r="D6" s="924"/>
      <c r="E6" s="924"/>
      <c r="F6" s="917"/>
      <c r="G6" s="917"/>
      <c r="H6" s="918"/>
      <c r="I6" s="926"/>
      <c r="J6" s="917"/>
      <c r="K6" s="924"/>
      <c r="L6" s="924"/>
      <c r="M6" s="917"/>
      <c r="N6" s="917"/>
    </row>
    <row r="7" spans="1:14" s="554" customFormat="1" ht="12">
      <c r="A7" s="551">
        <v>1</v>
      </c>
      <c r="B7" s="551">
        <v>2</v>
      </c>
      <c r="C7" s="551">
        <v>3</v>
      </c>
      <c r="D7" s="551"/>
      <c r="E7" s="551"/>
      <c r="F7" s="551">
        <v>4</v>
      </c>
      <c r="G7" s="551">
        <v>5</v>
      </c>
      <c r="H7" s="552">
        <v>1</v>
      </c>
      <c r="I7" s="551">
        <v>2</v>
      </c>
      <c r="J7" s="551">
        <v>3</v>
      </c>
      <c r="K7" s="551"/>
      <c r="L7" s="551"/>
      <c r="M7" s="551">
        <v>4</v>
      </c>
      <c r="N7" s="551">
        <v>5</v>
      </c>
    </row>
    <row r="8" spans="1:14" s="554" customFormat="1" ht="24.75" customHeight="1">
      <c r="A8" s="555">
        <v>1</v>
      </c>
      <c r="B8" s="556" t="s">
        <v>189</v>
      </c>
      <c r="C8" s="557">
        <v>26473</v>
      </c>
      <c r="D8" s="557">
        <v>26473</v>
      </c>
      <c r="E8" s="557">
        <v>36380</v>
      </c>
      <c r="F8" s="558">
        <f>SUM(C8*1.02)</f>
        <v>27002.46</v>
      </c>
      <c r="G8" s="558">
        <f>SUM(F8*1.2)</f>
        <v>32402.951999999997</v>
      </c>
      <c r="H8" s="559">
        <v>1</v>
      </c>
      <c r="I8" s="556" t="s">
        <v>30</v>
      </c>
      <c r="J8" s="557">
        <v>86869</v>
      </c>
      <c r="K8" s="557">
        <v>99156</v>
      </c>
      <c r="L8" s="557">
        <v>95954</v>
      </c>
      <c r="M8" s="558">
        <f>SUM(J8*1.02)</f>
        <v>88606.38</v>
      </c>
      <c r="N8" s="558">
        <f>SUM(M8*1.02)</f>
        <v>90378.50760000001</v>
      </c>
    </row>
    <row r="9" spans="1:14" s="554" customFormat="1" ht="24.75" customHeight="1">
      <c r="A9" s="555">
        <v>2</v>
      </c>
      <c r="B9" s="556" t="s">
        <v>573</v>
      </c>
      <c r="C9" s="557">
        <v>21108</v>
      </c>
      <c r="D9" s="557">
        <v>24839</v>
      </c>
      <c r="E9" s="557">
        <v>42643</v>
      </c>
      <c r="F9" s="558">
        <f>SUM(C9*1.02)</f>
        <v>21530.16</v>
      </c>
      <c r="G9" s="558">
        <f>SUM(F9*1.2)</f>
        <v>25836.192</v>
      </c>
      <c r="H9" s="560">
        <v>2</v>
      </c>
      <c r="I9" s="556" t="s">
        <v>574</v>
      </c>
      <c r="J9" s="557">
        <v>20575</v>
      </c>
      <c r="K9" s="557">
        <v>22718</v>
      </c>
      <c r="L9" s="557">
        <v>21525</v>
      </c>
      <c r="M9" s="558">
        <f>SUM(J9*1.02)</f>
        <v>20986.5</v>
      </c>
      <c r="N9" s="558">
        <f>SUM(M9*1.02)</f>
        <v>21406.23</v>
      </c>
    </row>
    <row r="10" spans="1:14" s="554" customFormat="1" ht="24.75" customHeight="1">
      <c r="A10" s="555">
        <v>3</v>
      </c>
      <c r="B10" s="556" t="s">
        <v>575</v>
      </c>
      <c r="C10" s="561">
        <v>93982</v>
      </c>
      <c r="D10" s="561">
        <v>160821</v>
      </c>
      <c r="E10" s="561">
        <v>160821</v>
      </c>
      <c r="F10" s="558">
        <f>SUM(C10*1.02)</f>
        <v>95861.64</v>
      </c>
      <c r="G10" s="558">
        <f>SUM(F10*1.2)</f>
        <v>115033.968</v>
      </c>
      <c r="H10" s="560">
        <v>3</v>
      </c>
      <c r="I10" s="556" t="s">
        <v>169</v>
      </c>
      <c r="J10" s="562">
        <v>60221</v>
      </c>
      <c r="K10" s="562">
        <v>86181</v>
      </c>
      <c r="L10" s="562">
        <v>83928</v>
      </c>
      <c r="M10" s="558">
        <f>SUM(J10*1.02)</f>
        <v>61425.42</v>
      </c>
      <c r="N10" s="558">
        <f>SUM(M10*1.02)</f>
        <v>62653.9284</v>
      </c>
    </row>
    <row r="11" spans="1:14" s="554" customFormat="1" ht="24.75" customHeight="1">
      <c r="A11" s="555">
        <v>4</v>
      </c>
      <c r="B11" s="556" t="s">
        <v>576</v>
      </c>
      <c r="C11" s="557">
        <v>74640</v>
      </c>
      <c r="D11" s="557">
        <v>80810</v>
      </c>
      <c r="E11" s="557">
        <v>64219</v>
      </c>
      <c r="F11" s="558">
        <f>SUM(C11*1.02)</f>
        <v>76132.8</v>
      </c>
      <c r="G11" s="558">
        <f>SUM(F11*1.2)</f>
        <v>91359.36</v>
      </c>
      <c r="H11" s="560">
        <v>4</v>
      </c>
      <c r="I11" s="556" t="s">
        <v>577</v>
      </c>
      <c r="J11" s="557">
        <v>19106</v>
      </c>
      <c r="K11" s="557">
        <v>94350</v>
      </c>
      <c r="L11" s="557">
        <v>2928</v>
      </c>
      <c r="M11" s="558">
        <f>SUM(J11*1.02)</f>
        <v>19488.12</v>
      </c>
      <c r="N11" s="558">
        <f>SUM(M11*1.02)</f>
        <v>19877.8824</v>
      </c>
    </row>
    <row r="12" spans="1:14" s="554" customFormat="1" ht="24.75" customHeight="1">
      <c r="A12" s="563">
        <v>6</v>
      </c>
      <c r="B12" s="556" t="s">
        <v>16</v>
      </c>
      <c r="C12" s="557"/>
      <c r="D12" s="557"/>
      <c r="E12" s="557">
        <v>10589</v>
      </c>
      <c r="F12" s="558">
        <v>0</v>
      </c>
      <c r="G12" s="557">
        <v>0</v>
      </c>
      <c r="H12" s="560">
        <v>8</v>
      </c>
      <c r="I12" s="556" t="s">
        <v>578</v>
      </c>
      <c r="J12" s="564">
        <v>18043</v>
      </c>
      <c r="K12" s="564">
        <v>28096</v>
      </c>
      <c r="L12" s="564">
        <v>23883</v>
      </c>
      <c r="M12" s="558">
        <f>SUM(J12*1.02)</f>
        <v>18403.86</v>
      </c>
      <c r="N12" s="558">
        <f>SUM(M12*1.02)</f>
        <v>18771.9372</v>
      </c>
    </row>
    <row r="13" spans="1:14" s="554" customFormat="1" ht="24.75" customHeight="1">
      <c r="A13" s="563">
        <v>7</v>
      </c>
      <c r="B13" s="556" t="s">
        <v>579</v>
      </c>
      <c r="C13" s="565"/>
      <c r="D13" s="565"/>
      <c r="E13" s="565"/>
      <c r="F13" s="565"/>
      <c r="G13" s="566"/>
      <c r="H13" s="560">
        <v>9</v>
      </c>
      <c r="I13" s="556" t="s">
        <v>580</v>
      </c>
      <c r="J13" s="558">
        <v>9999</v>
      </c>
      <c r="K13" s="558">
        <v>6972</v>
      </c>
      <c r="L13" s="558">
        <v>300</v>
      </c>
      <c r="M13" s="558">
        <v>15000</v>
      </c>
      <c r="N13" s="557">
        <v>12000</v>
      </c>
    </row>
    <row r="14" spans="1:14" s="554" customFormat="1" ht="24.75" customHeight="1">
      <c r="A14" s="555">
        <v>8</v>
      </c>
      <c r="B14" s="556" t="s">
        <v>581</v>
      </c>
      <c r="C14" s="558"/>
      <c r="D14" s="558"/>
      <c r="E14" s="558"/>
      <c r="F14" s="558"/>
      <c r="G14" s="557"/>
      <c r="H14" s="560">
        <v>10</v>
      </c>
      <c r="I14" s="556" t="s">
        <v>582</v>
      </c>
      <c r="J14" s="558">
        <v>9544</v>
      </c>
      <c r="K14" s="558">
        <v>12571</v>
      </c>
      <c r="L14" s="558">
        <v>12692</v>
      </c>
      <c r="M14" s="558">
        <v>35343</v>
      </c>
      <c r="N14" s="557">
        <v>39544</v>
      </c>
    </row>
    <row r="15" spans="1:14" s="554" customFormat="1" ht="24.75" customHeight="1">
      <c r="A15" s="555">
        <v>9</v>
      </c>
      <c r="B15" s="556" t="s">
        <v>199</v>
      </c>
      <c r="C15" s="558"/>
      <c r="D15" s="558"/>
      <c r="E15" s="558"/>
      <c r="F15" s="558"/>
      <c r="G15" s="557"/>
      <c r="H15" s="560">
        <v>11</v>
      </c>
      <c r="I15" s="556" t="s">
        <v>594</v>
      </c>
      <c r="J15" s="558">
        <v>0</v>
      </c>
      <c r="K15" s="558">
        <v>2616</v>
      </c>
      <c r="L15" s="558">
        <v>2616</v>
      </c>
      <c r="M15" s="558">
        <v>0</v>
      </c>
      <c r="N15" s="557">
        <v>0</v>
      </c>
    </row>
    <row r="16" spans="1:14" s="554" customFormat="1" ht="24.75" customHeight="1">
      <c r="A16" s="555">
        <v>10</v>
      </c>
      <c r="B16" s="556" t="s">
        <v>583</v>
      </c>
      <c r="C16" s="558"/>
      <c r="D16" s="558"/>
      <c r="E16" s="558"/>
      <c r="F16" s="558"/>
      <c r="G16" s="557"/>
      <c r="H16" s="560">
        <v>12</v>
      </c>
      <c r="I16" s="556" t="s">
        <v>584</v>
      </c>
      <c r="J16" s="558">
        <v>48726</v>
      </c>
      <c r="K16" s="558"/>
      <c r="L16" s="558"/>
      <c r="M16" s="558">
        <v>10000</v>
      </c>
      <c r="N16" s="557">
        <v>10000</v>
      </c>
    </row>
    <row r="17" spans="1:14" s="554" customFormat="1" ht="24.75" customHeight="1">
      <c r="A17" s="920"/>
      <c r="B17" s="920"/>
      <c r="C17" s="920"/>
      <c r="D17" s="920"/>
      <c r="E17" s="920"/>
      <c r="F17" s="920"/>
      <c r="G17" s="920"/>
      <c r="H17" s="567">
        <v>13</v>
      </c>
      <c r="I17" s="556" t="s">
        <v>585</v>
      </c>
      <c r="J17" s="565"/>
      <c r="K17" s="565"/>
      <c r="L17" s="565"/>
      <c r="M17" s="565"/>
      <c r="N17" s="566"/>
    </row>
    <row r="18" spans="1:14" s="554" customFormat="1" ht="24.75" customHeight="1">
      <c r="A18" s="569">
        <v>11</v>
      </c>
      <c r="B18" s="570" t="s">
        <v>586</v>
      </c>
      <c r="C18" s="571">
        <f>SUM(C8:C16)</f>
        <v>216203</v>
      </c>
      <c r="D18" s="571">
        <f>SUM(D8:D16)</f>
        <v>292943</v>
      </c>
      <c r="E18" s="571">
        <f>SUM(E8:E16)</f>
        <v>314652</v>
      </c>
      <c r="F18" s="571">
        <f>SUM(F8:F16)</f>
        <v>220527.06</v>
      </c>
      <c r="G18" s="571">
        <f>SUM(G8:G16)</f>
        <v>264632.472</v>
      </c>
      <c r="H18" s="572">
        <v>14</v>
      </c>
      <c r="I18" s="570" t="s">
        <v>587</v>
      </c>
      <c r="J18" s="571">
        <f>SUM(J8:J17)</f>
        <v>273083</v>
      </c>
      <c r="K18" s="571">
        <f>SUM(K8:K17)</f>
        <v>352660</v>
      </c>
      <c r="L18" s="571">
        <f>SUM(L8:L17)</f>
        <v>243826</v>
      </c>
      <c r="M18" s="571">
        <f>SUM(M8:M17)</f>
        <v>269253.27999999997</v>
      </c>
      <c r="N18" s="571">
        <f>SUM(N8:N17)</f>
        <v>274632.4856</v>
      </c>
    </row>
    <row r="19" spans="1:14" s="554" customFormat="1" ht="24.75" customHeight="1">
      <c r="A19" s="555">
        <v>12</v>
      </c>
      <c r="B19" s="556" t="s">
        <v>588</v>
      </c>
      <c r="C19" s="558"/>
      <c r="D19" s="558"/>
      <c r="E19" s="558"/>
      <c r="F19" s="558"/>
      <c r="G19" s="557"/>
      <c r="H19" s="560">
        <v>15</v>
      </c>
      <c r="I19" s="556" t="s">
        <v>589</v>
      </c>
      <c r="J19" s="568">
        <v>0</v>
      </c>
      <c r="K19" s="568"/>
      <c r="L19" s="568"/>
      <c r="M19" s="568"/>
      <c r="N19" s="566"/>
    </row>
    <row r="20" spans="1:14" s="554" customFormat="1" ht="24.75" customHeight="1">
      <c r="A20" s="555">
        <v>13</v>
      </c>
      <c r="B20" s="556" t="s">
        <v>590</v>
      </c>
      <c r="C20" s="558">
        <v>0</v>
      </c>
      <c r="D20" s="558"/>
      <c r="E20" s="558"/>
      <c r="F20" s="558"/>
      <c r="G20" s="557"/>
      <c r="H20" s="921"/>
      <c r="I20" s="922"/>
      <c r="J20" s="922"/>
      <c r="K20" s="922"/>
      <c r="L20" s="922"/>
      <c r="M20" s="922"/>
      <c r="N20" s="922"/>
    </row>
    <row r="21" spans="1:14" s="554" customFormat="1" ht="24.75" customHeight="1">
      <c r="A21" s="555">
        <v>14</v>
      </c>
      <c r="B21" s="556" t="s">
        <v>591</v>
      </c>
      <c r="C21" s="558">
        <v>56880</v>
      </c>
      <c r="D21" s="558">
        <v>59717</v>
      </c>
      <c r="E21" s="558">
        <v>59717</v>
      </c>
      <c r="F21" s="558">
        <v>48726</v>
      </c>
      <c r="G21" s="557">
        <v>10000</v>
      </c>
      <c r="H21" s="921"/>
      <c r="I21" s="922"/>
      <c r="J21" s="922"/>
      <c r="K21" s="922"/>
      <c r="L21" s="922"/>
      <c r="M21" s="922"/>
      <c r="N21" s="922"/>
    </row>
    <row r="22" spans="1:14" s="554" customFormat="1" ht="24.75" customHeight="1">
      <c r="A22" s="569">
        <v>15</v>
      </c>
      <c r="B22" s="570" t="s">
        <v>592</v>
      </c>
      <c r="C22" s="571">
        <f>SUM(C18:C21)</f>
        <v>273083</v>
      </c>
      <c r="D22" s="571">
        <f>SUM(D18:D21)</f>
        <v>352660</v>
      </c>
      <c r="E22" s="571">
        <f>SUM(E18:E21)</f>
        <v>374369</v>
      </c>
      <c r="F22" s="571">
        <f>SUM(F18:F21)</f>
        <v>269253.06</v>
      </c>
      <c r="G22" s="571">
        <f>SUM(G18:G21)</f>
        <v>274632.472</v>
      </c>
      <c r="H22" s="573">
        <v>16</v>
      </c>
      <c r="I22" s="570" t="s">
        <v>593</v>
      </c>
      <c r="J22" s="571">
        <f>SUM(J18+J19)</f>
        <v>273083</v>
      </c>
      <c r="K22" s="571">
        <f>SUM(K18+K19)</f>
        <v>352660</v>
      </c>
      <c r="L22" s="571">
        <f>SUM(L18+L19)</f>
        <v>243826</v>
      </c>
      <c r="M22" s="571">
        <v>269253</v>
      </c>
      <c r="N22" s="574">
        <v>274632</v>
      </c>
    </row>
  </sheetData>
  <sheetProtection/>
  <mergeCells count="20">
    <mergeCell ref="L4:N4"/>
    <mergeCell ref="I1:N1"/>
    <mergeCell ref="A17:G17"/>
    <mergeCell ref="H20:N21"/>
    <mergeCell ref="E5:E6"/>
    <mergeCell ref="L5:L6"/>
    <mergeCell ref="D5:D6"/>
    <mergeCell ref="K5:K6"/>
    <mergeCell ref="I5:I6"/>
    <mergeCell ref="B5:B6"/>
    <mergeCell ref="A2:N2"/>
    <mergeCell ref="A3:N3"/>
    <mergeCell ref="A5:A6"/>
    <mergeCell ref="C5:C6"/>
    <mergeCell ref="F5:F6"/>
    <mergeCell ref="G5:G6"/>
    <mergeCell ref="H5:H6"/>
    <mergeCell ref="J5:J6"/>
    <mergeCell ref="M5:M6"/>
    <mergeCell ref="N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"/>
  <sheetViews>
    <sheetView zoomScalePageLayoutView="0" workbookViewId="0" topLeftCell="A1">
      <selection activeCell="A1" sqref="A1:I1"/>
    </sheetView>
  </sheetViews>
  <sheetFormatPr defaultColWidth="9.140625" defaultRowHeight="12.75"/>
  <sheetData>
    <row r="1" spans="1:9" ht="12.75">
      <c r="A1" s="655" t="s">
        <v>664</v>
      </c>
      <c r="B1" s="656"/>
      <c r="C1" s="656"/>
      <c r="D1" s="656"/>
      <c r="E1" s="656"/>
      <c r="F1" s="656"/>
      <c r="G1" s="656"/>
      <c r="H1" s="656"/>
      <c r="I1" s="656"/>
    </row>
    <row r="2" spans="1:9" ht="12.75">
      <c r="A2" s="136"/>
      <c r="B2" s="52"/>
      <c r="C2" s="52"/>
      <c r="D2" s="52"/>
      <c r="E2" s="52"/>
      <c r="F2" s="52"/>
      <c r="G2" s="52"/>
      <c r="H2" s="52"/>
      <c r="I2" s="52"/>
    </row>
    <row r="3" ht="12.75">
      <c r="G3" s="52"/>
    </row>
    <row r="4" spans="1:9" ht="18">
      <c r="A4" s="657" t="s">
        <v>313</v>
      </c>
      <c r="B4" s="657"/>
      <c r="C4" s="657"/>
      <c r="D4" s="657"/>
      <c r="E4" s="657"/>
      <c r="F4" s="657"/>
      <c r="G4" s="657"/>
      <c r="H4" s="657"/>
      <c r="I4" s="657"/>
    </row>
    <row r="5" spans="1:9" ht="18">
      <c r="A5" s="657" t="s">
        <v>555</v>
      </c>
      <c r="B5" s="657"/>
      <c r="C5" s="657"/>
      <c r="D5" s="657"/>
      <c r="E5" s="657"/>
      <c r="F5" s="657"/>
      <c r="G5" s="657"/>
      <c r="H5" s="657"/>
      <c r="I5" s="657"/>
    </row>
    <row r="6" spans="1:9" ht="15.75">
      <c r="A6" s="662" t="s">
        <v>340</v>
      </c>
      <c r="B6" s="662"/>
      <c r="C6" s="662"/>
      <c r="D6" s="662"/>
      <c r="E6" s="662"/>
      <c r="F6" s="662"/>
      <c r="G6" s="662"/>
      <c r="H6" s="662"/>
      <c r="I6" s="662"/>
    </row>
    <row r="7" spans="1:9" ht="15">
      <c r="A7" s="663" t="s">
        <v>388</v>
      </c>
      <c r="B7" s="663"/>
      <c r="C7" s="663"/>
      <c r="D7" s="663"/>
      <c r="E7" s="663"/>
      <c r="F7" s="663"/>
      <c r="G7" s="663"/>
      <c r="H7" s="663"/>
      <c r="I7" s="663"/>
    </row>
    <row r="8" spans="1:9" ht="15">
      <c r="A8" s="161"/>
      <c r="B8" s="161"/>
      <c r="C8" s="161"/>
      <c r="D8" s="161"/>
      <c r="E8" s="161"/>
      <c r="F8" s="161"/>
      <c r="G8" s="161"/>
      <c r="H8" s="161"/>
      <c r="I8" s="161"/>
    </row>
    <row r="9" spans="1:9" ht="15">
      <c r="A9" s="161"/>
      <c r="B9" s="161"/>
      <c r="C9" s="161"/>
      <c r="D9" s="161"/>
      <c r="E9" s="161"/>
      <c r="F9" s="161"/>
      <c r="G9" s="161"/>
      <c r="H9" s="161"/>
      <c r="I9" s="161"/>
    </row>
    <row r="10" spans="1:9" ht="15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 ht="15.75">
      <c r="A11" s="67"/>
      <c r="B11" s="65"/>
      <c r="C11" s="65"/>
      <c r="D11" s="65"/>
      <c r="E11" s="65"/>
      <c r="F11" s="65"/>
      <c r="G11" s="65"/>
      <c r="H11" s="664" t="s">
        <v>308</v>
      </c>
      <c r="I11" s="664"/>
    </row>
    <row r="12" spans="1:9" ht="51">
      <c r="A12" s="665" t="s">
        <v>389</v>
      </c>
      <c r="B12" s="666"/>
      <c r="C12" s="666"/>
      <c r="D12" s="666"/>
      <c r="E12" s="666"/>
      <c r="F12" s="666"/>
      <c r="G12" s="508" t="s">
        <v>39</v>
      </c>
      <c r="H12" s="508" t="s">
        <v>40</v>
      </c>
      <c r="I12" s="508" t="s">
        <v>41</v>
      </c>
    </row>
    <row r="13" spans="1:9" ht="12.75">
      <c r="A13" s="506">
        <v>1</v>
      </c>
      <c r="B13" s="667" t="s">
        <v>82</v>
      </c>
      <c r="C13" s="668"/>
      <c r="D13" s="668"/>
      <c r="E13" s="668"/>
      <c r="F13" s="668"/>
      <c r="G13" s="507">
        <f>G14+G18+G24+G28</f>
        <v>594</v>
      </c>
      <c r="H13" s="507">
        <f>H14+H18+H24+H28</f>
        <v>0</v>
      </c>
      <c r="I13" s="507">
        <f>I14+I18+I24+I28</f>
        <v>0</v>
      </c>
    </row>
    <row r="14" spans="1:9" ht="12.75">
      <c r="A14" s="257">
        <v>2</v>
      </c>
      <c r="B14" s="669" t="s">
        <v>83</v>
      </c>
      <c r="C14" s="670"/>
      <c r="D14" s="670"/>
      <c r="E14" s="670"/>
      <c r="F14" s="671"/>
      <c r="G14" s="227">
        <f>SUM(G15:G16)</f>
        <v>0</v>
      </c>
      <c r="H14" s="227">
        <f>SUM(H15:H16)</f>
        <v>0</v>
      </c>
      <c r="I14" s="227">
        <f>SUM(I15:I16)</f>
        <v>0</v>
      </c>
    </row>
    <row r="15" spans="1:9" ht="12.75">
      <c r="A15" s="257">
        <v>3</v>
      </c>
      <c r="B15" s="258" t="s">
        <v>84</v>
      </c>
      <c r="C15" s="259"/>
      <c r="D15" s="259"/>
      <c r="E15" s="259"/>
      <c r="F15" s="260"/>
      <c r="G15" s="261">
        <v>0</v>
      </c>
      <c r="H15" s="261"/>
      <c r="I15" s="261">
        <v>0</v>
      </c>
    </row>
    <row r="16" spans="1:9" ht="12.75">
      <c r="A16" s="257">
        <v>4</v>
      </c>
      <c r="B16" s="258" t="s">
        <v>85</v>
      </c>
      <c r="C16" s="259"/>
      <c r="D16" s="259"/>
      <c r="E16" s="259"/>
      <c r="F16" s="260"/>
      <c r="G16" s="261">
        <v>0</v>
      </c>
      <c r="H16" s="261"/>
      <c r="I16" s="261">
        <v>0</v>
      </c>
    </row>
    <row r="17" spans="1:9" ht="12.75">
      <c r="A17" s="257">
        <v>5</v>
      </c>
      <c r="B17" s="258" t="s">
        <v>86</v>
      </c>
      <c r="C17" s="259"/>
      <c r="D17" s="259"/>
      <c r="E17" s="259"/>
      <c r="F17" s="260"/>
      <c r="G17" s="261">
        <v>0</v>
      </c>
      <c r="H17" s="261"/>
      <c r="I17" s="261">
        <v>0</v>
      </c>
    </row>
    <row r="18" spans="1:9" ht="12.75">
      <c r="A18" s="257">
        <v>6</v>
      </c>
      <c r="B18" s="672" t="s">
        <v>29</v>
      </c>
      <c r="C18" s="673"/>
      <c r="D18" s="673"/>
      <c r="E18" s="673"/>
      <c r="F18" s="674"/>
      <c r="G18" s="227">
        <f>SUM(G19:G23)</f>
        <v>594</v>
      </c>
      <c r="H18" s="227">
        <f>SUM(H19:H23)</f>
        <v>0</v>
      </c>
      <c r="I18" s="227">
        <f>SUM(I19:I23)</f>
        <v>0</v>
      </c>
    </row>
    <row r="19" spans="1:9" ht="12.75">
      <c r="A19" s="257">
        <v>7</v>
      </c>
      <c r="B19" s="258" t="s">
        <v>87</v>
      </c>
      <c r="C19" s="259"/>
      <c r="D19" s="259"/>
      <c r="E19" s="259"/>
      <c r="F19" s="260"/>
      <c r="G19" s="261">
        <v>0</v>
      </c>
      <c r="H19" s="261"/>
      <c r="I19" s="261">
        <v>0</v>
      </c>
    </row>
    <row r="20" spans="1:9" ht="12.75">
      <c r="A20" s="257">
        <v>8</v>
      </c>
      <c r="B20" s="258" t="s">
        <v>88</v>
      </c>
      <c r="C20" s="259"/>
      <c r="D20" s="259"/>
      <c r="E20" s="259"/>
      <c r="F20" s="260"/>
      <c r="G20" s="261">
        <v>495</v>
      </c>
      <c r="H20" s="261"/>
      <c r="I20" s="261">
        <v>0</v>
      </c>
    </row>
    <row r="21" spans="1:9" ht="12.75">
      <c r="A21" s="257">
        <v>9</v>
      </c>
      <c r="B21" s="258" t="s">
        <v>89</v>
      </c>
      <c r="C21" s="259"/>
      <c r="D21" s="259"/>
      <c r="E21" s="259"/>
      <c r="F21" s="260"/>
      <c r="G21" s="261">
        <v>0</v>
      </c>
      <c r="H21" s="261"/>
      <c r="I21" s="261">
        <v>0</v>
      </c>
    </row>
    <row r="22" spans="1:9" ht="12.75">
      <c r="A22" s="257">
        <v>10</v>
      </c>
      <c r="B22" s="258" t="s">
        <v>90</v>
      </c>
      <c r="C22" s="259"/>
      <c r="D22" s="259"/>
      <c r="E22" s="259"/>
      <c r="F22" s="260"/>
      <c r="G22" s="261">
        <v>99</v>
      </c>
      <c r="H22" s="261"/>
      <c r="I22" s="261">
        <v>0</v>
      </c>
    </row>
    <row r="23" spans="1:9" ht="12.75">
      <c r="A23" s="257">
        <v>11</v>
      </c>
      <c r="B23" s="258" t="s">
        <v>91</v>
      </c>
      <c r="C23" s="259"/>
      <c r="D23" s="259"/>
      <c r="E23" s="259"/>
      <c r="F23" s="260"/>
      <c r="G23" s="261">
        <v>0</v>
      </c>
      <c r="H23" s="261"/>
      <c r="I23" s="261">
        <v>0</v>
      </c>
    </row>
    <row r="24" spans="1:9" ht="12.75">
      <c r="A24" s="257">
        <v>12</v>
      </c>
      <c r="B24" s="672" t="s">
        <v>92</v>
      </c>
      <c r="C24" s="673"/>
      <c r="D24" s="673"/>
      <c r="E24" s="673"/>
      <c r="F24" s="674"/>
      <c r="G24" s="227">
        <f>SUM(G25:G27)</f>
        <v>0</v>
      </c>
      <c r="H24" s="227">
        <f>SUM(H25:H27)</f>
        <v>0</v>
      </c>
      <c r="I24" s="227">
        <f>SUM(I25:I27)</f>
        <v>0</v>
      </c>
    </row>
    <row r="25" spans="1:9" ht="12.75">
      <c r="A25" s="257">
        <v>13</v>
      </c>
      <c r="B25" s="258" t="s">
        <v>93</v>
      </c>
      <c r="C25" s="259"/>
      <c r="D25" s="259"/>
      <c r="E25" s="259"/>
      <c r="F25" s="260"/>
      <c r="G25" s="261">
        <v>0</v>
      </c>
      <c r="H25" s="261"/>
      <c r="I25" s="261">
        <v>0</v>
      </c>
    </row>
    <row r="26" spans="1:9" ht="12.75">
      <c r="A26" s="257">
        <v>14</v>
      </c>
      <c r="B26" s="258" t="s">
        <v>94</v>
      </c>
      <c r="C26" s="259"/>
      <c r="D26" s="259"/>
      <c r="E26" s="259"/>
      <c r="F26" s="260"/>
      <c r="G26" s="261">
        <v>0</v>
      </c>
      <c r="H26" s="261"/>
      <c r="I26" s="261">
        <v>0</v>
      </c>
    </row>
    <row r="27" spans="1:9" ht="12.75">
      <c r="A27" s="257">
        <v>15</v>
      </c>
      <c r="B27" s="262" t="s">
        <v>95</v>
      </c>
      <c r="C27" s="259"/>
      <c r="D27" s="259"/>
      <c r="E27" s="259"/>
      <c r="F27" s="260"/>
      <c r="G27" s="261">
        <v>0</v>
      </c>
      <c r="H27" s="261"/>
      <c r="I27" s="261">
        <v>0</v>
      </c>
    </row>
    <row r="28" spans="1:9" ht="12.75">
      <c r="A28" s="257">
        <v>16</v>
      </c>
      <c r="B28" s="675" t="s">
        <v>96</v>
      </c>
      <c r="C28" s="676"/>
      <c r="D28" s="676"/>
      <c r="E28" s="676"/>
      <c r="F28" s="677"/>
      <c r="G28" s="227">
        <f>SUM(G29:G30)</f>
        <v>0</v>
      </c>
      <c r="H28" s="227">
        <f>SUM(H29:H30)</f>
        <v>0</v>
      </c>
      <c r="I28" s="227">
        <f>SUM(I29:I30)</f>
        <v>0</v>
      </c>
    </row>
    <row r="29" spans="1:9" ht="12.75">
      <c r="A29" s="257">
        <v>17</v>
      </c>
      <c r="B29" s="678" t="s">
        <v>97</v>
      </c>
      <c r="C29" s="679"/>
      <c r="D29" s="679"/>
      <c r="E29" s="679"/>
      <c r="F29" s="680"/>
      <c r="G29" s="261">
        <v>0</v>
      </c>
      <c r="H29" s="261"/>
      <c r="I29" s="261">
        <v>0</v>
      </c>
    </row>
    <row r="30" spans="1:9" ht="12.75">
      <c r="A30" s="257">
        <v>18</v>
      </c>
      <c r="B30" s="678" t="s">
        <v>98</v>
      </c>
      <c r="C30" s="679"/>
      <c r="D30" s="679"/>
      <c r="E30" s="679"/>
      <c r="F30" s="680"/>
      <c r="G30" s="261">
        <v>0</v>
      </c>
      <c r="H30" s="261"/>
      <c r="I30" s="261">
        <v>0</v>
      </c>
    </row>
    <row r="31" spans="1:9" ht="12.75">
      <c r="A31" s="263">
        <v>19</v>
      </c>
      <c r="B31" s="681" t="s">
        <v>99</v>
      </c>
      <c r="C31" s="682"/>
      <c r="D31" s="682"/>
      <c r="E31" s="682"/>
      <c r="F31" s="683"/>
      <c r="G31" s="236">
        <f>SUM(G32+G38)</f>
        <v>297</v>
      </c>
      <c r="H31" s="236">
        <f>H32+H38</f>
        <v>0</v>
      </c>
      <c r="I31" s="236">
        <f>I32+I38</f>
        <v>442</v>
      </c>
    </row>
    <row r="32" spans="1:9" ht="12.75">
      <c r="A32" s="257">
        <v>20</v>
      </c>
      <c r="B32" s="684" t="s">
        <v>390</v>
      </c>
      <c r="C32" s="685"/>
      <c r="D32" s="685"/>
      <c r="E32" s="685"/>
      <c r="F32" s="686"/>
      <c r="G32" s="227">
        <f>SUM(G33:G37)</f>
        <v>297</v>
      </c>
      <c r="H32" s="227">
        <f>SUM(H33:H37)</f>
        <v>0</v>
      </c>
      <c r="I32" s="227">
        <f>SUM(I33:I37)</f>
        <v>442</v>
      </c>
    </row>
    <row r="33" spans="1:9" ht="12.75">
      <c r="A33" s="257">
        <v>21</v>
      </c>
      <c r="B33" s="687" t="s">
        <v>100</v>
      </c>
      <c r="C33" s="688"/>
      <c r="D33" s="688"/>
      <c r="E33" s="688"/>
      <c r="F33" s="260"/>
      <c r="G33" s="261">
        <v>297</v>
      </c>
      <c r="H33" s="261"/>
      <c r="I33" s="261">
        <v>442</v>
      </c>
    </row>
    <row r="34" spans="1:9" ht="12.75">
      <c r="A34" s="257">
        <v>22</v>
      </c>
      <c r="B34" s="687" t="s">
        <v>101</v>
      </c>
      <c r="C34" s="688"/>
      <c r="D34" s="688"/>
      <c r="E34" s="688"/>
      <c r="F34" s="260"/>
      <c r="G34" s="261">
        <v>0</v>
      </c>
      <c r="H34" s="261"/>
      <c r="I34" s="261">
        <v>0</v>
      </c>
    </row>
    <row r="35" spans="1:9" ht="12.75">
      <c r="A35" s="264">
        <v>23</v>
      </c>
      <c r="B35" s="687" t="s">
        <v>102</v>
      </c>
      <c r="C35" s="688"/>
      <c r="D35" s="688"/>
      <c r="E35" s="688"/>
      <c r="F35" s="260"/>
      <c r="G35" s="261">
        <v>0</v>
      </c>
      <c r="H35" s="261"/>
      <c r="I35" s="261">
        <v>0</v>
      </c>
    </row>
    <row r="36" spans="1:9" ht="12.75">
      <c r="A36" s="257">
        <v>24</v>
      </c>
      <c r="B36" s="695" t="s">
        <v>103</v>
      </c>
      <c r="C36" s="696"/>
      <c r="D36" s="696"/>
      <c r="E36" s="696"/>
      <c r="F36" s="697"/>
      <c r="G36" s="261">
        <v>0</v>
      </c>
      <c r="H36" s="261"/>
      <c r="I36" s="261">
        <v>0</v>
      </c>
    </row>
    <row r="37" spans="1:9" ht="12.75">
      <c r="A37" s="264">
        <v>25</v>
      </c>
      <c r="B37" s="687" t="s">
        <v>104</v>
      </c>
      <c r="C37" s="688"/>
      <c r="D37" s="688"/>
      <c r="E37" s="688"/>
      <c r="F37" s="260"/>
      <c r="G37" s="261">
        <v>0</v>
      </c>
      <c r="H37" s="261"/>
      <c r="I37" s="261">
        <v>0</v>
      </c>
    </row>
    <row r="38" spans="1:9" ht="12.75">
      <c r="A38" s="264">
        <v>26</v>
      </c>
      <c r="B38" s="698" t="s">
        <v>105</v>
      </c>
      <c r="C38" s="679"/>
      <c r="D38" s="679"/>
      <c r="E38" s="679"/>
      <c r="F38" s="680"/>
      <c r="G38" s="227">
        <f>SUM(G39:G40)</f>
        <v>0</v>
      </c>
      <c r="H38" s="227">
        <f>SUM(H39:H40)</f>
        <v>0</v>
      </c>
      <c r="I38" s="227">
        <f>SUM(I39:I40)</f>
        <v>0</v>
      </c>
    </row>
    <row r="39" spans="1:9" ht="12.75">
      <c r="A39" s="264">
        <v>27</v>
      </c>
      <c r="B39" s="258" t="s">
        <v>106</v>
      </c>
      <c r="C39" s="259"/>
      <c r="D39" s="259"/>
      <c r="E39" s="259"/>
      <c r="F39" s="260"/>
      <c r="G39" s="261">
        <v>0</v>
      </c>
      <c r="H39" s="261"/>
      <c r="I39" s="261">
        <v>0</v>
      </c>
    </row>
    <row r="40" spans="1:9" ht="12.75">
      <c r="A40" s="264">
        <v>28</v>
      </c>
      <c r="B40" s="258" t="s">
        <v>107</v>
      </c>
      <c r="C40" s="259"/>
      <c r="D40" s="259"/>
      <c r="E40" s="259"/>
      <c r="F40" s="260"/>
      <c r="G40" s="261">
        <v>0</v>
      </c>
      <c r="H40" s="261"/>
      <c r="I40" s="261">
        <v>0</v>
      </c>
    </row>
    <row r="41" spans="1:9" ht="12.75">
      <c r="A41" s="263">
        <v>29</v>
      </c>
      <c r="B41" s="699" t="s">
        <v>108</v>
      </c>
      <c r="C41" s="700"/>
      <c r="D41" s="700"/>
      <c r="E41" s="700"/>
      <c r="F41" s="701"/>
      <c r="G41" s="236">
        <f>SUM(G42:G45)</f>
        <v>4517</v>
      </c>
      <c r="H41" s="236">
        <f>SUM(H42:H45)</f>
        <v>0</v>
      </c>
      <c r="I41" s="236">
        <f>SUM(I42:I45)</f>
        <v>3374</v>
      </c>
    </row>
    <row r="42" spans="1:9" ht="12.75">
      <c r="A42" s="264">
        <v>30</v>
      </c>
      <c r="B42" s="689" t="s">
        <v>391</v>
      </c>
      <c r="C42" s="688"/>
      <c r="D42" s="688"/>
      <c r="E42" s="688"/>
      <c r="F42" s="680"/>
      <c r="G42" s="227">
        <v>0</v>
      </c>
      <c r="H42" s="227"/>
      <c r="I42" s="227">
        <v>0</v>
      </c>
    </row>
    <row r="43" spans="1:9" ht="12.75">
      <c r="A43" s="257">
        <v>31</v>
      </c>
      <c r="B43" s="689" t="s">
        <v>109</v>
      </c>
      <c r="C43" s="688"/>
      <c r="D43" s="688"/>
      <c r="E43" s="688"/>
      <c r="F43" s="680"/>
      <c r="G43" s="261">
        <v>0</v>
      </c>
      <c r="H43" s="261"/>
      <c r="I43" s="261">
        <v>0</v>
      </c>
    </row>
    <row r="44" spans="1:9" ht="12.75">
      <c r="A44" s="257">
        <v>32</v>
      </c>
      <c r="B44" s="689" t="s">
        <v>110</v>
      </c>
      <c r="C44" s="688"/>
      <c r="D44" s="688"/>
      <c r="E44" s="688"/>
      <c r="F44" s="680"/>
      <c r="G44" s="261">
        <v>4517</v>
      </c>
      <c r="H44" s="261"/>
      <c r="I44" s="261">
        <v>3374</v>
      </c>
    </row>
    <row r="45" spans="1:9" ht="12.75">
      <c r="A45" s="257">
        <v>33</v>
      </c>
      <c r="B45" s="689" t="s">
        <v>111</v>
      </c>
      <c r="C45" s="688"/>
      <c r="D45" s="688"/>
      <c r="E45" s="688"/>
      <c r="F45" s="680"/>
      <c r="G45" s="261">
        <v>0</v>
      </c>
      <c r="H45" s="261"/>
      <c r="I45" s="261">
        <v>0</v>
      </c>
    </row>
    <row r="46" spans="1:9" ht="12.75">
      <c r="A46" s="263">
        <v>34</v>
      </c>
      <c r="B46" s="699" t="s">
        <v>112</v>
      </c>
      <c r="C46" s="700"/>
      <c r="D46" s="700"/>
      <c r="E46" s="700"/>
      <c r="F46" s="701"/>
      <c r="G46" s="236">
        <f>G47+G56+G65</f>
        <v>1702</v>
      </c>
      <c r="H46" s="236">
        <f>H47+H56+H65</f>
        <v>0</v>
      </c>
      <c r="I46" s="236">
        <f>I47+I56+I65</f>
        <v>1775</v>
      </c>
    </row>
    <row r="47" spans="1:9" ht="12.75">
      <c r="A47" s="257">
        <v>35</v>
      </c>
      <c r="B47" s="689" t="s">
        <v>113</v>
      </c>
      <c r="C47" s="688"/>
      <c r="D47" s="688"/>
      <c r="E47" s="688"/>
      <c r="F47" s="680"/>
      <c r="G47" s="265">
        <f>SUM(G48:G55)</f>
        <v>1702</v>
      </c>
      <c r="H47" s="265">
        <f>SUM(H48:H55)</f>
        <v>0</v>
      </c>
      <c r="I47" s="265">
        <f>SUM(I48:I55)</f>
        <v>1775</v>
      </c>
    </row>
    <row r="48" spans="1:9" ht="12.75">
      <c r="A48" s="257">
        <v>36</v>
      </c>
      <c r="B48" s="258" t="s">
        <v>114</v>
      </c>
      <c r="C48" s="259"/>
      <c r="D48" s="259"/>
      <c r="E48" s="259"/>
      <c r="F48" s="260"/>
      <c r="G48" s="261">
        <v>0</v>
      </c>
      <c r="H48" s="261"/>
      <c r="I48" s="261">
        <v>0</v>
      </c>
    </row>
    <row r="49" spans="1:9" ht="12.75">
      <c r="A49" s="257">
        <v>37</v>
      </c>
      <c r="B49" s="258" t="s">
        <v>115</v>
      </c>
      <c r="C49" s="258"/>
      <c r="D49" s="258"/>
      <c r="E49" s="258"/>
      <c r="F49" s="266"/>
      <c r="G49" s="261">
        <v>0</v>
      </c>
      <c r="H49" s="261"/>
      <c r="I49" s="261">
        <v>0</v>
      </c>
    </row>
    <row r="50" spans="1:9" ht="12.75">
      <c r="A50" s="257">
        <v>38</v>
      </c>
      <c r="B50" s="258" t="s">
        <v>116</v>
      </c>
      <c r="C50" s="258"/>
      <c r="D50" s="267"/>
      <c r="E50" s="267"/>
      <c r="F50" s="266"/>
      <c r="G50" s="261">
        <v>0</v>
      </c>
      <c r="H50" s="261"/>
      <c r="I50" s="261">
        <v>0</v>
      </c>
    </row>
    <row r="51" spans="1:9" ht="12.75">
      <c r="A51" s="257">
        <v>39</v>
      </c>
      <c r="B51" s="258" t="s">
        <v>117</v>
      </c>
      <c r="C51" s="258"/>
      <c r="D51" s="267"/>
      <c r="E51" s="267"/>
      <c r="F51" s="266"/>
      <c r="G51" s="261">
        <v>1702</v>
      </c>
      <c r="H51" s="261"/>
      <c r="I51" s="261">
        <v>1775</v>
      </c>
    </row>
    <row r="52" spans="1:9" ht="12.75">
      <c r="A52" s="257">
        <v>40</v>
      </c>
      <c r="B52" s="258" t="s">
        <v>118</v>
      </c>
      <c r="C52" s="258"/>
      <c r="D52" s="267"/>
      <c r="E52" s="267"/>
      <c r="F52" s="266"/>
      <c r="G52" s="261">
        <v>0</v>
      </c>
      <c r="H52" s="261"/>
      <c r="I52" s="261">
        <v>0</v>
      </c>
    </row>
    <row r="53" spans="1:9" ht="12.75">
      <c r="A53" s="257">
        <v>41</v>
      </c>
      <c r="B53" s="258" t="s">
        <v>119</v>
      </c>
      <c r="C53" s="258"/>
      <c r="D53" s="258"/>
      <c r="E53" s="267"/>
      <c r="F53" s="266"/>
      <c r="G53" s="261">
        <v>0</v>
      </c>
      <c r="H53" s="261"/>
      <c r="I53" s="261">
        <v>0</v>
      </c>
    </row>
    <row r="54" spans="1:9" ht="12.75">
      <c r="A54" s="257">
        <v>42</v>
      </c>
      <c r="B54" s="692" t="s">
        <v>120</v>
      </c>
      <c r="C54" s="693"/>
      <c r="D54" s="693"/>
      <c r="E54" s="693"/>
      <c r="F54" s="694"/>
      <c r="G54" s="261">
        <v>0</v>
      </c>
      <c r="H54" s="261"/>
      <c r="I54" s="261">
        <v>0</v>
      </c>
    </row>
    <row r="55" spans="1:9" ht="12.75">
      <c r="A55" s="257">
        <v>43</v>
      </c>
      <c r="B55" s="258" t="s">
        <v>121</v>
      </c>
      <c r="C55" s="258"/>
      <c r="D55" s="258"/>
      <c r="E55" s="267"/>
      <c r="F55" s="266"/>
      <c r="G55" s="261">
        <v>0</v>
      </c>
      <c r="H55" s="261"/>
      <c r="I55" s="261">
        <v>0</v>
      </c>
    </row>
    <row r="56" spans="1:9" ht="12.75">
      <c r="A56" s="257">
        <v>44</v>
      </c>
      <c r="B56" s="689" t="s">
        <v>122</v>
      </c>
      <c r="C56" s="690"/>
      <c r="D56" s="690"/>
      <c r="E56" s="690"/>
      <c r="F56" s="691"/>
      <c r="G56" s="227">
        <f>SUM(G57:G64)</f>
        <v>0</v>
      </c>
      <c r="H56" s="227">
        <f>SUM(H57:H64)</f>
        <v>0</v>
      </c>
      <c r="I56" s="227">
        <f>SUM(I57:I64)</f>
        <v>0</v>
      </c>
    </row>
    <row r="57" spans="1:9" ht="12.75">
      <c r="A57" s="257">
        <v>45</v>
      </c>
      <c r="B57" s="258" t="s">
        <v>114</v>
      </c>
      <c r="C57" s="259"/>
      <c r="D57" s="259"/>
      <c r="E57" s="259"/>
      <c r="F57" s="260"/>
      <c r="G57" s="261">
        <v>0</v>
      </c>
      <c r="H57" s="261"/>
      <c r="I57" s="261">
        <v>0</v>
      </c>
    </row>
    <row r="58" spans="1:9" ht="12.75">
      <c r="A58" s="257">
        <v>46</v>
      </c>
      <c r="B58" s="258" t="s">
        <v>115</v>
      </c>
      <c r="C58" s="258"/>
      <c r="D58" s="258"/>
      <c r="E58" s="258"/>
      <c r="F58" s="266"/>
      <c r="G58" s="261">
        <v>0</v>
      </c>
      <c r="H58" s="261"/>
      <c r="I58" s="261">
        <v>0</v>
      </c>
    </row>
    <row r="59" spans="1:9" ht="12.75">
      <c r="A59" s="257">
        <v>47</v>
      </c>
      <c r="B59" s="258" t="s">
        <v>116</v>
      </c>
      <c r="C59" s="258"/>
      <c r="D59" s="267"/>
      <c r="E59" s="267"/>
      <c r="F59" s="266"/>
      <c r="G59" s="261">
        <v>0</v>
      </c>
      <c r="H59" s="261"/>
      <c r="I59" s="261">
        <v>0</v>
      </c>
    </row>
    <row r="60" spans="1:9" ht="12.75">
      <c r="A60" s="257">
        <v>48</v>
      </c>
      <c r="B60" s="258" t="s">
        <v>117</v>
      </c>
      <c r="C60" s="258"/>
      <c r="D60" s="267"/>
      <c r="E60" s="267"/>
      <c r="F60" s="266"/>
      <c r="G60" s="261">
        <v>0</v>
      </c>
      <c r="H60" s="261"/>
      <c r="I60" s="261">
        <v>0</v>
      </c>
    </row>
    <row r="61" spans="1:9" ht="12.75">
      <c r="A61" s="257">
        <v>49</v>
      </c>
      <c r="B61" s="258" t="s">
        <v>118</v>
      </c>
      <c r="C61" s="258"/>
      <c r="D61" s="267"/>
      <c r="E61" s="267"/>
      <c r="F61" s="266"/>
      <c r="G61" s="261">
        <v>0</v>
      </c>
      <c r="H61" s="261"/>
      <c r="I61" s="261">
        <v>0</v>
      </c>
    </row>
    <row r="62" spans="1:9" ht="12.75">
      <c r="A62" s="257">
        <v>50</v>
      </c>
      <c r="B62" s="258" t="s">
        <v>119</v>
      </c>
      <c r="C62" s="258"/>
      <c r="D62" s="258"/>
      <c r="E62" s="267"/>
      <c r="F62" s="266"/>
      <c r="G62" s="261">
        <v>0</v>
      </c>
      <c r="H62" s="261"/>
      <c r="I62" s="261">
        <v>0</v>
      </c>
    </row>
    <row r="63" spans="1:9" ht="12.75">
      <c r="A63" s="257">
        <v>51</v>
      </c>
      <c r="B63" s="692" t="s">
        <v>120</v>
      </c>
      <c r="C63" s="693"/>
      <c r="D63" s="693"/>
      <c r="E63" s="693"/>
      <c r="F63" s="694"/>
      <c r="G63" s="261">
        <v>0</v>
      </c>
      <c r="H63" s="261"/>
      <c r="I63" s="261">
        <v>0</v>
      </c>
    </row>
    <row r="64" spans="1:9" ht="12.75">
      <c r="A64" s="257">
        <v>52</v>
      </c>
      <c r="B64" s="258" t="s">
        <v>121</v>
      </c>
      <c r="C64" s="258"/>
      <c r="D64" s="258"/>
      <c r="E64" s="267"/>
      <c r="F64" s="266"/>
      <c r="G64" s="261">
        <v>0</v>
      </c>
      <c r="H64" s="261"/>
      <c r="I64" s="261">
        <v>0</v>
      </c>
    </row>
    <row r="65" spans="1:9" ht="12.75">
      <c r="A65" s="257">
        <v>53</v>
      </c>
      <c r="B65" s="689" t="s">
        <v>123</v>
      </c>
      <c r="C65" s="688"/>
      <c r="D65" s="688"/>
      <c r="E65" s="688"/>
      <c r="F65" s="680"/>
      <c r="G65" s="227">
        <f>SUM(G66:G72)</f>
        <v>0</v>
      </c>
      <c r="H65" s="227">
        <f>SUM(H66:H72)</f>
        <v>0</v>
      </c>
      <c r="I65" s="227">
        <f>SUM(I66:I72)</f>
        <v>0</v>
      </c>
    </row>
    <row r="66" spans="1:9" ht="12.75">
      <c r="A66" s="257">
        <v>54</v>
      </c>
      <c r="B66" s="258" t="s">
        <v>124</v>
      </c>
      <c r="C66" s="259"/>
      <c r="D66" s="259"/>
      <c r="E66" s="259"/>
      <c r="F66" s="260"/>
      <c r="G66" s="261">
        <v>0</v>
      </c>
      <c r="H66" s="261"/>
      <c r="I66" s="261">
        <v>0</v>
      </c>
    </row>
    <row r="67" spans="1:9" ht="12.75">
      <c r="A67" s="257">
        <v>55</v>
      </c>
      <c r="B67" s="258" t="s">
        <v>125</v>
      </c>
      <c r="C67" s="258"/>
      <c r="D67" s="258"/>
      <c r="E67" s="258"/>
      <c r="F67" s="266"/>
      <c r="G67" s="261">
        <v>0</v>
      </c>
      <c r="H67" s="261"/>
      <c r="I67" s="261">
        <v>0</v>
      </c>
    </row>
    <row r="68" spans="1:9" ht="12.75">
      <c r="A68" s="257">
        <v>56</v>
      </c>
      <c r="B68" s="258" t="s">
        <v>126</v>
      </c>
      <c r="C68" s="258"/>
      <c r="D68" s="267"/>
      <c r="E68" s="267"/>
      <c r="F68" s="266"/>
      <c r="G68" s="261">
        <v>0</v>
      </c>
      <c r="H68" s="261"/>
      <c r="I68" s="261">
        <v>0</v>
      </c>
    </row>
    <row r="69" spans="1:9" ht="12.75">
      <c r="A69" s="257">
        <v>57</v>
      </c>
      <c r="B69" s="258" t="s">
        <v>127</v>
      </c>
      <c r="C69" s="258"/>
      <c r="D69" s="267"/>
      <c r="E69" s="267"/>
      <c r="F69" s="266"/>
      <c r="G69" s="261">
        <v>0</v>
      </c>
      <c r="H69" s="261"/>
      <c r="I69" s="261">
        <v>0</v>
      </c>
    </row>
    <row r="70" spans="1:9" ht="12.75">
      <c r="A70" s="257">
        <v>58</v>
      </c>
      <c r="B70" s="258" t="s">
        <v>128</v>
      </c>
      <c r="C70" s="258"/>
      <c r="D70" s="267"/>
      <c r="E70" s="267"/>
      <c r="F70" s="266"/>
      <c r="G70" s="261">
        <v>0</v>
      </c>
      <c r="H70" s="261"/>
      <c r="I70" s="261">
        <v>0</v>
      </c>
    </row>
    <row r="71" spans="1:9" ht="12.75">
      <c r="A71" s="257">
        <v>59</v>
      </c>
      <c r="B71" s="258" t="s">
        <v>129</v>
      </c>
      <c r="C71" s="258"/>
      <c r="D71" s="258"/>
      <c r="E71" s="267"/>
      <c r="F71" s="266"/>
      <c r="G71" s="261">
        <v>0</v>
      </c>
      <c r="H71" s="261"/>
      <c r="I71" s="261">
        <v>0</v>
      </c>
    </row>
    <row r="72" spans="1:9" ht="12.75">
      <c r="A72" s="257">
        <v>60</v>
      </c>
      <c r="B72" s="258" t="s">
        <v>130</v>
      </c>
      <c r="C72" s="258"/>
      <c r="D72" s="258"/>
      <c r="E72" s="258"/>
      <c r="F72" s="266"/>
      <c r="G72" s="261">
        <v>0</v>
      </c>
      <c r="H72" s="261"/>
      <c r="I72" s="261">
        <v>0</v>
      </c>
    </row>
    <row r="73" spans="1:9" ht="12.75">
      <c r="A73" s="257">
        <v>61</v>
      </c>
      <c r="B73" s="702" t="s">
        <v>392</v>
      </c>
      <c r="C73" s="703"/>
      <c r="D73" s="703"/>
      <c r="E73" s="703"/>
      <c r="F73" s="704"/>
      <c r="G73" s="261">
        <v>0</v>
      </c>
      <c r="H73" s="261"/>
      <c r="I73" s="261">
        <v>0</v>
      </c>
    </row>
    <row r="74" spans="1:9" ht="12.75">
      <c r="A74" s="257">
        <v>62</v>
      </c>
      <c r="B74" s="705" t="s">
        <v>393</v>
      </c>
      <c r="C74" s="706"/>
      <c r="D74" s="706"/>
      <c r="E74" s="706"/>
      <c r="F74" s="707"/>
      <c r="G74" s="261">
        <v>0</v>
      </c>
      <c r="H74" s="261"/>
      <c r="I74" s="261">
        <v>0</v>
      </c>
    </row>
    <row r="75" spans="1:9" ht="12.75">
      <c r="A75" s="263">
        <v>63</v>
      </c>
      <c r="B75" s="708" t="s">
        <v>494</v>
      </c>
      <c r="C75" s="709"/>
      <c r="D75" s="709"/>
      <c r="E75" s="709"/>
      <c r="F75" s="710"/>
      <c r="G75" s="236">
        <v>0</v>
      </c>
      <c r="H75" s="236"/>
      <c r="I75" s="236">
        <v>0</v>
      </c>
    </row>
    <row r="76" spans="1:9" ht="12.75">
      <c r="A76" s="263">
        <v>64</v>
      </c>
      <c r="B76" s="699" t="s">
        <v>132</v>
      </c>
      <c r="C76" s="700"/>
      <c r="D76" s="700"/>
      <c r="E76" s="700"/>
      <c r="F76" s="701"/>
      <c r="G76" s="268">
        <v>0</v>
      </c>
      <c r="H76" s="268">
        <f>SUM(H77:H79)</f>
        <v>0</v>
      </c>
      <c r="I76" s="268">
        <v>0</v>
      </c>
    </row>
    <row r="77" spans="1:9" ht="12.75">
      <c r="A77" s="257">
        <v>65</v>
      </c>
      <c r="B77" s="258" t="s">
        <v>133</v>
      </c>
      <c r="C77" s="259"/>
      <c r="D77" s="269"/>
      <c r="E77" s="269"/>
      <c r="F77" s="270"/>
      <c r="G77" s="261">
        <v>0</v>
      </c>
      <c r="H77" s="261"/>
      <c r="I77" s="261">
        <v>0</v>
      </c>
    </row>
    <row r="78" spans="1:9" ht="12.75">
      <c r="A78" s="257">
        <v>66</v>
      </c>
      <c r="B78" s="258" t="s">
        <v>134</v>
      </c>
      <c r="C78" s="258"/>
      <c r="D78" s="269"/>
      <c r="E78" s="269"/>
      <c r="F78" s="270"/>
      <c r="G78" s="261">
        <v>0</v>
      </c>
      <c r="H78" s="261"/>
      <c r="I78" s="261">
        <v>0</v>
      </c>
    </row>
    <row r="79" spans="1:9" ht="12.75">
      <c r="A79" s="257">
        <v>67</v>
      </c>
      <c r="B79" s="258" t="s">
        <v>135</v>
      </c>
      <c r="C79" s="258"/>
      <c r="D79" s="269"/>
      <c r="E79" s="269"/>
      <c r="F79" s="270"/>
      <c r="G79" s="261">
        <v>0</v>
      </c>
      <c r="H79" s="261"/>
      <c r="I79" s="261">
        <v>0</v>
      </c>
    </row>
    <row r="80" spans="1:9" ht="12.75">
      <c r="A80" s="263">
        <v>68</v>
      </c>
      <c r="B80" s="711" t="s">
        <v>136</v>
      </c>
      <c r="C80" s="712"/>
      <c r="D80" s="712"/>
      <c r="E80" s="712"/>
      <c r="F80" s="713"/>
      <c r="G80" s="236">
        <f>G13+G31+G41+G46+G75+G76</f>
        <v>7110</v>
      </c>
      <c r="H80" s="236">
        <f>H13+H31+H41+H46+H75+H76</f>
        <v>0</v>
      </c>
      <c r="I80" s="236">
        <f>I13+I31+I41+I46+I75+I76</f>
        <v>5591</v>
      </c>
    </row>
  </sheetData>
  <sheetProtection/>
  <mergeCells count="38">
    <mergeCell ref="B73:F73"/>
    <mergeCell ref="B74:F74"/>
    <mergeCell ref="B75:F75"/>
    <mergeCell ref="B76:F76"/>
    <mergeCell ref="B80:F80"/>
    <mergeCell ref="B43:F43"/>
    <mergeCell ref="B44:F44"/>
    <mergeCell ref="B45:F45"/>
    <mergeCell ref="B46:F46"/>
    <mergeCell ref="B47:F47"/>
    <mergeCell ref="B56:F56"/>
    <mergeCell ref="B54:F54"/>
    <mergeCell ref="B63:F63"/>
    <mergeCell ref="B65:F65"/>
    <mergeCell ref="B35:E35"/>
    <mergeCell ref="B36:F36"/>
    <mergeCell ref="B37:E37"/>
    <mergeCell ref="B38:F38"/>
    <mergeCell ref="B41:F41"/>
    <mergeCell ref="B42:F42"/>
    <mergeCell ref="B29:F29"/>
    <mergeCell ref="B30:F30"/>
    <mergeCell ref="B31:F31"/>
    <mergeCell ref="B32:F32"/>
    <mergeCell ref="B33:E33"/>
    <mergeCell ref="B34:E34"/>
    <mergeCell ref="A12:F12"/>
    <mergeCell ref="B13:F13"/>
    <mergeCell ref="B14:F14"/>
    <mergeCell ref="B18:F18"/>
    <mergeCell ref="B24:F24"/>
    <mergeCell ref="B28:F28"/>
    <mergeCell ref="A1:I1"/>
    <mergeCell ref="A4:I4"/>
    <mergeCell ref="A5:I5"/>
    <mergeCell ref="A6:I6"/>
    <mergeCell ref="A7:I7"/>
    <mergeCell ref="H11:I11"/>
  </mergeCells>
  <printOptions/>
  <pageMargins left="1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L1"/>
    </sheetView>
  </sheetViews>
  <sheetFormatPr defaultColWidth="9.140625" defaultRowHeight="12.75"/>
  <cols>
    <col min="2" max="2" width="11.140625" style="0" customWidth="1"/>
    <col min="6" max="6" width="14.28125" style="0" bestFit="1" customWidth="1"/>
  </cols>
  <sheetData>
    <row r="1" spans="1:12" ht="18.75" customHeight="1">
      <c r="A1" s="825" t="s">
        <v>690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</row>
    <row r="2" spans="1:12" ht="18.75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2" ht="18.75" customHeight="1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pans="1:12" ht="18.75">
      <c r="A4" s="927" t="s">
        <v>599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</row>
    <row r="5" spans="1:12" ht="18.75">
      <c r="A5" s="927" t="s">
        <v>600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</row>
    <row r="6" spans="1:12" ht="18.75">
      <c r="A6" s="929">
        <v>42369</v>
      </c>
      <c r="B6" s="929"/>
      <c r="C6" s="929"/>
      <c r="D6" s="929"/>
      <c r="E6" s="929"/>
      <c r="F6" s="929"/>
      <c r="G6" s="929"/>
      <c r="H6" s="929"/>
      <c r="I6" s="929"/>
      <c r="J6" s="929"/>
      <c r="K6" s="929"/>
      <c r="L6" s="929"/>
    </row>
    <row r="7" spans="1:12" ht="18.75">
      <c r="A7" s="575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</row>
    <row r="8" spans="1:12" ht="18.75">
      <c r="A8" s="575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</row>
    <row r="9" spans="1:12" ht="15.75">
      <c r="A9" s="576"/>
      <c r="B9" s="576"/>
      <c r="C9" s="576"/>
      <c r="D9" s="576"/>
      <c r="E9" s="576"/>
      <c r="F9" s="576"/>
      <c r="G9" s="577"/>
      <c r="H9" s="576"/>
      <c r="I9" s="576"/>
      <c r="J9" s="576"/>
      <c r="K9" s="578"/>
      <c r="L9" s="578" t="s">
        <v>567</v>
      </c>
    </row>
    <row r="10" spans="1:12" ht="15.75">
      <c r="A10" s="928" t="s">
        <v>0</v>
      </c>
      <c r="B10" s="928"/>
      <c r="C10" s="928" t="s">
        <v>601</v>
      </c>
      <c r="D10" s="928" t="s">
        <v>602</v>
      </c>
      <c r="E10" s="928" t="s">
        <v>603</v>
      </c>
      <c r="F10" s="928" t="s">
        <v>23</v>
      </c>
      <c r="G10" s="928" t="s">
        <v>604</v>
      </c>
      <c r="H10" s="928" t="s">
        <v>605</v>
      </c>
      <c r="I10" s="928"/>
      <c r="J10" s="928"/>
      <c r="K10" s="928"/>
      <c r="L10" s="928"/>
    </row>
    <row r="11" spans="1:12" ht="15.75">
      <c r="A11" s="928"/>
      <c r="B11" s="928"/>
      <c r="C11" s="928"/>
      <c r="D11" s="928"/>
      <c r="E11" s="928"/>
      <c r="F11" s="928"/>
      <c r="G11" s="928"/>
      <c r="H11" s="606" t="s">
        <v>606</v>
      </c>
      <c r="I11" s="606">
        <v>2016</v>
      </c>
      <c r="J11" s="606">
        <v>2017</v>
      </c>
      <c r="K11" s="606">
        <v>2018</v>
      </c>
      <c r="L11" s="606" t="s">
        <v>463</v>
      </c>
    </row>
    <row r="12" spans="1:12" ht="15.75">
      <c r="A12" s="600" t="s">
        <v>607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</row>
    <row r="13" spans="1:12" ht="15.75">
      <c r="A13" s="600" t="s">
        <v>608</v>
      </c>
      <c r="B13" s="601"/>
      <c r="C13" s="599"/>
      <c r="D13" s="599"/>
      <c r="E13" s="599"/>
      <c r="F13" s="599"/>
      <c r="G13" s="599"/>
      <c r="H13" s="599"/>
      <c r="I13" s="599"/>
      <c r="J13" s="599"/>
      <c r="K13" s="599"/>
      <c r="L13" s="597"/>
    </row>
    <row r="14" spans="1:12" ht="15.75">
      <c r="A14" s="600" t="s">
        <v>609</v>
      </c>
      <c r="B14" s="601"/>
      <c r="C14" s="599"/>
      <c r="D14" s="599"/>
      <c r="E14" s="599"/>
      <c r="F14" s="599"/>
      <c r="G14" s="599"/>
      <c r="H14" s="599"/>
      <c r="I14" s="599"/>
      <c r="J14" s="599"/>
      <c r="K14" s="599"/>
      <c r="L14" s="597"/>
    </row>
    <row r="15" spans="1:12" ht="38.25">
      <c r="A15" s="602">
        <v>1</v>
      </c>
      <c r="B15" s="603" t="s">
        <v>610</v>
      </c>
      <c r="C15" s="597">
        <v>5334</v>
      </c>
      <c r="D15" s="598">
        <v>2003</v>
      </c>
      <c r="E15" s="597">
        <v>1367</v>
      </c>
      <c r="F15" s="597">
        <v>500</v>
      </c>
      <c r="G15" s="597">
        <v>367</v>
      </c>
      <c r="H15" s="597">
        <v>180</v>
      </c>
      <c r="I15" s="597">
        <v>360</v>
      </c>
      <c r="J15" s="599">
        <v>180</v>
      </c>
      <c r="K15" s="599">
        <v>180</v>
      </c>
      <c r="L15" s="597">
        <f>SUM(G15:K15)</f>
        <v>1267</v>
      </c>
    </row>
    <row r="16" spans="1:12" ht="33" customHeight="1">
      <c r="A16" s="930" t="s">
        <v>656</v>
      </c>
      <c r="B16" s="931"/>
      <c r="C16" s="597">
        <f>SUM(C15)</f>
        <v>5334</v>
      </c>
      <c r="D16" s="597">
        <f aca="true" t="shared" si="0" ref="D16:L16">SUM(D15)</f>
        <v>2003</v>
      </c>
      <c r="E16" s="597">
        <f t="shared" si="0"/>
        <v>1367</v>
      </c>
      <c r="F16" s="597">
        <f t="shared" si="0"/>
        <v>500</v>
      </c>
      <c r="G16" s="597">
        <f t="shared" si="0"/>
        <v>367</v>
      </c>
      <c r="H16" s="597">
        <f t="shared" si="0"/>
        <v>180</v>
      </c>
      <c r="I16" s="597">
        <f t="shared" si="0"/>
        <v>360</v>
      </c>
      <c r="J16" s="597">
        <f t="shared" si="0"/>
        <v>180</v>
      </c>
      <c r="K16" s="597">
        <f t="shared" si="0"/>
        <v>180</v>
      </c>
      <c r="L16" s="597">
        <f t="shared" si="0"/>
        <v>1267</v>
      </c>
    </row>
    <row r="17" spans="1:12" ht="15.75">
      <c r="A17" s="600" t="s">
        <v>611</v>
      </c>
      <c r="B17" s="601"/>
      <c r="C17" s="599"/>
      <c r="D17" s="599"/>
      <c r="E17" s="599"/>
      <c r="F17" s="599"/>
      <c r="G17" s="599"/>
      <c r="H17" s="599"/>
      <c r="I17" s="599"/>
      <c r="J17" s="599"/>
      <c r="K17" s="599"/>
      <c r="L17" s="597"/>
    </row>
    <row r="18" spans="1:12" ht="15.75">
      <c r="A18" s="932" t="s">
        <v>612</v>
      </c>
      <c r="B18" s="932"/>
      <c r="C18" s="604"/>
      <c r="D18" s="605"/>
      <c r="E18" s="597"/>
      <c r="F18" s="597"/>
      <c r="G18" s="597"/>
      <c r="H18" s="597"/>
      <c r="I18" s="597"/>
      <c r="J18" s="597"/>
      <c r="K18" s="597"/>
      <c r="L18" s="597"/>
    </row>
    <row r="19" spans="1:12" ht="15.75">
      <c r="A19" s="933" t="s">
        <v>613</v>
      </c>
      <c r="B19" s="933"/>
      <c r="C19" s="607">
        <f>SUM(C16)</f>
        <v>5334</v>
      </c>
      <c r="D19" s="607">
        <f aca="true" t="shared" si="1" ref="D19:L19">SUM(D16)</f>
        <v>2003</v>
      </c>
      <c r="E19" s="607">
        <f t="shared" si="1"/>
        <v>1367</v>
      </c>
      <c r="F19" s="607">
        <f t="shared" si="1"/>
        <v>500</v>
      </c>
      <c r="G19" s="607">
        <f t="shared" si="1"/>
        <v>367</v>
      </c>
      <c r="H19" s="607">
        <f t="shared" si="1"/>
        <v>180</v>
      </c>
      <c r="I19" s="607">
        <f t="shared" si="1"/>
        <v>360</v>
      </c>
      <c r="J19" s="607">
        <f t="shared" si="1"/>
        <v>180</v>
      </c>
      <c r="K19" s="607">
        <f t="shared" si="1"/>
        <v>180</v>
      </c>
      <c r="L19" s="607">
        <f t="shared" si="1"/>
        <v>1267</v>
      </c>
    </row>
  </sheetData>
  <sheetProtection/>
  <mergeCells count="14">
    <mergeCell ref="H10:L10"/>
    <mergeCell ref="A16:B16"/>
    <mergeCell ref="A18:B18"/>
    <mergeCell ref="A19:B19"/>
    <mergeCell ref="A1:L1"/>
    <mergeCell ref="A4:L4"/>
    <mergeCell ref="A5:L5"/>
    <mergeCell ref="A10:B11"/>
    <mergeCell ref="C10:C11"/>
    <mergeCell ref="D10:D11"/>
    <mergeCell ref="E10:E11"/>
    <mergeCell ref="A6:L6"/>
    <mergeCell ref="F10:F11"/>
    <mergeCell ref="G10:G11"/>
  </mergeCells>
  <printOptions/>
  <pageMargins left="1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4.7109375" style="0" customWidth="1"/>
    <col min="2" max="8" width="7.7109375" style="0" customWidth="1"/>
  </cols>
  <sheetData>
    <row r="1" spans="1:10" ht="18.75">
      <c r="A1" s="825" t="s">
        <v>691</v>
      </c>
      <c r="B1" s="825"/>
      <c r="C1" s="825"/>
      <c r="D1" s="825"/>
      <c r="E1" s="825"/>
      <c r="F1" s="825"/>
      <c r="G1" s="825"/>
      <c r="H1" s="825"/>
      <c r="I1" s="547"/>
      <c r="J1" s="547"/>
    </row>
    <row r="2" spans="1:10" ht="18.75">
      <c r="A2" s="553"/>
      <c r="B2" s="553"/>
      <c r="C2" s="553"/>
      <c r="D2" s="553"/>
      <c r="E2" s="553"/>
      <c r="F2" s="553"/>
      <c r="G2" s="553"/>
      <c r="H2" s="553"/>
      <c r="I2" s="547"/>
      <c r="J2" s="547"/>
    </row>
    <row r="3" spans="1:10" ht="18.75">
      <c r="A3" s="553"/>
      <c r="B3" s="553"/>
      <c r="C3" s="553"/>
      <c r="D3" s="553"/>
      <c r="E3" s="553"/>
      <c r="F3" s="553"/>
      <c r="G3" s="553"/>
      <c r="H3" s="553"/>
      <c r="I3" s="547"/>
      <c r="J3" s="547"/>
    </row>
    <row r="4" spans="1:10" ht="18.75">
      <c r="A4" s="553"/>
      <c r="B4" s="553"/>
      <c r="C4" s="553"/>
      <c r="D4" s="553"/>
      <c r="E4" s="553"/>
      <c r="F4" s="553"/>
      <c r="G4" s="553"/>
      <c r="H4" s="553"/>
      <c r="I4" s="547"/>
      <c r="J4" s="547"/>
    </row>
    <row r="5" spans="1:10" ht="15.75">
      <c r="A5" s="935" t="s">
        <v>614</v>
      </c>
      <c r="B5" s="935"/>
      <c r="C5" s="935"/>
      <c r="D5" s="935"/>
      <c r="E5" s="935"/>
      <c r="F5" s="935"/>
      <c r="G5" s="935"/>
      <c r="H5" s="580"/>
      <c r="I5" s="581"/>
      <c r="J5" s="581"/>
    </row>
    <row r="6" spans="1:10" ht="15.75">
      <c r="A6" s="935" t="s">
        <v>615</v>
      </c>
      <c r="B6" s="935"/>
      <c r="C6" s="935"/>
      <c r="D6" s="935"/>
      <c r="E6" s="935"/>
      <c r="F6" s="935"/>
      <c r="G6" s="935"/>
      <c r="H6" s="580"/>
      <c r="I6" s="581"/>
      <c r="J6" s="581"/>
    </row>
    <row r="7" spans="1:10" ht="15.75">
      <c r="A7" s="579"/>
      <c r="B7" s="579"/>
      <c r="C7" s="579"/>
      <c r="D7" s="579"/>
      <c r="E7" s="579"/>
      <c r="F7" s="579"/>
      <c r="G7" s="579"/>
      <c r="H7" s="580"/>
      <c r="I7" s="581"/>
      <c r="J7" s="581"/>
    </row>
    <row r="8" spans="1:10" ht="15.75">
      <c r="A8" s="579"/>
      <c r="B8" s="579"/>
      <c r="C8" s="579"/>
      <c r="D8" s="579"/>
      <c r="E8" s="579"/>
      <c r="F8" s="579"/>
      <c r="G8" s="579"/>
      <c r="H8" s="580"/>
      <c r="I8" s="581"/>
      <c r="J8" s="581"/>
    </row>
    <row r="9" spans="1:10" ht="15.75">
      <c r="A9" s="579"/>
      <c r="B9" s="579"/>
      <c r="C9" s="579"/>
      <c r="D9" s="579"/>
      <c r="E9" s="579"/>
      <c r="F9" s="579"/>
      <c r="G9" s="579"/>
      <c r="H9" s="580"/>
      <c r="I9" s="581"/>
      <c r="J9" s="581"/>
    </row>
    <row r="10" spans="1:10" ht="15.75">
      <c r="A10" s="579"/>
      <c r="B10" s="579"/>
      <c r="C10" s="579"/>
      <c r="D10" s="579"/>
      <c r="E10" s="579"/>
      <c r="F10" s="579"/>
      <c r="G10" s="579"/>
      <c r="H10" s="580"/>
      <c r="I10" s="581"/>
      <c r="J10" s="581"/>
    </row>
    <row r="11" spans="1:10" ht="15.75">
      <c r="A11" s="579"/>
      <c r="B11" s="579"/>
      <c r="C11" s="579"/>
      <c r="D11" s="579"/>
      <c r="E11" s="579"/>
      <c r="F11" s="579"/>
      <c r="G11" s="579"/>
      <c r="H11" s="580"/>
      <c r="I11" s="581"/>
      <c r="J11" s="581"/>
    </row>
    <row r="12" spans="1:10" ht="13.5" customHeight="1">
      <c r="A12" s="582"/>
      <c r="B12" s="583"/>
      <c r="C12" s="583"/>
      <c r="D12" s="583"/>
      <c r="E12" s="583"/>
      <c r="F12" s="583"/>
      <c r="G12" s="934" t="s">
        <v>308</v>
      </c>
      <c r="H12" s="934"/>
      <c r="I12" s="584"/>
      <c r="J12" s="584"/>
    </row>
    <row r="13" spans="1:10" s="554" customFormat="1" ht="12">
      <c r="A13" s="936" t="s">
        <v>616</v>
      </c>
      <c r="B13" s="936" t="s">
        <v>617</v>
      </c>
      <c r="C13" s="936"/>
      <c r="D13" s="936"/>
      <c r="E13" s="936" t="s">
        <v>618</v>
      </c>
      <c r="F13" s="936"/>
      <c r="G13" s="936"/>
      <c r="H13" s="936" t="s">
        <v>619</v>
      </c>
      <c r="I13" s="587"/>
      <c r="J13" s="587"/>
    </row>
    <row r="14" spans="1:10" s="554" customFormat="1" ht="24">
      <c r="A14" s="936"/>
      <c r="B14" s="588" t="s">
        <v>620</v>
      </c>
      <c r="C14" s="588" t="s">
        <v>621</v>
      </c>
      <c r="D14" s="588" t="s">
        <v>622</v>
      </c>
      <c r="E14" s="588" t="s">
        <v>620</v>
      </c>
      <c r="F14" s="588" t="s">
        <v>621</v>
      </c>
      <c r="G14" s="588" t="s">
        <v>622</v>
      </c>
      <c r="H14" s="936"/>
      <c r="I14" s="587"/>
      <c r="J14" s="587"/>
    </row>
    <row r="15" spans="1:10" s="554" customFormat="1" ht="47.25" customHeight="1">
      <c r="A15" s="589" t="s">
        <v>623</v>
      </c>
      <c r="B15" s="590"/>
      <c r="C15" s="590"/>
      <c r="D15" s="591"/>
      <c r="E15" s="590" t="s">
        <v>635</v>
      </c>
      <c r="F15" s="590">
        <v>100</v>
      </c>
      <c r="G15" s="591">
        <v>1582</v>
      </c>
      <c r="H15" s="591">
        <f>SUM(D15+G15)</f>
        <v>1582</v>
      </c>
      <c r="I15" s="592"/>
      <c r="J15" s="592"/>
    </row>
    <row r="16" spans="1:10" s="554" customFormat="1" ht="34.5" customHeight="1">
      <c r="A16" s="589" t="s">
        <v>624</v>
      </c>
      <c r="B16" s="590"/>
      <c r="C16" s="590"/>
      <c r="D16" s="591"/>
      <c r="E16" s="591"/>
      <c r="F16" s="591"/>
      <c r="G16" s="591"/>
      <c r="H16" s="591">
        <f aca="true" t="shared" si="0" ref="H16:H22">SUM(D16+G16)</f>
        <v>0</v>
      </c>
      <c r="I16" s="592"/>
      <c r="J16" s="592"/>
    </row>
    <row r="17" spans="1:10" s="554" customFormat="1" ht="34.5" customHeight="1">
      <c r="A17" s="589" t="s">
        <v>625</v>
      </c>
      <c r="B17" s="590"/>
      <c r="C17" s="590"/>
      <c r="D17" s="591"/>
      <c r="E17" s="591"/>
      <c r="F17" s="591"/>
      <c r="G17" s="591"/>
      <c r="H17" s="591">
        <f t="shared" si="0"/>
        <v>0</v>
      </c>
      <c r="I17" s="592"/>
      <c r="J17" s="592"/>
    </row>
    <row r="18" spans="1:10" s="554" customFormat="1" ht="34.5" customHeight="1">
      <c r="A18" s="589" t="s">
        <v>626</v>
      </c>
      <c r="B18" s="589" t="s">
        <v>634</v>
      </c>
      <c r="C18" s="591">
        <v>100</v>
      </c>
      <c r="D18" s="591">
        <v>7</v>
      </c>
      <c r="E18" s="591"/>
      <c r="F18" s="591"/>
      <c r="G18" s="591"/>
      <c r="H18" s="591">
        <f t="shared" si="0"/>
        <v>7</v>
      </c>
      <c r="I18" s="592"/>
      <c r="J18" s="592"/>
    </row>
    <row r="19" spans="1:10" s="554" customFormat="1" ht="34.5" customHeight="1">
      <c r="A19" s="589" t="s">
        <v>627</v>
      </c>
      <c r="B19" s="590" t="s">
        <v>628</v>
      </c>
      <c r="C19" s="591">
        <v>100</v>
      </c>
      <c r="D19" s="593">
        <v>175</v>
      </c>
      <c r="E19" s="589" t="s">
        <v>629</v>
      </c>
      <c r="F19" s="593" t="s">
        <v>630</v>
      </c>
      <c r="G19" s="593">
        <v>510</v>
      </c>
      <c r="H19" s="591">
        <f t="shared" si="0"/>
        <v>685</v>
      </c>
      <c r="I19" s="592"/>
      <c r="J19" s="592"/>
    </row>
    <row r="20" spans="1:10" s="554" customFormat="1" ht="34.5" customHeight="1">
      <c r="A20" s="589" t="s">
        <v>633</v>
      </c>
      <c r="B20" s="589" t="s">
        <v>634</v>
      </c>
      <c r="C20" s="591">
        <v>100</v>
      </c>
      <c r="D20" s="593">
        <v>1001</v>
      </c>
      <c r="E20" s="589"/>
      <c r="F20" s="593"/>
      <c r="G20" s="593"/>
      <c r="H20" s="591">
        <f t="shared" si="0"/>
        <v>1001</v>
      </c>
      <c r="I20" s="592"/>
      <c r="J20" s="592"/>
    </row>
    <row r="21" spans="1:10" s="554" customFormat="1" ht="34.5" customHeight="1">
      <c r="A21" s="589" t="s">
        <v>631</v>
      </c>
      <c r="B21" s="590"/>
      <c r="C21" s="593"/>
      <c r="D21" s="593"/>
      <c r="E21" s="593"/>
      <c r="F21" s="593"/>
      <c r="G21" s="593"/>
      <c r="H21" s="591">
        <f t="shared" si="0"/>
        <v>0</v>
      </c>
      <c r="I21" s="592"/>
      <c r="J21" s="592"/>
    </row>
    <row r="22" spans="1:10" s="517" customFormat="1" ht="34.5" customHeight="1">
      <c r="A22" s="594" t="s">
        <v>632</v>
      </c>
      <c r="B22" s="588"/>
      <c r="C22" s="595"/>
      <c r="D22" s="595">
        <f>SUM(D15:D21)</f>
        <v>1183</v>
      </c>
      <c r="E22" s="595"/>
      <c r="F22" s="595"/>
      <c r="G22" s="595">
        <f>SUM(G15:G21)</f>
        <v>2092</v>
      </c>
      <c r="H22" s="596">
        <f t="shared" si="0"/>
        <v>3275</v>
      </c>
      <c r="I22" s="587"/>
      <c r="J22" s="587"/>
    </row>
    <row r="23" spans="1:10" ht="15.75">
      <c r="A23" s="585"/>
      <c r="B23" s="586"/>
      <c r="C23" s="586"/>
      <c r="D23" s="583"/>
      <c r="E23" s="583"/>
      <c r="F23" s="583"/>
      <c r="G23" s="583"/>
      <c r="H23" s="583"/>
      <c r="I23" s="584"/>
      <c r="J23" s="584"/>
    </row>
    <row r="24" spans="1:10" ht="15.75">
      <c r="A24" s="585"/>
      <c r="B24" s="586"/>
      <c r="C24" s="586"/>
      <c r="D24" s="583"/>
      <c r="E24" s="583"/>
      <c r="F24" s="583"/>
      <c r="G24" s="583"/>
      <c r="H24" s="583"/>
      <c r="I24" s="584"/>
      <c r="J24" s="584"/>
    </row>
    <row r="25" spans="1:10" ht="15.75">
      <c r="A25" s="585"/>
      <c r="B25" s="586"/>
      <c r="C25" s="586"/>
      <c r="D25" s="583"/>
      <c r="E25" s="583"/>
      <c r="F25" s="583"/>
      <c r="G25" s="583"/>
      <c r="H25" s="583"/>
      <c r="I25" s="584"/>
      <c r="J25" s="584"/>
    </row>
    <row r="26" spans="1:10" ht="15.75">
      <c r="A26" s="585"/>
      <c r="B26" s="583"/>
      <c r="C26" s="586"/>
      <c r="D26" s="583"/>
      <c r="E26" s="583"/>
      <c r="F26" s="583"/>
      <c r="G26" s="583"/>
      <c r="H26" s="583"/>
      <c r="I26" s="584"/>
      <c r="J26" s="584"/>
    </row>
    <row r="27" spans="1:10" ht="15.75">
      <c r="A27" s="585"/>
      <c r="B27" s="583"/>
      <c r="C27" s="586"/>
      <c r="D27" s="583"/>
      <c r="E27" s="583"/>
      <c r="F27" s="583"/>
      <c r="G27" s="583"/>
      <c r="H27" s="583"/>
      <c r="I27" s="584"/>
      <c r="J27" s="584"/>
    </row>
    <row r="28" spans="1:10" ht="15.75">
      <c r="A28" s="585"/>
      <c r="B28" s="583"/>
      <c r="C28" s="586"/>
      <c r="D28" s="583"/>
      <c r="E28" s="583"/>
      <c r="F28" s="583"/>
      <c r="G28" s="583"/>
      <c r="H28" s="583"/>
      <c r="I28" s="584"/>
      <c r="J28" s="584"/>
    </row>
    <row r="29" spans="1:10" ht="15.75">
      <c r="A29" s="585"/>
      <c r="B29" s="583"/>
      <c r="C29" s="586"/>
      <c r="D29" s="583"/>
      <c r="E29" s="583"/>
      <c r="F29" s="583"/>
      <c r="G29" s="583"/>
      <c r="H29" s="583"/>
      <c r="I29" s="584"/>
      <c r="J29" s="584"/>
    </row>
    <row r="30" spans="1:10" ht="15.75">
      <c r="A30" s="582"/>
      <c r="B30" s="583"/>
      <c r="C30" s="586"/>
      <c r="D30" s="583"/>
      <c r="E30" s="583"/>
      <c r="F30" s="583"/>
      <c r="G30" s="583"/>
      <c r="H30" s="583"/>
      <c r="I30" s="584"/>
      <c r="J30" s="584"/>
    </row>
    <row r="31" spans="1:10" ht="15.75">
      <c r="A31" s="582"/>
      <c r="B31" s="583"/>
      <c r="C31" s="586"/>
      <c r="D31" s="583"/>
      <c r="E31" s="583"/>
      <c r="F31" s="583"/>
      <c r="G31" s="583"/>
      <c r="H31" s="583"/>
      <c r="I31" s="584"/>
      <c r="J31" s="584"/>
    </row>
    <row r="32" spans="1:10" ht="15.75">
      <c r="A32" s="582"/>
      <c r="B32" s="583"/>
      <c r="C32" s="586"/>
      <c r="D32" s="583"/>
      <c r="E32" s="583"/>
      <c r="F32" s="583"/>
      <c r="G32" s="583"/>
      <c r="H32" s="583"/>
      <c r="I32" s="584"/>
      <c r="J32" s="584"/>
    </row>
    <row r="33" spans="1:10" ht="15.75">
      <c r="A33" s="582"/>
      <c r="B33" s="583"/>
      <c r="C33" s="586"/>
      <c r="D33" s="583"/>
      <c r="E33" s="583"/>
      <c r="F33" s="583"/>
      <c r="G33" s="583"/>
      <c r="H33" s="583"/>
      <c r="I33" s="584"/>
      <c r="J33" s="584"/>
    </row>
    <row r="34" spans="1:10" ht="15.75">
      <c r="A34" s="582"/>
      <c r="B34" s="583"/>
      <c r="C34" s="586"/>
      <c r="D34" s="583"/>
      <c r="E34" s="583"/>
      <c r="F34" s="583"/>
      <c r="G34" s="583"/>
      <c r="H34" s="583"/>
      <c r="I34" s="584"/>
      <c r="J34" s="584"/>
    </row>
    <row r="35" spans="1:10" ht="15.75">
      <c r="A35" s="582"/>
      <c r="B35" s="583"/>
      <c r="C35" s="586"/>
      <c r="D35" s="583"/>
      <c r="E35" s="583"/>
      <c r="F35" s="583"/>
      <c r="G35" s="583"/>
      <c r="H35" s="583"/>
      <c r="I35" s="584"/>
      <c r="J35" s="584"/>
    </row>
  </sheetData>
  <sheetProtection/>
  <mergeCells count="8">
    <mergeCell ref="A1:H1"/>
    <mergeCell ref="G12:H12"/>
    <mergeCell ref="A5:G5"/>
    <mergeCell ref="A6:G6"/>
    <mergeCell ref="A13:A14"/>
    <mergeCell ref="B13:D13"/>
    <mergeCell ref="E13:G13"/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7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45.57421875" style="0" customWidth="1"/>
    <col min="3" max="5" width="10.7109375" style="0" customWidth="1"/>
  </cols>
  <sheetData>
    <row r="1" spans="1:5" ht="12.75">
      <c r="A1" s="655" t="s">
        <v>665</v>
      </c>
      <c r="B1" s="656"/>
      <c r="C1" s="656"/>
      <c r="D1" s="656"/>
      <c r="E1" s="656"/>
    </row>
    <row r="2" spans="1:5" ht="12.75">
      <c r="A2" s="657" t="s">
        <v>313</v>
      </c>
      <c r="B2" s="657"/>
      <c r="C2" s="657"/>
      <c r="D2" s="657"/>
      <c r="E2" s="657"/>
    </row>
    <row r="3" spans="1:5" ht="12" customHeight="1">
      <c r="A3" s="657"/>
      <c r="B3" s="657"/>
      <c r="C3" s="657"/>
      <c r="D3" s="657"/>
      <c r="E3" s="657"/>
    </row>
    <row r="4" spans="1:5" ht="12.75" hidden="1">
      <c r="A4" s="657"/>
      <c r="B4" s="657"/>
      <c r="C4" s="657"/>
      <c r="D4" s="657"/>
      <c r="E4" s="657"/>
    </row>
    <row r="5" spans="1:5" ht="12.75" hidden="1">
      <c r="A5" s="657"/>
      <c r="B5" s="657"/>
      <c r="C5" s="657"/>
      <c r="D5" s="657"/>
      <c r="E5" s="657"/>
    </row>
    <row r="6" spans="1:5" ht="12.75" hidden="1">
      <c r="A6" s="657"/>
      <c r="B6" s="657"/>
      <c r="C6" s="657"/>
      <c r="D6" s="657"/>
      <c r="E6" s="657"/>
    </row>
    <row r="7" spans="1:5" ht="18">
      <c r="A7" s="657" t="s">
        <v>341</v>
      </c>
      <c r="B7" s="657"/>
      <c r="C7" s="657"/>
      <c r="D7" s="657"/>
      <c r="E7" s="657"/>
    </row>
    <row r="8" spans="1:5" ht="18">
      <c r="A8" s="658">
        <v>42369</v>
      </c>
      <c r="B8" s="658"/>
      <c r="C8" s="658"/>
      <c r="D8" s="658"/>
      <c r="E8" s="658"/>
    </row>
    <row r="9" spans="1:5" ht="16.5" thickBot="1">
      <c r="A9" s="59"/>
      <c r="B9" s="60"/>
      <c r="C9" s="61"/>
      <c r="D9" s="659" t="s">
        <v>308</v>
      </c>
      <c r="E9" s="659"/>
    </row>
    <row r="10" spans="1:5" s="310" customFormat="1" ht="41.25" thickBot="1">
      <c r="A10" s="714" t="s">
        <v>340</v>
      </c>
      <c r="B10" s="661"/>
      <c r="C10" s="323" t="s">
        <v>39</v>
      </c>
      <c r="D10" s="323" t="s">
        <v>40</v>
      </c>
      <c r="E10" s="323" t="s">
        <v>41</v>
      </c>
    </row>
    <row r="11" spans="1:5" s="310" customFormat="1" ht="15.75" customHeight="1">
      <c r="A11" s="324" t="s">
        <v>43</v>
      </c>
      <c r="B11" s="325" t="s">
        <v>44</v>
      </c>
      <c r="C11" s="326">
        <v>0</v>
      </c>
      <c r="D11" s="326"/>
      <c r="E11" s="326">
        <v>0</v>
      </c>
    </row>
    <row r="12" spans="1:5" s="310" customFormat="1" ht="15.75" customHeight="1">
      <c r="A12" s="324" t="s">
        <v>45</v>
      </c>
      <c r="B12" s="325" t="s">
        <v>46</v>
      </c>
      <c r="C12" s="326">
        <v>594</v>
      </c>
      <c r="D12" s="326"/>
      <c r="E12" s="326">
        <v>0</v>
      </c>
    </row>
    <row r="13" spans="1:5" s="310" customFormat="1" ht="15.75" customHeight="1">
      <c r="A13" s="324" t="s">
        <v>47</v>
      </c>
      <c r="B13" s="325" t="s">
        <v>48</v>
      </c>
      <c r="C13" s="326">
        <v>0</v>
      </c>
      <c r="D13" s="326"/>
      <c r="E13" s="326">
        <v>0</v>
      </c>
    </row>
    <row r="14" spans="1:5" s="310" customFormat="1" ht="15.75" customHeight="1">
      <c r="A14" s="324" t="s">
        <v>49</v>
      </c>
      <c r="B14" s="327" t="s">
        <v>50</v>
      </c>
      <c r="C14" s="326">
        <v>0</v>
      </c>
      <c r="D14" s="326"/>
      <c r="E14" s="326">
        <v>0</v>
      </c>
    </row>
    <row r="15" spans="1:5" s="310" customFormat="1" ht="15.75" customHeight="1">
      <c r="A15" s="328" t="s">
        <v>18</v>
      </c>
      <c r="B15" s="329" t="s">
        <v>42</v>
      </c>
      <c r="C15" s="330">
        <f>SUM(C11:C14)</f>
        <v>594</v>
      </c>
      <c r="D15" s="330">
        <f>SUM(D11:D14)</f>
        <v>0</v>
      </c>
      <c r="E15" s="330">
        <f>SUM(E11:E14)</f>
        <v>0</v>
      </c>
    </row>
    <row r="16" spans="1:5" s="310" customFormat="1" ht="15.75" customHeight="1">
      <c r="A16" s="324" t="s">
        <v>43</v>
      </c>
      <c r="B16" s="325" t="s">
        <v>52</v>
      </c>
      <c r="C16" s="326">
        <v>297</v>
      </c>
      <c r="D16" s="326"/>
      <c r="E16" s="326">
        <v>442</v>
      </c>
    </row>
    <row r="17" spans="1:5" s="310" customFormat="1" ht="15.75" customHeight="1">
      <c r="A17" s="324" t="s">
        <v>45</v>
      </c>
      <c r="B17" s="325" t="s">
        <v>53</v>
      </c>
      <c r="C17" s="326">
        <v>0</v>
      </c>
      <c r="D17" s="326"/>
      <c r="E17" s="326">
        <v>0</v>
      </c>
    </row>
    <row r="18" spans="1:5" s="310" customFormat="1" ht="15.75" customHeight="1">
      <c r="A18" s="331" t="s">
        <v>19</v>
      </c>
      <c r="B18" s="332" t="s">
        <v>51</v>
      </c>
      <c r="C18" s="333">
        <f>SUM(C16:C17)</f>
        <v>297</v>
      </c>
      <c r="D18" s="333">
        <f>SUM(D16:D17)</f>
        <v>0</v>
      </c>
      <c r="E18" s="333">
        <f>SUM(E16:E17)</f>
        <v>442</v>
      </c>
    </row>
    <row r="19" spans="1:5" s="310" customFormat="1" ht="15.75" customHeight="1">
      <c r="A19" s="324" t="s">
        <v>43</v>
      </c>
      <c r="B19" s="325" t="s">
        <v>333</v>
      </c>
      <c r="C19" s="326">
        <v>0</v>
      </c>
      <c r="D19" s="326"/>
      <c r="E19" s="326">
        <v>0</v>
      </c>
    </row>
    <row r="20" spans="1:5" s="310" customFormat="1" ht="15.75" customHeight="1">
      <c r="A20" s="324" t="s">
        <v>45</v>
      </c>
      <c r="B20" s="325" t="s">
        <v>334</v>
      </c>
      <c r="C20" s="326">
        <v>0</v>
      </c>
      <c r="D20" s="326"/>
      <c r="E20" s="326">
        <v>0</v>
      </c>
    </row>
    <row r="21" spans="1:5" s="310" customFormat="1" ht="15.75" customHeight="1">
      <c r="A21" s="324" t="s">
        <v>47</v>
      </c>
      <c r="B21" s="325" t="s">
        <v>335</v>
      </c>
      <c r="C21" s="326">
        <v>4517</v>
      </c>
      <c r="D21" s="326"/>
      <c r="E21" s="326">
        <v>3374</v>
      </c>
    </row>
    <row r="22" spans="1:5" s="310" customFormat="1" ht="15.75" customHeight="1">
      <c r="A22" s="324" t="s">
        <v>49</v>
      </c>
      <c r="B22" s="325" t="s">
        <v>336</v>
      </c>
      <c r="C22" s="326">
        <v>0</v>
      </c>
      <c r="D22" s="326"/>
      <c r="E22" s="326">
        <v>0</v>
      </c>
    </row>
    <row r="23" spans="1:5" s="310" customFormat="1" ht="15.75" customHeight="1">
      <c r="A23" s="331" t="s">
        <v>32</v>
      </c>
      <c r="B23" s="332" t="s">
        <v>54</v>
      </c>
      <c r="C23" s="333">
        <f>SUM(C21:C22)</f>
        <v>4517</v>
      </c>
      <c r="D23" s="333">
        <f>SUM(D21:D22)</f>
        <v>0</v>
      </c>
      <c r="E23" s="333">
        <f>SUM(E21:E22)</f>
        <v>3374</v>
      </c>
    </row>
    <row r="24" spans="1:5" s="310" customFormat="1" ht="15.75" customHeight="1">
      <c r="A24" s="324" t="s">
        <v>43</v>
      </c>
      <c r="B24" s="325" t="s">
        <v>58</v>
      </c>
      <c r="C24" s="326">
        <v>1702</v>
      </c>
      <c r="D24" s="326"/>
      <c r="E24" s="326">
        <v>1775</v>
      </c>
    </row>
    <row r="25" spans="1:5" s="310" customFormat="1" ht="15.75" customHeight="1">
      <c r="A25" s="324" t="s">
        <v>45</v>
      </c>
      <c r="B25" s="325" t="s">
        <v>59</v>
      </c>
      <c r="C25" s="326">
        <v>0</v>
      </c>
      <c r="D25" s="326"/>
      <c r="E25" s="326">
        <v>0</v>
      </c>
    </row>
    <row r="26" spans="1:5" s="310" customFormat="1" ht="15.75" customHeight="1">
      <c r="A26" s="324" t="s">
        <v>47</v>
      </c>
      <c r="B26" s="325" t="s">
        <v>60</v>
      </c>
      <c r="C26" s="326">
        <v>0</v>
      </c>
      <c r="D26" s="326"/>
      <c r="E26" s="326">
        <v>0</v>
      </c>
    </row>
    <row r="27" spans="1:5" s="310" customFormat="1" ht="15.75" customHeight="1">
      <c r="A27" s="331" t="s">
        <v>56</v>
      </c>
      <c r="B27" s="332" t="s">
        <v>57</v>
      </c>
      <c r="C27" s="333">
        <f>SUM(C24:C26)</f>
        <v>1702</v>
      </c>
      <c r="D27" s="333">
        <f>SUM(D24:D26)</f>
        <v>0</v>
      </c>
      <c r="E27" s="333">
        <f>SUM(E24:E26)</f>
        <v>1775</v>
      </c>
    </row>
    <row r="28" spans="1:5" s="310" customFormat="1" ht="15.75" customHeight="1">
      <c r="A28" s="331" t="s">
        <v>61</v>
      </c>
      <c r="B28" s="332" t="s">
        <v>62</v>
      </c>
      <c r="C28" s="333">
        <v>0</v>
      </c>
      <c r="D28" s="333">
        <v>0</v>
      </c>
      <c r="E28" s="333">
        <v>0</v>
      </c>
    </row>
    <row r="29" spans="1:5" s="310" customFormat="1" ht="15.75" customHeight="1">
      <c r="A29" s="331" t="s">
        <v>63</v>
      </c>
      <c r="B29" s="332" t="s">
        <v>64</v>
      </c>
      <c r="C29" s="333">
        <v>0</v>
      </c>
      <c r="D29" s="333">
        <v>0</v>
      </c>
      <c r="E29" s="333">
        <v>0</v>
      </c>
    </row>
    <row r="30" spans="1:5" s="310" customFormat="1" ht="15.75" customHeight="1">
      <c r="A30" s="334"/>
      <c r="B30" s="335" t="s">
        <v>65</v>
      </c>
      <c r="C30" s="336">
        <f>C15+C18+C23+C27+C28+C29</f>
        <v>7110</v>
      </c>
      <c r="D30" s="336">
        <f>D15+D18+D23+D27+D28+D29</f>
        <v>0</v>
      </c>
      <c r="E30" s="336">
        <f>E15+E18+E23+E27+E28+E29</f>
        <v>5591</v>
      </c>
    </row>
    <row r="31" s="310" customFormat="1" ht="12"/>
    <row r="32" s="310" customFormat="1" ht="12.75" thickBot="1"/>
    <row r="33" spans="1:5" s="310" customFormat="1" ht="41.25" thickBot="1">
      <c r="A33" s="653" t="s">
        <v>400</v>
      </c>
      <c r="B33" s="654"/>
      <c r="C33" s="323" t="s">
        <v>39</v>
      </c>
      <c r="D33" s="323" t="s">
        <v>40</v>
      </c>
      <c r="E33" s="323" t="s">
        <v>41</v>
      </c>
    </row>
    <row r="34" spans="1:5" s="310" customFormat="1" ht="15.75" customHeight="1">
      <c r="A34" s="340" t="s">
        <v>43</v>
      </c>
      <c r="B34" s="325" t="s">
        <v>68</v>
      </c>
      <c r="C34" s="326">
        <v>0</v>
      </c>
      <c r="D34" s="326">
        <v>0</v>
      </c>
      <c r="E34" s="326">
        <v>0</v>
      </c>
    </row>
    <row r="35" spans="1:5" s="310" customFormat="1" ht="15.75" customHeight="1">
      <c r="A35" s="340" t="s">
        <v>45</v>
      </c>
      <c r="B35" s="325" t="s">
        <v>69</v>
      </c>
      <c r="C35" s="326">
        <v>0</v>
      </c>
      <c r="D35" s="326">
        <v>0</v>
      </c>
      <c r="E35" s="326">
        <v>0</v>
      </c>
    </row>
    <row r="36" spans="1:5" s="310" customFormat="1" ht="15.75" customHeight="1">
      <c r="A36" s="340" t="s">
        <v>14</v>
      </c>
      <c r="B36" s="325" t="s">
        <v>70</v>
      </c>
      <c r="C36" s="326">
        <v>1420</v>
      </c>
      <c r="D36" s="326">
        <v>0</v>
      </c>
      <c r="E36" s="326">
        <v>1420</v>
      </c>
    </row>
    <row r="37" spans="1:5" s="310" customFormat="1" ht="15.75" customHeight="1">
      <c r="A37" s="340" t="s">
        <v>49</v>
      </c>
      <c r="B37" s="325" t="s">
        <v>71</v>
      </c>
      <c r="C37" s="326">
        <v>0</v>
      </c>
      <c r="D37" s="326">
        <v>0</v>
      </c>
      <c r="E37" s="326">
        <v>4001</v>
      </c>
    </row>
    <row r="38" spans="1:5" s="310" customFormat="1" ht="15.75" customHeight="1">
      <c r="A38" s="340" t="s">
        <v>55</v>
      </c>
      <c r="B38" s="325" t="s">
        <v>72</v>
      </c>
      <c r="C38" s="326">
        <v>0</v>
      </c>
      <c r="D38" s="326">
        <v>0</v>
      </c>
      <c r="E38" s="326">
        <v>0</v>
      </c>
    </row>
    <row r="39" spans="1:5" s="310" customFormat="1" ht="15.75" customHeight="1">
      <c r="A39" s="340" t="s">
        <v>73</v>
      </c>
      <c r="B39" s="325" t="s">
        <v>74</v>
      </c>
      <c r="C39" s="326">
        <v>4001</v>
      </c>
      <c r="D39" s="326">
        <v>0</v>
      </c>
      <c r="E39" s="326">
        <v>-4126</v>
      </c>
    </row>
    <row r="40" spans="1:5" s="310" customFormat="1" ht="15.75" customHeight="1">
      <c r="A40" s="339" t="s">
        <v>66</v>
      </c>
      <c r="B40" s="329" t="s">
        <v>67</v>
      </c>
      <c r="C40" s="330">
        <f>SUM(C34:C39)</f>
        <v>5421</v>
      </c>
      <c r="D40" s="330">
        <f>SUM(D34:D39)</f>
        <v>0</v>
      </c>
      <c r="E40" s="330">
        <f>SUM(E34:E39)</f>
        <v>1295</v>
      </c>
    </row>
    <row r="41" spans="1:5" s="310" customFormat="1" ht="15.75" customHeight="1">
      <c r="A41" s="340" t="s">
        <v>43</v>
      </c>
      <c r="B41" s="325" t="s">
        <v>58</v>
      </c>
      <c r="C41" s="326">
        <v>1689</v>
      </c>
      <c r="D41" s="326">
        <v>0</v>
      </c>
      <c r="E41" s="326">
        <v>695</v>
      </c>
    </row>
    <row r="42" spans="1:5" s="310" customFormat="1" ht="15.75" customHeight="1">
      <c r="A42" s="340" t="s">
        <v>45</v>
      </c>
      <c r="B42" s="325" t="s">
        <v>59</v>
      </c>
      <c r="C42" s="326">
        <v>0</v>
      </c>
      <c r="D42" s="326">
        <v>0</v>
      </c>
      <c r="E42" s="326">
        <v>0</v>
      </c>
    </row>
    <row r="43" spans="1:5" s="310" customFormat="1" ht="15.75" customHeight="1">
      <c r="A43" s="340" t="s">
        <v>47</v>
      </c>
      <c r="B43" s="325" t="s">
        <v>77</v>
      </c>
      <c r="C43" s="326">
        <v>0</v>
      </c>
      <c r="D43" s="326">
        <v>0</v>
      </c>
      <c r="E43" s="326">
        <v>0</v>
      </c>
    </row>
    <row r="44" spans="1:5" s="310" customFormat="1" ht="15.75" customHeight="1">
      <c r="A44" s="341" t="s">
        <v>75</v>
      </c>
      <c r="B44" s="332" t="s">
        <v>76</v>
      </c>
      <c r="C44" s="333">
        <f>SUM(C41:C43)</f>
        <v>1689</v>
      </c>
      <c r="D44" s="333">
        <f>SUM(D41:D43)</f>
        <v>0</v>
      </c>
      <c r="E44" s="333">
        <f>SUM(E41:E43)</f>
        <v>695</v>
      </c>
    </row>
    <row r="45" spans="1:5" s="310" customFormat="1" ht="15.75" customHeight="1">
      <c r="A45" s="341" t="s">
        <v>43</v>
      </c>
      <c r="B45" s="332" t="s">
        <v>79</v>
      </c>
      <c r="C45" s="333">
        <v>0</v>
      </c>
      <c r="D45" s="333">
        <v>0</v>
      </c>
      <c r="E45" s="333">
        <v>3601</v>
      </c>
    </row>
    <row r="46" spans="1:5" s="310" customFormat="1" ht="15.75" customHeight="1">
      <c r="A46" s="341" t="s">
        <v>78</v>
      </c>
      <c r="B46" s="332" t="s">
        <v>80</v>
      </c>
      <c r="C46" s="333">
        <v>0</v>
      </c>
      <c r="D46" s="333">
        <v>0</v>
      </c>
      <c r="E46" s="333">
        <v>0</v>
      </c>
    </row>
    <row r="47" spans="1:5" s="310" customFormat="1" ht="15.75" customHeight="1">
      <c r="A47" s="342"/>
      <c r="B47" s="335" t="s">
        <v>81</v>
      </c>
      <c r="C47" s="336">
        <f>SUM(C40+C44+C45+C46)</f>
        <v>7110</v>
      </c>
      <c r="D47" s="336">
        <f>SUM(D40+D44+D45+D46)</f>
        <v>0</v>
      </c>
      <c r="E47" s="336">
        <f>SUM(E40+E44+E45+E46)</f>
        <v>5591</v>
      </c>
    </row>
  </sheetData>
  <sheetProtection/>
  <mergeCells count="7">
    <mergeCell ref="A33:B33"/>
    <mergeCell ref="A1:E1"/>
    <mergeCell ref="A2:E6"/>
    <mergeCell ref="A7:E7"/>
    <mergeCell ref="A8:E8"/>
    <mergeCell ref="D9:E9"/>
    <mergeCell ref="A10:B10"/>
  </mergeCells>
  <printOptions/>
  <pageMargins left="0.84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zoomScalePageLayoutView="0" workbookViewId="0" topLeftCell="A1">
      <selection activeCell="F1" sqref="F1:I1"/>
    </sheetView>
  </sheetViews>
  <sheetFormatPr defaultColWidth="9.140625" defaultRowHeight="12.75"/>
  <cols>
    <col min="1" max="1" width="5.421875" style="0" customWidth="1"/>
    <col min="6" max="6" width="15.28125" style="0" customWidth="1"/>
    <col min="7" max="9" width="12.7109375" style="0" customWidth="1"/>
    <col min="10" max="12" width="15.7109375" style="0" customWidth="1"/>
  </cols>
  <sheetData>
    <row r="1" spans="3:9" ht="12.75">
      <c r="C1" s="52"/>
      <c r="D1" s="52"/>
      <c r="E1" s="52"/>
      <c r="F1" s="655" t="s">
        <v>666</v>
      </c>
      <c r="G1" s="655"/>
      <c r="H1" s="655"/>
      <c r="I1" s="655"/>
    </row>
    <row r="3" spans="1:9" ht="18">
      <c r="A3" s="657" t="s">
        <v>313</v>
      </c>
      <c r="B3" s="657"/>
      <c r="C3" s="657"/>
      <c r="D3" s="657"/>
      <c r="E3" s="657"/>
      <c r="F3" s="657"/>
      <c r="G3" s="657"/>
      <c r="H3" s="657"/>
      <c r="I3" s="657"/>
    </row>
    <row r="4" spans="1:9" ht="18">
      <c r="A4" s="657" t="s">
        <v>554</v>
      </c>
      <c r="B4" s="657"/>
      <c r="C4" s="657"/>
      <c r="D4" s="657"/>
      <c r="E4" s="657"/>
      <c r="F4" s="657"/>
      <c r="G4" s="657"/>
      <c r="H4" s="657"/>
      <c r="I4" s="657"/>
    </row>
    <row r="5" spans="1:9" ht="18">
      <c r="A5" s="657" t="s">
        <v>495</v>
      </c>
      <c r="B5" s="657"/>
      <c r="C5" s="657"/>
      <c r="D5" s="657"/>
      <c r="E5" s="657"/>
      <c r="F5" s="657"/>
      <c r="G5" s="657"/>
      <c r="H5" s="657"/>
      <c r="I5" s="657"/>
    </row>
    <row r="6" spans="1:9" ht="18">
      <c r="A6" s="657" t="s">
        <v>339</v>
      </c>
      <c r="B6" s="657"/>
      <c r="C6" s="657"/>
      <c r="D6" s="657"/>
      <c r="E6" s="657"/>
      <c r="F6" s="657"/>
      <c r="G6" s="657"/>
      <c r="H6" s="657"/>
      <c r="I6" s="657"/>
    </row>
    <row r="7" spans="1:9" s="310" customFormat="1" ht="39.75" customHeight="1">
      <c r="A7" s="64"/>
      <c r="B7" s="65"/>
      <c r="C7" s="65"/>
      <c r="D7" s="65"/>
      <c r="E7" s="65"/>
      <c r="F7" s="65"/>
      <c r="G7" s="65"/>
      <c r="H7"/>
      <c r="I7" s="421" t="s">
        <v>308</v>
      </c>
    </row>
    <row r="8" spans="1:9" s="310" customFormat="1" ht="15.75" customHeight="1">
      <c r="A8" s="715" t="s">
        <v>342</v>
      </c>
      <c r="B8" s="716"/>
      <c r="C8" s="716"/>
      <c r="D8" s="716"/>
      <c r="E8" s="716"/>
      <c r="F8" s="717"/>
      <c r="G8" s="505" t="s">
        <v>39</v>
      </c>
      <c r="H8" s="505" t="s">
        <v>40</v>
      </c>
      <c r="I8" s="505" t="s">
        <v>41</v>
      </c>
    </row>
    <row r="9" spans="1:9" s="310" customFormat="1" ht="15.75" customHeight="1">
      <c r="A9" s="500">
        <v>1</v>
      </c>
      <c r="B9" s="501" t="s">
        <v>137</v>
      </c>
      <c r="C9" s="502"/>
      <c r="D9" s="502"/>
      <c r="E9" s="502"/>
      <c r="F9" s="503"/>
      <c r="G9" s="504">
        <f>SUM(G10:G15)</f>
        <v>5421</v>
      </c>
      <c r="H9" s="504">
        <f>SUM(H10:H15)</f>
        <v>0</v>
      </c>
      <c r="I9" s="504">
        <f>SUM(I10:I15)</f>
        <v>1295</v>
      </c>
    </row>
    <row r="10" spans="1:9" s="310" customFormat="1" ht="15.75" customHeight="1">
      <c r="A10" s="468">
        <v>2</v>
      </c>
      <c r="B10" s="469" t="s">
        <v>138</v>
      </c>
      <c r="C10" s="470"/>
      <c r="D10" s="470"/>
      <c r="E10" s="470"/>
      <c r="F10" s="471"/>
      <c r="G10" s="472">
        <v>0</v>
      </c>
      <c r="H10" s="472"/>
      <c r="I10" s="472">
        <v>0</v>
      </c>
    </row>
    <row r="11" spans="1:9" s="310" customFormat="1" ht="15.75" customHeight="1">
      <c r="A11" s="468">
        <v>3</v>
      </c>
      <c r="B11" s="473" t="s">
        <v>139</v>
      </c>
      <c r="C11" s="474"/>
      <c r="D11" s="474"/>
      <c r="E11" s="474"/>
      <c r="F11" s="475"/>
      <c r="G11" s="472">
        <v>0</v>
      </c>
      <c r="H11" s="472"/>
      <c r="I11" s="472">
        <v>0</v>
      </c>
    </row>
    <row r="12" spans="1:9" s="310" customFormat="1" ht="15.75" customHeight="1">
      <c r="A12" s="468">
        <v>4</v>
      </c>
      <c r="B12" s="473" t="s">
        <v>140</v>
      </c>
      <c r="C12" s="474"/>
      <c r="D12" s="474"/>
      <c r="E12" s="474"/>
      <c r="F12" s="475"/>
      <c r="G12" s="472">
        <v>1420</v>
      </c>
      <c r="H12" s="472"/>
      <c r="I12" s="472">
        <v>1420</v>
      </c>
    </row>
    <row r="13" spans="1:9" s="310" customFormat="1" ht="15.75" customHeight="1">
      <c r="A13" s="468">
        <v>5</v>
      </c>
      <c r="B13" s="476" t="s">
        <v>141</v>
      </c>
      <c r="C13" s="477"/>
      <c r="D13" s="477"/>
      <c r="E13" s="477"/>
      <c r="F13" s="478"/>
      <c r="G13" s="472">
        <v>0</v>
      </c>
      <c r="H13" s="472"/>
      <c r="I13" s="472">
        <v>4001</v>
      </c>
    </row>
    <row r="14" spans="1:9" s="310" customFormat="1" ht="15.75" customHeight="1">
      <c r="A14" s="468">
        <v>6</v>
      </c>
      <c r="B14" s="476" t="s">
        <v>142</v>
      </c>
      <c r="C14" s="477"/>
      <c r="D14" s="477"/>
      <c r="E14" s="477"/>
      <c r="F14" s="478"/>
      <c r="G14" s="472">
        <v>0</v>
      </c>
      <c r="H14" s="472"/>
      <c r="I14" s="472">
        <v>0</v>
      </c>
    </row>
    <row r="15" spans="1:9" s="310" customFormat="1" ht="15.75" customHeight="1">
      <c r="A15" s="468">
        <v>7</v>
      </c>
      <c r="B15" s="476" t="s">
        <v>143</v>
      </c>
      <c r="C15" s="477"/>
      <c r="D15" s="477"/>
      <c r="E15" s="477"/>
      <c r="F15" s="478"/>
      <c r="G15" s="472">
        <v>4001</v>
      </c>
      <c r="H15" s="472"/>
      <c r="I15" s="472">
        <v>-4126</v>
      </c>
    </row>
    <row r="16" spans="1:9" s="310" customFormat="1" ht="12">
      <c r="A16" s="463">
        <v>8</v>
      </c>
      <c r="B16" s="464" t="s">
        <v>144</v>
      </c>
      <c r="C16" s="465"/>
      <c r="D16" s="465"/>
      <c r="E16" s="465"/>
      <c r="F16" s="466"/>
      <c r="G16" s="467">
        <f>G17+G27+G36</f>
        <v>1689</v>
      </c>
      <c r="H16" s="467">
        <f>H17+H27+H36</f>
        <v>0</v>
      </c>
      <c r="I16" s="467">
        <f>I17+I27+I36</f>
        <v>695</v>
      </c>
    </row>
    <row r="17" spans="1:9" s="310" customFormat="1" ht="12">
      <c r="A17" s="468">
        <v>9</v>
      </c>
      <c r="B17" s="479" t="s">
        <v>145</v>
      </c>
      <c r="C17" s="480"/>
      <c r="D17" s="480"/>
      <c r="E17" s="480"/>
      <c r="F17" s="481"/>
      <c r="G17" s="482">
        <f>SUM(G18:G26)</f>
        <v>1689</v>
      </c>
      <c r="H17" s="482">
        <f>SUM(H18:H26)</f>
        <v>0</v>
      </c>
      <c r="I17" s="482">
        <f>SUM(I18:I26)</f>
        <v>695</v>
      </c>
    </row>
    <row r="18" spans="1:9" s="310" customFormat="1" ht="12">
      <c r="A18" s="468">
        <v>10</v>
      </c>
      <c r="B18" s="483" t="s">
        <v>146</v>
      </c>
      <c r="C18" s="484"/>
      <c r="D18" s="484"/>
      <c r="E18" s="484"/>
      <c r="F18" s="485"/>
      <c r="G18" s="486">
        <v>0</v>
      </c>
      <c r="H18" s="486"/>
      <c r="I18" s="486">
        <v>0</v>
      </c>
    </row>
    <row r="19" spans="1:9" s="310" customFormat="1" ht="12">
      <c r="A19" s="468">
        <v>11</v>
      </c>
      <c r="B19" s="483" t="s">
        <v>147</v>
      </c>
      <c r="C19" s="483"/>
      <c r="D19" s="483"/>
      <c r="E19" s="483"/>
      <c r="F19" s="487"/>
      <c r="G19" s="486">
        <v>0</v>
      </c>
      <c r="H19" s="486"/>
      <c r="I19" s="486">
        <v>0</v>
      </c>
    </row>
    <row r="20" spans="1:9" s="310" customFormat="1" ht="12">
      <c r="A20" s="468">
        <v>12</v>
      </c>
      <c r="B20" s="483" t="s">
        <v>148</v>
      </c>
      <c r="C20" s="483"/>
      <c r="D20" s="488"/>
      <c r="E20" s="488"/>
      <c r="F20" s="487"/>
      <c r="G20" s="486">
        <v>1689</v>
      </c>
      <c r="H20" s="486"/>
      <c r="I20" s="486">
        <v>695</v>
      </c>
    </row>
    <row r="21" spans="1:9" s="310" customFormat="1" ht="12">
      <c r="A21" s="468">
        <v>13</v>
      </c>
      <c r="B21" s="483" t="s">
        <v>149</v>
      </c>
      <c r="C21" s="483"/>
      <c r="D21" s="488"/>
      <c r="E21" s="488"/>
      <c r="F21" s="487"/>
      <c r="G21" s="486">
        <v>0</v>
      </c>
      <c r="H21" s="486"/>
      <c r="I21" s="486">
        <v>0</v>
      </c>
    </row>
    <row r="22" spans="1:9" s="310" customFormat="1" ht="12">
      <c r="A22" s="468">
        <v>14</v>
      </c>
      <c r="B22" s="483" t="s">
        <v>150</v>
      </c>
      <c r="C22" s="483"/>
      <c r="D22" s="488"/>
      <c r="E22" s="488"/>
      <c r="F22" s="487"/>
      <c r="G22" s="486">
        <v>0</v>
      </c>
      <c r="H22" s="486"/>
      <c r="I22" s="486">
        <v>0</v>
      </c>
    </row>
    <row r="23" spans="1:9" s="310" customFormat="1" ht="12">
      <c r="A23" s="468">
        <v>15</v>
      </c>
      <c r="B23" s="483" t="s">
        <v>151</v>
      </c>
      <c r="C23" s="483"/>
      <c r="D23" s="488"/>
      <c r="E23" s="488"/>
      <c r="F23" s="487"/>
      <c r="G23" s="486">
        <v>0</v>
      </c>
      <c r="H23" s="486"/>
      <c r="I23" s="486">
        <v>0</v>
      </c>
    </row>
    <row r="24" spans="1:9" s="310" customFormat="1" ht="12">
      <c r="A24" s="468">
        <v>16</v>
      </c>
      <c r="B24" s="483" t="s">
        <v>152</v>
      </c>
      <c r="C24" s="483"/>
      <c r="D24" s="488"/>
      <c r="E24" s="488"/>
      <c r="F24" s="487"/>
      <c r="G24" s="486">
        <v>0</v>
      </c>
      <c r="H24" s="486"/>
      <c r="I24" s="486">
        <v>0</v>
      </c>
    </row>
    <row r="25" spans="1:9" s="310" customFormat="1" ht="12">
      <c r="A25" s="468">
        <v>17</v>
      </c>
      <c r="B25" s="483" t="s">
        <v>153</v>
      </c>
      <c r="C25" s="483"/>
      <c r="D25" s="488"/>
      <c r="E25" s="488"/>
      <c r="F25" s="487"/>
      <c r="G25" s="486">
        <v>0</v>
      </c>
      <c r="H25" s="486"/>
      <c r="I25" s="486">
        <v>0</v>
      </c>
    </row>
    <row r="26" spans="1:9" s="310" customFormat="1" ht="12">
      <c r="A26" s="468">
        <v>18</v>
      </c>
      <c r="B26" s="483" t="s">
        <v>154</v>
      </c>
      <c r="C26" s="483"/>
      <c r="D26" s="488"/>
      <c r="E26" s="488"/>
      <c r="F26" s="487"/>
      <c r="G26" s="486">
        <v>0</v>
      </c>
      <c r="H26" s="486"/>
      <c r="I26" s="486">
        <v>0</v>
      </c>
    </row>
    <row r="27" spans="1:9" s="310" customFormat="1" ht="12">
      <c r="A27" s="489">
        <v>19</v>
      </c>
      <c r="B27" s="479" t="s">
        <v>155</v>
      </c>
      <c r="C27" s="480"/>
      <c r="D27" s="480"/>
      <c r="E27" s="480"/>
      <c r="F27" s="481"/>
      <c r="G27" s="472">
        <f>SUM(G28:G35)</f>
        <v>0</v>
      </c>
      <c r="H27" s="472">
        <f>SUM(H28:H35)</f>
        <v>0</v>
      </c>
      <c r="I27" s="472">
        <f>SUM(I28:I35)</f>
        <v>0</v>
      </c>
    </row>
    <row r="28" spans="1:9" s="310" customFormat="1" ht="12">
      <c r="A28" s="468">
        <v>20</v>
      </c>
      <c r="B28" s="483" t="s">
        <v>147</v>
      </c>
      <c r="C28" s="483"/>
      <c r="D28" s="483"/>
      <c r="E28" s="483"/>
      <c r="F28" s="487"/>
      <c r="G28" s="486">
        <v>0</v>
      </c>
      <c r="H28" s="486"/>
      <c r="I28" s="486">
        <v>0</v>
      </c>
    </row>
    <row r="29" spans="1:9" s="310" customFormat="1" ht="12">
      <c r="A29" s="468">
        <v>21</v>
      </c>
      <c r="B29" s="483" t="s">
        <v>148</v>
      </c>
      <c r="C29" s="483"/>
      <c r="D29" s="488"/>
      <c r="E29" s="488"/>
      <c r="F29" s="487"/>
      <c r="G29" s="486">
        <v>0</v>
      </c>
      <c r="H29" s="486"/>
      <c r="I29" s="486">
        <v>0</v>
      </c>
    </row>
    <row r="30" spans="1:9" s="310" customFormat="1" ht="12">
      <c r="A30" s="489">
        <v>22</v>
      </c>
      <c r="B30" s="483" t="s">
        <v>149</v>
      </c>
      <c r="C30" s="483"/>
      <c r="D30" s="488"/>
      <c r="E30" s="488"/>
      <c r="F30" s="487"/>
      <c r="G30" s="486">
        <v>0</v>
      </c>
      <c r="H30" s="486"/>
      <c r="I30" s="486">
        <v>0</v>
      </c>
    </row>
    <row r="31" spans="1:9" s="310" customFormat="1" ht="12">
      <c r="A31" s="468">
        <v>23</v>
      </c>
      <c r="B31" s="483" t="s">
        <v>150</v>
      </c>
      <c r="C31" s="483"/>
      <c r="D31" s="488"/>
      <c r="E31" s="488"/>
      <c r="F31" s="487"/>
      <c r="G31" s="486">
        <v>0</v>
      </c>
      <c r="H31" s="486"/>
      <c r="I31" s="486">
        <v>0</v>
      </c>
    </row>
    <row r="32" spans="1:9" s="310" customFormat="1" ht="12">
      <c r="A32" s="489">
        <v>24</v>
      </c>
      <c r="B32" s="483" t="s">
        <v>151</v>
      </c>
      <c r="C32" s="483"/>
      <c r="D32" s="488"/>
      <c r="E32" s="488"/>
      <c r="F32" s="487"/>
      <c r="G32" s="486">
        <v>0</v>
      </c>
      <c r="H32" s="486"/>
      <c r="I32" s="486">
        <v>0</v>
      </c>
    </row>
    <row r="33" spans="1:9" s="310" customFormat="1" ht="12">
      <c r="A33" s="489">
        <v>25</v>
      </c>
      <c r="B33" s="483" t="s">
        <v>152</v>
      </c>
      <c r="C33" s="483"/>
      <c r="D33" s="488"/>
      <c r="E33" s="488"/>
      <c r="F33" s="487"/>
      <c r="G33" s="486">
        <v>0</v>
      </c>
      <c r="H33" s="486"/>
      <c r="I33" s="486">
        <v>0</v>
      </c>
    </row>
    <row r="34" spans="1:9" s="310" customFormat="1" ht="12">
      <c r="A34" s="489">
        <v>26</v>
      </c>
      <c r="B34" s="483" t="s">
        <v>153</v>
      </c>
      <c r="C34" s="483"/>
      <c r="D34" s="488"/>
      <c r="E34" s="488"/>
      <c r="F34" s="487"/>
      <c r="G34" s="486">
        <v>0</v>
      </c>
      <c r="H34" s="486"/>
      <c r="I34" s="486">
        <v>0</v>
      </c>
    </row>
    <row r="35" spans="1:9" s="310" customFormat="1" ht="12">
      <c r="A35" s="489">
        <v>27</v>
      </c>
      <c r="B35" s="483" t="s">
        <v>154</v>
      </c>
      <c r="C35" s="483"/>
      <c r="D35" s="488"/>
      <c r="E35" s="488"/>
      <c r="F35" s="487"/>
      <c r="G35" s="486">
        <v>0</v>
      </c>
      <c r="H35" s="486"/>
      <c r="I35" s="486">
        <v>0</v>
      </c>
    </row>
    <row r="36" spans="1:9" s="310" customFormat="1" ht="12">
      <c r="A36" s="468">
        <v>28</v>
      </c>
      <c r="B36" s="479" t="s">
        <v>156</v>
      </c>
      <c r="C36" s="480"/>
      <c r="D36" s="480"/>
      <c r="E36" s="480"/>
      <c r="F36" s="481"/>
      <c r="G36" s="472">
        <f>SUM(G37:G43)</f>
        <v>0</v>
      </c>
      <c r="H36" s="472">
        <f>SUM(H37:H43)</f>
        <v>0</v>
      </c>
      <c r="I36" s="472">
        <f>SUM(I37:I43)</f>
        <v>0</v>
      </c>
    </row>
    <row r="37" spans="1:9" s="310" customFormat="1" ht="12">
      <c r="A37" s="468">
        <v>29</v>
      </c>
      <c r="B37" s="483" t="s">
        <v>157</v>
      </c>
      <c r="C37" s="484"/>
      <c r="D37" s="484"/>
      <c r="E37" s="484"/>
      <c r="F37" s="485"/>
      <c r="G37" s="486">
        <v>0</v>
      </c>
      <c r="H37" s="486"/>
      <c r="I37" s="486">
        <v>0</v>
      </c>
    </row>
    <row r="38" spans="1:9" s="310" customFormat="1" ht="12">
      <c r="A38" s="468">
        <v>30</v>
      </c>
      <c r="B38" s="483" t="s">
        <v>158</v>
      </c>
      <c r="C38" s="483"/>
      <c r="D38" s="483"/>
      <c r="E38" s="483"/>
      <c r="F38" s="487"/>
      <c r="G38" s="486">
        <v>0</v>
      </c>
      <c r="H38" s="486"/>
      <c r="I38" s="486">
        <v>0</v>
      </c>
    </row>
    <row r="39" spans="1:9" s="310" customFormat="1" ht="12">
      <c r="A39" s="468">
        <v>31</v>
      </c>
      <c r="B39" s="483" t="s">
        <v>159</v>
      </c>
      <c r="C39" s="483"/>
      <c r="D39" s="488"/>
      <c r="E39" s="488"/>
      <c r="F39" s="487"/>
      <c r="G39" s="486">
        <v>0</v>
      </c>
      <c r="H39" s="486"/>
      <c r="I39" s="486">
        <v>0</v>
      </c>
    </row>
    <row r="40" spans="1:9" s="310" customFormat="1" ht="12">
      <c r="A40" s="468">
        <v>32</v>
      </c>
      <c r="B40" s="483" t="s">
        <v>127</v>
      </c>
      <c r="C40" s="483"/>
      <c r="D40" s="488"/>
      <c r="E40" s="488"/>
      <c r="F40" s="487"/>
      <c r="G40" s="486">
        <v>0</v>
      </c>
      <c r="H40" s="486"/>
      <c r="I40" s="486">
        <v>0</v>
      </c>
    </row>
    <row r="41" spans="1:9" s="310" customFormat="1" ht="12">
      <c r="A41" s="468">
        <v>33</v>
      </c>
      <c r="B41" s="483" t="s">
        <v>160</v>
      </c>
      <c r="C41" s="483"/>
      <c r="D41" s="488"/>
      <c r="E41" s="488"/>
      <c r="F41" s="487"/>
      <c r="G41" s="486">
        <v>0</v>
      </c>
      <c r="H41" s="486"/>
      <c r="I41" s="486">
        <v>0</v>
      </c>
    </row>
    <row r="42" spans="1:9" s="310" customFormat="1" ht="12">
      <c r="A42" s="468">
        <v>34</v>
      </c>
      <c r="B42" s="483" t="s">
        <v>161</v>
      </c>
      <c r="C42" s="483"/>
      <c r="D42" s="483"/>
      <c r="E42" s="488"/>
      <c r="F42" s="487"/>
      <c r="G42" s="486">
        <v>0</v>
      </c>
      <c r="H42" s="486"/>
      <c r="I42" s="486">
        <v>0</v>
      </c>
    </row>
    <row r="43" spans="1:9" s="310" customFormat="1" ht="12">
      <c r="A43" s="468">
        <v>35</v>
      </c>
      <c r="B43" s="483" t="s">
        <v>162</v>
      </c>
      <c r="C43" s="483"/>
      <c r="D43" s="483"/>
      <c r="E43" s="483"/>
      <c r="F43" s="487"/>
      <c r="G43" s="486">
        <v>0</v>
      </c>
      <c r="H43" s="486"/>
      <c r="I43" s="486">
        <v>0</v>
      </c>
    </row>
    <row r="44" spans="1:9" s="310" customFormat="1" ht="15.75" customHeight="1">
      <c r="A44" s="490">
        <v>36</v>
      </c>
      <c r="B44" s="491" t="s">
        <v>338</v>
      </c>
      <c r="C44" s="492"/>
      <c r="D44" s="492"/>
      <c r="E44" s="492"/>
      <c r="F44" s="493"/>
      <c r="G44" s="494"/>
      <c r="H44" s="494"/>
      <c r="I44" s="494"/>
    </row>
    <row r="45" spans="1:9" s="310" customFormat="1" ht="12">
      <c r="A45" s="463">
        <v>37</v>
      </c>
      <c r="B45" s="495" t="s">
        <v>337</v>
      </c>
      <c r="C45" s="465"/>
      <c r="D45" s="465"/>
      <c r="E45" s="465"/>
      <c r="F45" s="466"/>
      <c r="G45" s="467">
        <f>SUM(G46:G48)</f>
        <v>0</v>
      </c>
      <c r="H45" s="467">
        <f>SUM(H46:H48)</f>
        <v>0</v>
      </c>
      <c r="I45" s="467">
        <f>SUM(I46:I48)</f>
        <v>3601</v>
      </c>
    </row>
    <row r="46" spans="1:9" s="310" customFormat="1" ht="12">
      <c r="A46" s="468">
        <v>38</v>
      </c>
      <c r="B46" s="483" t="s">
        <v>163</v>
      </c>
      <c r="C46" s="484"/>
      <c r="D46" s="496"/>
      <c r="E46" s="496"/>
      <c r="F46" s="497"/>
      <c r="G46" s="486">
        <v>0</v>
      </c>
      <c r="H46" s="486"/>
      <c r="I46" s="486">
        <v>0</v>
      </c>
    </row>
    <row r="47" spans="1:9" s="310" customFormat="1" ht="12">
      <c r="A47" s="468">
        <v>39</v>
      </c>
      <c r="B47" s="483" t="s">
        <v>164</v>
      </c>
      <c r="C47" s="483"/>
      <c r="D47" s="496"/>
      <c r="E47" s="496"/>
      <c r="F47" s="497"/>
      <c r="G47" s="486">
        <v>0</v>
      </c>
      <c r="H47" s="486"/>
      <c r="I47" s="486">
        <v>3601</v>
      </c>
    </row>
    <row r="48" spans="1:9" s="310" customFormat="1" ht="15.75" customHeight="1">
      <c r="A48" s="468">
        <v>40</v>
      </c>
      <c r="B48" s="483" t="s">
        <v>165</v>
      </c>
      <c r="C48" s="483"/>
      <c r="D48" s="496"/>
      <c r="E48" s="496"/>
      <c r="F48" s="497"/>
      <c r="G48" s="486">
        <v>0</v>
      </c>
      <c r="H48" s="486"/>
      <c r="I48" s="486">
        <v>0</v>
      </c>
    </row>
    <row r="49" spans="1:9" ht="12.75">
      <c r="A49" s="463">
        <v>41</v>
      </c>
      <c r="B49" s="495" t="s">
        <v>166</v>
      </c>
      <c r="C49" s="498"/>
      <c r="D49" s="498"/>
      <c r="E49" s="498"/>
      <c r="F49" s="499"/>
      <c r="G49" s="467">
        <f>SUM(G9+G16+G44+G45)</f>
        <v>7110</v>
      </c>
      <c r="H49" s="467">
        <f>SUM(H9+H16+H44+H45)</f>
        <v>0</v>
      </c>
      <c r="I49" s="467">
        <f>SUM(I9+I16+I44+I45)</f>
        <v>5591</v>
      </c>
    </row>
  </sheetData>
  <sheetProtection/>
  <mergeCells count="6">
    <mergeCell ref="A8:F8"/>
    <mergeCell ref="A3:I3"/>
    <mergeCell ref="A4:I4"/>
    <mergeCell ref="A6:I6"/>
    <mergeCell ref="F1:I1"/>
    <mergeCell ref="A5:I5"/>
  </mergeCells>
  <printOptions/>
  <pageMargins left="0.52" right="0.22" top="0.52" bottom="0.7480314960629921" header="0.5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4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0" customWidth="1"/>
    <col min="2" max="2" width="45.57421875" style="0" customWidth="1"/>
    <col min="3" max="5" width="15.7109375" style="0" customWidth="1"/>
  </cols>
  <sheetData>
    <row r="1" spans="1:5" ht="12.75">
      <c r="A1" s="655" t="s">
        <v>667</v>
      </c>
      <c r="B1" s="656"/>
      <c r="C1" s="656"/>
      <c r="D1" s="656"/>
      <c r="E1" s="656"/>
    </row>
    <row r="2" spans="1:5" ht="12.75">
      <c r="A2" s="657" t="s">
        <v>311</v>
      </c>
      <c r="B2" s="657"/>
      <c r="C2" s="657"/>
      <c r="D2" s="657"/>
      <c r="E2" s="657"/>
    </row>
    <row r="3" spans="1:5" ht="18" customHeight="1">
      <c r="A3" s="657"/>
      <c r="B3" s="657"/>
      <c r="C3" s="657"/>
      <c r="D3" s="657"/>
      <c r="E3" s="657"/>
    </row>
    <row r="4" spans="1:5" ht="8.25" customHeight="1">
      <c r="A4" s="657"/>
      <c r="B4" s="657"/>
      <c r="C4" s="657"/>
      <c r="D4" s="657"/>
      <c r="E4" s="657"/>
    </row>
    <row r="5" spans="1:5" ht="18" customHeight="1" hidden="1">
      <c r="A5" s="657"/>
      <c r="B5" s="657"/>
      <c r="C5" s="657"/>
      <c r="D5" s="657"/>
      <c r="E5" s="657"/>
    </row>
    <row r="6" spans="1:5" ht="15.75" customHeight="1" hidden="1">
      <c r="A6" s="657"/>
      <c r="B6" s="657"/>
      <c r="C6" s="657"/>
      <c r="D6" s="657"/>
      <c r="E6" s="657"/>
    </row>
    <row r="7" spans="1:5" ht="18">
      <c r="A7" s="657" t="s">
        <v>326</v>
      </c>
      <c r="B7" s="657"/>
      <c r="C7" s="657"/>
      <c r="D7" s="657"/>
      <c r="E7" s="657"/>
    </row>
    <row r="8" spans="1:5" ht="18">
      <c r="A8" s="658">
        <v>42369</v>
      </c>
      <c r="B8" s="658"/>
      <c r="C8" s="658"/>
      <c r="D8" s="658"/>
      <c r="E8" s="658"/>
    </row>
    <row r="9" spans="1:5" ht="18">
      <c r="A9" s="137"/>
      <c r="B9" s="137"/>
      <c r="C9" s="137"/>
      <c r="D9" s="137"/>
      <c r="E9" s="137"/>
    </row>
    <row r="10" spans="1:6" ht="30" customHeight="1" thickBot="1">
      <c r="A10" s="59"/>
      <c r="B10" s="60"/>
      <c r="C10" s="61"/>
      <c r="D10" s="659" t="s">
        <v>308</v>
      </c>
      <c r="E10" s="659"/>
      <c r="F10" s="116"/>
    </row>
    <row r="11" spans="1:5" s="310" customFormat="1" ht="27.75" thickBot="1">
      <c r="A11" s="714" t="s">
        <v>399</v>
      </c>
      <c r="B11" s="661"/>
      <c r="C11" s="323" t="s">
        <v>39</v>
      </c>
      <c r="D11" s="323" t="s">
        <v>40</v>
      </c>
      <c r="E11" s="323" t="s">
        <v>41</v>
      </c>
    </row>
    <row r="12" spans="1:5" s="310" customFormat="1" ht="14.25">
      <c r="A12" s="324" t="s">
        <v>43</v>
      </c>
      <c r="B12" s="325" t="s">
        <v>44</v>
      </c>
      <c r="C12" s="326">
        <v>66775</v>
      </c>
      <c r="D12" s="326">
        <v>0</v>
      </c>
      <c r="E12" s="326">
        <v>159</v>
      </c>
    </row>
    <row r="13" spans="1:5" s="310" customFormat="1" ht="14.25">
      <c r="A13" s="324" t="s">
        <v>45</v>
      </c>
      <c r="B13" s="325" t="s">
        <v>46</v>
      </c>
      <c r="C13" s="326">
        <v>433678</v>
      </c>
      <c r="D13" s="326">
        <v>-32608</v>
      </c>
      <c r="E13" s="326">
        <v>397002</v>
      </c>
    </row>
    <row r="14" spans="1:5" s="310" customFormat="1" ht="14.25">
      <c r="A14" s="324" t="s">
        <v>47</v>
      </c>
      <c r="B14" s="325" t="s">
        <v>48</v>
      </c>
      <c r="C14" s="326">
        <v>2950</v>
      </c>
      <c r="D14" s="326">
        <v>1980</v>
      </c>
      <c r="E14" s="326">
        <v>5110</v>
      </c>
    </row>
    <row r="15" spans="1:5" s="310" customFormat="1" ht="14.25">
      <c r="A15" s="324" t="s">
        <v>49</v>
      </c>
      <c r="B15" s="327" t="s">
        <v>50</v>
      </c>
      <c r="C15" s="326">
        <v>0</v>
      </c>
      <c r="D15" s="326">
        <v>0</v>
      </c>
      <c r="E15" s="326">
        <v>52148</v>
      </c>
    </row>
    <row r="16" spans="1:5" s="310" customFormat="1" ht="13.5">
      <c r="A16" s="328" t="s">
        <v>18</v>
      </c>
      <c r="B16" s="329" t="s">
        <v>42</v>
      </c>
      <c r="C16" s="330">
        <f>SUM(C12:C15)</f>
        <v>503403</v>
      </c>
      <c r="D16" s="330">
        <f>SUM(D12:D15)</f>
        <v>-30628</v>
      </c>
      <c r="E16" s="330">
        <f>SUM(E12:E15)</f>
        <v>454419</v>
      </c>
    </row>
    <row r="17" spans="1:5" s="310" customFormat="1" ht="14.25">
      <c r="A17" s="324" t="s">
        <v>43</v>
      </c>
      <c r="B17" s="325" t="s">
        <v>52</v>
      </c>
      <c r="C17" s="326">
        <v>0</v>
      </c>
      <c r="D17" s="326">
        <v>0</v>
      </c>
      <c r="E17" s="326">
        <v>0</v>
      </c>
    </row>
    <row r="18" spans="1:5" s="310" customFormat="1" ht="14.25">
      <c r="A18" s="324" t="s">
        <v>45</v>
      </c>
      <c r="B18" s="325" t="s">
        <v>53</v>
      </c>
      <c r="C18" s="326">
        <v>0</v>
      </c>
      <c r="D18" s="326">
        <v>0</v>
      </c>
      <c r="E18" s="326">
        <v>0</v>
      </c>
    </row>
    <row r="19" spans="1:5" s="310" customFormat="1" ht="13.5">
      <c r="A19" s="331" t="s">
        <v>19</v>
      </c>
      <c r="B19" s="332" t="s">
        <v>51</v>
      </c>
      <c r="C19" s="333">
        <f>SUM(C17:C18)</f>
        <v>0</v>
      </c>
      <c r="D19" s="333">
        <f>SUM(D17:D18)</f>
        <v>0</v>
      </c>
      <c r="E19" s="333">
        <f>SUM(E17:E18)</f>
        <v>0</v>
      </c>
    </row>
    <row r="20" spans="1:5" s="310" customFormat="1" ht="14.25">
      <c r="A20" s="324" t="s">
        <v>43</v>
      </c>
      <c r="B20" s="325" t="s">
        <v>333</v>
      </c>
      <c r="C20" s="326">
        <v>0</v>
      </c>
      <c r="D20" s="326">
        <v>0</v>
      </c>
      <c r="E20" s="326">
        <v>0</v>
      </c>
    </row>
    <row r="21" spans="1:5" s="310" customFormat="1" ht="14.25">
      <c r="A21" s="324" t="s">
        <v>45</v>
      </c>
      <c r="B21" s="325" t="s">
        <v>334</v>
      </c>
      <c r="C21" s="326">
        <v>0</v>
      </c>
      <c r="D21" s="326">
        <v>0</v>
      </c>
      <c r="E21" s="326">
        <v>0</v>
      </c>
    </row>
    <row r="22" spans="1:5" s="310" customFormat="1" ht="14.25">
      <c r="A22" s="324" t="s">
        <v>47</v>
      </c>
      <c r="B22" s="325" t="s">
        <v>335</v>
      </c>
      <c r="C22" s="326">
        <v>43544</v>
      </c>
      <c r="D22" s="326">
        <v>0</v>
      </c>
      <c r="E22" s="326">
        <v>79907</v>
      </c>
    </row>
    <row r="23" spans="1:5" s="310" customFormat="1" ht="14.25">
      <c r="A23" s="324" t="s">
        <v>49</v>
      </c>
      <c r="B23" s="325" t="s">
        <v>336</v>
      </c>
      <c r="C23" s="326">
        <v>0</v>
      </c>
      <c r="D23" s="326">
        <v>0</v>
      </c>
      <c r="E23" s="326">
        <v>0</v>
      </c>
    </row>
    <row r="24" spans="1:5" s="310" customFormat="1" ht="13.5">
      <c r="A24" s="331" t="s">
        <v>32</v>
      </c>
      <c r="B24" s="332" t="s">
        <v>54</v>
      </c>
      <c r="C24" s="333">
        <f>SUM(C20:C23)</f>
        <v>43544</v>
      </c>
      <c r="D24" s="333">
        <f>SUM(D20:D23)</f>
        <v>0</v>
      </c>
      <c r="E24" s="333">
        <f>SUM(E20:E23)</f>
        <v>79907</v>
      </c>
    </row>
    <row r="25" spans="1:5" s="310" customFormat="1" ht="14.25">
      <c r="A25" s="324" t="s">
        <v>43</v>
      </c>
      <c r="B25" s="325" t="s">
        <v>58</v>
      </c>
      <c r="C25" s="326">
        <v>23197</v>
      </c>
      <c r="D25" s="326">
        <v>0</v>
      </c>
      <c r="E25" s="326">
        <v>5953</v>
      </c>
    </row>
    <row r="26" spans="1:5" s="310" customFormat="1" ht="14.25">
      <c r="A26" s="324" t="s">
        <v>45</v>
      </c>
      <c r="B26" s="325" t="s">
        <v>59</v>
      </c>
      <c r="C26" s="326">
        <v>0</v>
      </c>
      <c r="D26" s="326">
        <v>0</v>
      </c>
      <c r="E26" s="326">
        <v>10</v>
      </c>
    </row>
    <row r="27" spans="1:5" s="310" customFormat="1" ht="14.25">
      <c r="A27" s="324" t="s">
        <v>47</v>
      </c>
      <c r="B27" s="325" t="s">
        <v>60</v>
      </c>
      <c r="C27" s="326">
        <v>2740</v>
      </c>
      <c r="D27" s="326">
        <v>0</v>
      </c>
      <c r="E27" s="326">
        <v>410</v>
      </c>
    </row>
    <row r="28" spans="1:5" s="310" customFormat="1" ht="13.5">
      <c r="A28" s="331" t="s">
        <v>56</v>
      </c>
      <c r="B28" s="332" t="s">
        <v>57</v>
      </c>
      <c r="C28" s="333">
        <f>SUM(C25:C27)</f>
        <v>25937</v>
      </c>
      <c r="D28" s="333">
        <f>SUM(D25:D27)</f>
        <v>0</v>
      </c>
      <c r="E28" s="333">
        <f>SUM(E25:E27)</f>
        <v>6373</v>
      </c>
    </row>
    <row r="29" spans="1:5" s="310" customFormat="1" ht="13.5">
      <c r="A29" s="331" t="s">
        <v>61</v>
      </c>
      <c r="B29" s="332" t="s">
        <v>62</v>
      </c>
      <c r="C29" s="333">
        <v>10085</v>
      </c>
      <c r="D29" s="333">
        <v>0</v>
      </c>
      <c r="E29" s="333">
        <v>2836</v>
      </c>
    </row>
    <row r="30" spans="1:5" s="310" customFormat="1" ht="13.5">
      <c r="A30" s="331" t="s">
        <v>63</v>
      </c>
      <c r="B30" s="332" t="s">
        <v>64</v>
      </c>
      <c r="C30" s="333">
        <v>13046</v>
      </c>
      <c r="D30" s="333">
        <v>0</v>
      </c>
      <c r="E30" s="333">
        <v>0</v>
      </c>
    </row>
    <row r="31" spans="1:5" s="310" customFormat="1" ht="13.5">
      <c r="A31" s="334"/>
      <c r="B31" s="335" t="s">
        <v>65</v>
      </c>
      <c r="C31" s="336">
        <f>C16+C19+C24+C28+C29+C30</f>
        <v>596015</v>
      </c>
      <c r="D31" s="336">
        <f>D16+D19+D24+D28+D29+D30</f>
        <v>-30628</v>
      </c>
      <c r="E31" s="336">
        <f>E16+E19+E24+E28+E29+E30</f>
        <v>543535</v>
      </c>
    </row>
    <row r="32" spans="1:5" s="310" customFormat="1" ht="54" customHeight="1" thickBot="1">
      <c r="A32" s="337"/>
      <c r="B32" s="337"/>
      <c r="C32" s="338"/>
      <c r="D32" s="338"/>
      <c r="E32" s="338"/>
    </row>
    <row r="33" spans="1:5" s="310" customFormat="1" ht="27.75" thickBot="1">
      <c r="A33" s="653" t="s">
        <v>400</v>
      </c>
      <c r="B33" s="654"/>
      <c r="C33" s="323" t="s">
        <v>39</v>
      </c>
      <c r="D33" s="323" t="s">
        <v>40</v>
      </c>
      <c r="E33" s="323" t="s">
        <v>41</v>
      </c>
    </row>
    <row r="34" spans="1:5" s="310" customFormat="1" ht="14.25">
      <c r="A34" s="340" t="s">
        <v>43</v>
      </c>
      <c r="B34" s="325" t="s">
        <v>68</v>
      </c>
      <c r="C34" s="326">
        <v>1404411</v>
      </c>
      <c r="D34" s="326">
        <v>0</v>
      </c>
      <c r="E34" s="326">
        <v>1404411</v>
      </c>
    </row>
    <row r="35" spans="1:5" s="310" customFormat="1" ht="14.25">
      <c r="A35" s="340" t="s">
        <v>45</v>
      </c>
      <c r="B35" s="325" t="s">
        <v>69</v>
      </c>
      <c r="C35" s="326">
        <v>0</v>
      </c>
      <c r="D35" s="326">
        <v>0</v>
      </c>
      <c r="E35" s="326">
        <v>-22023</v>
      </c>
    </row>
    <row r="36" spans="1:5" s="310" customFormat="1" ht="14.25">
      <c r="A36" s="340" t="s">
        <v>14</v>
      </c>
      <c r="B36" s="325" t="s">
        <v>70</v>
      </c>
      <c r="C36" s="326">
        <v>54326</v>
      </c>
      <c r="D36" s="326">
        <v>0</v>
      </c>
      <c r="E36" s="326">
        <v>54326</v>
      </c>
    </row>
    <row r="37" spans="1:5" s="310" customFormat="1" ht="14.25">
      <c r="A37" s="340" t="s">
        <v>49</v>
      </c>
      <c r="B37" s="325" t="s">
        <v>71</v>
      </c>
      <c r="C37" s="326">
        <v>-890771</v>
      </c>
      <c r="D37" s="326">
        <v>0</v>
      </c>
      <c r="E37" s="326">
        <v>-880178</v>
      </c>
    </row>
    <row r="38" spans="1:5" s="310" customFormat="1" ht="14.25">
      <c r="A38" s="340" t="s">
        <v>55</v>
      </c>
      <c r="B38" s="325" t="s">
        <v>72</v>
      </c>
      <c r="C38" s="326">
        <v>0</v>
      </c>
      <c r="D38" s="326">
        <v>0</v>
      </c>
      <c r="E38" s="326">
        <v>0</v>
      </c>
    </row>
    <row r="39" spans="1:5" s="310" customFormat="1" ht="14.25">
      <c r="A39" s="340" t="s">
        <v>73</v>
      </c>
      <c r="B39" s="325" t="s">
        <v>74</v>
      </c>
      <c r="C39" s="326">
        <v>10593</v>
      </c>
      <c r="D39" s="326">
        <v>-30628</v>
      </c>
      <c r="E39" s="326">
        <v>-29377</v>
      </c>
    </row>
    <row r="40" spans="1:5" s="310" customFormat="1" ht="13.5">
      <c r="A40" s="339" t="s">
        <v>66</v>
      </c>
      <c r="B40" s="329" t="s">
        <v>67</v>
      </c>
      <c r="C40" s="330">
        <f>SUM(C34:C39)</f>
        <v>578559</v>
      </c>
      <c r="D40" s="330">
        <f>SUM(D34:D39)</f>
        <v>-30628</v>
      </c>
      <c r="E40" s="330">
        <f>SUM(E34:E39)</f>
        <v>527159</v>
      </c>
    </row>
    <row r="41" spans="1:5" s="310" customFormat="1" ht="14.25">
      <c r="A41" s="340" t="s">
        <v>43</v>
      </c>
      <c r="B41" s="325" t="s">
        <v>58</v>
      </c>
      <c r="C41" s="326">
        <v>0</v>
      </c>
      <c r="D41" s="326">
        <v>0</v>
      </c>
      <c r="E41" s="326">
        <v>0</v>
      </c>
    </row>
    <row r="42" spans="1:5" s="310" customFormat="1" ht="14.25">
      <c r="A42" s="340" t="s">
        <v>45</v>
      </c>
      <c r="B42" s="325" t="s">
        <v>59</v>
      </c>
      <c r="C42" s="326">
        <v>0</v>
      </c>
      <c r="D42" s="326">
        <v>0</v>
      </c>
      <c r="E42" s="326">
        <v>2837</v>
      </c>
    </row>
    <row r="43" spans="1:5" s="310" customFormat="1" ht="14.25">
      <c r="A43" s="340" t="s">
        <v>47</v>
      </c>
      <c r="B43" s="325" t="s">
        <v>77</v>
      </c>
      <c r="C43" s="326">
        <v>9601</v>
      </c>
      <c r="D43" s="326">
        <v>0</v>
      </c>
      <c r="E43" s="326">
        <v>8199</v>
      </c>
    </row>
    <row r="44" spans="1:5" s="310" customFormat="1" ht="13.5">
      <c r="A44" s="341" t="s">
        <v>75</v>
      </c>
      <c r="B44" s="332" t="s">
        <v>76</v>
      </c>
      <c r="C44" s="333">
        <f>SUM(C41:C43)</f>
        <v>9601</v>
      </c>
      <c r="D44" s="333">
        <f>SUM(D41:D43)</f>
        <v>0</v>
      </c>
      <c r="E44" s="333">
        <f>SUM(E41:E43)</f>
        <v>11036</v>
      </c>
    </row>
    <row r="45" spans="1:5" s="310" customFormat="1" ht="13.5">
      <c r="A45" s="341" t="s">
        <v>43</v>
      </c>
      <c r="B45" s="332" t="s">
        <v>79</v>
      </c>
      <c r="C45" s="333">
        <v>0</v>
      </c>
      <c r="D45" s="333">
        <v>0</v>
      </c>
      <c r="E45" s="333">
        <v>0</v>
      </c>
    </row>
    <row r="46" spans="1:5" s="310" customFormat="1" ht="13.5">
      <c r="A46" s="341" t="s">
        <v>78</v>
      </c>
      <c r="B46" s="332" t="s">
        <v>80</v>
      </c>
      <c r="C46" s="333">
        <v>7855</v>
      </c>
      <c r="D46" s="333">
        <v>0</v>
      </c>
      <c r="E46" s="333">
        <v>5340</v>
      </c>
    </row>
    <row r="47" spans="1:5" s="310" customFormat="1" ht="14.25">
      <c r="A47" s="342"/>
      <c r="B47" s="335" t="s">
        <v>81</v>
      </c>
      <c r="C47" s="336">
        <f>SUM(C40+C44+C45+C46)</f>
        <v>596015</v>
      </c>
      <c r="D47" s="336">
        <f>SUM(D40+D44+D45+D46)</f>
        <v>-30628</v>
      </c>
      <c r="E47" s="336">
        <f>SUM(E40+E44+E45+E46)</f>
        <v>543535</v>
      </c>
    </row>
    <row r="48" spans="1:5" ht="12.75">
      <c r="A48" s="63"/>
      <c r="B48" s="63"/>
      <c r="C48" s="63"/>
      <c r="D48" s="63"/>
      <c r="E48" s="63"/>
    </row>
  </sheetData>
  <sheetProtection/>
  <mergeCells count="7">
    <mergeCell ref="A11:B11"/>
    <mergeCell ref="A33:B33"/>
    <mergeCell ref="A1:E1"/>
    <mergeCell ref="A2:E6"/>
    <mergeCell ref="A7:E7"/>
    <mergeCell ref="A8:E8"/>
    <mergeCell ref="D10:E10"/>
  </mergeCells>
  <printOptions/>
  <pageMargins left="0.89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8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6" max="6" width="11.28125" style="0" customWidth="1"/>
    <col min="7" max="7" width="11.421875" style="0" customWidth="1"/>
    <col min="8" max="8" width="11.140625" style="0" customWidth="1"/>
    <col min="9" max="9" width="11.421875" style="0" customWidth="1"/>
  </cols>
  <sheetData>
    <row r="1" spans="1:9" ht="12.75">
      <c r="A1" s="655" t="s">
        <v>668</v>
      </c>
      <c r="B1" s="656"/>
      <c r="C1" s="656"/>
      <c r="D1" s="656"/>
      <c r="E1" s="656"/>
      <c r="F1" s="656"/>
      <c r="G1" s="656"/>
      <c r="H1" s="656"/>
      <c r="I1" s="656"/>
    </row>
    <row r="2" spans="1:9" ht="12.75">
      <c r="A2" s="136"/>
      <c r="B2" s="52"/>
      <c r="C2" s="52"/>
      <c r="D2" s="52"/>
      <c r="E2" s="52"/>
      <c r="F2" s="52"/>
      <c r="G2" s="52"/>
      <c r="H2" s="52"/>
      <c r="I2" s="52"/>
    </row>
    <row r="3" ht="12.75">
      <c r="G3" s="52"/>
    </row>
    <row r="4" spans="1:9" ht="27.75" customHeight="1">
      <c r="A4" s="657" t="s">
        <v>311</v>
      </c>
      <c r="B4" s="657"/>
      <c r="C4" s="657"/>
      <c r="D4" s="657"/>
      <c r="E4" s="657"/>
      <c r="F4" s="657"/>
      <c r="G4" s="657"/>
      <c r="H4" s="657"/>
      <c r="I4" s="657"/>
    </row>
    <row r="5" spans="1:9" ht="27.75" customHeight="1">
      <c r="A5" s="657" t="s">
        <v>493</v>
      </c>
      <c r="B5" s="657"/>
      <c r="C5" s="657"/>
      <c r="D5" s="657"/>
      <c r="E5" s="657"/>
      <c r="F5" s="657"/>
      <c r="G5" s="657"/>
      <c r="H5" s="657"/>
      <c r="I5" s="657"/>
    </row>
    <row r="6" spans="1:10" ht="15.75">
      <c r="A6" s="662" t="s">
        <v>340</v>
      </c>
      <c r="B6" s="662"/>
      <c r="C6" s="662"/>
      <c r="D6" s="662"/>
      <c r="E6" s="662"/>
      <c r="F6" s="662"/>
      <c r="G6" s="662"/>
      <c r="H6" s="662"/>
      <c r="I6" s="662"/>
      <c r="J6" s="66"/>
    </row>
    <row r="7" spans="1:10" ht="15">
      <c r="A7" s="663" t="s">
        <v>388</v>
      </c>
      <c r="B7" s="663"/>
      <c r="C7" s="663"/>
      <c r="D7" s="663"/>
      <c r="E7" s="663"/>
      <c r="F7" s="663"/>
      <c r="G7" s="663"/>
      <c r="H7" s="663"/>
      <c r="I7" s="663"/>
      <c r="J7" s="66"/>
    </row>
    <row r="8" spans="1:10" ht="15">
      <c r="A8" s="161"/>
      <c r="B8" s="161"/>
      <c r="C8" s="161"/>
      <c r="D8" s="161"/>
      <c r="E8" s="161"/>
      <c r="F8" s="161"/>
      <c r="G8" s="161"/>
      <c r="H8" s="161"/>
      <c r="I8" s="161"/>
      <c r="J8" s="66"/>
    </row>
    <row r="9" spans="1:10" ht="15">
      <c r="A9" s="161"/>
      <c r="B9" s="161"/>
      <c r="C9" s="161"/>
      <c r="D9" s="161"/>
      <c r="E9" s="161"/>
      <c r="F9" s="161"/>
      <c r="G9" s="161"/>
      <c r="H9" s="161"/>
      <c r="I9" s="161"/>
      <c r="J9" s="66"/>
    </row>
    <row r="10" spans="1:10" ht="15">
      <c r="A10" s="161"/>
      <c r="B10" s="161"/>
      <c r="C10" s="161"/>
      <c r="D10" s="161"/>
      <c r="E10" s="161"/>
      <c r="F10" s="161"/>
      <c r="G10" s="161"/>
      <c r="H10" s="161"/>
      <c r="I10" s="161"/>
      <c r="J10" s="66"/>
    </row>
    <row r="11" spans="1:10" ht="16.5" thickBot="1">
      <c r="A11" s="67"/>
      <c r="B11" s="65"/>
      <c r="C11" s="65"/>
      <c r="D11" s="65"/>
      <c r="E11" s="65"/>
      <c r="F11" s="65"/>
      <c r="G11" s="65"/>
      <c r="H11" s="659" t="s">
        <v>308</v>
      </c>
      <c r="I11" s="659"/>
      <c r="J11" s="66"/>
    </row>
    <row r="12" spans="1:10" ht="39" thickBot="1">
      <c r="A12" s="665" t="s">
        <v>389</v>
      </c>
      <c r="B12" s="666"/>
      <c r="C12" s="666"/>
      <c r="D12" s="666"/>
      <c r="E12" s="666"/>
      <c r="F12" s="666"/>
      <c r="G12" s="62" t="s">
        <v>39</v>
      </c>
      <c r="H12" s="62" t="s">
        <v>40</v>
      </c>
      <c r="I12" s="62" t="s">
        <v>41</v>
      </c>
      <c r="J12" s="65"/>
    </row>
    <row r="13" spans="1:10" s="122" customFormat="1" ht="12.75">
      <c r="A13" s="186">
        <v>1</v>
      </c>
      <c r="B13" s="718" t="s">
        <v>82</v>
      </c>
      <c r="C13" s="719"/>
      <c r="D13" s="719"/>
      <c r="E13" s="719"/>
      <c r="F13" s="719"/>
      <c r="G13" s="187">
        <f>G14+G18+G24+G28</f>
        <v>503403</v>
      </c>
      <c r="H13" s="187">
        <f>H14+H18+H24+H28</f>
        <v>-30628</v>
      </c>
      <c r="I13" s="187">
        <f>I14+I18+I24+I28</f>
        <v>454419</v>
      </c>
      <c r="J13" s="188"/>
    </row>
    <row r="14" spans="1:10" s="249" customFormat="1" ht="11.25">
      <c r="A14" s="257">
        <v>2</v>
      </c>
      <c r="B14" s="669" t="s">
        <v>83</v>
      </c>
      <c r="C14" s="670"/>
      <c r="D14" s="670"/>
      <c r="E14" s="670"/>
      <c r="F14" s="671"/>
      <c r="G14" s="227">
        <f>SUM(G15:G16)</f>
        <v>66775</v>
      </c>
      <c r="H14" s="227">
        <f>SUM(H15:H16)</f>
        <v>0</v>
      </c>
      <c r="I14" s="227">
        <f>SUM(I15:I16)</f>
        <v>159</v>
      </c>
      <c r="J14" s="228"/>
    </row>
    <row r="15" spans="1:10" s="249" customFormat="1" ht="11.25">
      <c r="A15" s="257">
        <v>3</v>
      </c>
      <c r="B15" s="258" t="s">
        <v>84</v>
      </c>
      <c r="C15" s="259"/>
      <c r="D15" s="259"/>
      <c r="E15" s="259"/>
      <c r="F15" s="260"/>
      <c r="G15" s="261">
        <v>66741</v>
      </c>
      <c r="H15" s="261"/>
      <c r="I15" s="261">
        <v>0</v>
      </c>
      <c r="J15" s="228"/>
    </row>
    <row r="16" spans="1:10" s="249" customFormat="1" ht="11.25">
      <c r="A16" s="257">
        <v>4</v>
      </c>
      <c r="B16" s="258" t="s">
        <v>85</v>
      </c>
      <c r="C16" s="259"/>
      <c r="D16" s="259"/>
      <c r="E16" s="259"/>
      <c r="F16" s="260"/>
      <c r="G16" s="261">
        <v>34</v>
      </c>
      <c r="H16" s="261"/>
      <c r="I16" s="261">
        <v>159</v>
      </c>
      <c r="J16" s="228"/>
    </row>
    <row r="17" spans="1:10" s="249" customFormat="1" ht="11.25">
      <c r="A17" s="257">
        <v>5</v>
      </c>
      <c r="B17" s="258" t="s">
        <v>86</v>
      </c>
      <c r="C17" s="259"/>
      <c r="D17" s="259"/>
      <c r="E17" s="259"/>
      <c r="F17" s="260"/>
      <c r="G17" s="261">
        <v>0</v>
      </c>
      <c r="H17" s="261"/>
      <c r="I17" s="261">
        <v>0</v>
      </c>
      <c r="J17" s="228"/>
    </row>
    <row r="18" spans="1:10" s="249" customFormat="1" ht="11.25">
      <c r="A18" s="257">
        <v>6</v>
      </c>
      <c r="B18" s="672" t="s">
        <v>29</v>
      </c>
      <c r="C18" s="673"/>
      <c r="D18" s="673"/>
      <c r="E18" s="673"/>
      <c r="F18" s="674"/>
      <c r="G18" s="227">
        <f>SUM(G19:G23)</f>
        <v>433678</v>
      </c>
      <c r="H18" s="227">
        <f>SUM(H19:H23)</f>
        <v>-32608</v>
      </c>
      <c r="I18" s="227">
        <f>SUM(I19:I23)</f>
        <v>397002</v>
      </c>
      <c r="J18" s="228"/>
    </row>
    <row r="19" spans="1:10" s="249" customFormat="1" ht="11.25">
      <c r="A19" s="257">
        <v>7</v>
      </c>
      <c r="B19" s="258" t="s">
        <v>87</v>
      </c>
      <c r="C19" s="259"/>
      <c r="D19" s="259"/>
      <c r="E19" s="259"/>
      <c r="F19" s="260"/>
      <c r="G19" s="261">
        <v>415256</v>
      </c>
      <c r="H19" s="261">
        <v>-32356</v>
      </c>
      <c r="I19" s="261">
        <v>379962</v>
      </c>
      <c r="J19" s="228"/>
    </row>
    <row r="20" spans="1:10" s="249" customFormat="1" ht="11.25">
      <c r="A20" s="257">
        <v>8</v>
      </c>
      <c r="B20" s="258" t="s">
        <v>88</v>
      </c>
      <c r="C20" s="259"/>
      <c r="D20" s="259"/>
      <c r="E20" s="259"/>
      <c r="F20" s="260"/>
      <c r="G20" s="261">
        <v>12863</v>
      </c>
      <c r="H20" s="261">
        <v>-252</v>
      </c>
      <c r="I20" s="261">
        <v>17040</v>
      </c>
      <c r="J20" s="228"/>
    </row>
    <row r="21" spans="1:10" s="249" customFormat="1" ht="11.25">
      <c r="A21" s="257">
        <v>9</v>
      </c>
      <c r="B21" s="258" t="s">
        <v>89</v>
      </c>
      <c r="C21" s="259"/>
      <c r="D21" s="259"/>
      <c r="E21" s="259"/>
      <c r="F21" s="260"/>
      <c r="G21" s="261">
        <v>0</v>
      </c>
      <c r="H21" s="261"/>
      <c r="I21" s="261">
        <v>0</v>
      </c>
      <c r="J21" s="228"/>
    </row>
    <row r="22" spans="1:10" s="249" customFormat="1" ht="11.25">
      <c r="A22" s="257">
        <v>10</v>
      </c>
      <c r="B22" s="258" t="s">
        <v>90</v>
      </c>
      <c r="C22" s="259"/>
      <c r="D22" s="259"/>
      <c r="E22" s="259"/>
      <c r="F22" s="260"/>
      <c r="G22" s="261">
        <v>5559</v>
      </c>
      <c r="H22" s="261"/>
      <c r="I22" s="261">
        <v>0</v>
      </c>
      <c r="J22" s="228"/>
    </row>
    <row r="23" spans="1:10" s="249" customFormat="1" ht="11.25">
      <c r="A23" s="257">
        <v>11</v>
      </c>
      <c r="B23" s="258" t="s">
        <v>91</v>
      </c>
      <c r="C23" s="259"/>
      <c r="D23" s="259"/>
      <c r="E23" s="259"/>
      <c r="F23" s="260"/>
      <c r="G23" s="261">
        <v>0</v>
      </c>
      <c r="H23" s="261"/>
      <c r="I23" s="261">
        <v>0</v>
      </c>
      <c r="J23" s="228"/>
    </row>
    <row r="24" spans="1:10" s="249" customFormat="1" ht="11.25">
      <c r="A24" s="257">
        <v>12</v>
      </c>
      <c r="B24" s="672" t="s">
        <v>92</v>
      </c>
      <c r="C24" s="673"/>
      <c r="D24" s="673"/>
      <c r="E24" s="673"/>
      <c r="F24" s="674"/>
      <c r="G24" s="227">
        <f>SUM(G25:G27)</f>
        <v>2950</v>
      </c>
      <c r="H24" s="227">
        <f>SUM(H25:H27)</f>
        <v>1980</v>
      </c>
      <c r="I24" s="227">
        <f>SUM(I25:I27)</f>
        <v>5110</v>
      </c>
      <c r="J24" s="228"/>
    </row>
    <row r="25" spans="1:10" s="249" customFormat="1" ht="11.25">
      <c r="A25" s="257">
        <v>13</v>
      </c>
      <c r="B25" s="258" t="s">
        <v>93</v>
      </c>
      <c r="C25" s="259"/>
      <c r="D25" s="259"/>
      <c r="E25" s="259"/>
      <c r="F25" s="260"/>
      <c r="G25" s="261">
        <v>2370</v>
      </c>
      <c r="H25" s="261">
        <v>1980</v>
      </c>
      <c r="I25" s="261">
        <v>5110</v>
      </c>
      <c r="J25" s="228"/>
    </row>
    <row r="26" spans="1:10" s="249" customFormat="1" ht="11.25">
      <c r="A26" s="257">
        <v>14</v>
      </c>
      <c r="B26" s="258" t="s">
        <v>94</v>
      </c>
      <c r="C26" s="259"/>
      <c r="D26" s="259"/>
      <c r="E26" s="259"/>
      <c r="F26" s="260"/>
      <c r="G26" s="261">
        <v>580</v>
      </c>
      <c r="H26" s="261"/>
      <c r="I26" s="261">
        <v>0</v>
      </c>
      <c r="J26" s="228"/>
    </row>
    <row r="27" spans="1:10" s="249" customFormat="1" ht="11.25">
      <c r="A27" s="257">
        <v>15</v>
      </c>
      <c r="B27" s="262" t="s">
        <v>95</v>
      </c>
      <c r="C27" s="259"/>
      <c r="D27" s="259"/>
      <c r="E27" s="259"/>
      <c r="F27" s="260"/>
      <c r="G27" s="261">
        <v>0</v>
      </c>
      <c r="H27" s="261"/>
      <c r="I27" s="261">
        <v>0</v>
      </c>
      <c r="J27" s="228"/>
    </row>
    <row r="28" spans="1:10" s="249" customFormat="1" ht="11.25">
      <c r="A28" s="257">
        <v>16</v>
      </c>
      <c r="B28" s="675" t="s">
        <v>96</v>
      </c>
      <c r="C28" s="676"/>
      <c r="D28" s="676"/>
      <c r="E28" s="676"/>
      <c r="F28" s="677"/>
      <c r="G28" s="227">
        <f>SUM(G29:G30)</f>
        <v>0</v>
      </c>
      <c r="H28" s="227">
        <f>SUM(H29:H30)</f>
        <v>0</v>
      </c>
      <c r="I28" s="227">
        <f>SUM(I29:I30)</f>
        <v>52148</v>
      </c>
      <c r="J28" s="228"/>
    </row>
    <row r="29" spans="1:10" s="249" customFormat="1" ht="11.25">
      <c r="A29" s="257">
        <v>17</v>
      </c>
      <c r="B29" s="678" t="s">
        <v>97</v>
      </c>
      <c r="C29" s="679"/>
      <c r="D29" s="679"/>
      <c r="E29" s="679"/>
      <c r="F29" s="680"/>
      <c r="G29" s="261">
        <v>0</v>
      </c>
      <c r="H29" s="261"/>
      <c r="I29" s="261">
        <v>52148</v>
      </c>
      <c r="J29" s="228"/>
    </row>
    <row r="30" spans="1:10" s="249" customFormat="1" ht="11.25">
      <c r="A30" s="257">
        <v>18</v>
      </c>
      <c r="B30" s="678" t="s">
        <v>98</v>
      </c>
      <c r="C30" s="679"/>
      <c r="D30" s="679"/>
      <c r="E30" s="679"/>
      <c r="F30" s="680"/>
      <c r="G30" s="261">
        <v>0</v>
      </c>
      <c r="H30" s="261"/>
      <c r="I30" s="261">
        <v>0</v>
      </c>
      <c r="J30" s="228"/>
    </row>
    <row r="31" spans="1:10" s="249" customFormat="1" ht="15.75" customHeight="1">
      <c r="A31" s="263">
        <v>19</v>
      </c>
      <c r="B31" s="681" t="s">
        <v>99</v>
      </c>
      <c r="C31" s="682"/>
      <c r="D31" s="682"/>
      <c r="E31" s="682"/>
      <c r="F31" s="683"/>
      <c r="G31" s="236">
        <f>G32+G38</f>
        <v>0</v>
      </c>
      <c r="H31" s="236">
        <f>H32+H38</f>
        <v>0</v>
      </c>
      <c r="I31" s="236">
        <f>I32+I38</f>
        <v>0</v>
      </c>
      <c r="J31" s="228"/>
    </row>
    <row r="32" spans="1:10" s="249" customFormat="1" ht="11.25">
      <c r="A32" s="257">
        <v>20</v>
      </c>
      <c r="B32" s="684" t="s">
        <v>390</v>
      </c>
      <c r="C32" s="685"/>
      <c r="D32" s="685"/>
      <c r="E32" s="685"/>
      <c r="F32" s="686"/>
      <c r="G32" s="227">
        <f>SUM(G33:G37)</f>
        <v>0</v>
      </c>
      <c r="H32" s="227">
        <f>SUM(H33:H37)</f>
        <v>0</v>
      </c>
      <c r="I32" s="227">
        <f>SUM(I33:I37)</f>
        <v>0</v>
      </c>
      <c r="J32" s="228"/>
    </row>
    <row r="33" spans="1:10" s="249" customFormat="1" ht="11.25">
      <c r="A33" s="257">
        <v>21</v>
      </c>
      <c r="B33" s="687" t="s">
        <v>100</v>
      </c>
      <c r="C33" s="688"/>
      <c r="D33" s="688"/>
      <c r="E33" s="688"/>
      <c r="F33" s="260"/>
      <c r="G33" s="261">
        <v>0</v>
      </c>
      <c r="H33" s="261"/>
      <c r="I33" s="261">
        <v>0</v>
      </c>
      <c r="J33" s="228"/>
    </row>
    <row r="34" spans="1:10" s="249" customFormat="1" ht="11.25">
      <c r="A34" s="257">
        <v>22</v>
      </c>
      <c r="B34" s="687" t="s">
        <v>101</v>
      </c>
      <c r="C34" s="688"/>
      <c r="D34" s="688"/>
      <c r="E34" s="688"/>
      <c r="F34" s="260"/>
      <c r="G34" s="261">
        <v>0</v>
      </c>
      <c r="H34" s="261"/>
      <c r="I34" s="261">
        <v>0</v>
      </c>
      <c r="J34" s="228"/>
    </row>
    <row r="35" spans="1:10" s="249" customFormat="1" ht="11.25">
      <c r="A35" s="264">
        <v>23</v>
      </c>
      <c r="B35" s="687" t="s">
        <v>102</v>
      </c>
      <c r="C35" s="688"/>
      <c r="D35" s="688"/>
      <c r="E35" s="688"/>
      <c r="F35" s="260"/>
      <c r="G35" s="261">
        <v>0</v>
      </c>
      <c r="H35" s="261"/>
      <c r="I35" s="261">
        <v>0</v>
      </c>
      <c r="J35" s="228"/>
    </row>
    <row r="36" spans="1:10" s="249" customFormat="1" ht="11.25">
      <c r="A36" s="257">
        <v>24</v>
      </c>
      <c r="B36" s="695" t="s">
        <v>103</v>
      </c>
      <c r="C36" s="696"/>
      <c r="D36" s="696"/>
      <c r="E36" s="696"/>
      <c r="F36" s="697"/>
      <c r="G36" s="261">
        <v>0</v>
      </c>
      <c r="H36" s="261"/>
      <c r="I36" s="261">
        <v>0</v>
      </c>
      <c r="J36" s="228"/>
    </row>
    <row r="37" spans="1:10" s="249" customFormat="1" ht="11.25">
      <c r="A37" s="264">
        <v>25</v>
      </c>
      <c r="B37" s="687" t="s">
        <v>104</v>
      </c>
      <c r="C37" s="688"/>
      <c r="D37" s="688"/>
      <c r="E37" s="688"/>
      <c r="F37" s="260"/>
      <c r="G37" s="261">
        <v>0</v>
      </c>
      <c r="H37" s="261"/>
      <c r="I37" s="261">
        <v>0</v>
      </c>
      <c r="J37" s="228"/>
    </row>
    <row r="38" spans="1:10" s="249" customFormat="1" ht="11.25">
      <c r="A38" s="264">
        <v>26</v>
      </c>
      <c r="B38" s="698" t="s">
        <v>105</v>
      </c>
      <c r="C38" s="679"/>
      <c r="D38" s="679"/>
      <c r="E38" s="679"/>
      <c r="F38" s="680"/>
      <c r="G38" s="227">
        <f>SUM(G39:G40)</f>
        <v>0</v>
      </c>
      <c r="H38" s="227">
        <f>SUM(H39:H40)</f>
        <v>0</v>
      </c>
      <c r="I38" s="227">
        <f>SUM(I39:I40)</f>
        <v>0</v>
      </c>
      <c r="J38" s="228"/>
    </row>
    <row r="39" spans="1:10" s="249" customFormat="1" ht="11.25">
      <c r="A39" s="264">
        <v>27</v>
      </c>
      <c r="B39" s="258" t="s">
        <v>106</v>
      </c>
      <c r="C39" s="259"/>
      <c r="D39" s="259"/>
      <c r="E39" s="259"/>
      <c r="F39" s="260"/>
      <c r="G39" s="261">
        <v>0</v>
      </c>
      <c r="H39" s="261"/>
      <c r="I39" s="261">
        <v>0</v>
      </c>
      <c r="J39" s="228"/>
    </row>
    <row r="40" spans="1:10" s="249" customFormat="1" ht="11.25">
      <c r="A40" s="264">
        <v>28</v>
      </c>
      <c r="B40" s="258" t="s">
        <v>107</v>
      </c>
      <c r="C40" s="259"/>
      <c r="D40" s="259"/>
      <c r="E40" s="259"/>
      <c r="F40" s="260"/>
      <c r="G40" s="261">
        <v>0</v>
      </c>
      <c r="H40" s="261"/>
      <c r="I40" s="261">
        <v>0</v>
      </c>
      <c r="J40" s="228"/>
    </row>
    <row r="41" spans="1:10" s="249" customFormat="1" ht="11.25">
      <c r="A41" s="263">
        <v>29</v>
      </c>
      <c r="B41" s="699" t="s">
        <v>108</v>
      </c>
      <c r="C41" s="700"/>
      <c r="D41" s="700"/>
      <c r="E41" s="700"/>
      <c r="F41" s="701"/>
      <c r="G41" s="236">
        <f>SUM(G42:G45)</f>
        <v>43544</v>
      </c>
      <c r="H41" s="236">
        <f>SUM(H42:H45)</f>
        <v>0</v>
      </c>
      <c r="I41" s="236">
        <f>SUM(I42:I45)</f>
        <v>79907</v>
      </c>
      <c r="J41" s="228"/>
    </row>
    <row r="42" spans="1:10" s="249" customFormat="1" ht="11.25">
      <c r="A42" s="264">
        <v>30</v>
      </c>
      <c r="B42" s="689" t="s">
        <v>391</v>
      </c>
      <c r="C42" s="688"/>
      <c r="D42" s="688"/>
      <c r="E42" s="688"/>
      <c r="F42" s="680"/>
      <c r="G42" s="227">
        <v>0</v>
      </c>
      <c r="H42" s="227"/>
      <c r="I42" s="227">
        <v>0</v>
      </c>
      <c r="J42" s="228"/>
    </row>
    <row r="43" spans="1:10" s="249" customFormat="1" ht="11.25">
      <c r="A43" s="257">
        <v>31</v>
      </c>
      <c r="B43" s="689" t="s">
        <v>109</v>
      </c>
      <c r="C43" s="688"/>
      <c r="D43" s="688"/>
      <c r="E43" s="688"/>
      <c r="F43" s="680"/>
      <c r="G43" s="261">
        <v>0</v>
      </c>
      <c r="H43" s="261"/>
      <c r="I43" s="261">
        <v>0</v>
      </c>
      <c r="J43" s="228"/>
    </row>
    <row r="44" spans="1:10" s="249" customFormat="1" ht="11.25">
      <c r="A44" s="257">
        <v>32</v>
      </c>
      <c r="B44" s="689" t="s">
        <v>110</v>
      </c>
      <c r="C44" s="688"/>
      <c r="D44" s="688"/>
      <c r="E44" s="688"/>
      <c r="F44" s="680"/>
      <c r="G44" s="261">
        <v>43544</v>
      </c>
      <c r="H44" s="261"/>
      <c r="I44" s="261">
        <v>79907</v>
      </c>
      <c r="J44" s="228"/>
    </row>
    <row r="45" spans="1:10" s="249" customFormat="1" ht="11.25">
      <c r="A45" s="257">
        <v>33</v>
      </c>
      <c r="B45" s="689" t="s">
        <v>111</v>
      </c>
      <c r="C45" s="688"/>
      <c r="D45" s="688"/>
      <c r="E45" s="688"/>
      <c r="F45" s="680"/>
      <c r="G45" s="261">
        <v>0</v>
      </c>
      <c r="H45" s="261"/>
      <c r="I45" s="261">
        <v>0</v>
      </c>
      <c r="J45" s="228"/>
    </row>
    <row r="46" spans="1:10" s="249" customFormat="1" ht="11.25">
      <c r="A46" s="263">
        <v>34</v>
      </c>
      <c r="B46" s="699" t="s">
        <v>112</v>
      </c>
      <c r="C46" s="700"/>
      <c r="D46" s="700"/>
      <c r="E46" s="700"/>
      <c r="F46" s="701"/>
      <c r="G46" s="236">
        <f>G47+G56+G65</f>
        <v>25937</v>
      </c>
      <c r="H46" s="236">
        <f>H47+H56+H65</f>
        <v>0</v>
      </c>
      <c r="I46" s="236">
        <f>I47+I56+I65</f>
        <v>9209</v>
      </c>
      <c r="J46" s="228"/>
    </row>
    <row r="47" spans="1:10" s="249" customFormat="1" ht="11.25">
      <c r="A47" s="257">
        <v>35</v>
      </c>
      <c r="B47" s="689" t="s">
        <v>113</v>
      </c>
      <c r="C47" s="688"/>
      <c r="D47" s="688"/>
      <c r="E47" s="688"/>
      <c r="F47" s="680"/>
      <c r="G47" s="265">
        <f>SUM(G48:G55)</f>
        <v>23197</v>
      </c>
      <c r="H47" s="265">
        <f>SUM(H48:H55)</f>
        <v>0</v>
      </c>
      <c r="I47" s="265">
        <f>SUM(I48:I55)</f>
        <v>5953</v>
      </c>
      <c r="J47" s="228"/>
    </row>
    <row r="48" spans="1:10" s="249" customFormat="1" ht="11.25">
      <c r="A48" s="257">
        <v>36</v>
      </c>
      <c r="B48" s="258" t="s">
        <v>114</v>
      </c>
      <c r="C48" s="259"/>
      <c r="D48" s="259"/>
      <c r="E48" s="259"/>
      <c r="F48" s="260"/>
      <c r="G48" s="261">
        <v>0</v>
      </c>
      <c r="H48" s="261"/>
      <c r="I48" s="261">
        <v>0</v>
      </c>
      <c r="J48" s="228"/>
    </row>
    <row r="49" spans="1:10" s="249" customFormat="1" ht="11.25">
      <c r="A49" s="257">
        <v>37</v>
      </c>
      <c r="B49" s="258" t="s">
        <v>115</v>
      </c>
      <c r="C49" s="258"/>
      <c r="D49" s="258"/>
      <c r="E49" s="258"/>
      <c r="F49" s="266"/>
      <c r="G49" s="261">
        <v>0</v>
      </c>
      <c r="H49" s="261"/>
      <c r="I49" s="261">
        <v>0</v>
      </c>
      <c r="J49" s="228"/>
    </row>
    <row r="50" spans="1:10" s="249" customFormat="1" ht="11.25">
      <c r="A50" s="257">
        <v>38</v>
      </c>
      <c r="B50" s="258" t="s">
        <v>116</v>
      </c>
      <c r="C50" s="258"/>
      <c r="D50" s="267"/>
      <c r="E50" s="267"/>
      <c r="F50" s="266"/>
      <c r="G50" s="261">
        <v>15046</v>
      </c>
      <c r="H50" s="261"/>
      <c r="I50" s="261">
        <v>4165</v>
      </c>
      <c r="J50" s="228"/>
    </row>
    <row r="51" spans="1:10" s="249" customFormat="1" ht="11.25">
      <c r="A51" s="257">
        <v>39</v>
      </c>
      <c r="B51" s="258" t="s">
        <v>117</v>
      </c>
      <c r="C51" s="258"/>
      <c r="D51" s="267"/>
      <c r="E51" s="267"/>
      <c r="F51" s="266"/>
      <c r="G51" s="261">
        <v>8151</v>
      </c>
      <c r="H51" s="261"/>
      <c r="I51" s="261">
        <v>1573</v>
      </c>
      <c r="J51" s="228"/>
    </row>
    <row r="52" spans="1:10" s="249" customFormat="1" ht="11.25">
      <c r="A52" s="257">
        <v>40</v>
      </c>
      <c r="B52" s="258" t="s">
        <v>118</v>
      </c>
      <c r="C52" s="258"/>
      <c r="D52" s="267"/>
      <c r="E52" s="267"/>
      <c r="F52" s="266"/>
      <c r="G52" s="261">
        <v>0</v>
      </c>
      <c r="H52" s="261"/>
      <c r="I52" s="261">
        <v>0</v>
      </c>
      <c r="J52" s="228"/>
    </row>
    <row r="53" spans="1:10" s="249" customFormat="1" ht="11.25">
      <c r="A53" s="257">
        <v>41</v>
      </c>
      <c r="B53" s="258" t="s">
        <v>119</v>
      </c>
      <c r="C53" s="258"/>
      <c r="D53" s="258"/>
      <c r="E53" s="267"/>
      <c r="F53" s="266"/>
      <c r="G53" s="261">
        <v>0</v>
      </c>
      <c r="H53" s="261"/>
      <c r="I53" s="261">
        <v>0</v>
      </c>
      <c r="J53" s="228"/>
    </row>
    <row r="54" spans="1:10" s="249" customFormat="1" ht="11.25">
      <c r="A54" s="257">
        <v>42</v>
      </c>
      <c r="B54" s="258" t="s">
        <v>120</v>
      </c>
      <c r="C54" s="258"/>
      <c r="D54" s="258"/>
      <c r="E54" s="258"/>
      <c r="F54" s="266"/>
      <c r="G54" s="261">
        <v>0</v>
      </c>
      <c r="H54" s="261"/>
      <c r="I54" s="261">
        <v>215</v>
      </c>
      <c r="J54" s="228"/>
    </row>
    <row r="55" spans="1:10" s="249" customFormat="1" ht="11.25">
      <c r="A55" s="257">
        <v>43</v>
      </c>
      <c r="B55" s="258" t="s">
        <v>121</v>
      </c>
      <c r="C55" s="258"/>
      <c r="D55" s="258"/>
      <c r="E55" s="267"/>
      <c r="F55" s="266"/>
      <c r="G55" s="261">
        <v>0</v>
      </c>
      <c r="H55" s="261"/>
      <c r="I55" s="261">
        <v>0</v>
      </c>
      <c r="J55" s="228"/>
    </row>
    <row r="56" spans="1:10" s="249" customFormat="1" ht="11.25">
      <c r="A56" s="257">
        <v>44</v>
      </c>
      <c r="B56" s="689" t="s">
        <v>122</v>
      </c>
      <c r="C56" s="690"/>
      <c r="D56" s="690"/>
      <c r="E56" s="690"/>
      <c r="F56" s="691"/>
      <c r="G56" s="227">
        <f>SUM(G57:G64)</f>
        <v>0</v>
      </c>
      <c r="H56" s="227">
        <f>SUM(H57:H64)</f>
        <v>0</v>
      </c>
      <c r="I56" s="227">
        <f>SUM(I57:I64)</f>
        <v>10</v>
      </c>
      <c r="J56" s="228"/>
    </row>
    <row r="57" spans="1:10" s="249" customFormat="1" ht="11.25">
      <c r="A57" s="257">
        <v>45</v>
      </c>
      <c r="B57" s="258" t="s">
        <v>114</v>
      </c>
      <c r="C57" s="259"/>
      <c r="D57" s="259"/>
      <c r="E57" s="259"/>
      <c r="F57" s="260"/>
      <c r="G57" s="261">
        <v>0</v>
      </c>
      <c r="H57" s="261"/>
      <c r="I57" s="261">
        <v>0</v>
      </c>
      <c r="J57" s="228"/>
    </row>
    <row r="58" spans="1:10" s="249" customFormat="1" ht="11.25">
      <c r="A58" s="257">
        <v>46</v>
      </c>
      <c r="B58" s="258" t="s">
        <v>115</v>
      </c>
      <c r="C58" s="258"/>
      <c r="D58" s="258"/>
      <c r="E58" s="258"/>
      <c r="F58" s="266"/>
      <c r="G58" s="261">
        <v>0</v>
      </c>
      <c r="H58" s="261"/>
      <c r="I58" s="261">
        <v>0</v>
      </c>
      <c r="J58" s="228"/>
    </row>
    <row r="59" spans="1:10" s="249" customFormat="1" ht="11.25">
      <c r="A59" s="257">
        <v>47</v>
      </c>
      <c r="B59" s="258" t="s">
        <v>116</v>
      </c>
      <c r="C59" s="258"/>
      <c r="D59" s="267"/>
      <c r="E59" s="267"/>
      <c r="F59" s="266"/>
      <c r="G59" s="261">
        <v>0</v>
      </c>
      <c r="H59" s="261"/>
      <c r="I59" s="261">
        <v>0</v>
      </c>
      <c r="J59" s="228"/>
    </row>
    <row r="60" spans="1:10" s="249" customFormat="1" ht="11.25">
      <c r="A60" s="257">
        <v>48</v>
      </c>
      <c r="B60" s="258" t="s">
        <v>117</v>
      </c>
      <c r="C60" s="258"/>
      <c r="D60" s="267"/>
      <c r="E60" s="267"/>
      <c r="F60" s="266"/>
      <c r="G60" s="261">
        <v>0</v>
      </c>
      <c r="H60" s="261"/>
      <c r="I60" s="261">
        <v>10</v>
      </c>
      <c r="J60" s="228"/>
    </row>
    <row r="61" spans="1:10" s="249" customFormat="1" ht="11.25">
      <c r="A61" s="257">
        <v>49</v>
      </c>
      <c r="B61" s="258" t="s">
        <v>118</v>
      </c>
      <c r="C61" s="258"/>
      <c r="D61" s="267"/>
      <c r="E61" s="267"/>
      <c r="F61" s="266"/>
      <c r="G61" s="261">
        <v>0</v>
      </c>
      <c r="H61" s="261"/>
      <c r="I61" s="261">
        <v>0</v>
      </c>
      <c r="J61" s="228"/>
    </row>
    <row r="62" spans="1:10" s="249" customFormat="1" ht="11.25">
      <c r="A62" s="257">
        <v>50</v>
      </c>
      <c r="B62" s="258" t="s">
        <v>119</v>
      </c>
      <c r="C62" s="258"/>
      <c r="D62" s="258"/>
      <c r="E62" s="267"/>
      <c r="F62" s="266"/>
      <c r="G62" s="261">
        <v>0</v>
      </c>
      <c r="H62" s="261"/>
      <c r="I62" s="261">
        <v>0</v>
      </c>
      <c r="J62" s="228"/>
    </row>
    <row r="63" spans="1:10" s="249" customFormat="1" ht="11.25">
      <c r="A63" s="257">
        <v>51</v>
      </c>
      <c r="B63" s="258" t="s">
        <v>120</v>
      </c>
      <c r="C63" s="258"/>
      <c r="D63" s="258"/>
      <c r="E63" s="258"/>
      <c r="F63" s="266"/>
      <c r="G63" s="261">
        <v>0</v>
      </c>
      <c r="H63" s="261"/>
      <c r="I63" s="261">
        <v>0</v>
      </c>
      <c r="J63" s="228"/>
    </row>
    <row r="64" spans="1:10" s="249" customFormat="1" ht="11.25">
      <c r="A64" s="257">
        <v>52</v>
      </c>
      <c r="B64" s="258" t="s">
        <v>121</v>
      </c>
      <c r="C64" s="258"/>
      <c r="D64" s="258"/>
      <c r="E64" s="267"/>
      <c r="F64" s="266"/>
      <c r="G64" s="261">
        <v>0</v>
      </c>
      <c r="H64" s="261"/>
      <c r="I64" s="261">
        <v>0</v>
      </c>
      <c r="J64" s="228"/>
    </row>
    <row r="65" spans="1:10" s="249" customFormat="1" ht="11.25">
      <c r="A65" s="257">
        <v>53</v>
      </c>
      <c r="B65" s="689" t="s">
        <v>123</v>
      </c>
      <c r="C65" s="688"/>
      <c r="D65" s="688"/>
      <c r="E65" s="688"/>
      <c r="F65" s="680"/>
      <c r="G65" s="227">
        <f>SUM(G66:G72)</f>
        <v>2740</v>
      </c>
      <c r="H65" s="227">
        <f>SUM(H66:H72)</f>
        <v>0</v>
      </c>
      <c r="I65" s="227">
        <f>SUM(I66:I72)</f>
        <v>3246</v>
      </c>
      <c r="J65" s="228"/>
    </row>
    <row r="66" spans="1:10" s="249" customFormat="1" ht="11.25">
      <c r="A66" s="257">
        <v>54</v>
      </c>
      <c r="B66" s="258" t="s">
        <v>124</v>
      </c>
      <c r="C66" s="259"/>
      <c r="D66" s="259"/>
      <c r="E66" s="259"/>
      <c r="F66" s="260"/>
      <c r="G66" s="261">
        <v>2530</v>
      </c>
      <c r="H66" s="261"/>
      <c r="I66" s="261">
        <v>2836</v>
      </c>
      <c r="J66" s="228"/>
    </row>
    <row r="67" spans="1:10" s="249" customFormat="1" ht="11.25">
      <c r="A67" s="257">
        <v>55</v>
      </c>
      <c r="B67" s="258" t="s">
        <v>125</v>
      </c>
      <c r="C67" s="258"/>
      <c r="D67" s="258"/>
      <c r="E67" s="258"/>
      <c r="F67" s="266"/>
      <c r="G67" s="261">
        <v>0</v>
      </c>
      <c r="H67" s="261"/>
      <c r="I67" s="261">
        <v>0</v>
      </c>
      <c r="J67" s="228"/>
    </row>
    <row r="68" spans="1:10" s="249" customFormat="1" ht="11.25">
      <c r="A68" s="257">
        <v>56</v>
      </c>
      <c r="B68" s="258" t="s">
        <v>126</v>
      </c>
      <c r="C68" s="258"/>
      <c r="D68" s="267"/>
      <c r="E68" s="267"/>
      <c r="F68" s="266"/>
      <c r="G68" s="261">
        <v>0</v>
      </c>
      <c r="H68" s="261"/>
      <c r="I68" s="261">
        <v>0</v>
      </c>
      <c r="J68" s="228"/>
    </row>
    <row r="69" spans="1:10" s="249" customFormat="1" ht="11.25">
      <c r="A69" s="257">
        <v>57</v>
      </c>
      <c r="B69" s="258" t="s">
        <v>127</v>
      </c>
      <c r="C69" s="258"/>
      <c r="D69" s="267"/>
      <c r="E69" s="267"/>
      <c r="F69" s="266"/>
      <c r="G69" s="261">
        <v>210</v>
      </c>
      <c r="H69" s="261"/>
      <c r="I69" s="261">
        <v>410</v>
      </c>
      <c r="J69" s="228"/>
    </row>
    <row r="70" spans="1:10" s="249" customFormat="1" ht="11.25">
      <c r="A70" s="257">
        <v>58</v>
      </c>
      <c r="B70" s="258" t="s">
        <v>128</v>
      </c>
      <c r="C70" s="258"/>
      <c r="D70" s="267"/>
      <c r="E70" s="267"/>
      <c r="F70" s="266"/>
      <c r="G70" s="261">
        <v>0</v>
      </c>
      <c r="H70" s="261"/>
      <c r="I70" s="261">
        <v>0</v>
      </c>
      <c r="J70" s="228"/>
    </row>
    <row r="71" spans="1:10" s="249" customFormat="1" ht="11.25">
      <c r="A71" s="257">
        <v>59</v>
      </c>
      <c r="B71" s="258" t="s">
        <v>129</v>
      </c>
      <c r="C71" s="258"/>
      <c r="D71" s="258"/>
      <c r="E71" s="267"/>
      <c r="F71" s="266"/>
      <c r="G71" s="261">
        <v>0</v>
      </c>
      <c r="H71" s="261"/>
      <c r="I71" s="261">
        <v>0</v>
      </c>
      <c r="J71" s="228"/>
    </row>
    <row r="72" spans="1:10" s="249" customFormat="1" ht="11.25">
      <c r="A72" s="257">
        <v>60</v>
      </c>
      <c r="B72" s="258" t="s">
        <v>130</v>
      </c>
      <c r="C72" s="258"/>
      <c r="D72" s="258"/>
      <c r="E72" s="258"/>
      <c r="F72" s="266"/>
      <c r="G72" s="261">
        <v>0</v>
      </c>
      <c r="H72" s="261"/>
      <c r="I72" s="261">
        <v>0</v>
      </c>
      <c r="J72" s="228"/>
    </row>
    <row r="73" spans="1:10" s="249" customFormat="1" ht="29.25" customHeight="1">
      <c r="A73" s="257">
        <v>61</v>
      </c>
      <c r="B73" s="702" t="s">
        <v>392</v>
      </c>
      <c r="C73" s="703"/>
      <c r="D73" s="703"/>
      <c r="E73" s="703"/>
      <c r="F73" s="704"/>
      <c r="G73" s="261">
        <v>0</v>
      </c>
      <c r="H73" s="261"/>
      <c r="I73" s="261">
        <v>0</v>
      </c>
      <c r="J73" s="228"/>
    </row>
    <row r="74" spans="1:10" s="249" customFormat="1" ht="29.25" customHeight="1">
      <c r="A74" s="257">
        <v>62</v>
      </c>
      <c r="B74" s="705" t="s">
        <v>393</v>
      </c>
      <c r="C74" s="706"/>
      <c r="D74" s="706"/>
      <c r="E74" s="706"/>
      <c r="F74" s="707"/>
      <c r="G74" s="261">
        <v>0</v>
      </c>
      <c r="H74" s="261"/>
      <c r="I74" s="261">
        <v>0</v>
      </c>
      <c r="J74" s="228"/>
    </row>
    <row r="75" spans="1:10" s="249" customFormat="1" ht="11.25">
      <c r="A75" s="263">
        <v>63</v>
      </c>
      <c r="B75" s="708" t="s">
        <v>494</v>
      </c>
      <c r="C75" s="709"/>
      <c r="D75" s="709"/>
      <c r="E75" s="709"/>
      <c r="F75" s="710"/>
      <c r="G75" s="236">
        <v>10085</v>
      </c>
      <c r="H75" s="236"/>
      <c r="I75" s="236">
        <v>0</v>
      </c>
      <c r="J75" s="228"/>
    </row>
    <row r="76" spans="1:10" s="249" customFormat="1" ht="11.25">
      <c r="A76" s="263">
        <v>64</v>
      </c>
      <c r="B76" s="699" t="s">
        <v>132</v>
      </c>
      <c r="C76" s="700"/>
      <c r="D76" s="700"/>
      <c r="E76" s="700"/>
      <c r="F76" s="701"/>
      <c r="G76" s="268">
        <v>13046</v>
      </c>
      <c r="H76" s="268">
        <f>SUM(H77:H79)</f>
        <v>0</v>
      </c>
      <c r="I76" s="268">
        <v>0</v>
      </c>
      <c r="J76" s="228"/>
    </row>
    <row r="77" spans="1:10" s="249" customFormat="1" ht="11.25">
      <c r="A77" s="257">
        <v>65</v>
      </c>
      <c r="B77" s="258" t="s">
        <v>133</v>
      </c>
      <c r="C77" s="259"/>
      <c r="D77" s="269"/>
      <c r="E77" s="269"/>
      <c r="F77" s="270"/>
      <c r="G77" s="261">
        <v>0</v>
      </c>
      <c r="H77" s="261"/>
      <c r="I77" s="261">
        <v>0</v>
      </c>
      <c r="J77" s="228"/>
    </row>
    <row r="78" spans="1:10" s="249" customFormat="1" ht="11.25">
      <c r="A78" s="257">
        <v>66</v>
      </c>
      <c r="B78" s="258" t="s">
        <v>134</v>
      </c>
      <c r="C78" s="258"/>
      <c r="D78" s="269"/>
      <c r="E78" s="269"/>
      <c r="F78" s="270"/>
      <c r="G78" s="261">
        <v>0</v>
      </c>
      <c r="H78" s="261"/>
      <c r="I78" s="261">
        <v>0</v>
      </c>
      <c r="J78" s="228"/>
    </row>
    <row r="79" spans="1:10" s="249" customFormat="1" ht="11.25">
      <c r="A79" s="257">
        <v>67</v>
      </c>
      <c r="B79" s="258" t="s">
        <v>135</v>
      </c>
      <c r="C79" s="258"/>
      <c r="D79" s="269"/>
      <c r="E79" s="269"/>
      <c r="F79" s="270"/>
      <c r="G79" s="261">
        <v>0</v>
      </c>
      <c r="H79" s="261"/>
      <c r="I79" s="261">
        <v>0</v>
      </c>
      <c r="J79" s="228"/>
    </row>
    <row r="80" spans="1:10" s="249" customFormat="1" ht="11.25">
      <c r="A80" s="263">
        <v>68</v>
      </c>
      <c r="B80" s="711" t="s">
        <v>136</v>
      </c>
      <c r="C80" s="712"/>
      <c r="D80" s="712"/>
      <c r="E80" s="712"/>
      <c r="F80" s="713"/>
      <c r="G80" s="236">
        <f>G13+G31+G41+G46+G75+G76</f>
        <v>596015</v>
      </c>
      <c r="H80" s="236">
        <f>H13+H31+H41+H46+H75+H76</f>
        <v>-30628</v>
      </c>
      <c r="I80" s="236">
        <f>I13+I31+I41+I46+I75+I76</f>
        <v>543535</v>
      </c>
      <c r="J80" s="228"/>
    </row>
  </sheetData>
  <sheetProtection/>
  <mergeCells count="36">
    <mergeCell ref="A4:I4"/>
    <mergeCell ref="A5:I5"/>
    <mergeCell ref="B32:F32"/>
    <mergeCell ref="B73:F73"/>
    <mergeCell ref="B74:F74"/>
    <mergeCell ref="A12:F12"/>
    <mergeCell ref="B13:F13"/>
    <mergeCell ref="B14:F14"/>
    <mergeCell ref="H11:I11"/>
    <mergeCell ref="A7:I7"/>
    <mergeCell ref="B18:F18"/>
    <mergeCell ref="B24:F24"/>
    <mergeCell ref="B28:F28"/>
    <mergeCell ref="B29:F29"/>
    <mergeCell ref="B30:F30"/>
    <mergeCell ref="B31:F31"/>
    <mergeCell ref="B41:F41"/>
    <mergeCell ref="B42:F42"/>
    <mergeCell ref="B43:F43"/>
    <mergeCell ref="B47:F47"/>
    <mergeCell ref="B44:F44"/>
    <mergeCell ref="B33:E33"/>
    <mergeCell ref="B34:E34"/>
    <mergeCell ref="B35:E35"/>
    <mergeCell ref="B36:F36"/>
    <mergeCell ref="B37:E37"/>
    <mergeCell ref="A6:I6"/>
    <mergeCell ref="A1:I1"/>
    <mergeCell ref="B80:F80"/>
    <mergeCell ref="B56:F56"/>
    <mergeCell ref="B65:F65"/>
    <mergeCell ref="B75:F75"/>
    <mergeCell ref="B76:F76"/>
    <mergeCell ref="B45:F45"/>
    <mergeCell ref="B46:F46"/>
    <mergeCell ref="B38:F38"/>
  </mergeCells>
  <printOptions/>
  <pageMargins left="0.63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5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140625" style="0" customWidth="1"/>
    <col min="6" max="6" width="21.140625" style="0" customWidth="1"/>
    <col min="7" max="7" width="14.7109375" style="0" customWidth="1"/>
    <col min="8" max="8" width="12.421875" style="0" customWidth="1"/>
    <col min="9" max="9" width="17.00390625" style="0" customWidth="1"/>
  </cols>
  <sheetData>
    <row r="1" spans="1:9" ht="12.75">
      <c r="A1" s="655" t="s">
        <v>669</v>
      </c>
      <c r="B1" s="656"/>
      <c r="C1" s="656"/>
      <c r="D1" s="656"/>
      <c r="E1" s="656"/>
      <c r="F1" s="656"/>
      <c r="G1" s="656"/>
      <c r="H1" s="656"/>
      <c r="I1" s="656"/>
    </row>
    <row r="3" spans="1:9" ht="18">
      <c r="A3" s="657" t="s">
        <v>311</v>
      </c>
      <c r="B3" s="657"/>
      <c r="C3" s="657"/>
      <c r="D3" s="657"/>
      <c r="E3" s="657"/>
      <c r="F3" s="657"/>
      <c r="G3" s="657"/>
      <c r="H3" s="657"/>
      <c r="I3" s="657"/>
    </row>
    <row r="4" spans="1:9" ht="18">
      <c r="A4" s="657" t="s">
        <v>493</v>
      </c>
      <c r="B4" s="657"/>
      <c r="C4" s="657"/>
      <c r="D4" s="657"/>
      <c r="E4" s="657"/>
      <c r="F4" s="657"/>
      <c r="G4" s="657"/>
      <c r="H4" s="657"/>
      <c r="I4" s="657"/>
    </row>
    <row r="5" spans="1:9" ht="18" customHeight="1">
      <c r="A5" s="742" t="s">
        <v>495</v>
      </c>
      <c r="B5" s="742"/>
      <c r="C5" s="742"/>
      <c r="D5" s="742"/>
      <c r="E5" s="742"/>
      <c r="F5" s="742"/>
      <c r="G5" s="742"/>
      <c r="H5" s="742"/>
      <c r="I5" s="742"/>
    </row>
    <row r="6" spans="1:9" ht="18">
      <c r="A6" s="658">
        <v>42369</v>
      </c>
      <c r="B6" s="658"/>
      <c r="C6" s="658"/>
      <c r="D6" s="658"/>
      <c r="E6" s="658"/>
      <c r="F6" s="658"/>
      <c r="G6" s="658"/>
      <c r="H6" s="658"/>
      <c r="I6" s="658"/>
    </row>
    <row r="7" spans="1:9" ht="18">
      <c r="A7" s="73"/>
      <c r="B7" s="73"/>
      <c r="C7" s="73"/>
      <c r="D7" s="73"/>
      <c r="E7" s="137"/>
      <c r="F7" s="73"/>
      <c r="G7" s="73"/>
      <c r="H7" s="73"/>
      <c r="I7" s="73"/>
    </row>
    <row r="8" spans="1:9" ht="18">
      <c r="A8" s="73"/>
      <c r="B8" s="73"/>
      <c r="C8" s="73"/>
      <c r="D8" s="73"/>
      <c r="E8" s="137"/>
      <c r="F8" s="73"/>
      <c r="G8" s="73"/>
      <c r="H8" s="73"/>
      <c r="I8" s="73"/>
    </row>
    <row r="9" spans="1:9" ht="18">
      <c r="A9" s="73"/>
      <c r="B9" s="73"/>
      <c r="C9" s="73"/>
      <c r="D9" s="73"/>
      <c r="E9" s="137"/>
      <c r="F9" s="73"/>
      <c r="G9" s="73"/>
      <c r="H9" s="73"/>
      <c r="I9" s="73"/>
    </row>
    <row r="10" spans="1:9" ht="18.75" thickBot="1">
      <c r="A10" s="64"/>
      <c r="B10" s="65"/>
      <c r="C10" s="65"/>
      <c r="D10" s="65"/>
      <c r="E10" s="65"/>
      <c r="F10" s="65"/>
      <c r="G10" s="65"/>
      <c r="H10" s="664" t="s">
        <v>308</v>
      </c>
      <c r="I10" s="664"/>
    </row>
    <row r="11" spans="1:9" s="122" customFormat="1" ht="39" thickBot="1">
      <c r="A11" s="729" t="s">
        <v>394</v>
      </c>
      <c r="B11" s="730"/>
      <c r="C11" s="730"/>
      <c r="D11" s="730"/>
      <c r="E11" s="730"/>
      <c r="F11" s="731"/>
      <c r="G11" s="202" t="s">
        <v>39</v>
      </c>
      <c r="H11" s="201" t="s">
        <v>40</v>
      </c>
      <c r="I11" s="201" t="s">
        <v>41</v>
      </c>
    </row>
    <row r="12" spans="1:9" s="122" customFormat="1" ht="18.75" customHeight="1">
      <c r="A12" s="209">
        <v>1</v>
      </c>
      <c r="B12" s="667" t="s">
        <v>137</v>
      </c>
      <c r="C12" s="668"/>
      <c r="D12" s="668"/>
      <c r="E12" s="668"/>
      <c r="F12" s="743"/>
      <c r="G12" s="203">
        <f>SUM(G13:G18)</f>
        <v>578559</v>
      </c>
      <c r="H12" s="187">
        <f>SUM(H13:H18)</f>
        <v>-30628</v>
      </c>
      <c r="I12" s="210">
        <f>SUM(I13:I18)</f>
        <v>527159</v>
      </c>
    </row>
    <row r="13" spans="1:9" s="122" customFormat="1" ht="15.75" customHeight="1">
      <c r="A13" s="211">
        <v>2</v>
      </c>
      <c r="B13" s="739" t="s">
        <v>138</v>
      </c>
      <c r="C13" s="740"/>
      <c r="D13" s="740"/>
      <c r="E13" s="740"/>
      <c r="F13" s="741"/>
      <c r="G13" s="204">
        <v>1404411</v>
      </c>
      <c r="H13" s="190"/>
      <c r="I13" s="212">
        <v>1404411</v>
      </c>
    </row>
    <row r="14" spans="1:9" s="122" customFormat="1" ht="15.75" customHeight="1">
      <c r="A14" s="211">
        <v>3</v>
      </c>
      <c r="B14" s="720" t="s">
        <v>139</v>
      </c>
      <c r="C14" s="721"/>
      <c r="D14" s="721"/>
      <c r="E14" s="721"/>
      <c r="F14" s="722"/>
      <c r="G14" s="204">
        <v>0</v>
      </c>
      <c r="H14" s="190"/>
      <c r="I14" s="212">
        <v>-22023</v>
      </c>
    </row>
    <row r="15" spans="1:9" s="122" customFormat="1" ht="12.75">
      <c r="A15" s="211">
        <v>4</v>
      </c>
      <c r="B15" s="720" t="s">
        <v>140</v>
      </c>
      <c r="C15" s="721"/>
      <c r="D15" s="721"/>
      <c r="E15" s="721"/>
      <c r="F15" s="722"/>
      <c r="G15" s="204">
        <v>54326</v>
      </c>
      <c r="H15" s="190"/>
      <c r="I15" s="212">
        <v>54326</v>
      </c>
    </row>
    <row r="16" spans="1:9" s="122" customFormat="1" ht="12.75">
      <c r="A16" s="211">
        <v>5</v>
      </c>
      <c r="B16" s="723" t="s">
        <v>141</v>
      </c>
      <c r="C16" s="724"/>
      <c r="D16" s="724"/>
      <c r="E16" s="724"/>
      <c r="F16" s="725"/>
      <c r="G16" s="204">
        <v>-890771</v>
      </c>
      <c r="H16" s="190"/>
      <c r="I16" s="212">
        <v>-880178</v>
      </c>
    </row>
    <row r="17" spans="1:9" s="122" customFormat="1" ht="12.75">
      <c r="A17" s="211">
        <v>6</v>
      </c>
      <c r="B17" s="723" t="s">
        <v>142</v>
      </c>
      <c r="C17" s="724"/>
      <c r="D17" s="724"/>
      <c r="E17" s="724"/>
      <c r="F17" s="725"/>
      <c r="G17" s="204">
        <v>0</v>
      </c>
      <c r="H17" s="190"/>
      <c r="I17" s="212">
        <v>0</v>
      </c>
    </row>
    <row r="18" spans="1:9" s="122" customFormat="1" ht="15.75" customHeight="1">
      <c r="A18" s="211">
        <v>7</v>
      </c>
      <c r="B18" s="723" t="s">
        <v>143</v>
      </c>
      <c r="C18" s="724"/>
      <c r="D18" s="724"/>
      <c r="E18" s="724"/>
      <c r="F18" s="725"/>
      <c r="G18" s="204">
        <v>10593</v>
      </c>
      <c r="H18" s="190">
        <v>-30628</v>
      </c>
      <c r="I18" s="212">
        <v>-29377</v>
      </c>
    </row>
    <row r="19" spans="1:9" s="122" customFormat="1" ht="12.75">
      <c r="A19" s="213">
        <v>8</v>
      </c>
      <c r="B19" s="718" t="s">
        <v>144</v>
      </c>
      <c r="C19" s="719"/>
      <c r="D19" s="719"/>
      <c r="E19" s="719"/>
      <c r="F19" s="738"/>
      <c r="G19" s="203">
        <f>SUM(G20+G30+G40)</f>
        <v>9601</v>
      </c>
      <c r="H19" s="187">
        <f>H20+H30+H40</f>
        <v>0</v>
      </c>
      <c r="I19" s="210">
        <f>I20+I30+I40</f>
        <v>11036</v>
      </c>
    </row>
    <row r="20" spans="1:9" s="122" customFormat="1" ht="12.75">
      <c r="A20" s="211">
        <v>9</v>
      </c>
      <c r="B20" s="732" t="s">
        <v>145</v>
      </c>
      <c r="C20" s="733"/>
      <c r="D20" s="733"/>
      <c r="E20" s="733"/>
      <c r="F20" s="734"/>
      <c r="G20" s="205">
        <f>SUM(G21:G29)</f>
        <v>0</v>
      </c>
      <c r="H20" s="191">
        <f>SUM(H21:H29)</f>
        <v>0</v>
      </c>
      <c r="I20" s="214">
        <f>SUM(I21:I29)</f>
        <v>0</v>
      </c>
    </row>
    <row r="21" spans="1:9" s="122" customFormat="1" ht="12.75">
      <c r="A21" s="211">
        <v>10</v>
      </c>
      <c r="B21" s="68" t="s">
        <v>146</v>
      </c>
      <c r="C21" s="193"/>
      <c r="D21" s="193"/>
      <c r="E21" s="193"/>
      <c r="F21" s="194"/>
      <c r="G21" s="206">
        <v>0</v>
      </c>
      <c r="H21" s="192"/>
      <c r="I21" s="215">
        <v>0</v>
      </c>
    </row>
    <row r="22" spans="1:9" s="122" customFormat="1" ht="12.75">
      <c r="A22" s="211">
        <v>11</v>
      </c>
      <c r="B22" s="68" t="s">
        <v>147</v>
      </c>
      <c r="C22" s="68"/>
      <c r="D22" s="68"/>
      <c r="E22" s="68"/>
      <c r="F22" s="195"/>
      <c r="G22" s="206">
        <v>0</v>
      </c>
      <c r="H22" s="192"/>
      <c r="I22" s="215">
        <v>0</v>
      </c>
    </row>
    <row r="23" spans="1:9" s="122" customFormat="1" ht="12.75">
      <c r="A23" s="211">
        <v>12</v>
      </c>
      <c r="B23" s="68" t="s">
        <v>148</v>
      </c>
      <c r="C23" s="68"/>
      <c r="D23" s="196"/>
      <c r="E23" s="196"/>
      <c r="F23" s="195"/>
      <c r="G23" s="206"/>
      <c r="H23" s="192"/>
      <c r="I23" s="215"/>
    </row>
    <row r="24" spans="1:9" s="122" customFormat="1" ht="15.75" customHeight="1">
      <c r="A24" s="211">
        <v>13</v>
      </c>
      <c r="B24" s="68" t="s">
        <v>149</v>
      </c>
      <c r="C24" s="68"/>
      <c r="D24" s="196"/>
      <c r="E24" s="196"/>
      <c r="F24" s="195"/>
      <c r="G24" s="206">
        <v>0</v>
      </c>
      <c r="H24" s="192"/>
      <c r="I24" s="215">
        <v>0</v>
      </c>
    </row>
    <row r="25" spans="1:9" s="122" customFormat="1" ht="12.75">
      <c r="A25" s="211">
        <v>14</v>
      </c>
      <c r="B25" s="68" t="s">
        <v>150</v>
      </c>
      <c r="C25" s="68"/>
      <c r="D25" s="196"/>
      <c r="E25" s="196"/>
      <c r="F25" s="195"/>
      <c r="G25" s="206">
        <v>0</v>
      </c>
      <c r="H25" s="192"/>
      <c r="I25" s="215">
        <v>0</v>
      </c>
    </row>
    <row r="26" spans="1:9" s="122" customFormat="1" ht="12.75">
      <c r="A26" s="211">
        <v>15</v>
      </c>
      <c r="B26" s="68" t="s">
        <v>151</v>
      </c>
      <c r="C26" s="68"/>
      <c r="D26" s="196"/>
      <c r="E26" s="196"/>
      <c r="F26" s="195"/>
      <c r="G26" s="206">
        <v>0</v>
      </c>
      <c r="H26" s="192"/>
      <c r="I26" s="215">
        <v>0</v>
      </c>
    </row>
    <row r="27" spans="1:9" s="122" customFormat="1" ht="12.75">
      <c r="A27" s="211">
        <v>16</v>
      </c>
      <c r="B27" s="68" t="s">
        <v>152</v>
      </c>
      <c r="C27" s="68"/>
      <c r="D27" s="196"/>
      <c r="E27" s="196"/>
      <c r="F27" s="195"/>
      <c r="G27" s="206">
        <v>0</v>
      </c>
      <c r="H27" s="192"/>
      <c r="I27" s="215">
        <v>0</v>
      </c>
    </row>
    <row r="28" spans="1:9" s="122" customFormat="1" ht="15.75" customHeight="1">
      <c r="A28" s="211">
        <v>17</v>
      </c>
      <c r="B28" s="68" t="s">
        <v>153</v>
      </c>
      <c r="C28" s="68"/>
      <c r="D28" s="196"/>
      <c r="E28" s="196"/>
      <c r="F28" s="195"/>
      <c r="G28" s="206">
        <v>0</v>
      </c>
      <c r="H28" s="192"/>
      <c r="I28" s="215">
        <v>0</v>
      </c>
    </row>
    <row r="29" spans="1:9" s="122" customFormat="1" ht="15" customHeight="1">
      <c r="A29" s="211">
        <v>18</v>
      </c>
      <c r="B29" s="68" t="s">
        <v>154</v>
      </c>
      <c r="C29" s="68"/>
      <c r="D29" s="196"/>
      <c r="E29" s="196"/>
      <c r="F29" s="195"/>
      <c r="G29" s="206">
        <v>0</v>
      </c>
      <c r="H29" s="192"/>
      <c r="I29" s="215">
        <v>0</v>
      </c>
    </row>
    <row r="30" spans="1:9" s="122" customFormat="1" ht="15" customHeight="1">
      <c r="A30" s="216">
        <v>19</v>
      </c>
      <c r="B30" s="732" t="s">
        <v>155</v>
      </c>
      <c r="C30" s="733"/>
      <c r="D30" s="733"/>
      <c r="E30" s="733"/>
      <c r="F30" s="734"/>
      <c r="G30" s="204">
        <f>SUM(G31:G39)</f>
        <v>0</v>
      </c>
      <c r="H30" s="190">
        <f>SUM(H31:H39)</f>
        <v>0</v>
      </c>
      <c r="I30" s="212">
        <f>SUM(I31:I39)</f>
        <v>2837</v>
      </c>
    </row>
    <row r="31" spans="1:9" s="122" customFormat="1" ht="15.75" customHeight="1">
      <c r="A31" s="211">
        <v>20</v>
      </c>
      <c r="B31" s="68" t="s">
        <v>146</v>
      </c>
      <c r="C31" s="193"/>
      <c r="D31" s="193"/>
      <c r="E31" s="193"/>
      <c r="F31" s="194"/>
      <c r="G31" s="206">
        <v>0</v>
      </c>
      <c r="H31" s="192"/>
      <c r="I31" s="215">
        <v>0</v>
      </c>
    </row>
    <row r="32" spans="1:9" s="122" customFormat="1" ht="12.75">
      <c r="A32" s="211">
        <v>21</v>
      </c>
      <c r="B32" s="68" t="s">
        <v>147</v>
      </c>
      <c r="C32" s="68"/>
      <c r="D32" s="68"/>
      <c r="E32" s="68"/>
      <c r="F32" s="195"/>
      <c r="G32" s="206">
        <v>0</v>
      </c>
      <c r="H32" s="192"/>
      <c r="I32" s="215">
        <v>0</v>
      </c>
    </row>
    <row r="33" spans="1:9" s="122" customFormat="1" ht="12.75">
      <c r="A33" s="211">
        <v>22</v>
      </c>
      <c r="B33" s="68" t="s">
        <v>148</v>
      </c>
      <c r="C33" s="68"/>
      <c r="D33" s="196"/>
      <c r="E33" s="196"/>
      <c r="F33" s="195"/>
      <c r="G33" s="206">
        <v>0</v>
      </c>
      <c r="H33" s="192"/>
      <c r="I33" s="215">
        <v>0</v>
      </c>
    </row>
    <row r="34" spans="1:9" s="122" customFormat="1" ht="12.75">
      <c r="A34" s="216">
        <v>23</v>
      </c>
      <c r="B34" s="68" t="s">
        <v>149</v>
      </c>
      <c r="C34" s="68"/>
      <c r="D34" s="196"/>
      <c r="E34" s="196"/>
      <c r="F34" s="195"/>
      <c r="G34" s="206">
        <v>0</v>
      </c>
      <c r="H34" s="192"/>
      <c r="I34" s="215">
        <v>0</v>
      </c>
    </row>
    <row r="35" spans="1:9" s="122" customFormat="1" ht="12.75">
      <c r="A35" s="211">
        <v>24</v>
      </c>
      <c r="B35" s="68" t="s">
        <v>150</v>
      </c>
      <c r="C35" s="68"/>
      <c r="D35" s="196"/>
      <c r="E35" s="196"/>
      <c r="F35" s="195"/>
      <c r="G35" s="206">
        <v>0</v>
      </c>
      <c r="H35" s="192"/>
      <c r="I35" s="215">
        <v>0</v>
      </c>
    </row>
    <row r="36" spans="1:9" s="122" customFormat="1" ht="12.75">
      <c r="A36" s="216">
        <v>25</v>
      </c>
      <c r="B36" s="68" t="s">
        <v>151</v>
      </c>
      <c r="C36" s="68"/>
      <c r="D36" s="196"/>
      <c r="E36" s="196"/>
      <c r="F36" s="195"/>
      <c r="G36" s="206">
        <v>0</v>
      </c>
      <c r="H36" s="192"/>
      <c r="I36" s="215">
        <v>0</v>
      </c>
    </row>
    <row r="37" spans="1:9" s="122" customFormat="1" ht="12.75">
      <c r="A37" s="216">
        <v>26</v>
      </c>
      <c r="B37" s="68" t="s">
        <v>152</v>
      </c>
      <c r="C37" s="68"/>
      <c r="D37" s="196"/>
      <c r="E37" s="196"/>
      <c r="F37" s="195"/>
      <c r="G37" s="206">
        <v>0</v>
      </c>
      <c r="H37" s="192"/>
      <c r="I37" s="215">
        <v>0</v>
      </c>
    </row>
    <row r="38" spans="1:9" s="122" customFormat="1" ht="15.75" customHeight="1">
      <c r="A38" s="216">
        <v>27</v>
      </c>
      <c r="B38" s="68" t="s">
        <v>153</v>
      </c>
      <c r="C38" s="68"/>
      <c r="D38" s="196"/>
      <c r="E38" s="196"/>
      <c r="F38" s="195"/>
      <c r="G38" s="206">
        <v>0</v>
      </c>
      <c r="H38" s="192"/>
      <c r="I38" s="215">
        <v>0</v>
      </c>
    </row>
    <row r="39" spans="1:9" s="122" customFormat="1" ht="12.75">
      <c r="A39" s="216">
        <v>28</v>
      </c>
      <c r="B39" s="68" t="s">
        <v>154</v>
      </c>
      <c r="C39" s="68"/>
      <c r="D39" s="196"/>
      <c r="E39" s="196"/>
      <c r="F39" s="195"/>
      <c r="G39" s="206">
        <v>0</v>
      </c>
      <c r="H39" s="192"/>
      <c r="I39" s="215">
        <v>2837</v>
      </c>
    </row>
    <row r="40" spans="1:9" s="122" customFormat="1" ht="12.75">
      <c r="A40" s="211">
        <v>29</v>
      </c>
      <c r="B40" s="732" t="s">
        <v>156</v>
      </c>
      <c r="C40" s="733"/>
      <c r="D40" s="733"/>
      <c r="E40" s="733"/>
      <c r="F40" s="734"/>
      <c r="G40" s="204">
        <f>SUM(G41:G50)</f>
        <v>9601</v>
      </c>
      <c r="H40" s="190">
        <f>SUM(H41:H47)</f>
        <v>0</v>
      </c>
      <c r="I40" s="212">
        <f>SUM(I41:I50)</f>
        <v>8199</v>
      </c>
    </row>
    <row r="41" spans="1:9" s="122" customFormat="1" ht="15.75" customHeight="1">
      <c r="A41" s="211">
        <v>30</v>
      </c>
      <c r="B41" s="68" t="s">
        <v>157</v>
      </c>
      <c r="C41" s="193"/>
      <c r="D41" s="193"/>
      <c r="E41" s="193"/>
      <c r="F41" s="194"/>
      <c r="G41" s="206">
        <v>7663</v>
      </c>
      <c r="H41" s="192"/>
      <c r="I41" s="215">
        <v>8057</v>
      </c>
    </row>
    <row r="42" spans="1:9" s="122" customFormat="1" ht="12.75">
      <c r="A42" s="211">
        <v>31</v>
      </c>
      <c r="B42" s="68" t="s">
        <v>158</v>
      </c>
      <c r="C42" s="68"/>
      <c r="D42" s="68"/>
      <c r="E42" s="68"/>
      <c r="F42" s="195"/>
      <c r="G42" s="206">
        <v>0</v>
      </c>
      <c r="H42" s="192"/>
      <c r="I42" s="215">
        <v>0</v>
      </c>
    </row>
    <row r="43" spans="1:9" s="122" customFormat="1" ht="12.75">
      <c r="A43" s="211">
        <v>32</v>
      </c>
      <c r="B43" s="68" t="s">
        <v>159</v>
      </c>
      <c r="C43" s="68"/>
      <c r="D43" s="196"/>
      <c r="E43" s="196"/>
      <c r="F43" s="195"/>
      <c r="G43" s="206">
        <v>1424</v>
      </c>
      <c r="H43" s="192"/>
      <c r="I43" s="215"/>
    </row>
    <row r="44" spans="1:9" s="122" customFormat="1" ht="12.75">
      <c r="A44" s="211">
        <v>33</v>
      </c>
      <c r="B44" s="68" t="s">
        <v>127</v>
      </c>
      <c r="C44" s="68"/>
      <c r="D44" s="196"/>
      <c r="E44" s="196"/>
      <c r="F44" s="195"/>
      <c r="G44" s="206">
        <v>0</v>
      </c>
      <c r="H44" s="192"/>
      <c r="I44" s="215">
        <v>0</v>
      </c>
    </row>
    <row r="45" spans="1:9" s="122" customFormat="1" ht="12.75">
      <c r="A45" s="211">
        <v>34</v>
      </c>
      <c r="B45" s="68" t="s">
        <v>496</v>
      </c>
      <c r="C45" s="68"/>
      <c r="D45" s="196"/>
      <c r="E45" s="196"/>
      <c r="F45" s="195"/>
      <c r="G45" s="206">
        <v>0</v>
      </c>
      <c r="H45" s="192"/>
      <c r="I45" s="215">
        <v>0</v>
      </c>
    </row>
    <row r="46" spans="1:9" s="122" customFormat="1" ht="12.75">
      <c r="A46" s="211">
        <v>35</v>
      </c>
      <c r="B46" s="68" t="s">
        <v>161</v>
      </c>
      <c r="C46" s="68"/>
      <c r="D46" s="68"/>
      <c r="E46" s="196"/>
      <c r="F46" s="195"/>
      <c r="G46" s="206">
        <v>0</v>
      </c>
      <c r="H46" s="192"/>
      <c r="I46" s="215">
        <v>0</v>
      </c>
    </row>
    <row r="47" spans="1:9" s="122" customFormat="1" ht="15.75" customHeight="1">
      <c r="A47" s="211">
        <v>36</v>
      </c>
      <c r="B47" s="68" t="s">
        <v>162</v>
      </c>
      <c r="C47" s="68"/>
      <c r="D47" s="68"/>
      <c r="E47" s="68"/>
      <c r="F47" s="195"/>
      <c r="G47" s="206">
        <v>0</v>
      </c>
      <c r="H47" s="192"/>
      <c r="I47" s="215">
        <v>0</v>
      </c>
    </row>
    <row r="48" spans="1:9" s="122" customFormat="1" ht="15.75" customHeight="1">
      <c r="A48" s="211">
        <v>37</v>
      </c>
      <c r="B48" s="200" t="s">
        <v>397</v>
      </c>
      <c r="C48" s="196"/>
      <c r="D48" s="196"/>
      <c r="E48" s="196"/>
      <c r="F48" s="195"/>
      <c r="G48" s="206">
        <v>514</v>
      </c>
      <c r="H48" s="192"/>
      <c r="I48" s="215">
        <v>142</v>
      </c>
    </row>
    <row r="49" spans="1:9" s="122" customFormat="1" ht="15.75" customHeight="1">
      <c r="A49" s="211">
        <v>38</v>
      </c>
      <c r="B49" s="200" t="s">
        <v>395</v>
      </c>
      <c r="C49" s="196"/>
      <c r="D49" s="196"/>
      <c r="E49" s="196"/>
      <c r="F49" s="195"/>
      <c r="G49" s="206"/>
      <c r="H49" s="192"/>
      <c r="I49" s="215"/>
    </row>
    <row r="50" spans="1:9" s="122" customFormat="1" ht="15.75" customHeight="1">
      <c r="A50" s="211">
        <v>39</v>
      </c>
      <c r="B50" s="200" t="s">
        <v>396</v>
      </c>
      <c r="C50" s="196"/>
      <c r="D50" s="196"/>
      <c r="E50" s="196"/>
      <c r="F50" s="195"/>
      <c r="G50" s="206"/>
      <c r="H50" s="192"/>
      <c r="I50" s="215"/>
    </row>
    <row r="51" spans="1:9" s="122" customFormat="1" ht="12.75">
      <c r="A51" s="213">
        <v>40</v>
      </c>
      <c r="B51" s="726" t="s">
        <v>398</v>
      </c>
      <c r="C51" s="727"/>
      <c r="D51" s="727"/>
      <c r="E51" s="727"/>
      <c r="F51" s="728"/>
      <c r="G51" s="207">
        <v>0</v>
      </c>
      <c r="H51" s="199">
        <v>0</v>
      </c>
      <c r="I51" s="217">
        <v>0</v>
      </c>
    </row>
    <row r="52" spans="1:9" s="122" customFormat="1" ht="12.75">
      <c r="A52" s="213">
        <v>41</v>
      </c>
      <c r="B52" s="726" t="s">
        <v>337</v>
      </c>
      <c r="C52" s="727"/>
      <c r="D52" s="727"/>
      <c r="E52" s="727"/>
      <c r="F52" s="728"/>
      <c r="G52" s="208">
        <v>7855</v>
      </c>
      <c r="H52" s="189"/>
      <c r="I52" s="218">
        <v>5340</v>
      </c>
    </row>
    <row r="53" spans="1:9" s="122" customFormat="1" ht="12.75">
      <c r="A53" s="211">
        <v>42</v>
      </c>
      <c r="B53" s="68" t="s">
        <v>163</v>
      </c>
      <c r="C53" s="193"/>
      <c r="D53" s="197"/>
      <c r="E53" s="197"/>
      <c r="F53" s="198"/>
      <c r="G53" s="206">
        <v>0</v>
      </c>
      <c r="H53" s="192"/>
      <c r="I53" s="215">
        <v>0</v>
      </c>
    </row>
    <row r="54" spans="1:9" s="122" customFormat="1" ht="12.75">
      <c r="A54" s="211">
        <v>43</v>
      </c>
      <c r="B54" s="68" t="s">
        <v>164</v>
      </c>
      <c r="C54" s="68"/>
      <c r="D54" s="197"/>
      <c r="E54" s="197"/>
      <c r="F54" s="198"/>
      <c r="G54" s="206">
        <v>0</v>
      </c>
      <c r="H54" s="192"/>
      <c r="I54" s="215">
        <v>0</v>
      </c>
    </row>
    <row r="55" spans="1:9" s="122" customFormat="1" ht="12.75">
      <c r="A55" s="211">
        <v>44</v>
      </c>
      <c r="B55" s="68" t="s">
        <v>165</v>
      </c>
      <c r="C55" s="68"/>
      <c r="D55" s="197"/>
      <c r="E55" s="197"/>
      <c r="F55" s="198"/>
      <c r="G55" s="206">
        <v>0</v>
      </c>
      <c r="H55" s="192"/>
      <c r="I55" s="215">
        <v>0</v>
      </c>
    </row>
    <row r="56" spans="1:9" s="122" customFormat="1" ht="13.5" thickBot="1">
      <c r="A56" s="219">
        <v>45</v>
      </c>
      <c r="B56" s="735" t="s">
        <v>166</v>
      </c>
      <c r="C56" s="736"/>
      <c r="D56" s="736"/>
      <c r="E56" s="736"/>
      <c r="F56" s="737"/>
      <c r="G56" s="220">
        <f>SUM(G12+G19+G51+G52)</f>
        <v>596015</v>
      </c>
      <c r="H56" s="221">
        <f>SUM(H12+H19+H51+H52)</f>
        <v>-30628</v>
      </c>
      <c r="I56" s="222">
        <f>SUM(I12+I19+I51+I52)</f>
        <v>543535</v>
      </c>
    </row>
  </sheetData>
  <sheetProtection/>
  <mergeCells count="21">
    <mergeCell ref="A1:I1"/>
    <mergeCell ref="B13:F13"/>
    <mergeCell ref="A3:I3"/>
    <mergeCell ref="H10:I10"/>
    <mergeCell ref="A4:I4"/>
    <mergeCell ref="B14:F14"/>
    <mergeCell ref="A6:I6"/>
    <mergeCell ref="A5:I5"/>
    <mergeCell ref="B12:F12"/>
    <mergeCell ref="B56:F56"/>
    <mergeCell ref="B40:F40"/>
    <mergeCell ref="B17:F17"/>
    <mergeCell ref="B19:F19"/>
    <mergeCell ref="B20:F20"/>
    <mergeCell ref="B51:F51"/>
    <mergeCell ref="B15:F15"/>
    <mergeCell ref="B16:F16"/>
    <mergeCell ref="B52:F52"/>
    <mergeCell ref="A11:F11"/>
    <mergeCell ref="B30:F30"/>
    <mergeCell ref="B18:F18"/>
  </mergeCells>
  <printOptions/>
  <pageMargins left="0.79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5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7109375" style="0" customWidth="1"/>
    <col min="2" max="2" width="56.28125" style="0" customWidth="1"/>
    <col min="3" max="4" width="10.7109375" style="0" customWidth="1"/>
    <col min="5" max="8" width="12.7109375" style="0" customWidth="1"/>
  </cols>
  <sheetData>
    <row r="1" spans="1:5" ht="12.75">
      <c r="A1" s="655" t="s">
        <v>670</v>
      </c>
      <c r="B1" s="655"/>
      <c r="C1" s="655"/>
      <c r="D1" s="655"/>
      <c r="E1" s="223"/>
    </row>
    <row r="2" spans="1:5" ht="12.75">
      <c r="A2" s="136"/>
      <c r="B2" s="136"/>
      <c r="C2" s="136"/>
      <c r="D2" s="136"/>
      <c r="E2" s="223"/>
    </row>
    <row r="3" spans="1:8" ht="18">
      <c r="A3" s="657" t="s">
        <v>312</v>
      </c>
      <c r="B3" s="657"/>
      <c r="C3" s="657"/>
      <c r="D3" s="657"/>
      <c r="E3" s="69"/>
      <c r="F3" s="69"/>
      <c r="G3" s="69"/>
      <c r="H3" s="73"/>
    </row>
    <row r="4" spans="1:8" ht="18">
      <c r="A4" s="657" t="s">
        <v>401</v>
      </c>
      <c r="B4" s="657"/>
      <c r="C4" s="657"/>
      <c r="D4" s="657"/>
      <c r="E4" s="69"/>
      <c r="F4" s="69"/>
      <c r="G4" s="69"/>
      <c r="H4" s="73"/>
    </row>
    <row r="5" spans="1:8" ht="18">
      <c r="A5" s="658">
        <v>42369</v>
      </c>
      <c r="B5" s="658"/>
      <c r="C5" s="658"/>
      <c r="D5" s="658"/>
      <c r="E5" s="69"/>
      <c r="F5" s="69"/>
      <c r="G5" s="69"/>
      <c r="H5" s="73"/>
    </row>
    <row r="6" spans="1:8" ht="18">
      <c r="A6" s="137"/>
      <c r="B6" s="137"/>
      <c r="C6" s="137"/>
      <c r="D6" s="137"/>
      <c r="E6" s="69"/>
      <c r="F6" s="69"/>
      <c r="G6" s="69"/>
      <c r="H6" s="73"/>
    </row>
    <row r="7" spans="1:8" ht="18">
      <c r="A7" s="137"/>
      <c r="B7" s="137"/>
      <c r="C7" s="137"/>
      <c r="D7" s="137"/>
      <c r="E7" s="69"/>
      <c r="F7" s="69"/>
      <c r="G7" s="69"/>
      <c r="H7" s="73"/>
    </row>
    <row r="8" spans="1:6" ht="16.5">
      <c r="A8" s="114"/>
      <c r="B8" s="86"/>
      <c r="C8" s="744" t="s">
        <v>308</v>
      </c>
      <c r="D8" s="745"/>
      <c r="E8" s="63"/>
      <c r="F8" s="63"/>
    </row>
    <row r="9" spans="1:4" s="249" customFormat="1" ht="11.25">
      <c r="A9" s="746" t="s">
        <v>25</v>
      </c>
      <c r="B9" s="747" t="s">
        <v>241</v>
      </c>
      <c r="C9" s="748" t="s">
        <v>17</v>
      </c>
      <c r="D9" s="748"/>
    </row>
    <row r="10" spans="1:4" s="249" customFormat="1" ht="22.5">
      <c r="A10" s="746"/>
      <c r="B10" s="747"/>
      <c r="C10" s="413" t="s">
        <v>262</v>
      </c>
      <c r="D10" s="413" t="s">
        <v>263</v>
      </c>
    </row>
    <row r="11" spans="1:4" s="249" customFormat="1" ht="12.75" customHeight="1">
      <c r="A11" s="246">
        <v>1</v>
      </c>
      <c r="B11" s="247" t="s">
        <v>264</v>
      </c>
      <c r="C11" s="248">
        <v>10593</v>
      </c>
      <c r="D11" s="248">
        <v>41535</v>
      </c>
    </row>
    <row r="12" spans="1:4" s="249" customFormat="1" ht="12.75" customHeight="1">
      <c r="A12" s="246">
        <v>2</v>
      </c>
      <c r="B12" s="250" t="s">
        <v>265</v>
      </c>
      <c r="C12" s="251"/>
      <c r="D12" s="251">
        <v>13539</v>
      </c>
    </row>
    <row r="13" spans="1:4" s="249" customFormat="1" ht="12.75" customHeight="1">
      <c r="A13" s="246">
        <v>3</v>
      </c>
      <c r="B13" s="250" t="s">
        <v>266</v>
      </c>
      <c r="C13" s="409"/>
      <c r="D13" s="251">
        <v>0</v>
      </c>
    </row>
    <row r="14" spans="1:4" s="347" customFormat="1" ht="12.75" customHeight="1">
      <c r="A14" s="414">
        <v>4</v>
      </c>
      <c r="B14" s="410" t="s">
        <v>267</v>
      </c>
      <c r="C14" s="409">
        <f>SUM(C11:C13)</f>
        <v>10593</v>
      </c>
      <c r="D14" s="409">
        <f>SUM(D11:D13)</f>
        <v>55074</v>
      </c>
    </row>
    <row r="15" spans="1:4" s="249" customFormat="1" ht="12.75" customHeight="1">
      <c r="A15" s="246">
        <v>5</v>
      </c>
      <c r="B15" s="250" t="s">
        <v>268</v>
      </c>
      <c r="C15" s="251"/>
      <c r="D15" s="251">
        <v>0</v>
      </c>
    </row>
    <row r="16" spans="1:4" s="249" customFormat="1" ht="12.75" customHeight="1">
      <c r="A16" s="246">
        <v>6</v>
      </c>
      <c r="B16" s="250" t="s">
        <v>269</v>
      </c>
      <c r="C16" s="409"/>
      <c r="D16" s="251">
        <v>0</v>
      </c>
    </row>
    <row r="17" spans="1:4" s="347" customFormat="1" ht="12.75" customHeight="1">
      <c r="A17" s="415">
        <v>7</v>
      </c>
      <c r="B17" s="410" t="s">
        <v>270</v>
      </c>
      <c r="C17" s="409">
        <f>SUM(C15:C16)</f>
        <v>0</v>
      </c>
      <c r="D17" s="409">
        <f>SUM(D15:D16)</f>
        <v>0</v>
      </c>
    </row>
    <row r="18" spans="1:4" s="249" customFormat="1" ht="12.75" customHeight="1">
      <c r="A18" s="252">
        <v>8</v>
      </c>
      <c r="B18" s="250" t="s">
        <v>271</v>
      </c>
      <c r="C18" s="251"/>
      <c r="D18" s="251">
        <v>156277</v>
      </c>
    </row>
    <row r="19" spans="1:4" s="249" customFormat="1" ht="12.75" customHeight="1">
      <c r="A19" s="252">
        <v>9</v>
      </c>
      <c r="B19" s="250" t="s">
        <v>272</v>
      </c>
      <c r="C19" s="409"/>
      <c r="D19" s="251">
        <v>22388</v>
      </c>
    </row>
    <row r="20" spans="1:4" s="249" customFormat="1" ht="12.75" customHeight="1">
      <c r="A20" s="252">
        <v>10</v>
      </c>
      <c r="B20" s="250" t="s">
        <v>273</v>
      </c>
      <c r="C20" s="409"/>
      <c r="D20" s="251">
        <v>45167</v>
      </c>
    </row>
    <row r="21" spans="1:4" s="347" customFormat="1" ht="12.75" customHeight="1">
      <c r="A21" s="415">
        <v>11</v>
      </c>
      <c r="B21" s="410" t="s">
        <v>274</v>
      </c>
      <c r="C21" s="409">
        <f>SUM(C18:C20)</f>
        <v>0</v>
      </c>
      <c r="D21" s="409">
        <f>SUM(D18:D20)</f>
        <v>223832</v>
      </c>
    </row>
    <row r="22" spans="1:4" s="249" customFormat="1" ht="12.75" customHeight="1">
      <c r="A22" s="252">
        <v>12</v>
      </c>
      <c r="B22" s="250" t="s">
        <v>275</v>
      </c>
      <c r="C22" s="409"/>
      <c r="D22" s="251">
        <v>4597</v>
      </c>
    </row>
    <row r="23" spans="1:4" s="249" customFormat="1" ht="12.75" customHeight="1">
      <c r="A23" s="252">
        <v>13</v>
      </c>
      <c r="B23" s="250" t="s">
        <v>276</v>
      </c>
      <c r="C23" s="409"/>
      <c r="D23" s="251">
        <v>28531</v>
      </c>
    </row>
    <row r="24" spans="1:4" s="249" customFormat="1" ht="12.75" customHeight="1">
      <c r="A24" s="252">
        <v>14</v>
      </c>
      <c r="B24" s="250" t="s">
        <v>277</v>
      </c>
      <c r="C24" s="409"/>
      <c r="D24" s="251">
        <v>6445</v>
      </c>
    </row>
    <row r="25" spans="1:4" s="249" customFormat="1" ht="12.75" customHeight="1">
      <c r="A25" s="252">
        <v>15</v>
      </c>
      <c r="B25" s="250" t="s">
        <v>278</v>
      </c>
      <c r="C25" s="409"/>
      <c r="D25" s="251">
        <v>4729</v>
      </c>
    </row>
    <row r="26" spans="1:4" s="347" customFormat="1" ht="12.75" customHeight="1">
      <c r="A26" s="415">
        <v>16</v>
      </c>
      <c r="B26" s="410" t="s">
        <v>279</v>
      </c>
      <c r="C26" s="409">
        <f>SUM(C22:C25)</f>
        <v>0</v>
      </c>
      <c r="D26" s="409">
        <f>SUM(D22:D25)</f>
        <v>44302</v>
      </c>
    </row>
    <row r="27" spans="1:4" s="249" customFormat="1" ht="12.75" customHeight="1">
      <c r="A27" s="252">
        <v>17</v>
      </c>
      <c r="B27" s="250" t="s">
        <v>280</v>
      </c>
      <c r="C27" s="411"/>
      <c r="D27" s="344">
        <v>39173</v>
      </c>
    </row>
    <row r="28" spans="1:4" s="249" customFormat="1" ht="12.75" customHeight="1">
      <c r="A28" s="252">
        <v>18</v>
      </c>
      <c r="B28" s="250" t="s">
        <v>281</v>
      </c>
      <c r="C28" s="411"/>
      <c r="D28" s="344">
        <v>10878</v>
      </c>
    </row>
    <row r="29" spans="1:4" s="249" customFormat="1" ht="12.75" customHeight="1">
      <c r="A29" s="252">
        <v>19</v>
      </c>
      <c r="B29" s="250" t="s">
        <v>402</v>
      </c>
      <c r="C29" s="411"/>
      <c r="D29" s="344">
        <v>11811</v>
      </c>
    </row>
    <row r="30" spans="1:4" s="249" customFormat="1" ht="12.75" customHeight="1">
      <c r="A30" s="252">
        <v>20</v>
      </c>
      <c r="B30" s="410" t="s">
        <v>282</v>
      </c>
      <c r="C30" s="409">
        <f>SUM(C27:C29)</f>
        <v>0</v>
      </c>
      <c r="D30" s="251">
        <f>SUM(D27:D29)</f>
        <v>61862</v>
      </c>
    </row>
    <row r="31" spans="1:4" s="249" customFormat="1" ht="12.75" customHeight="1">
      <c r="A31" s="253">
        <v>21</v>
      </c>
      <c r="B31" s="410" t="s">
        <v>283</v>
      </c>
      <c r="C31" s="254"/>
      <c r="D31" s="254">
        <v>27974</v>
      </c>
    </row>
    <row r="32" spans="1:4" s="249" customFormat="1" ht="12.75" customHeight="1">
      <c r="A32" s="253">
        <v>22</v>
      </c>
      <c r="B32" s="410" t="s">
        <v>284</v>
      </c>
      <c r="C32" s="254"/>
      <c r="D32" s="254">
        <v>101283</v>
      </c>
    </row>
    <row r="33" spans="1:4" s="347" customFormat="1" ht="12.75" customHeight="1">
      <c r="A33" s="348">
        <v>23</v>
      </c>
      <c r="B33" s="255" t="s">
        <v>285</v>
      </c>
      <c r="C33" s="256">
        <f>C14+C17+C21+C26+C30+C31+C32</f>
        <v>10593</v>
      </c>
      <c r="D33" s="256">
        <f>D14+D17+D21-D26-D30-D31-D32</f>
        <v>43485</v>
      </c>
    </row>
    <row r="34" spans="1:4" s="249" customFormat="1" ht="12.75" customHeight="1">
      <c r="A34" s="253">
        <v>24</v>
      </c>
      <c r="B34" s="250" t="s">
        <v>286</v>
      </c>
      <c r="C34" s="254"/>
      <c r="D34" s="254">
        <v>0</v>
      </c>
    </row>
    <row r="35" spans="1:4" s="249" customFormat="1" ht="12.75" customHeight="1">
      <c r="A35" s="253">
        <v>25</v>
      </c>
      <c r="B35" s="250" t="s">
        <v>287</v>
      </c>
      <c r="C35" s="254"/>
      <c r="D35" s="254">
        <v>0</v>
      </c>
    </row>
    <row r="36" spans="1:4" s="249" customFormat="1" ht="12.75" customHeight="1">
      <c r="A36" s="253">
        <v>26</v>
      </c>
      <c r="B36" s="250" t="s">
        <v>288</v>
      </c>
      <c r="C36" s="254"/>
      <c r="D36" s="254">
        <v>495</v>
      </c>
    </row>
    <row r="37" spans="1:4" s="249" customFormat="1" ht="12.75" customHeight="1">
      <c r="A37" s="253">
        <v>27</v>
      </c>
      <c r="B37" s="250" t="s">
        <v>289</v>
      </c>
      <c r="C37" s="254"/>
      <c r="D37" s="254">
        <v>0</v>
      </c>
    </row>
    <row r="38" spans="1:4" s="347" customFormat="1" ht="12.75" customHeight="1">
      <c r="A38" s="416">
        <v>28</v>
      </c>
      <c r="B38" s="410" t="s">
        <v>290</v>
      </c>
      <c r="C38" s="409">
        <f>SUM(C34:C36)</f>
        <v>0</v>
      </c>
      <c r="D38" s="409">
        <f>SUM(D34:D37)</f>
        <v>495</v>
      </c>
    </row>
    <row r="39" spans="1:4" s="249" customFormat="1" ht="12.75" customHeight="1">
      <c r="A39" s="253">
        <v>29</v>
      </c>
      <c r="B39" s="250" t="s">
        <v>291</v>
      </c>
      <c r="C39" s="254"/>
      <c r="D39" s="254">
        <v>150</v>
      </c>
    </row>
    <row r="40" spans="1:4" s="249" customFormat="1" ht="12.75" customHeight="1">
      <c r="A40" s="253">
        <v>30</v>
      </c>
      <c r="B40" s="250" t="s">
        <v>292</v>
      </c>
      <c r="C40" s="254"/>
      <c r="D40" s="254">
        <v>45469</v>
      </c>
    </row>
    <row r="41" spans="1:4" s="249" customFormat="1" ht="12.75" customHeight="1">
      <c r="A41" s="253">
        <v>31</v>
      </c>
      <c r="B41" s="250" t="s">
        <v>293</v>
      </c>
      <c r="C41" s="254"/>
      <c r="D41" s="254">
        <v>0</v>
      </c>
    </row>
    <row r="42" spans="1:4" s="249" customFormat="1" ht="12.75" customHeight="1">
      <c r="A42" s="253">
        <v>32</v>
      </c>
      <c r="B42" s="250" t="s">
        <v>294</v>
      </c>
      <c r="C42" s="254"/>
      <c r="D42" s="254">
        <v>0</v>
      </c>
    </row>
    <row r="43" spans="1:4" s="347" customFormat="1" ht="12.75" customHeight="1">
      <c r="A43" s="416">
        <v>33</v>
      </c>
      <c r="B43" s="410" t="s">
        <v>295</v>
      </c>
      <c r="C43" s="409">
        <f>SUM(C39:C41)</f>
        <v>0</v>
      </c>
      <c r="D43" s="409">
        <f>SUM(D39:D42)</f>
        <v>45619</v>
      </c>
    </row>
    <row r="44" spans="1:4" s="347" customFormat="1" ht="12.75" customHeight="1">
      <c r="A44" s="348">
        <v>34</v>
      </c>
      <c r="B44" s="255" t="s">
        <v>296</v>
      </c>
      <c r="C44" s="256">
        <f>C38+C43</f>
        <v>0</v>
      </c>
      <c r="D44" s="256">
        <f>D38-D43</f>
        <v>-45124</v>
      </c>
    </row>
    <row r="45" spans="1:4" s="347" customFormat="1" ht="12.75" customHeight="1">
      <c r="A45" s="348">
        <v>35</v>
      </c>
      <c r="B45" s="255" t="s">
        <v>297</v>
      </c>
      <c r="C45" s="256">
        <f>C33+C44</f>
        <v>10593</v>
      </c>
      <c r="D45" s="256">
        <f>D33+D44</f>
        <v>-1639</v>
      </c>
    </row>
    <row r="46" spans="1:4" s="249" customFormat="1" ht="12.75" customHeight="1">
      <c r="A46" s="253">
        <v>36</v>
      </c>
      <c r="B46" s="250" t="s">
        <v>298</v>
      </c>
      <c r="C46" s="254"/>
      <c r="D46" s="254">
        <v>2511</v>
      </c>
    </row>
    <row r="47" spans="1:4" s="249" customFormat="1" ht="12.75" customHeight="1">
      <c r="A47" s="253">
        <v>37</v>
      </c>
      <c r="B47" s="250" t="s">
        <v>299</v>
      </c>
      <c r="C47" s="254"/>
      <c r="D47" s="254">
        <v>6452</v>
      </c>
    </row>
    <row r="48" spans="1:4" s="347" customFormat="1" ht="12.75" customHeight="1">
      <c r="A48" s="416">
        <v>38</v>
      </c>
      <c r="B48" s="410" t="s">
        <v>300</v>
      </c>
      <c r="C48" s="409">
        <f>SUM(C46:C47)</f>
        <v>0</v>
      </c>
      <c r="D48" s="409">
        <f>SUM(D46:D47)</f>
        <v>8963</v>
      </c>
    </row>
    <row r="49" spans="1:4" s="347" customFormat="1" ht="12.75" customHeight="1">
      <c r="A49" s="416">
        <v>39</v>
      </c>
      <c r="B49" s="410" t="s">
        <v>301</v>
      </c>
      <c r="C49" s="412"/>
      <c r="D49" s="412">
        <v>36701</v>
      </c>
    </row>
    <row r="50" spans="1:4" s="347" customFormat="1" ht="12.75" customHeight="1">
      <c r="A50" s="348">
        <v>40</v>
      </c>
      <c r="B50" s="255" t="s">
        <v>302</v>
      </c>
      <c r="C50" s="256">
        <f>C48+C49</f>
        <v>0</v>
      </c>
      <c r="D50" s="256">
        <f>D48-D49</f>
        <v>-27738</v>
      </c>
    </row>
    <row r="51" spans="1:4" s="347" customFormat="1" ht="12.75" customHeight="1">
      <c r="A51" s="348">
        <v>41</v>
      </c>
      <c r="B51" s="255" t="s">
        <v>303</v>
      </c>
      <c r="C51" s="256">
        <f>C45+C50</f>
        <v>10593</v>
      </c>
      <c r="D51" s="256">
        <f>SUM(D45+D50)</f>
        <v>-29377</v>
      </c>
    </row>
  </sheetData>
  <sheetProtection/>
  <mergeCells count="8">
    <mergeCell ref="A1:D1"/>
    <mergeCell ref="A3:D3"/>
    <mergeCell ref="A4:D4"/>
    <mergeCell ref="A5:D5"/>
    <mergeCell ref="C8:D8"/>
    <mergeCell ref="A9:A10"/>
    <mergeCell ref="B9:B10"/>
    <mergeCell ref="C9:D9"/>
  </mergeCells>
  <printOptions/>
  <pageMargins left="1.02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Gyöngyöstarján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Gyöngyöstarján Község Önkormányzata</dc:creator>
  <cp:keywords/>
  <dc:description/>
  <cp:lastModifiedBy>User1</cp:lastModifiedBy>
  <cp:lastPrinted>2016-05-18T06:58:46Z</cp:lastPrinted>
  <dcterms:created xsi:type="dcterms:W3CDTF">2003-11-24T07:36:12Z</dcterms:created>
  <dcterms:modified xsi:type="dcterms:W3CDTF">2016-05-25T09:16:18Z</dcterms:modified>
  <cp:category/>
  <cp:version/>
  <cp:contentType/>
  <cp:contentStatus/>
</cp:coreProperties>
</file>