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8" activeTab="17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" sheetId="11" r:id="rId11"/>
    <sheet name="9.FELÚJÍTÁSOK" sheetId="12" r:id="rId12"/>
    <sheet name="10.EGYÉB_TÁM" sheetId="13" r:id="rId13"/>
    <sheet name="11. EU_TÁM" sheetId="14" r:id="rId14"/>
    <sheet name="1. sz tájékoztató t." sheetId="15" r:id="rId15"/>
    <sheet name="2. sz tájékoztató t" sheetId="16" r:id="rId16"/>
    <sheet name="3. sz tájékoztató t." sheetId="17" r:id="rId17"/>
    <sheet name="4.sz tájékoztató t. (2)" sheetId="18" r:id="rId18"/>
    <sheet name="5. sz tájékoztató t." sheetId="19" r:id="rId19"/>
    <sheet name="6.sz tájékoztató t." sheetId="20" r:id="rId20"/>
    <sheet name="7. sz tájékoztató t." sheetId="21" r:id="rId21"/>
    <sheet name="Munka1" sheetId="22" r:id="rId22"/>
  </sheets>
  <definedNames>
    <definedName name="_xlfn.IFERROR" hidden="1">#NAME?</definedName>
    <definedName name="_xlnm.Print_Area" localSheetId="0">'1. MÉRLEG'!$A$1:$C$159</definedName>
    <definedName name="_xlnm.Print_Area" localSheetId="14">'1. sz tájékoztató t.'!$A$1:$E$149</definedName>
    <definedName name="_xlnm.Print_Area" localSheetId="1">'1.1. KÖTELEZŐ'!$A$1:$C$158</definedName>
    <definedName name="_xlnm.Print_Area" localSheetId="2">'1.2. ÖNK.VÁLL.'!$A$1:$C$158</definedName>
    <definedName name="_xlnm.Print_Area" localSheetId="3">'1.3. ÁLL. ÁLLIG.'!$A$1:$C$158</definedName>
    <definedName name="_xlnm.Print_Area" localSheetId="5">'3. FELHALMOZÁSI'!$A$1:$F$34</definedName>
    <definedName name="_xlnm.Print_Area" localSheetId="6">'4.ADÓSSÁG.KÖT.'!$A$1:$F$11</definedName>
    <definedName name="_xlnm.Print_Area" localSheetId="19">'6.sz tájékoztató t.'!$A$1:$I$5</definedName>
    <definedName name="_xlnm.Print_Area" localSheetId="20">'7. sz tájékoztató t.'!$A$1:$E$37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<sst xmlns="http://schemas.openxmlformats.org/spreadsheetml/2006/main" count="2203" uniqueCount="586">
  <si>
    <t>Önkormányzat által folyósított ellátások összesen</t>
  </si>
  <si>
    <t>Pénzbeli szociális ellátások összesen  (01+02)</t>
  </si>
  <si>
    <t>2021. évi</t>
  </si>
  <si>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</si>
  <si>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</si>
  <si>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</si>
  <si>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</si>
  <si>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</si>
  <si>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</si>
  <si>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</si>
  <si>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</si>
  <si>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Helyi adók  (4.1.1.+4.1.3.)</t>
  </si>
  <si>
    <t>Jövedelmkülönbség mérséklése</t>
  </si>
  <si>
    <t>Felhalm. célú visszat. támogatások, kölcsönök visszatér. ÁH-n kívülről</t>
  </si>
  <si>
    <t>Működési célú visszatérítendő tám. kölcsönök visszatér. ÁH-n kívülről</t>
  </si>
  <si>
    <t>Működési célú garancia- és kezességv. megtérülések ÁH-n kívülről</t>
  </si>
  <si>
    <t>KÖLTSÉGVETÉSI ÉS FINANSZÍROZÁSI BEVÉTELEK ÖSSZESEN: (9+16+17)</t>
  </si>
  <si>
    <t xml:space="preserve">   - Visszat. támogatások, kölcsönök törlesztése ÁH-n belülre</t>
  </si>
  <si>
    <t xml:space="preserve">   - Visszatérítendő tám., kölcsönök törlesztése ÁH-n belülre</t>
  </si>
  <si>
    <t>KIADÁSOK ÖSSZESEN: (4+9+10)</t>
  </si>
  <si>
    <t>Működési célú tám. államháztartáson belülről (2.1.+…+.2.5.)</t>
  </si>
  <si>
    <t>Felhalmozási célú tám. államháztartáson belülről (3.1.+…+3.5.)</t>
  </si>
  <si>
    <t>Előirányzat-felhasználási terv
2014. évre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</si>
  <si>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</si>
  <si>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</si>
  <si>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</si>
  <si>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</si>
  <si>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</si>
  <si>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</si>
  <si>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</si>
  <si>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</si>
  <si>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</si>
  <si>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 xml:space="preserve"> Egyéb működési célú kiadások</t>
  </si>
  <si>
    <t>Finanszírozási kiadások</t>
  </si>
  <si>
    <t>IV.</t>
  </si>
  <si>
    <t>IV. A települési önkormányzatok kulturális feladatainak támogatása</t>
  </si>
  <si>
    <t>IV.1. Könyvtári, közművelődési és múzeumi feladatok támogatása összesen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</si>
  <si>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</si>
  <si>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</si>
  <si>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</si>
  <si>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</si>
  <si>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</si>
  <si>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</si>
  <si>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</si>
  <si>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</si>
  <si>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</si>
  <si>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</si>
  <si>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</si>
  <si>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</si>
  <si>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 xml:space="preserve">F </t>
  </si>
  <si>
    <t>H</t>
  </si>
  <si>
    <t>1.10.</t>
  </si>
  <si>
    <t xml:space="preserve">E </t>
  </si>
  <si>
    <t>Közalkal-mazott</t>
  </si>
  <si>
    <t xml:space="preserve">    Hosszú lejáratú működési célú hiteltörlesztés</t>
  </si>
  <si>
    <t xml:space="preserve">   Rövid lejáratú  hitelek, kölcsönök felvétele</t>
  </si>
  <si>
    <t>Működési célú finanszírozási kiadások
(hiteltörlesztés, értékpapír vásárlás, stb.)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</si>
  <si>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</si>
  <si>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</si>
  <si>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</si>
  <si>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</si>
  <si>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</si>
  <si>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</si>
  <si>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</si>
  <si>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</si>
  <si>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</si>
  <si>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Mindösszesen: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</si>
  <si>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</si>
  <si>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</si>
  <si>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</si>
  <si>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</si>
  <si>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</si>
  <si>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</si>
  <si>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</si>
  <si>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</si>
  <si>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</si>
  <si>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</si>
  <si>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</si>
  <si>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</si>
  <si>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</si>
  <si>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</si>
  <si>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</si>
  <si>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</si>
  <si>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</si>
  <si>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</si>
  <si>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</si>
  <si>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</si>
  <si>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</si>
  <si>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</si>
  <si>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</si>
  <si>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</si>
  <si>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</si>
  <si>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</si>
  <si>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</si>
  <si>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</si>
  <si>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</si>
  <si>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</si>
  <si>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</si>
  <si>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</si>
  <si>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</si>
  <si>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</si>
  <si>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</si>
  <si>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</si>
  <si>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</si>
  <si>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</si>
  <si>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</si>
  <si>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</si>
  <si>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</si>
  <si>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</si>
  <si>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</si>
  <si>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</si>
  <si>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</si>
  <si>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</si>
  <si>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</si>
  <si>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</si>
  <si>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</si>
  <si>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</si>
  <si>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</si>
  <si>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</si>
  <si>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</si>
  <si>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</si>
  <si>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</si>
  <si>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</si>
  <si>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</si>
  <si>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</si>
  <si>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</si>
  <si>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</si>
  <si>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</si>
  <si>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</si>
  <si>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</si>
  <si>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</si>
  <si>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</si>
  <si>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</si>
  <si>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</si>
  <si>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</si>
  <si>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Felhalmozási célú átvett pénzeszközök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</si>
  <si>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</si>
  <si>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</si>
  <si>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</si>
  <si>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</si>
  <si>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</si>
  <si>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</si>
  <si>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</si>
  <si>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</si>
  <si>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</si>
  <si>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</si>
  <si>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</si>
  <si>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</si>
  <si>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</si>
  <si>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</si>
  <si>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</si>
  <si>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</si>
  <si>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</si>
  <si>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</si>
  <si>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</si>
  <si>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</si>
  <si>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</si>
  <si>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</si>
  <si>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</si>
  <si>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</si>
  <si>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</si>
  <si>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</si>
  <si>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</si>
  <si>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</si>
  <si>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</si>
  <si>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</si>
  <si>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</si>
  <si>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</si>
  <si>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</si>
  <si>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</si>
  <si>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</si>
  <si>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</si>
  <si>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</si>
  <si>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</si>
  <si>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</si>
  <si>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</si>
  <si>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</si>
  <si>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</si>
  <si>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</si>
  <si>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</si>
  <si>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</si>
  <si>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</si>
  <si>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</si>
  <si>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</si>
  <si>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</si>
  <si>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</si>
  <si>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</si>
  <si>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</si>
  <si>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</si>
  <si>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</si>
  <si>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</si>
  <si>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</si>
  <si>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</si>
  <si>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</si>
  <si>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</si>
  <si>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</si>
  <si>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</si>
  <si>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</si>
  <si>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</si>
  <si>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</si>
  <si>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</si>
  <si>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</si>
  <si>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</si>
  <si>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</si>
  <si>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</si>
  <si>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</si>
  <si>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</si>
  <si>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</si>
  <si>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</si>
  <si>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</si>
  <si>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</si>
  <si>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</si>
  <si>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</si>
  <si>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</si>
  <si>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</si>
  <si>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</si>
  <si>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</si>
  <si>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</si>
  <si>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</si>
  <si>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</si>
  <si>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</si>
  <si>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</si>
  <si>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</si>
  <si>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</si>
  <si>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</si>
  <si>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</si>
  <si>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</si>
  <si>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</si>
  <si>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</si>
  <si>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</si>
  <si>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</si>
  <si>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</si>
  <si>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</si>
  <si>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</si>
  <si>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</si>
  <si>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</si>
  <si>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</si>
  <si>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</si>
  <si>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</si>
  <si>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</si>
  <si>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</si>
  <si>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</si>
  <si>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</si>
  <si>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</si>
  <si>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</si>
  <si>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</si>
  <si>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</si>
  <si>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</si>
  <si>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</si>
  <si>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</si>
  <si>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</si>
  <si>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</si>
  <si>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</si>
  <si>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</si>
  <si>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</si>
  <si>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</si>
  <si>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</si>
  <si>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</si>
  <si>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</si>
  <si>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</si>
  <si>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</si>
  <si>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</si>
  <si>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</si>
  <si>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</si>
  <si>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</si>
  <si>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</si>
  <si>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</si>
  <si>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</si>
  <si>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</si>
  <si>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</si>
  <si>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</si>
  <si>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</si>
  <si>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</si>
  <si>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</si>
  <si>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</si>
  <si>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</si>
  <si>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</si>
  <si>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</si>
  <si>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</si>
  <si>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</si>
  <si>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</si>
  <si>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</si>
  <si>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</si>
  <si>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</si>
  <si>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</si>
  <si>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</si>
  <si>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</si>
  <si>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</si>
  <si>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</si>
  <si>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</si>
  <si>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</si>
  <si>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</si>
  <si>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</si>
  <si>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</si>
  <si>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</si>
  <si>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</si>
  <si>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</si>
  <si>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</si>
  <si>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</si>
  <si>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</si>
  <si>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</si>
  <si>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</si>
  <si>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</si>
  <si>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</si>
  <si>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</si>
  <si>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</si>
  <si>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</si>
  <si>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</si>
  <si>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</si>
  <si>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</si>
  <si>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</si>
  <si>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</si>
  <si>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</si>
  <si>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</si>
  <si>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</si>
  <si>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</si>
  <si>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</si>
  <si>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</si>
  <si>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</si>
  <si>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</si>
  <si>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</si>
  <si>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</si>
  <si>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</si>
  <si>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</si>
  <si>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</si>
  <si>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</si>
  <si>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</si>
  <si>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</si>
  <si>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</si>
  <si>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</si>
  <si>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</si>
  <si>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</si>
  <si>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</si>
  <si>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</si>
  <si>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</si>
  <si>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</si>
  <si>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</si>
  <si>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</si>
  <si>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</si>
  <si>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</si>
  <si>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</si>
  <si>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</si>
  <si>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</si>
  <si>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</si>
  <si>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</si>
  <si>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</si>
  <si>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</si>
  <si>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</si>
  <si>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</si>
  <si>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</si>
  <si>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</si>
  <si>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</si>
  <si>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</si>
  <si>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</si>
  <si>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</si>
  <si>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</si>
  <si>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</si>
  <si>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</si>
  <si>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Kötelezettség jogcíme</t>
  </si>
  <si>
    <t>Köt. váll.
 éve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</si>
  <si>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</si>
  <si>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</si>
  <si>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</si>
  <si>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</si>
  <si>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</si>
  <si>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</si>
  <si>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</si>
  <si>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</si>
  <si>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</si>
  <si>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</si>
  <si>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</si>
  <si>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</si>
  <si>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</si>
  <si>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</si>
  <si>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</si>
  <si>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</si>
  <si>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</si>
  <si>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</si>
  <si>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Egyenleg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</si>
  <si>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</si>
  <si>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</si>
  <si>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</si>
  <si>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</si>
  <si>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</si>
  <si>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</si>
  <si>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</si>
  <si>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</si>
  <si>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</si>
  <si>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</si>
  <si>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</si>
  <si>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</si>
  <si>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</si>
  <si>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</si>
  <si>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</si>
  <si>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</si>
  <si>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</si>
  <si>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</si>
  <si>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</si>
  <si>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</si>
  <si>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</si>
  <si>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</si>
  <si>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</si>
  <si>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</si>
  <si>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</si>
  <si>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</si>
  <si>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</si>
  <si>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</si>
  <si>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</si>
  <si>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</si>
  <si>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</si>
  <si>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</si>
  <si>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</si>
  <si>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</si>
  <si>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</si>
  <si>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</si>
  <si>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</si>
  <si>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</si>
  <si>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</si>
  <si>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</si>
  <si>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</si>
  <si>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</si>
  <si>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</si>
  <si>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</si>
  <si>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</si>
  <si>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</si>
  <si>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</si>
  <si>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</si>
  <si>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</si>
  <si>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</si>
  <si>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</si>
  <si>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</si>
  <si>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</si>
  <si>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</si>
  <si>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</si>
  <si>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</si>
  <si>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</si>
  <si>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</si>
  <si>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</si>
  <si>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</si>
  <si>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</si>
  <si>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</si>
  <si>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</si>
  <si>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</si>
  <si>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</si>
  <si>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</si>
  <si>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</si>
  <si>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</si>
  <si>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</si>
  <si>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Függő, átfutó, kiegyenlítő bevételek</t>
  </si>
  <si>
    <t>Eszközök hasznosítása utáni kedvezmény, mentesség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</si>
  <si>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</si>
  <si>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</si>
  <si>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</si>
  <si>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</si>
  <si>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</si>
  <si>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</si>
  <si>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</si>
  <si>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</si>
  <si>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</si>
  <si>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</si>
  <si>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</si>
  <si>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</si>
  <si>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</si>
  <si>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Függő, átfutó, kiegyenlítő kiadások</t>
  </si>
  <si>
    <t>Felhalmozási célú hitelfelvétel folyamatban lévő beruházások, felújítások önerejének biztosítására</t>
  </si>
  <si>
    <t>Gépjárműadóból biztosított kedvezmény, mentesség
(1991. évi LXXXII. tv. 5. § alapján)</t>
  </si>
  <si>
    <t>Helyiségek (ingatlan) hasznosítása utáni kedvezmény, mentesség</t>
  </si>
  <si>
    <t>Rendkívüli gyermekvédelmi támogatás (helyi megállapítás)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</si>
  <si>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</si>
  <si>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</si>
  <si>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</si>
  <si>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</si>
  <si>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</si>
  <si>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</si>
  <si>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</si>
  <si>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</si>
  <si>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</si>
  <si>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</si>
  <si>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</si>
  <si>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</si>
  <si>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Rendkívüli gyermekvédelmi támogatás</t>
  </si>
  <si>
    <t>Önk. által saját hatáskörben adott pénzügyi ellátás</t>
  </si>
  <si>
    <t>Önk. által saját hatáskörben adott természetbeni ellátás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</si>
  <si>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</si>
  <si>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</si>
  <si>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</si>
  <si>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</si>
  <si>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</si>
  <si>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</si>
  <si>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Kiadások összesen: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</si>
  <si>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</si>
  <si>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</si>
  <si>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</si>
  <si>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</si>
  <si>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</si>
  <si>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</si>
  <si>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</si>
  <si>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</si>
  <si>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</si>
  <si>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</si>
  <si>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</si>
  <si>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</si>
  <si>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 xml:space="preserve">Államháztartáson kívülre összesen </t>
  </si>
  <si>
    <t>Államháztartáson belülre összesen (3.+ …+6.)</t>
  </si>
  <si>
    <t xml:space="preserve"> - ebből:            Magánszemélyek kommunális adója 
</t>
  </si>
  <si>
    <t xml:space="preserve"> - ebből:          65 éven felüli egyedülélők által az év utolsó három hónapjára fizetendő hulladék szállítási díj átvállalása
</t>
  </si>
  <si>
    <t>Önkormányzat</t>
  </si>
  <si>
    <t>III.2. A települési önkormányzatok szociális feladatainak egyéb támogatása</t>
  </si>
  <si>
    <t>IV.1.d) Települési önkormányzatok nyilvános könyvtári és közművelődési feladatainak támogatása</t>
  </si>
  <si>
    <t>III. A települési önkormányzatok szociális, gyermekjóléti  és gyermekétkeztetési feladatainak támogatása</t>
  </si>
  <si>
    <t>V.</t>
  </si>
  <si>
    <t>V. Beszámítás, kiegészítés</t>
  </si>
  <si>
    <t>Étkeztetés : rászoruló gyermekek szünidei étkeztetése</t>
  </si>
  <si>
    <t>I.1.c) Egyéb kötelező önkormányzati feladatok támogatása (beszámítás után)</t>
  </si>
  <si>
    <t>III.6.  A rászoruló gyermekek szünidei étkeztetésének támogatása</t>
  </si>
  <si>
    <t>V. I.1. jogcímekhez kapcsolódó kiegészítés</t>
  </si>
  <si>
    <t>Önkormányzat működési támogatásai</t>
  </si>
  <si>
    <t>Közhatalmi bevételek (4.1.+4.2.+4.3.+4.4.)</t>
  </si>
  <si>
    <t>Idegenforgalmi adó</t>
  </si>
  <si>
    <t>Iparűzési adó</t>
  </si>
  <si>
    <t>Talajterhelési díj</t>
  </si>
  <si>
    <t>4.6.</t>
  </si>
  <si>
    <t>4.7.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</si>
  <si>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</si>
  <si>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</si>
  <si>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</si>
  <si>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</si>
  <si>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</si>
  <si>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</si>
  <si>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</si>
  <si>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</si>
  <si>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</si>
  <si>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</si>
  <si>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>Magánszemélyek kommunális adója</t>
  </si>
  <si>
    <t xml:space="preserve">I.1.6 Polgármesteri illetmény támogatása </t>
  </si>
  <si>
    <t>2020.</t>
  </si>
  <si>
    <t>Természetben nyújtott szociális ellátások összesen (04+…+06)</t>
  </si>
  <si>
    <t>A 2019. évi normatív  hozzájárulások alakulása jogcímenként</t>
  </si>
  <si>
    <t>Olcsva Község Önkormányzata
2019 évi működési célú egyéb támogatás kiadási előirányzata</t>
  </si>
  <si>
    <t>Eredeti
előirányzat
2019</t>
  </si>
  <si>
    <t>2021.</t>
  </si>
  <si>
    <t xml:space="preserve">Humán szolgáltatások fejlesztése Vásárosnaményban és térségében                                                 EFOP-1.5.3-16-2017-00011 </t>
  </si>
  <si>
    <t xml:space="preserve">Polgármesteri Hivatal épületének energetikai korszerűsítése Olcsván                                          TOP-3.2.1-15-SB1-2016-00043 </t>
  </si>
  <si>
    <t xml:space="preserve">Külterületi helyi közutak fejlesztése, önkormányzati utak kezeléséhez, állapotjavításához, karbantartásához szükséges erő- és munkagépek beszerzése                                                                                 VP6-7.2.1-7.4.1.2-16 </t>
  </si>
  <si>
    <t>Felhasználás
2018. XII. 31-ig</t>
  </si>
  <si>
    <t>Közös hivatal működési hozzájárulás 2019.évi</t>
  </si>
  <si>
    <t>2022. évi</t>
  </si>
  <si>
    <t>1. melléklet a …../2020.  (…. …..) önkormányzati rendelethez</t>
  </si>
  <si>
    <t>2020. évi előirányzat</t>
  </si>
  <si>
    <t>4. melléklet a …/2020.(… ... ) önkormányzati rendelethez</t>
  </si>
  <si>
    <t>1.1. melléklet a …../2020.  (…. …..) önkormányzati rendelethez</t>
  </si>
  <si>
    <t>2020 évi előirányzat</t>
  </si>
  <si>
    <t>1.2. melléklet a …../2020.  (…. …..) önkormányzati rendelethez</t>
  </si>
  <si>
    <t>2020.évi előirányzat</t>
  </si>
  <si>
    <t>1.3. melléklet a …../2020.  (…. …..) önkormányzati rendelethez</t>
  </si>
  <si>
    <t xml:space="preserve">2. melléklet a ……./2020. (... ....) önkormányzati rendelethez     </t>
  </si>
  <si>
    <t xml:space="preserve">3. melléklet a ……./2020. (... ....) önkormányzati rendelethez     </t>
  </si>
  <si>
    <t>5. melléklet a …/2020.(… ... ) önkormányzati rendelethez</t>
  </si>
  <si>
    <t>6. melléklet a …/2020.(… ... ) önkormányzati rendelethez</t>
  </si>
  <si>
    <t>Olcsva Község Önkormányzata 2020. évi adósságot keletkeztető fejlesztési céljai</t>
  </si>
  <si>
    <t>Tervezett előirányzat 2020. év</t>
  </si>
  <si>
    <t>A 2019. évi költségvetési törvény 2. melléklete szerinti jogcímek</t>
  </si>
  <si>
    <t>2018-2020</t>
  </si>
  <si>
    <t xml:space="preserve">
2020. év utáni szükséglet
</t>
  </si>
  <si>
    <t>BEREGTÖT tagi és feladatellátási hozzájárulás 2018-2019.évi</t>
  </si>
  <si>
    <t>BEREGTÖT tagi és feladatellátási hozzájárulás 2020.évi</t>
  </si>
  <si>
    <t>10. melléklet a …./2020. (…. ….) önkormányzati rendelethez</t>
  </si>
  <si>
    <t>Óvoda fenntartó társulás hozzájárulás 2017-2019.évek</t>
  </si>
  <si>
    <t>Óvoda fenntartó társulás hozzájárulás 2020.évi</t>
  </si>
  <si>
    <t>Közös hivatal működési hozzájárulás 2020.évi</t>
  </si>
  <si>
    <t>Eredeti
előirányzat
2020</t>
  </si>
  <si>
    <t>8. melléklet a …./2020. (… ...) önkormányzati rendelethez</t>
  </si>
  <si>
    <t>9. melléklet a …./2020. (… ….) önkormányzati rendelethez</t>
  </si>
  <si>
    <t>2020. év utáni szükséglet
(6=2 - 4 - 5)</t>
  </si>
  <si>
    <t>2021. után</t>
  </si>
  <si>
    <t>2018. évi tény</t>
  </si>
  <si>
    <t>2019 évi 
várható</t>
  </si>
  <si>
    <t>2020. előtti kifizetés</t>
  </si>
  <si>
    <t>2022.</t>
  </si>
  <si>
    <t>2022. 
után</t>
  </si>
  <si>
    <t>Olcsva Község Önkormányzata 2020. évi szociális kiadási előirányzata</t>
  </si>
  <si>
    <t>7. melléklet a …/2020 (… ....) önkormányzati rendelethez</t>
  </si>
  <si>
    <t>Felhasználás
2019. XII. 31-ig</t>
  </si>
  <si>
    <t>2023. évi</t>
  </si>
  <si>
    <t>2019. évi 
várható</t>
  </si>
  <si>
    <t>OLCSVA KÖZSÉG ÖNKORMÁNYZATA
2020. ÉVI KÖLTSÉGVETÉSÉNEK MÉRLEGE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</si>
</sst>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1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7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164" fontId="20" fillId="0" borderId="41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164" fontId="14" fillId="0" borderId="35" xfId="0" applyNumberFormat="1" applyFont="1" applyFill="1" applyBorder="1" applyAlignment="1">
      <alignment vertical="center" wrapText="1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34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31" xfId="0" applyNumberFormat="1" applyFont="1" applyFill="1" applyBorder="1" applyAlignment="1" applyProtection="1">
      <alignment vertical="center"/>
      <protection/>
    </xf>
    <xf numFmtId="41" fontId="7" fillId="0" borderId="32" xfId="0" applyNumberFormat="1" applyFont="1" applyFill="1" applyBorder="1" applyAlignment="1" applyProtection="1">
      <alignment horizontal="center" vertical="center"/>
      <protection/>
    </xf>
    <xf numFmtId="41" fontId="7" fillId="0" borderId="33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41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1" fontId="11" fillId="33" borderId="12" xfId="0" applyNumberFormat="1" applyFont="1" applyFill="1" applyBorder="1" applyAlignment="1" applyProtection="1">
      <alignment vertical="center" wrapText="1"/>
      <protection/>
    </xf>
    <xf numFmtId="41" fontId="14" fillId="0" borderId="26" xfId="0" applyNumberFormat="1" applyFont="1" applyFill="1" applyBorder="1" applyAlignment="1" applyProtection="1">
      <alignment vertical="center" wrapText="1"/>
      <protection locked="0"/>
    </xf>
    <xf numFmtId="41" fontId="14" fillId="0" borderId="26" xfId="0" applyNumberFormat="1" applyFont="1" applyFill="1" applyBorder="1" applyAlignment="1" applyProtection="1">
      <alignment vertical="center" wrapText="1"/>
      <protection/>
    </xf>
    <xf numFmtId="41" fontId="14" fillId="0" borderId="45" xfId="0" applyNumberFormat="1" applyFont="1" applyFill="1" applyBorder="1" applyAlignment="1" applyProtection="1">
      <alignment vertical="center" wrapText="1"/>
      <protection locked="0"/>
    </xf>
    <xf numFmtId="41" fontId="14" fillId="0" borderId="46" xfId="0" applyNumberFormat="1" applyFont="1" applyFill="1" applyBorder="1" applyAlignment="1" applyProtection="1">
      <alignment vertical="center" wrapText="1"/>
      <protection locked="0"/>
    </xf>
    <xf numFmtId="41" fontId="14" fillId="0" borderId="27" xfId="0" applyNumberFormat="1" applyFont="1" applyFill="1" applyBorder="1" applyAlignment="1" applyProtection="1">
      <alignment vertical="center" wrapText="1"/>
      <protection locked="0"/>
    </xf>
    <xf numFmtId="41" fontId="0" fillId="34" borderId="47" xfId="0" applyNumberFormat="1" applyFont="1" applyFill="1" applyBorder="1" applyAlignment="1" applyProtection="1">
      <alignment horizontal="left" vertical="center" wrapText="1" indent="2"/>
      <protection/>
    </xf>
    <xf numFmtId="41" fontId="0" fillId="34" borderId="26" xfId="0" applyNumberFormat="1" applyFont="1" applyFill="1" applyBorder="1" applyAlignment="1" applyProtection="1">
      <alignment horizontal="left" vertical="center" wrapText="1" indent="2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48" xfId="0" applyFont="1" applyBorder="1" applyAlignment="1" applyProtection="1">
      <alignment vertical="center"/>
      <protection locked="0"/>
    </xf>
    <xf numFmtId="0" fontId="31" fillId="0" borderId="0" xfId="59" applyFont="1" applyFill="1" applyBorder="1" applyAlignment="1">
      <alignment horizontal="center"/>
      <protection/>
    </xf>
    <xf numFmtId="0" fontId="20" fillId="0" borderId="0" xfId="61" applyFont="1">
      <alignment/>
      <protection/>
    </xf>
    <xf numFmtId="0" fontId="31" fillId="0" borderId="0" xfId="59" applyFont="1" applyFill="1" applyBorder="1">
      <alignment/>
      <protection/>
    </xf>
    <xf numFmtId="3" fontId="33" fillId="0" borderId="0" xfId="59" applyNumberFormat="1" applyFont="1" applyFill="1" applyBorder="1">
      <alignment/>
      <protection/>
    </xf>
    <xf numFmtId="0" fontId="20" fillId="0" borderId="0" xfId="59" applyFont="1">
      <alignment/>
      <protection/>
    </xf>
    <xf numFmtId="3" fontId="20" fillId="0" borderId="0" xfId="59" applyNumberFormat="1" applyFont="1" applyFill="1" applyBorder="1" applyAlignment="1">
      <alignment horizontal="right"/>
      <protection/>
    </xf>
    <xf numFmtId="0" fontId="26" fillId="0" borderId="49" xfId="61" applyFont="1" applyFill="1" applyBorder="1" applyAlignment="1" applyProtection="1">
      <alignment horizontal="right"/>
      <protection/>
    </xf>
    <xf numFmtId="49" fontId="20" fillId="0" borderId="50" xfId="59" applyNumberFormat="1" applyFont="1" applyFill="1" applyBorder="1" applyAlignment="1">
      <alignment horizontal="center" wrapText="1"/>
      <protection/>
    </xf>
    <xf numFmtId="0" fontId="11" fillId="0" borderId="51" xfId="61" applyFont="1" applyBorder="1" applyAlignment="1">
      <alignment horizontal="center"/>
      <protection/>
    </xf>
    <xf numFmtId="49" fontId="20" fillId="0" borderId="52" xfId="59" applyNumberFormat="1" applyFont="1" applyFill="1" applyBorder="1">
      <alignment/>
      <protection/>
    </xf>
    <xf numFmtId="49" fontId="20" fillId="0" borderId="0" xfId="59" applyNumberFormat="1" applyFont="1" applyFill="1" applyBorder="1">
      <alignment/>
      <protection/>
    </xf>
    <xf numFmtId="41" fontId="20" fillId="0" borderId="53" xfId="61" applyNumberFormat="1" applyFont="1" applyBorder="1" applyAlignment="1">
      <alignment horizontal="left" indent="2"/>
      <protection/>
    </xf>
    <xf numFmtId="41" fontId="11" fillId="0" borderId="53" xfId="61" applyNumberFormat="1" applyFont="1" applyBorder="1" applyAlignment="1">
      <alignment horizontal="left" indent="2"/>
      <protection/>
    </xf>
    <xf numFmtId="49" fontId="20" fillId="0" borderId="54" xfId="59" applyNumberFormat="1" applyFont="1" applyFill="1" applyBorder="1" applyAlignment="1">
      <alignment vertical="center"/>
      <protection/>
    </xf>
    <xf numFmtId="0" fontId="11" fillId="0" borderId="0" xfId="61" applyFont="1">
      <alignment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7" xfId="58" applyFont="1" applyFill="1" applyBorder="1" applyProtection="1">
      <alignment/>
      <protection locked="0"/>
    </xf>
    <xf numFmtId="166" fontId="0" fillId="0" borderId="37" xfId="40" applyNumberFormat="1" applyFont="1" applyFill="1" applyBorder="1" applyAlignment="1" applyProtection="1">
      <alignment/>
      <protection locked="0"/>
    </xf>
    <xf numFmtId="166" fontId="0" fillId="0" borderId="55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56" xfId="0" applyNumberFormat="1" applyFont="1" applyFill="1" applyBorder="1" applyAlignment="1" applyProtection="1">
      <alignment vertical="center" wrapText="1"/>
      <protection locked="0"/>
    </xf>
    <xf numFmtId="41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57" xfId="0" applyNumberFormat="1" applyFont="1" applyFill="1" applyBorder="1" applyAlignment="1" applyProtection="1">
      <alignment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1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4" fillId="33" borderId="39" xfId="0" applyFont="1" applyFill="1" applyBorder="1" applyAlignment="1" applyProtection="1">
      <alignment vertical="center" wrapText="1"/>
      <protection/>
    </xf>
    <xf numFmtId="0" fontId="34" fillId="33" borderId="26" xfId="0" applyFont="1" applyFill="1" applyBorder="1" applyAlignment="1" applyProtection="1">
      <alignment horizontal="left" vertical="center" wrapText="1"/>
      <protection/>
    </xf>
    <xf numFmtId="164" fontId="34" fillId="33" borderId="4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58" xfId="0" applyFont="1" applyFill="1" applyBorder="1" applyAlignment="1" applyProtection="1">
      <alignment horizontal="left" vertical="center" wrapTex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/>
      <protection/>
    </xf>
    <xf numFmtId="16" fontId="20" fillId="0" borderId="59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59" xfId="0" applyFont="1" applyFill="1" applyBorder="1" applyAlignment="1" applyProtection="1">
      <alignment horizontal="left" vertical="center" wrapText="1" indent="4"/>
      <protection locked="0"/>
    </xf>
    <xf numFmtId="0" fontId="20" fillId="0" borderId="59" xfId="0" applyFont="1" applyFill="1" applyBorder="1" applyAlignment="1" applyProtection="1" quotePrefix="1">
      <alignment horizontal="left" vertical="center" wrapText="1"/>
      <protection locked="0"/>
    </xf>
    <xf numFmtId="0" fontId="11" fillId="0" borderId="59" xfId="0" applyFont="1" applyFill="1" applyBorder="1" applyAlignment="1" applyProtection="1">
      <alignment horizontal="left" vertical="center" wrapText="1"/>
      <protection locked="0"/>
    </xf>
    <xf numFmtId="164" fontId="34" fillId="33" borderId="26" xfId="0" applyNumberFormat="1" applyFont="1" applyFill="1" applyBorder="1" applyAlignment="1" applyProtection="1">
      <alignment horizontal="right" vertical="center" wrapText="1"/>
      <protection/>
    </xf>
    <xf numFmtId="0" fontId="34" fillId="33" borderId="14" xfId="0" applyFont="1" applyFill="1" applyBorder="1" applyAlignment="1" applyProtection="1">
      <alignment vertical="center" wrapText="1"/>
      <protection/>
    </xf>
    <xf numFmtId="164" fontId="34" fillId="33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31" xfId="58" applyFont="1" applyFill="1" applyBorder="1" applyAlignment="1" applyProtection="1">
      <alignment horizontal="center" vertical="center"/>
      <protection/>
    </xf>
    <xf numFmtId="0" fontId="14" fillId="0" borderId="32" xfId="58" applyFont="1" applyFill="1" applyBorder="1" applyAlignment="1" applyProtection="1">
      <alignment horizontal="center" vertical="center"/>
      <protection/>
    </xf>
    <xf numFmtId="0" fontId="14" fillId="0" borderId="33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3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2" xfId="58" applyFont="1" applyFill="1" applyBorder="1" applyAlignment="1" applyProtection="1">
      <alignment horizontal="center" vertical="center"/>
      <protection/>
    </xf>
    <xf numFmtId="166" fontId="12" fillId="0" borderId="25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11" fillId="0" borderId="20" xfId="61" applyFont="1" applyBorder="1" applyAlignment="1">
      <alignment horizontal="center" vertical="top" wrapText="1"/>
      <protection/>
    </xf>
    <xf numFmtId="0" fontId="11" fillId="0" borderId="20" xfId="61" applyFont="1" applyBorder="1">
      <alignment/>
      <protection/>
    </xf>
    <xf numFmtId="0" fontId="11" fillId="0" borderId="30" xfId="61" applyFont="1" applyBorder="1">
      <alignment/>
      <protection/>
    </xf>
    <xf numFmtId="0" fontId="11" fillId="0" borderId="17" xfId="61" applyFont="1" applyBorder="1" applyAlignment="1">
      <alignment horizontal="center" vertical="top" wrapText="1"/>
      <protection/>
    </xf>
    <xf numFmtId="0" fontId="11" fillId="0" borderId="18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1" fillId="0" borderId="10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vertical="top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8" xfId="58" applyFont="1" applyFill="1" applyBorder="1" applyAlignment="1" applyProtection="1">
      <alignment wrapText="1"/>
      <protection locked="0"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1" fontId="0" fillId="0" borderId="4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7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41" fontId="14" fillId="0" borderId="61" xfId="0" applyNumberFormat="1" applyFont="1" applyFill="1" applyBorder="1" applyAlignment="1" applyProtection="1">
      <alignment vertical="center" wrapText="1"/>
      <protection locked="0"/>
    </xf>
    <xf numFmtId="41" fontId="14" fillId="0" borderId="48" xfId="0" applyNumberFormat="1" applyFont="1" applyFill="1" applyBorder="1" applyAlignment="1" applyProtection="1">
      <alignment vertical="center" wrapText="1"/>
      <protection locked="0"/>
    </xf>
    <xf numFmtId="41" fontId="14" fillId="0" borderId="62" xfId="0" applyNumberFormat="1" applyFont="1" applyFill="1" applyBorder="1" applyAlignment="1" applyProtection="1">
      <alignment vertical="center" wrapText="1"/>
      <protection locked="0"/>
    </xf>
    <xf numFmtId="41" fontId="14" fillId="0" borderId="63" xfId="0" applyNumberFormat="1" applyFont="1" applyFill="1" applyBorder="1" applyAlignment="1" applyProtection="1">
      <alignment vertical="center" wrapText="1"/>
      <protection locked="0"/>
    </xf>
    <xf numFmtId="41" fontId="14" fillId="0" borderId="68" xfId="0" applyNumberFormat="1" applyFont="1" applyFill="1" applyBorder="1" applyAlignment="1" applyProtection="1">
      <alignment vertical="center" wrapText="1"/>
      <protection locked="0"/>
    </xf>
    <xf numFmtId="41" fontId="14" fillId="0" borderId="69" xfId="0" applyNumberFormat="1" applyFont="1" applyFill="1" applyBorder="1" applyAlignment="1" applyProtection="1">
      <alignment vertical="center" wrapText="1"/>
      <protection locked="0"/>
    </xf>
    <xf numFmtId="41" fontId="14" fillId="0" borderId="0" xfId="0" applyNumberFormat="1" applyFont="1" applyFill="1" applyBorder="1" applyAlignment="1" applyProtection="1">
      <alignment vertical="center" wrapText="1"/>
      <protection locked="0"/>
    </xf>
    <xf numFmtId="41" fontId="14" fillId="0" borderId="39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41" fontId="14" fillId="0" borderId="40" xfId="0" applyNumberFormat="1" applyFont="1" applyFill="1" applyBorder="1" applyAlignment="1" applyProtection="1">
      <alignment vertical="center" wrapText="1"/>
      <protection/>
    </xf>
    <xf numFmtId="41" fontId="14" fillId="0" borderId="71" xfId="0" applyNumberFormat="1" applyFont="1" applyFill="1" applyBorder="1" applyAlignment="1" applyProtection="1">
      <alignment vertical="center" wrapText="1"/>
      <protection/>
    </xf>
    <xf numFmtId="41" fontId="14" fillId="0" borderId="72" xfId="0" applyNumberFormat="1" applyFont="1" applyFill="1" applyBorder="1" applyAlignment="1" applyProtection="1">
      <alignment vertical="center" wrapText="1"/>
      <protection/>
    </xf>
    <xf numFmtId="41" fontId="14" fillId="0" borderId="73" xfId="0" applyNumberFormat="1" applyFont="1" applyFill="1" applyBorder="1" applyAlignment="1" applyProtection="1">
      <alignment vertical="center" wrapText="1"/>
      <protection/>
    </xf>
    <xf numFmtId="41" fontId="14" fillId="0" borderId="70" xfId="0" applyNumberFormat="1" applyFont="1" applyFill="1" applyBorder="1" applyAlignment="1" applyProtection="1">
      <alignment vertical="center" wrapText="1"/>
      <protection/>
    </xf>
    <xf numFmtId="41" fontId="14" fillId="0" borderId="74" xfId="0" applyNumberFormat="1" applyFont="1" applyFill="1" applyBorder="1" applyAlignment="1" applyProtection="1">
      <alignment vertical="center" wrapText="1"/>
      <protection/>
    </xf>
    <xf numFmtId="41" fontId="14" fillId="0" borderId="65" xfId="0" applyNumberFormat="1" applyFont="1" applyFill="1" applyBorder="1" applyAlignment="1" applyProtection="1">
      <alignment vertical="center" wrapText="1"/>
      <protection locked="0"/>
    </xf>
    <xf numFmtId="41" fontId="14" fillId="0" borderId="66" xfId="0" applyNumberFormat="1" applyFont="1" applyFill="1" applyBorder="1" applyAlignment="1" applyProtection="1">
      <alignment vertical="center" wrapText="1"/>
      <protection locked="0"/>
    </xf>
    <xf numFmtId="41" fontId="14" fillId="0" borderId="67" xfId="0" applyNumberFormat="1" applyFont="1" applyFill="1" applyBorder="1" applyAlignment="1" applyProtection="1">
      <alignment vertical="center" wrapText="1"/>
      <protection locked="0"/>
    </xf>
    <xf numFmtId="164" fontId="14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42" xfId="61" applyFont="1" applyBorder="1" applyAlignment="1">
      <alignment vertical="top" wrapText="1"/>
      <protection/>
    </xf>
    <xf numFmtId="0" fontId="11" fillId="0" borderId="26" xfId="61" applyFont="1" applyBorder="1" applyAlignment="1">
      <alignment horizontal="center"/>
      <protection/>
    </xf>
    <xf numFmtId="0" fontId="11" fillId="0" borderId="67" xfId="61" applyFont="1" applyBorder="1" applyAlignment="1">
      <alignment horizontal="center"/>
      <protection/>
    </xf>
    <xf numFmtId="0" fontId="20" fillId="0" borderId="43" xfId="61" applyFont="1" applyBorder="1" applyAlignment="1">
      <alignment horizontal="right" vertical="top" wrapText="1"/>
      <protection/>
    </xf>
    <xf numFmtId="41" fontId="20" fillId="0" borderId="43" xfId="61" applyNumberFormat="1" applyFont="1" applyBorder="1" applyAlignment="1">
      <alignment horizontal="right" vertical="top" wrapText="1"/>
      <protection/>
    </xf>
    <xf numFmtId="0" fontId="11" fillId="0" borderId="25" xfId="61" applyFont="1" applyBorder="1" applyAlignment="1">
      <alignment horizontal="right" vertical="top" wrapText="1"/>
      <protection/>
    </xf>
    <xf numFmtId="0" fontId="11" fillId="0" borderId="15" xfId="61" applyFont="1" applyBorder="1" applyAlignment="1">
      <alignment horizontal="right" vertical="top" wrapText="1"/>
      <protection/>
    </xf>
    <xf numFmtId="41" fontId="20" fillId="0" borderId="15" xfId="61" applyNumberFormat="1" applyFont="1" applyBorder="1" applyAlignment="1">
      <alignment horizontal="right" vertical="top" wrapText="1"/>
      <protection/>
    </xf>
    <xf numFmtId="0" fontId="11" fillId="0" borderId="66" xfId="61" applyFont="1" applyBorder="1" applyAlignment="1">
      <alignment horizontal="center"/>
      <protection/>
    </xf>
    <xf numFmtId="0" fontId="11" fillId="0" borderId="10" xfId="61" applyFont="1" applyBorder="1" applyAlignment="1">
      <alignment horizontal="right"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56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7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1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7" xfId="0" applyFont="1" applyBorder="1" applyAlignment="1" applyProtection="1">
      <alignment horizontal="left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31" xfId="58" applyFont="1" applyFill="1" applyBorder="1" applyAlignment="1" applyProtection="1">
      <alignment horizontal="center" vertical="center" wrapText="1"/>
      <protection/>
    </xf>
    <xf numFmtId="0" fontId="6" fillId="0" borderId="32" xfId="58" applyFont="1" applyFill="1" applyBorder="1" applyAlignment="1" applyProtection="1">
      <alignment vertical="center" wrapText="1"/>
      <protection/>
    </xf>
    <xf numFmtId="164" fontId="6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3" xfId="58" applyFont="1" applyFill="1" applyBorder="1" applyAlignment="1" applyProtection="1">
      <alignment horizontal="left" vertical="center" wrapText="1" indent="6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7" xfId="58" applyFont="1" applyFill="1" applyBorder="1" applyAlignment="1" applyProtection="1">
      <alignment horizontal="left" vertical="center" wrapText="1" indent="6"/>
      <protection/>
    </xf>
    <xf numFmtId="164" fontId="2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7" xfId="58" applyFont="1" applyFill="1" applyBorder="1" applyProtection="1">
      <alignment/>
      <protection/>
    </xf>
    <xf numFmtId="0" fontId="0" fillId="0" borderId="42" xfId="58" applyFont="1" applyFill="1" applyBorder="1" applyAlignment="1">
      <alignment horizontal="center" vertical="center"/>
      <protection/>
    </xf>
    <xf numFmtId="166" fontId="0" fillId="0" borderId="25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6" fillId="0" borderId="33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44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49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31" xfId="58" applyFont="1" applyFill="1" applyBorder="1" applyAlignment="1" applyProtection="1">
      <alignment horizontal="left" vertical="center" wrapText="1" indent="1"/>
      <protection/>
    </xf>
    <xf numFmtId="49" fontId="2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19" fillId="0" borderId="49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35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78" xfId="0" applyFont="1" applyFill="1" applyBorder="1" applyAlignment="1" applyProtection="1">
      <alignment horizontal="left" vertical="center" wrapText="1"/>
      <protection locked="0"/>
    </xf>
    <xf numFmtId="164" fontId="11" fillId="0" borderId="70" xfId="0" applyNumberFormat="1" applyFont="1" applyFill="1" applyBorder="1" applyAlignment="1" applyProtection="1">
      <alignment horizontal="right" vertical="center" wrapText="1"/>
      <protection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6" fontId="12" fillId="0" borderId="56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34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70" xfId="0" applyNumberFormat="1" applyFont="1" applyBorder="1" applyAlignment="1" applyProtection="1">
      <alignment horizontal="right" vertical="center" inden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26" xfId="0" applyNumberFormat="1" applyFont="1" applyBorder="1" applyAlignment="1" applyProtection="1">
      <alignment horizontal="right" vertical="center" indent="1"/>
      <protection locked="0"/>
    </xf>
    <xf numFmtId="41" fontId="11" fillId="0" borderId="81" xfId="61" applyNumberFormat="1" applyFont="1" applyBorder="1" applyAlignment="1">
      <alignment horizontal="left" indent="2"/>
      <protection/>
    </xf>
    <xf numFmtId="0" fontId="2" fillId="0" borderId="0" xfId="58" applyFont="1" applyFill="1" applyAlignment="1">
      <alignment horizontal="right" vertical="center" indent="1"/>
      <protection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0" fontId="6" fillId="0" borderId="35" xfId="58" applyFont="1" applyFill="1" applyBorder="1" applyAlignment="1" applyProtection="1">
      <alignment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8" applyFont="1" applyFill="1">
      <alignment/>
      <protection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0" fontId="6" fillId="0" borderId="75" xfId="58" applyFont="1" applyFill="1" applyBorder="1" applyAlignment="1" applyProtection="1">
      <alignment horizontal="center" vertical="center" wrapText="1"/>
      <protection/>
    </xf>
    <xf numFmtId="0" fontId="6" fillId="0" borderId="4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>
      <alignment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5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5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2" fillId="0" borderId="35" xfId="58" applyFont="1" applyFill="1" applyBorder="1" applyAlignment="1" applyProtection="1">
      <alignment horizontal="right" vertical="center" wrapText="1" indent="1"/>
      <protection locked="0"/>
    </xf>
    <xf numFmtId="164" fontId="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3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>
      <alignment horizontal="right" vertical="center" wrapText="1" indent="1"/>
      <protection/>
    </xf>
    <xf numFmtId="164" fontId="11" fillId="0" borderId="15" xfId="0" applyNumberFormat="1" applyFont="1" applyBorder="1" applyAlignment="1" applyProtection="1">
      <alignment horizontal="right" vertical="center" wrapText="1" indent="1"/>
      <protection/>
    </xf>
    <xf numFmtId="164" fontId="11" fillId="0" borderId="40" xfId="0" applyNumberFormat="1" applyFont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164" fontId="2" fillId="0" borderId="0" xfId="58" applyNumberFormat="1" applyFont="1" applyFill="1">
      <alignment/>
      <protection/>
    </xf>
    <xf numFmtId="0" fontId="6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/>
    </xf>
    <xf numFmtId="0" fontId="19" fillId="0" borderId="0" xfId="0" applyFont="1" applyFill="1" applyAlignment="1">
      <alignment horizontal="right"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left" vertical="center" indent="1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28" xfId="60" applyFont="1" applyFill="1" applyBorder="1" applyAlignment="1" applyProtection="1">
      <alignment horizontal="left" vertical="center" indent="1"/>
      <protection/>
    </xf>
    <xf numFmtId="0" fontId="2" fillId="0" borderId="56" xfId="60" applyFont="1" applyFill="1" applyBorder="1" applyAlignment="1" applyProtection="1">
      <alignment horizontal="left" vertical="center" wrapText="1" indent="1"/>
      <protection/>
    </xf>
    <xf numFmtId="164" fontId="2" fillId="0" borderId="56" xfId="60" applyNumberFormat="1" applyFont="1" applyFill="1" applyBorder="1" applyAlignment="1" applyProtection="1">
      <alignment vertical="center"/>
      <protection locked="0"/>
    </xf>
    <xf numFmtId="164" fontId="2" fillId="0" borderId="57" xfId="60" applyNumberFormat="1" applyFont="1" applyFill="1" applyBorder="1" applyAlignment="1" applyProtection="1">
      <alignment vertical="center"/>
      <protection/>
    </xf>
    <xf numFmtId="0" fontId="2" fillId="0" borderId="19" xfId="60" applyFont="1" applyFill="1" applyBorder="1" applyAlignment="1" applyProtection="1">
      <alignment horizontal="left" vertical="center" indent="1"/>
      <protection/>
    </xf>
    <xf numFmtId="0" fontId="2" fillId="0" borderId="20" xfId="60" applyFont="1" applyFill="1" applyBorder="1" applyAlignment="1" applyProtection="1">
      <alignment horizontal="left" vertical="center" wrapText="1" indent="1"/>
      <protection/>
    </xf>
    <xf numFmtId="164" fontId="2" fillId="0" borderId="20" xfId="60" applyNumberFormat="1" applyFont="1" applyFill="1" applyBorder="1" applyAlignment="1" applyProtection="1">
      <alignment vertical="center"/>
      <protection locked="0"/>
    </xf>
    <xf numFmtId="164" fontId="2" fillId="0" borderId="22" xfId="60" applyNumberFormat="1" applyFont="1" applyFill="1" applyBorder="1" applyAlignment="1" applyProtection="1">
      <alignment vertical="center"/>
      <protection/>
    </xf>
    <xf numFmtId="0" fontId="2" fillId="0" borderId="37" xfId="60" applyFont="1" applyFill="1" applyBorder="1" applyAlignment="1" applyProtection="1">
      <alignment horizontal="left" vertical="center" wrapText="1" indent="1"/>
      <protection/>
    </xf>
    <xf numFmtId="164" fontId="2" fillId="0" borderId="37" xfId="60" applyNumberFormat="1" applyFont="1" applyFill="1" applyBorder="1" applyAlignment="1" applyProtection="1">
      <alignment vertical="center"/>
      <protection locked="0"/>
    </xf>
    <xf numFmtId="164" fontId="2" fillId="0" borderId="55" xfId="60" applyNumberFormat="1" applyFont="1" applyFill="1" applyBorder="1" applyAlignment="1" applyProtection="1">
      <alignment vertical="center"/>
      <protection/>
    </xf>
    <xf numFmtId="0" fontId="2" fillId="0" borderId="20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vertical="center" indent="1"/>
      <protection/>
    </xf>
    <xf numFmtId="164" fontId="6" fillId="0" borderId="15" xfId="60" applyNumberFormat="1" applyFont="1" applyFill="1" applyBorder="1" applyAlignment="1" applyProtection="1">
      <alignment vertical="center"/>
      <protection/>
    </xf>
    <xf numFmtId="164" fontId="6" fillId="0" borderId="10" xfId="60" applyNumberFormat="1" applyFont="1" applyFill="1" applyBorder="1" applyAlignment="1" applyProtection="1">
      <alignment vertical="center"/>
      <protection/>
    </xf>
    <xf numFmtId="0" fontId="2" fillId="0" borderId="29" xfId="60" applyFont="1" applyFill="1" applyBorder="1" applyAlignment="1" applyProtection="1">
      <alignment horizontal="left" vertical="center" indent="1"/>
      <protection/>
    </xf>
    <xf numFmtId="0" fontId="2" fillId="0" borderId="37" xfId="60" applyFont="1" applyFill="1" applyBorder="1" applyAlignment="1" applyProtection="1">
      <alignment horizontal="left" vertical="center" indent="1"/>
      <protection/>
    </xf>
    <xf numFmtId="0" fontId="6" fillId="0" borderId="14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indent="1"/>
      <protection/>
    </xf>
    <xf numFmtId="164" fontId="6" fillId="0" borderId="15" xfId="60" applyNumberFormat="1" applyFont="1" applyFill="1" applyBorder="1" applyProtection="1">
      <alignment/>
      <protection/>
    </xf>
    <xf numFmtId="164" fontId="6" fillId="0" borderId="10" xfId="60" applyNumberFormat="1" applyFont="1" applyFill="1" applyBorder="1" applyProtection="1">
      <alignment/>
      <protection/>
    </xf>
    <xf numFmtId="164" fontId="2" fillId="0" borderId="0" xfId="60" applyNumberFormat="1" applyFont="1" applyFill="1" applyAlignment="1" applyProtection="1">
      <alignment shrinkToFit="1"/>
      <protection locked="0"/>
    </xf>
    <xf numFmtId="164" fontId="2" fillId="0" borderId="0" xfId="60" applyNumberFormat="1" applyFont="1" applyFill="1" applyProtection="1">
      <alignment/>
      <protection locked="0"/>
    </xf>
    <xf numFmtId="16" fontId="20" fillId="0" borderId="28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 indent="4"/>
      <protection locked="0"/>
    </xf>
    <xf numFmtId="164" fontId="20" fillId="0" borderId="57" xfId="0" applyNumberFormat="1" applyFont="1" applyFill="1" applyBorder="1" applyAlignment="1" applyProtection="1">
      <alignment horizontal="right" vertical="center" wrapText="1"/>
      <protection/>
    </xf>
    <xf numFmtId="16" fontId="20" fillId="0" borderId="28" xfId="0" applyNumberFormat="1" applyFont="1" applyFill="1" applyBorder="1" applyAlignment="1" applyProtection="1">
      <alignment horizontal="left" vertical="center" wrapText="1"/>
      <protection locked="0"/>
    </xf>
    <xf numFmtId="41" fontId="26" fillId="0" borderId="53" xfId="61" applyNumberFormat="1" applyFont="1" applyBorder="1" applyAlignment="1">
      <alignment horizontal="left" indent="2"/>
      <protection/>
    </xf>
    <xf numFmtId="0" fontId="6" fillId="36" borderId="15" xfId="58" applyFont="1" applyFill="1" applyBorder="1" applyAlignment="1" applyProtection="1">
      <alignment horizontal="center" vertical="center" wrapText="1"/>
      <protection/>
    </xf>
    <xf numFmtId="0" fontId="6" fillId="36" borderId="75" xfId="58" applyFont="1" applyFill="1" applyBorder="1" applyAlignment="1" applyProtection="1">
      <alignment horizontal="center" vertical="center" wrapText="1"/>
      <protection/>
    </xf>
    <xf numFmtId="0" fontId="2" fillId="36" borderId="0" xfId="60" applyFont="1" applyFill="1" applyAlignment="1" applyProtection="1">
      <alignment vertical="center"/>
      <protection/>
    </xf>
    <xf numFmtId="0" fontId="2" fillId="36" borderId="0" xfId="60" applyFont="1" applyFill="1" applyAlignment="1" applyProtection="1">
      <alignment vertical="center"/>
      <protection locked="0"/>
    </xf>
    <xf numFmtId="166" fontId="2" fillId="36" borderId="0" xfId="40" applyNumberFormat="1" applyFont="1" applyFill="1" applyAlignment="1" applyProtection="1">
      <alignment vertical="center"/>
      <protection locked="0"/>
    </xf>
    <xf numFmtId="166" fontId="2" fillId="36" borderId="0" xfId="60" applyNumberFormat="1" applyFont="1" applyFill="1" applyAlignment="1" applyProtection="1">
      <alignment vertical="center"/>
      <protection locked="0"/>
    </xf>
    <xf numFmtId="49" fontId="20" fillId="0" borderId="88" xfId="59" applyNumberFormat="1" applyFont="1" applyFill="1" applyBorder="1">
      <alignment/>
      <protection/>
    </xf>
    <xf numFmtId="164" fontId="13" fillId="0" borderId="49" xfId="58" applyNumberFormat="1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right" vertical="center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7" fillId="0" borderId="15" xfId="58" applyFont="1" applyFill="1" applyBorder="1" applyAlignment="1" applyProtection="1">
      <alignment horizontal="center" vertical="center" wrapText="1"/>
      <protection/>
    </xf>
    <xf numFmtId="0" fontId="7" fillId="0" borderId="75" xfId="58" applyFont="1" applyFill="1" applyBorder="1" applyAlignment="1" applyProtection="1">
      <alignment horizontal="center" vertical="center" wrapText="1"/>
      <protection/>
    </xf>
    <xf numFmtId="0" fontId="7" fillId="0" borderId="40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4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2" fillId="0" borderId="14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Protection="1">
      <alignment/>
      <protection/>
    </xf>
    <xf numFmtId="0" fontId="36" fillId="0" borderId="15" xfId="0" applyFont="1" applyBorder="1" applyAlignment="1" applyProtection="1">
      <alignment horizontal="lef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Border="1" applyAlignment="1" applyProtection="1">
      <alignment horizontal="left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37" fillId="0" borderId="20" xfId="0" applyFont="1" applyBorder="1" applyAlignment="1" applyProtection="1">
      <alignment horizontal="left" wrapText="1" indent="1"/>
      <protection/>
    </xf>
    <xf numFmtId="164" fontId="1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37" fillId="0" borderId="13" xfId="0" applyFont="1" applyBorder="1" applyAlignment="1" applyProtection="1">
      <alignment horizontal="left" wrapText="1" indent="1"/>
      <protection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5" xfId="58" applyFont="1" applyFill="1" applyBorder="1" applyAlignment="1" applyProtection="1">
      <alignment horizontal="right" vertical="center" wrapText="1" indent="1"/>
      <protection/>
    </xf>
    <xf numFmtId="164" fontId="14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0" fontId="12" fillId="0" borderId="31" xfId="58" applyFont="1" applyFill="1" applyBorder="1" applyAlignment="1" applyProtection="1">
      <alignment horizontal="center" vertical="center" wrapText="1"/>
      <protection/>
    </xf>
    <xf numFmtId="0" fontId="12" fillId="0" borderId="32" xfId="58" applyFont="1" applyFill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vertical="center" wrapText="1"/>
      <protection/>
    </xf>
    <xf numFmtId="164" fontId="12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vertical="center" wrapTex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20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37" fillId="0" borderId="13" xfId="0" applyFont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38" fillId="0" borderId="15" xfId="0" applyNumberFormat="1" applyFont="1" applyBorder="1" applyAlignment="1" applyProtection="1" quotePrefix="1">
      <alignment horizontal="right" vertical="center" wrapText="1" indent="1"/>
      <protection locked="0"/>
    </xf>
    <xf numFmtId="164" fontId="38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36" fillId="0" borderId="44" xfId="0" applyFont="1" applyBorder="1" applyAlignment="1" applyProtection="1">
      <alignment horizontal="left" vertical="center" wrapText="1" indent="1"/>
      <protection/>
    </xf>
    <xf numFmtId="0" fontId="38" fillId="0" borderId="11" xfId="0" applyFont="1" applyBorder="1" applyAlignment="1" applyProtection="1">
      <alignment horizontal="left" vertical="center" wrapText="1" indent="1"/>
      <protection/>
    </xf>
    <xf numFmtId="164" fontId="38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38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0" xfId="58" applyNumberFormat="1" applyFont="1" applyFill="1" applyProtection="1">
      <alignment/>
      <protection/>
    </xf>
    <xf numFmtId="49" fontId="20" fillId="0" borderId="0" xfId="59" applyNumberFormat="1" applyFont="1" applyFill="1" applyBorder="1" applyAlignment="1">
      <alignment vertical="center"/>
      <protection/>
    </xf>
    <xf numFmtId="0" fontId="22" fillId="0" borderId="69" xfId="0" applyFont="1" applyBorder="1" applyAlignment="1" applyProtection="1">
      <alignment vertical="center"/>
      <protection locked="0"/>
    </xf>
    <xf numFmtId="164" fontId="2" fillId="37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7" borderId="22" xfId="58" applyNumberFormat="1" applyFont="1" applyFill="1" applyBorder="1" applyAlignment="1" applyProtection="1">
      <alignment horizontal="right" vertical="center" wrapText="1" indent="1"/>
      <protection locked="0"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3" fillId="0" borderId="17" xfId="0" applyNumberFormat="1" applyFont="1" applyFill="1" applyBorder="1" applyAlignment="1" applyProtection="1">
      <alignment horizontal="center" wrapText="1"/>
      <protection/>
    </xf>
    <xf numFmtId="41" fontId="3" fillId="0" borderId="20" xfId="0" applyNumberFormat="1" applyFont="1" applyFill="1" applyBorder="1" applyAlignment="1" applyProtection="1">
      <alignment horizont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0" fillId="0" borderId="43" xfId="61" applyFont="1" applyFill="1" applyBorder="1" applyAlignment="1">
      <alignment horizontal="right" vertical="top" wrapText="1"/>
      <protection/>
    </xf>
    <xf numFmtId="164" fontId="2" fillId="37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7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7" borderId="22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37" borderId="22" xfId="40" applyNumberFormat="1" applyFont="1" applyFill="1" applyBorder="1" applyAlignment="1" applyProtection="1">
      <alignment/>
      <protection locked="0"/>
    </xf>
    <xf numFmtId="41" fontId="3" fillId="37" borderId="0" xfId="0" applyNumberFormat="1" applyFont="1" applyFill="1" applyAlignment="1" applyProtection="1">
      <alignment horizontal="center" wrapText="1"/>
      <protection/>
    </xf>
    <xf numFmtId="41" fontId="3" fillId="37" borderId="17" xfId="0" applyNumberFormat="1" applyFont="1" applyFill="1" applyBorder="1" applyAlignment="1" applyProtection="1">
      <alignment horizontal="center" wrapText="1"/>
      <protection/>
    </xf>
    <xf numFmtId="41" fontId="12" fillId="37" borderId="22" xfId="0" applyNumberFormat="1" applyFont="1" applyFill="1" applyBorder="1" applyAlignment="1" applyProtection="1">
      <alignment vertical="center" wrapText="1"/>
      <protection/>
    </xf>
    <xf numFmtId="41" fontId="12" fillId="37" borderId="20" xfId="0" applyNumberFormat="1" applyFont="1" applyFill="1" applyBorder="1" applyAlignment="1" applyProtection="1">
      <alignment wrapText="1"/>
      <protection locked="0"/>
    </xf>
    <xf numFmtId="0" fontId="2" fillId="37" borderId="0" xfId="60" applyFont="1" applyFill="1" applyAlignment="1" applyProtection="1">
      <alignment vertical="center"/>
      <protection locked="0"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49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5" xfId="58" applyFont="1" applyFill="1" applyBorder="1" applyAlignment="1">
      <alignment horizontal="justify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0" fontId="11" fillId="0" borderId="7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34" fillId="33" borderId="61" xfId="0" applyFont="1" applyFill="1" applyBorder="1" applyAlignment="1" applyProtection="1">
      <alignment horizontal="center" vertical="center" wrapText="1"/>
      <protection/>
    </xf>
    <xf numFmtId="0" fontId="34" fillId="33" borderId="40" xfId="0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77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80" xfId="0" applyFont="1" applyBorder="1" applyAlignment="1" applyProtection="1">
      <alignment horizontal="center" vertical="center"/>
      <protection/>
    </xf>
    <xf numFmtId="0" fontId="18" fillId="33" borderId="39" xfId="0" applyFont="1" applyFill="1" applyBorder="1" applyAlignment="1" applyProtection="1">
      <alignment horizontal="left" vertical="center"/>
      <protection/>
    </xf>
    <xf numFmtId="0" fontId="18" fillId="33" borderId="40" xfId="0" applyFont="1" applyFill="1" applyBorder="1" applyAlignment="1" applyProtection="1">
      <alignment horizontal="left" vertical="center"/>
      <protection/>
    </xf>
    <xf numFmtId="0" fontId="18" fillId="33" borderId="16" xfId="0" applyFont="1" applyFill="1" applyBorder="1" applyAlignment="1" applyProtection="1">
      <alignment horizontal="left" vertical="center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164" fontId="7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9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90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8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>
      <alignment horizontal="justify" vertical="center" wrapText="1"/>
    </xf>
    <xf numFmtId="0" fontId="19" fillId="0" borderId="47" xfId="60" applyFont="1" applyFill="1" applyBorder="1" applyAlignment="1" applyProtection="1">
      <alignment horizontal="left" vertical="center" indent="1"/>
      <protection/>
    </xf>
    <xf numFmtId="0" fontId="19" fillId="0" borderId="61" xfId="60" applyFont="1" applyFill="1" applyBorder="1" applyAlignment="1" applyProtection="1">
      <alignment horizontal="left" vertical="center" indent="1"/>
      <protection/>
    </xf>
    <xf numFmtId="0" fontId="19" fillId="0" borderId="4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31" fillId="0" borderId="91" xfId="59" applyFont="1" applyFill="1" applyBorder="1" applyAlignment="1">
      <alignment horizontal="center"/>
      <protection/>
    </xf>
    <xf numFmtId="0" fontId="31" fillId="0" borderId="92" xfId="59" applyFont="1" applyFill="1" applyBorder="1" applyAlignment="1">
      <alignment horizontal="center"/>
      <protection/>
    </xf>
    <xf numFmtId="49" fontId="20" fillId="0" borderId="88" xfId="59" applyNumberFormat="1" applyFont="1" applyFill="1" applyBorder="1" applyAlignment="1">
      <alignment horizontal="center"/>
      <protection/>
    </xf>
    <xf numFmtId="49" fontId="20" fillId="0" borderId="54" xfId="59" applyNumberFormat="1" applyFont="1" applyFill="1" applyBorder="1" applyAlignment="1">
      <alignment horizontal="center"/>
      <protection/>
    </xf>
    <xf numFmtId="49" fontId="20" fillId="0" borderId="93" xfId="59" applyNumberFormat="1" applyFont="1" applyFill="1" applyBorder="1" applyAlignment="1">
      <alignment horizontal="center"/>
      <protection/>
    </xf>
    <xf numFmtId="0" fontId="32" fillId="0" borderId="0" xfId="59" applyFont="1" applyFill="1" applyBorder="1" applyAlignment="1">
      <alignment horizontal="center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1" fillId="0" borderId="65" xfId="61" applyFont="1" applyBorder="1" applyAlignment="1">
      <alignment horizontal="center" vertical="center" wrapText="1"/>
      <protection/>
    </xf>
    <xf numFmtId="0" fontId="11" fillId="0" borderId="46" xfId="61" applyFont="1" applyBorder="1" applyAlignment="1">
      <alignment horizontal="center" vertical="center" wrapText="1"/>
      <protection/>
    </xf>
    <xf numFmtId="164" fontId="13" fillId="0" borderId="49" xfId="58" applyNumberFormat="1" applyFont="1" applyFill="1" applyBorder="1" applyAlignment="1" applyProtection="1">
      <alignment horizontal="left" vertical="center"/>
      <protection/>
    </xf>
    <xf numFmtId="164" fontId="13" fillId="0" borderId="49" xfId="58" applyNumberFormat="1" applyFont="1" applyFill="1" applyBorder="1" applyAlignment="1" applyProtection="1">
      <alignment horizontal="lef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unka1" xfId="59"/>
    <cellStyle name="Normál_SEGEDLETEK" xfId="60"/>
    <cellStyle name="Normál_Szociális211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58"/>
  <sheetViews>
    <sheetView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26.25" customHeight="1">
      <c r="A1" s="119"/>
      <c r="C1" s="117" t="s">
        <v>547</v>
      </c>
    </row>
    <row r="2" spans="1:3" s="17" customFormat="1" ht="28.5" customHeight="1">
      <c r="A2" s="638" t="s">
        <v>585</v>
      </c>
      <c r="B2" s="638"/>
      <c r="C2" s="638"/>
    </row>
    <row r="3" spans="1:3" s="17" customFormat="1" ht="15.75">
      <c r="A3" s="120"/>
      <c r="B3" s="50"/>
      <c r="C3" s="221"/>
    </row>
    <row r="4" spans="1:3" ht="15.75">
      <c r="A4" s="640" t="s">
        <v>308</v>
      </c>
      <c r="B4" s="640"/>
      <c r="C4" s="640"/>
    </row>
    <row r="5" spans="1:3" ht="16.5" thickBot="1">
      <c r="A5" s="635" t="s">
        <v>401</v>
      </c>
      <c r="B5" s="635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548</v>
      </c>
    </row>
    <row r="7" spans="1:3" s="343" customFormat="1" ht="16.5" thickBot="1">
      <c r="A7" s="315" t="s">
        <v>38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50720</v>
      </c>
    </row>
    <row r="9" spans="1:3" s="343" customFormat="1" ht="15.75">
      <c r="A9" s="53" t="s">
        <v>366</v>
      </c>
      <c r="B9" s="299" t="s">
        <v>139</v>
      </c>
      <c r="C9" s="300">
        <v>11710</v>
      </c>
    </row>
    <row r="10" spans="1:3" s="343" customFormat="1" ht="15.75">
      <c r="A10" s="54" t="s">
        <v>367</v>
      </c>
      <c r="B10" s="301" t="s">
        <v>140</v>
      </c>
      <c r="C10" s="300"/>
    </row>
    <row r="11" spans="1:3" s="343" customFormat="1" ht="15.75">
      <c r="A11" s="54" t="s">
        <v>368</v>
      </c>
      <c r="B11" s="301" t="s">
        <v>141</v>
      </c>
      <c r="C11" s="300">
        <v>13330</v>
      </c>
    </row>
    <row r="12" spans="1:3" s="343" customFormat="1" ht="15.75">
      <c r="A12" s="54" t="s">
        <v>369</v>
      </c>
      <c r="B12" s="301" t="s">
        <v>142</v>
      </c>
      <c r="C12" s="300">
        <v>1800</v>
      </c>
    </row>
    <row r="13" spans="1:3" s="343" customFormat="1" ht="15.75">
      <c r="A13" s="54" t="s">
        <v>400</v>
      </c>
      <c r="B13" s="301" t="s">
        <v>143</v>
      </c>
      <c r="C13" s="300"/>
    </row>
    <row r="14" spans="1:3" s="343" customFormat="1" ht="16.5" thickBot="1">
      <c r="A14" s="55" t="s">
        <v>370</v>
      </c>
      <c r="B14" s="303" t="s">
        <v>144</v>
      </c>
      <c r="C14" s="626">
        <v>23880</v>
      </c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20982</v>
      </c>
    </row>
    <row r="16" spans="1:3" s="343" customFormat="1" ht="15.75">
      <c r="A16" s="53" t="s">
        <v>372</v>
      </c>
      <c r="B16" s="299" t="s">
        <v>128</v>
      </c>
      <c r="C16" s="300"/>
    </row>
    <row r="17" spans="1:3" s="343" customFormat="1" ht="15.75">
      <c r="A17" s="54" t="s">
        <v>373</v>
      </c>
      <c r="B17" s="301" t="s">
        <v>146</v>
      </c>
      <c r="C17" s="302"/>
    </row>
    <row r="18" spans="1:3" s="343" customFormat="1" ht="15.75">
      <c r="A18" s="54" t="s">
        <v>374</v>
      </c>
      <c r="B18" s="301" t="s">
        <v>147</v>
      </c>
      <c r="C18" s="302"/>
    </row>
    <row r="19" spans="1:3" s="343" customFormat="1" ht="15.75">
      <c r="A19" s="54" t="s">
        <v>375</v>
      </c>
      <c r="B19" s="301" t="s">
        <v>148</v>
      </c>
      <c r="C19" s="302"/>
    </row>
    <row r="20" spans="1:3" s="343" customFormat="1" ht="15.75">
      <c r="A20" s="54" t="s">
        <v>376</v>
      </c>
      <c r="B20" s="301" t="s">
        <v>149</v>
      </c>
      <c r="C20" s="620">
        <v>20982</v>
      </c>
    </row>
    <row r="21" spans="1:3" s="343" customFormat="1" ht="16.5" thickBot="1">
      <c r="A21" s="55" t="s">
        <v>150</v>
      </c>
      <c r="B21" s="303" t="s">
        <v>151</v>
      </c>
      <c r="C21" s="305"/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17554</v>
      </c>
    </row>
    <row r="23" spans="1:3" s="343" customFormat="1" ht="15.75">
      <c r="A23" s="53" t="s">
        <v>360</v>
      </c>
      <c r="B23" s="299" t="s">
        <v>153</v>
      </c>
      <c r="C23" s="300"/>
    </row>
    <row r="24" spans="1:3" s="343" customFormat="1" ht="15.75">
      <c r="A24" s="54" t="s">
        <v>361</v>
      </c>
      <c r="B24" s="301" t="s">
        <v>154</v>
      </c>
      <c r="C24" s="302"/>
    </row>
    <row r="25" spans="1:3" s="343" customFormat="1" ht="15.75">
      <c r="A25" s="54" t="s">
        <v>362</v>
      </c>
      <c r="B25" s="301" t="s">
        <v>155</v>
      </c>
      <c r="C25" s="302"/>
    </row>
    <row r="26" spans="1:3" s="343" customFormat="1" ht="15.75">
      <c r="A26" s="54" t="s">
        <v>156</v>
      </c>
      <c r="B26" s="301" t="s">
        <v>157</v>
      </c>
      <c r="C26" s="302"/>
    </row>
    <row r="27" spans="1:3" s="343" customFormat="1" ht="15.75">
      <c r="A27" s="54" t="s">
        <v>158</v>
      </c>
      <c r="B27" s="301" t="s">
        <v>159</v>
      </c>
      <c r="C27" s="620">
        <v>17554</v>
      </c>
    </row>
    <row r="28" spans="1:3" s="343" customFormat="1" ht="16.5" thickBot="1">
      <c r="A28" s="55" t="s">
        <v>160</v>
      </c>
      <c r="B28" s="303" t="s">
        <v>161</v>
      </c>
      <c r="C28" s="620">
        <v>17554</v>
      </c>
    </row>
    <row r="29" spans="1:3" s="343" customFormat="1" ht="16.5" thickBot="1">
      <c r="A29" s="344" t="s">
        <v>162</v>
      </c>
      <c r="B29" s="297" t="s">
        <v>60</v>
      </c>
      <c r="C29" s="306">
        <f>C30+C34+C35+C36+C37</f>
        <v>5644</v>
      </c>
    </row>
    <row r="30" spans="1:3" s="343" customFormat="1" ht="15.75">
      <c r="A30" s="53" t="s">
        <v>453</v>
      </c>
      <c r="B30" s="299" t="s">
        <v>61</v>
      </c>
      <c r="C30" s="307">
        <f>+C31+C33+C32</f>
        <v>3035</v>
      </c>
    </row>
    <row r="31" spans="1:3" s="343" customFormat="1" ht="15.75">
      <c r="A31" s="54" t="s">
        <v>306</v>
      </c>
      <c r="B31" s="301" t="s">
        <v>163</v>
      </c>
      <c r="C31" s="620">
        <v>1035</v>
      </c>
    </row>
    <row r="32" spans="1:3" s="343" customFormat="1" ht="15.75">
      <c r="A32" s="54" t="s">
        <v>307</v>
      </c>
      <c r="B32" s="427" t="s">
        <v>59</v>
      </c>
      <c r="C32" s="302">
        <v>2000</v>
      </c>
    </row>
    <row r="33" spans="1:3" s="343" customFormat="1" ht="15.75">
      <c r="A33" s="54" t="s">
        <v>57</v>
      </c>
      <c r="B33" s="427" t="s">
        <v>164</v>
      </c>
      <c r="C33" s="302"/>
    </row>
    <row r="34" spans="1:3" s="343" customFormat="1" ht="15.75">
      <c r="A34" s="54" t="s">
        <v>454</v>
      </c>
      <c r="B34" s="301" t="s">
        <v>58</v>
      </c>
      <c r="C34" s="302"/>
    </row>
    <row r="35" spans="1:3" s="343" customFormat="1" ht="15.75">
      <c r="A35" s="54" t="s">
        <v>458</v>
      </c>
      <c r="B35" s="301" t="s">
        <v>165</v>
      </c>
      <c r="C35" s="302"/>
    </row>
    <row r="36" spans="1:3" s="343" customFormat="1" ht="15.75">
      <c r="A36" s="54" t="s">
        <v>459</v>
      </c>
      <c r="B36" s="301" t="s">
        <v>457</v>
      </c>
      <c r="C36" s="620">
        <v>2554</v>
      </c>
    </row>
    <row r="37" spans="1:3" s="343" customFormat="1" ht="16.5" thickBot="1">
      <c r="A37" s="55" t="s">
        <v>460</v>
      </c>
      <c r="B37" s="303" t="s">
        <v>166</v>
      </c>
      <c r="C37" s="302">
        <v>55</v>
      </c>
    </row>
    <row r="38" spans="1:3" s="343" customFormat="1" ht="16.5" thickBot="1">
      <c r="A38" s="344" t="s">
        <v>315</v>
      </c>
      <c r="B38" s="297" t="s">
        <v>167</v>
      </c>
      <c r="C38" s="298">
        <f>SUM(C39:C48)</f>
        <v>756</v>
      </c>
    </row>
    <row r="39" spans="1:3" s="343" customFormat="1" ht="15.75">
      <c r="A39" s="53" t="s">
        <v>129</v>
      </c>
      <c r="B39" s="299" t="s">
        <v>120</v>
      </c>
      <c r="C39" s="300"/>
    </row>
    <row r="40" spans="1:3" s="343" customFormat="1" ht="15.75">
      <c r="A40" s="54" t="s">
        <v>131</v>
      </c>
      <c r="B40" s="301" t="s">
        <v>121</v>
      </c>
      <c r="C40" s="302">
        <v>396</v>
      </c>
    </row>
    <row r="41" spans="1:3" s="343" customFormat="1" ht="15.75">
      <c r="A41" s="54" t="s">
        <v>133</v>
      </c>
      <c r="B41" s="301" t="s">
        <v>122</v>
      </c>
      <c r="C41" s="302"/>
    </row>
    <row r="42" spans="1:3" s="343" customFormat="1" ht="15.75">
      <c r="A42" s="54" t="s">
        <v>168</v>
      </c>
      <c r="B42" s="301" t="s">
        <v>123</v>
      </c>
      <c r="C42" s="302"/>
    </row>
    <row r="43" spans="1:3" s="343" customFormat="1" ht="15.75">
      <c r="A43" s="54" t="s">
        <v>169</v>
      </c>
      <c r="B43" s="301" t="s">
        <v>124</v>
      </c>
      <c r="C43" s="302"/>
    </row>
    <row r="44" spans="1:3" s="343" customFormat="1" ht="15.75">
      <c r="A44" s="54" t="s">
        <v>170</v>
      </c>
      <c r="B44" s="301" t="s">
        <v>171</v>
      </c>
      <c r="C44" s="302"/>
    </row>
    <row r="45" spans="1:3" s="343" customFormat="1" ht="15.75">
      <c r="A45" s="54" t="s">
        <v>172</v>
      </c>
      <c r="B45" s="301" t="s">
        <v>173</v>
      </c>
      <c r="C45" s="302"/>
    </row>
    <row r="46" spans="1:3" s="343" customFormat="1" ht="15.75">
      <c r="A46" s="54" t="s">
        <v>174</v>
      </c>
      <c r="B46" s="301" t="s">
        <v>125</v>
      </c>
      <c r="C46" s="302"/>
    </row>
    <row r="47" spans="1:3" s="343" customFormat="1" ht="15.75">
      <c r="A47" s="54" t="s">
        <v>175</v>
      </c>
      <c r="B47" s="301" t="s">
        <v>126</v>
      </c>
      <c r="C47" s="308"/>
    </row>
    <row r="48" spans="1:3" s="343" customFormat="1" ht="16.5" thickBot="1">
      <c r="A48" s="55" t="s">
        <v>176</v>
      </c>
      <c r="B48" s="303" t="s">
        <v>127</v>
      </c>
      <c r="C48" s="309">
        <v>360</v>
      </c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/>
    </row>
    <row r="51" spans="1:3" s="343" customFormat="1" ht="15.75">
      <c r="A51" s="54" t="s">
        <v>364</v>
      </c>
      <c r="B51" s="301" t="s">
        <v>132</v>
      </c>
      <c r="C51" s="308"/>
    </row>
    <row r="52" spans="1:3" s="343" customFormat="1" ht="15.75">
      <c r="A52" s="54" t="s">
        <v>443</v>
      </c>
      <c r="B52" s="301" t="s">
        <v>134</v>
      </c>
      <c r="C52" s="308"/>
    </row>
    <row r="53" spans="1:3" s="343" customFormat="1" ht="15.75">
      <c r="A53" s="54" t="s">
        <v>461</v>
      </c>
      <c r="B53" s="301" t="s">
        <v>178</v>
      </c>
      <c r="C53" s="308"/>
    </row>
    <row r="54" spans="1:3" s="343" customFormat="1" ht="16.5" thickBot="1">
      <c r="A54" s="55" t="s">
        <v>462</v>
      </c>
      <c r="B54" s="303" t="s">
        <v>179</v>
      </c>
      <c r="C54" s="309"/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/>
    </row>
    <row r="57" spans="1:3" s="343" customFormat="1" ht="15.75">
      <c r="A57" s="54" t="s">
        <v>456</v>
      </c>
      <c r="B57" s="301" t="s">
        <v>183</v>
      </c>
      <c r="C57" s="302"/>
    </row>
    <row r="58" spans="1:3" s="343" customFormat="1" ht="15.75">
      <c r="A58" s="54" t="s">
        <v>184</v>
      </c>
      <c r="B58" s="301" t="s">
        <v>185</v>
      </c>
      <c r="C58" s="302"/>
    </row>
    <row r="59" spans="1:3" s="343" customFormat="1" ht="16.5" thickBot="1">
      <c r="A59" s="55" t="s">
        <v>186</v>
      </c>
      <c r="B59" s="303" t="s">
        <v>187</v>
      </c>
      <c r="C59" s="305"/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/>
    </row>
    <row r="62" spans="1:3" s="343" customFormat="1" ht="15.75">
      <c r="A62" s="54" t="s">
        <v>413</v>
      </c>
      <c r="B62" s="301" t="s">
        <v>190</v>
      </c>
      <c r="C62" s="308"/>
    </row>
    <row r="63" spans="1:3" s="343" customFormat="1" ht="15.75">
      <c r="A63" s="54" t="s">
        <v>191</v>
      </c>
      <c r="B63" s="301" t="s">
        <v>192</v>
      </c>
      <c r="C63" s="628"/>
    </row>
    <row r="64" spans="1:3" s="343" customFormat="1" ht="16.5" thickBot="1">
      <c r="A64" s="55" t="s">
        <v>193</v>
      </c>
      <c r="B64" s="303" t="s">
        <v>194</v>
      </c>
      <c r="C64" s="308"/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95656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/>
    </row>
    <row r="68" spans="1:3" s="343" customFormat="1" ht="15.75">
      <c r="A68" s="54" t="s">
        <v>199</v>
      </c>
      <c r="B68" s="301" t="s">
        <v>200</v>
      </c>
      <c r="C68" s="308"/>
    </row>
    <row r="69" spans="1:3" s="343" customFormat="1" ht="16.5" thickBot="1">
      <c r="A69" s="55" t="s">
        <v>201</v>
      </c>
      <c r="B69" s="311" t="s">
        <v>305</v>
      </c>
      <c r="C69" s="308"/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/>
    </row>
    <row r="72" spans="1:3" s="343" customFormat="1" ht="15.75">
      <c r="A72" s="54" t="s">
        <v>207</v>
      </c>
      <c r="B72" s="301" t="s">
        <v>208</v>
      </c>
      <c r="C72" s="308"/>
    </row>
    <row r="73" spans="1:3" s="343" customFormat="1" ht="15.75">
      <c r="A73" s="54" t="s">
        <v>209</v>
      </c>
      <c r="B73" s="301" t="s">
        <v>210</v>
      </c>
      <c r="C73" s="308"/>
    </row>
    <row r="74" spans="1:3" s="343" customFormat="1" ht="16.5" thickBot="1">
      <c r="A74" s="55" t="s">
        <v>211</v>
      </c>
      <c r="B74" s="303" t="s">
        <v>212</v>
      </c>
      <c r="C74" s="308"/>
    </row>
    <row r="75" spans="1:3" s="343" customFormat="1" ht="16.5" thickBot="1">
      <c r="A75" s="345" t="s">
        <v>213</v>
      </c>
      <c r="B75" s="304" t="s">
        <v>214</v>
      </c>
      <c r="C75" s="298">
        <f>SUM(C76:C77)</f>
        <v>24003</v>
      </c>
    </row>
    <row r="76" spans="1:3" s="343" customFormat="1" ht="15.75">
      <c r="A76" s="53" t="s">
        <v>414</v>
      </c>
      <c r="B76" s="299" t="s">
        <v>215</v>
      </c>
      <c r="C76" s="308">
        <v>24003</v>
      </c>
    </row>
    <row r="77" spans="1:3" s="343" customFormat="1" ht="16.5" thickBot="1">
      <c r="A77" s="55" t="s">
        <v>415</v>
      </c>
      <c r="B77" s="303" t="s">
        <v>216</v>
      </c>
      <c r="C77" s="308"/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/>
    </row>
    <row r="80" spans="1:3" s="343" customFormat="1" ht="15.75">
      <c r="A80" s="54" t="s">
        <v>442</v>
      </c>
      <c r="B80" s="301" t="s">
        <v>220</v>
      </c>
      <c r="C80" s="308"/>
    </row>
    <row r="81" spans="1:3" s="343" customFormat="1" ht="16.5" thickBot="1">
      <c r="A81" s="55" t="s">
        <v>221</v>
      </c>
      <c r="B81" s="303" t="s">
        <v>222</v>
      </c>
      <c r="C81" s="308"/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/>
    </row>
    <row r="84" spans="1:3" s="343" customFormat="1" ht="15.75">
      <c r="A84" s="347" t="s">
        <v>227</v>
      </c>
      <c r="B84" s="301" t="s">
        <v>228</v>
      </c>
      <c r="C84" s="308"/>
    </row>
    <row r="85" spans="1:3" s="343" customFormat="1" ht="15.75">
      <c r="A85" s="347" t="s">
        <v>229</v>
      </c>
      <c r="B85" s="301" t="s">
        <v>230</v>
      </c>
      <c r="C85" s="308"/>
    </row>
    <row r="86" spans="1:3" s="343" customFormat="1" ht="16.5" thickBot="1">
      <c r="A86" s="348" t="s">
        <v>231</v>
      </c>
      <c r="B86" s="303" t="s">
        <v>232</v>
      </c>
      <c r="C86" s="308"/>
    </row>
    <row r="87" spans="1:3" s="343" customFormat="1" ht="16.5" thickBot="1">
      <c r="A87" s="345" t="s">
        <v>233</v>
      </c>
      <c r="B87" s="304" t="s">
        <v>234</v>
      </c>
      <c r="C87" s="312"/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24003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119659</v>
      </c>
    </row>
    <row r="90" spans="1:3" ht="15.75">
      <c r="A90" s="639"/>
      <c r="B90" s="639"/>
      <c r="C90" s="639"/>
    </row>
    <row r="91" spans="1:3" ht="15.75">
      <c r="A91" s="637" t="s">
        <v>547</v>
      </c>
      <c r="B91" s="637"/>
      <c r="C91" s="637"/>
    </row>
    <row r="92" spans="1:3" s="338" customFormat="1" ht="16.5" customHeight="1">
      <c r="A92" s="636" t="s">
        <v>327</v>
      </c>
      <c r="B92" s="636"/>
      <c r="C92" s="636"/>
    </row>
    <row r="93" spans="1:3" s="354" customFormat="1" ht="16.5" thickBot="1">
      <c r="A93" s="641" t="s">
        <v>402</v>
      </c>
      <c r="B93" s="641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548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SUM(C97:C101)</f>
        <v>76084</v>
      </c>
    </row>
    <row r="97" spans="1:3" s="340" customFormat="1" ht="15.75">
      <c r="A97" s="56" t="s">
        <v>366</v>
      </c>
      <c r="B97" s="58" t="s">
        <v>329</v>
      </c>
      <c r="C97" s="318">
        <v>16196</v>
      </c>
    </row>
    <row r="98" spans="1:3" s="340" customFormat="1" ht="15.75">
      <c r="A98" s="54" t="s">
        <v>367</v>
      </c>
      <c r="B98" s="59" t="s">
        <v>416</v>
      </c>
      <c r="C98" s="302">
        <v>2337</v>
      </c>
    </row>
    <row r="99" spans="1:3" s="340" customFormat="1" ht="15.75">
      <c r="A99" s="54" t="s">
        <v>368</v>
      </c>
      <c r="B99" s="59" t="s">
        <v>393</v>
      </c>
      <c r="C99" s="627">
        <v>26108</v>
      </c>
    </row>
    <row r="100" spans="1:3" s="340" customFormat="1" ht="15.75">
      <c r="A100" s="54" t="s">
        <v>369</v>
      </c>
      <c r="B100" s="60" t="s">
        <v>417</v>
      </c>
      <c r="C100" s="305">
        <v>11668</v>
      </c>
    </row>
    <row r="101" spans="1:3" s="340" customFormat="1" ht="15.75">
      <c r="A101" s="54" t="s">
        <v>238</v>
      </c>
      <c r="B101" s="319" t="s">
        <v>418</v>
      </c>
      <c r="C101" s="305">
        <f>SUM(C102:C111)</f>
        <v>19775</v>
      </c>
    </row>
    <row r="102" spans="1:3" s="340" customFormat="1" ht="15.75">
      <c r="A102" s="54" t="s">
        <v>370</v>
      </c>
      <c r="B102" s="59" t="s">
        <v>239</v>
      </c>
      <c r="C102" s="305">
        <v>1237</v>
      </c>
    </row>
    <row r="103" spans="1:3" s="340" customFormat="1" ht="15.75">
      <c r="A103" s="54" t="s">
        <v>371</v>
      </c>
      <c r="B103" s="320" t="s">
        <v>240</v>
      </c>
      <c r="C103" s="305"/>
    </row>
    <row r="104" spans="1:3" s="340" customFormat="1" ht="15.75">
      <c r="A104" s="54" t="s">
        <v>450</v>
      </c>
      <c r="B104" s="321" t="s">
        <v>241</v>
      </c>
      <c r="C104" s="305"/>
    </row>
    <row r="105" spans="1:3" s="340" customFormat="1" ht="15.75">
      <c r="A105" s="54" t="s">
        <v>451</v>
      </c>
      <c r="B105" s="321" t="s">
        <v>242</v>
      </c>
      <c r="C105" s="305"/>
    </row>
    <row r="106" spans="1:3" s="340" customFormat="1" ht="15.75">
      <c r="A106" s="54" t="s">
        <v>51</v>
      </c>
      <c r="B106" s="320" t="s">
        <v>243</v>
      </c>
      <c r="C106" s="627">
        <v>18538</v>
      </c>
    </row>
    <row r="107" spans="1:3" s="340" customFormat="1" ht="15.75">
      <c r="A107" s="54" t="s">
        <v>244</v>
      </c>
      <c r="B107" s="320" t="s">
        <v>245</v>
      </c>
      <c r="C107" s="305"/>
    </row>
    <row r="108" spans="1:3" s="340" customFormat="1" ht="15.75">
      <c r="A108" s="54" t="s">
        <v>246</v>
      </c>
      <c r="B108" s="321" t="s">
        <v>247</v>
      </c>
      <c r="C108" s="305"/>
    </row>
    <row r="109" spans="1:3" s="340" customFormat="1" ht="15.75">
      <c r="A109" s="57" t="s">
        <v>248</v>
      </c>
      <c r="B109" s="322" t="s">
        <v>249</v>
      </c>
      <c r="C109" s="305"/>
    </row>
    <row r="110" spans="1:3" s="340" customFormat="1" ht="15.75">
      <c r="A110" s="54" t="s">
        <v>250</v>
      </c>
      <c r="B110" s="322" t="s">
        <v>251</v>
      </c>
      <c r="C110" s="305"/>
    </row>
    <row r="111" spans="1:3" s="340" customFormat="1" ht="16.5" thickBot="1">
      <c r="A111" s="356" t="s">
        <v>252</v>
      </c>
      <c r="B111" s="323" t="s">
        <v>253</v>
      </c>
      <c r="C111" s="324">
        <v>0</v>
      </c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42301</v>
      </c>
    </row>
    <row r="113" spans="1:3" s="340" customFormat="1" ht="15.75">
      <c r="A113" s="53" t="s">
        <v>372</v>
      </c>
      <c r="B113" s="59" t="s">
        <v>137</v>
      </c>
      <c r="C113" s="626">
        <v>36662</v>
      </c>
    </row>
    <row r="114" spans="1:3" s="340" customFormat="1" ht="15.75">
      <c r="A114" s="53" t="s">
        <v>373</v>
      </c>
      <c r="B114" s="326" t="s">
        <v>254</v>
      </c>
      <c r="C114" s="626">
        <v>36662</v>
      </c>
    </row>
    <row r="115" spans="1:3" s="340" customFormat="1" ht="15.75">
      <c r="A115" s="53" t="s">
        <v>374</v>
      </c>
      <c r="B115" s="326" t="s">
        <v>419</v>
      </c>
      <c r="C115" s="620">
        <v>5639</v>
      </c>
    </row>
    <row r="116" spans="1:3" s="340" customFormat="1" ht="15.75">
      <c r="A116" s="53" t="s">
        <v>375</v>
      </c>
      <c r="B116" s="326" t="s">
        <v>255</v>
      </c>
      <c r="C116" s="619">
        <v>979</v>
      </c>
    </row>
    <row r="117" spans="1:3" s="340" customFormat="1" ht="15.75">
      <c r="A117" s="53" t="s">
        <v>376</v>
      </c>
      <c r="B117" s="328" t="s">
        <v>256</v>
      </c>
      <c r="C117" s="619">
        <f>SUM(C118:C125)</f>
        <v>0</v>
      </c>
    </row>
    <row r="118" spans="1:3" s="340" customFormat="1" ht="15.75">
      <c r="A118" s="53" t="s">
        <v>150</v>
      </c>
      <c r="B118" s="329" t="s">
        <v>92</v>
      </c>
      <c r="C118" s="327"/>
    </row>
    <row r="119" spans="1:3" s="340" customFormat="1" ht="15.75">
      <c r="A119" s="53" t="s">
        <v>258</v>
      </c>
      <c r="B119" s="330" t="s">
        <v>259</v>
      </c>
      <c r="C119" s="327"/>
    </row>
    <row r="120" spans="1:3" s="340" customFormat="1" ht="15.75">
      <c r="A120" s="53" t="s">
        <v>260</v>
      </c>
      <c r="B120" s="321" t="s">
        <v>242</v>
      </c>
      <c r="C120" s="327"/>
    </row>
    <row r="121" spans="1:3" s="340" customFormat="1" ht="15.75">
      <c r="A121" s="53" t="s">
        <v>261</v>
      </c>
      <c r="B121" s="321" t="s">
        <v>262</v>
      </c>
      <c r="C121" s="327"/>
    </row>
    <row r="122" spans="1:3" s="340" customFormat="1" ht="15.75">
      <c r="A122" s="53" t="s">
        <v>263</v>
      </c>
      <c r="B122" s="321" t="s">
        <v>264</v>
      </c>
      <c r="C122" s="327"/>
    </row>
    <row r="123" spans="1:3" s="340" customFormat="1" ht="15.75">
      <c r="A123" s="53" t="s">
        <v>265</v>
      </c>
      <c r="B123" s="321" t="s">
        <v>247</v>
      </c>
      <c r="C123" s="327"/>
    </row>
    <row r="124" spans="1:3" s="340" customFormat="1" ht="15.75">
      <c r="A124" s="53" t="s">
        <v>266</v>
      </c>
      <c r="B124" s="321" t="s">
        <v>267</v>
      </c>
      <c r="C124" s="327"/>
    </row>
    <row r="125" spans="1:3" s="340" customFormat="1" ht="16.5" thickBot="1">
      <c r="A125" s="57" t="s">
        <v>268</v>
      </c>
      <c r="B125" s="321" t="s">
        <v>269</v>
      </c>
      <c r="C125" s="331"/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200</v>
      </c>
    </row>
    <row r="127" spans="1:3" s="340" customFormat="1" ht="15.75">
      <c r="A127" s="53" t="s">
        <v>360</v>
      </c>
      <c r="B127" s="78" t="s">
        <v>452</v>
      </c>
      <c r="C127" s="300">
        <v>200</v>
      </c>
    </row>
    <row r="128" spans="1:3" s="340" customFormat="1" ht="16.5" thickBot="1">
      <c r="A128" s="55" t="s">
        <v>361</v>
      </c>
      <c r="B128" s="326" t="s">
        <v>455</v>
      </c>
      <c r="C128" s="300"/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118585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/>
    </row>
    <row r="132" spans="1:3" s="340" customFormat="1" ht="15.75">
      <c r="A132" s="53" t="s">
        <v>131</v>
      </c>
      <c r="B132" s="78" t="s">
        <v>274</v>
      </c>
      <c r="C132" s="327"/>
    </row>
    <row r="133" spans="1:3" s="340" customFormat="1" ht="16.5" thickBot="1">
      <c r="A133" s="57" t="s">
        <v>133</v>
      </c>
      <c r="B133" s="283" t="s">
        <v>275</v>
      </c>
      <c r="C133" s="327"/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/>
    </row>
    <row r="136" spans="1:3" s="340" customFormat="1" ht="15.75">
      <c r="A136" s="53" t="s">
        <v>364</v>
      </c>
      <c r="B136" s="78" t="s">
        <v>278</v>
      </c>
      <c r="C136" s="327"/>
    </row>
    <row r="137" spans="1:3" s="340" customFormat="1" ht="15.75">
      <c r="A137" s="53" t="s">
        <v>443</v>
      </c>
      <c r="B137" s="78" t="s">
        <v>279</v>
      </c>
      <c r="C137" s="327"/>
    </row>
    <row r="138" spans="1:3" s="340" customFormat="1" ht="16.5" thickBot="1">
      <c r="A138" s="57" t="s">
        <v>461</v>
      </c>
      <c r="B138" s="283" t="s">
        <v>280</v>
      </c>
      <c r="C138" s="327"/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1074</v>
      </c>
    </row>
    <row r="140" spans="1:3" s="340" customFormat="1" ht="15.75">
      <c r="A140" s="53" t="s">
        <v>365</v>
      </c>
      <c r="B140" s="78" t="s">
        <v>282</v>
      </c>
      <c r="C140" s="327"/>
    </row>
    <row r="141" spans="1:3" s="340" customFormat="1" ht="15.75">
      <c r="A141" s="53" t="s">
        <v>456</v>
      </c>
      <c r="B141" s="78" t="s">
        <v>283</v>
      </c>
      <c r="C141" s="619">
        <v>1074</v>
      </c>
    </row>
    <row r="142" spans="1:3" s="340" customFormat="1" ht="15.75">
      <c r="A142" s="53" t="s">
        <v>184</v>
      </c>
      <c r="B142" s="78" t="s">
        <v>284</v>
      </c>
      <c r="C142" s="327"/>
    </row>
    <row r="143" spans="1:3" s="340" customFormat="1" ht="16.5" thickBot="1">
      <c r="A143" s="57" t="s">
        <v>186</v>
      </c>
      <c r="B143" s="283" t="s">
        <v>285</v>
      </c>
      <c r="C143" s="327"/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/>
    </row>
    <row r="146" spans="1:3" s="340" customFormat="1" ht="15.75">
      <c r="A146" s="53" t="s">
        <v>413</v>
      </c>
      <c r="B146" s="78" t="s">
        <v>288</v>
      </c>
      <c r="C146" s="327"/>
    </row>
    <row r="147" spans="1:3" s="340" customFormat="1" ht="15.75">
      <c r="A147" s="53" t="s">
        <v>191</v>
      </c>
      <c r="B147" s="78" t="s">
        <v>289</v>
      </c>
      <c r="C147" s="327"/>
    </row>
    <row r="148" spans="1:3" s="340" customFormat="1" ht="16.5" thickBot="1">
      <c r="A148" s="53" t="s">
        <v>193</v>
      </c>
      <c r="B148" s="78" t="s">
        <v>290</v>
      </c>
      <c r="C148" s="327"/>
    </row>
    <row r="149" spans="1:9" s="340" customFormat="1" ht="16.5" thickBot="1">
      <c r="A149" s="344" t="s">
        <v>319</v>
      </c>
      <c r="B149" s="284" t="s">
        <v>291</v>
      </c>
      <c r="C149" s="333">
        <f>+C130+C134+C139+C144</f>
        <v>1074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119659</v>
      </c>
    </row>
    <row r="151" s="340" customFormat="1" ht="15.75">
      <c r="C151" s="352"/>
    </row>
    <row r="152" spans="1:3" s="340" customFormat="1" ht="15.75">
      <c r="A152" s="642" t="s">
        <v>302</v>
      </c>
      <c r="B152" s="642"/>
      <c r="C152" s="642"/>
    </row>
    <row r="153" spans="1:3" s="340" customFormat="1" ht="16.5" thickBot="1">
      <c r="A153" s="635" t="s">
        <v>403</v>
      </c>
      <c r="B153" s="635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-22929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22929</v>
      </c>
    </row>
    <row r="156" ht="16.5" thickBot="1"/>
    <row r="157" spans="1:3" ht="16.5" thickBot="1">
      <c r="A157" s="285" t="s">
        <v>431</v>
      </c>
      <c r="B157" s="286"/>
      <c r="C157" s="287">
        <v>5</v>
      </c>
    </row>
    <row r="158" spans="1:3" ht="16.5" thickBot="1">
      <c r="A158" s="285" t="s">
        <v>432</v>
      </c>
      <c r="B158" s="286"/>
      <c r="C158" s="287">
        <v>6</v>
      </c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53" r:id="rId1"/>
  <rowBreaks count="1" manualBreakCount="1">
    <brk id="90" min="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C37"/>
  <sheetViews>
    <sheetView workbookViewId="0" topLeftCell="A7">
      <selection activeCell="C1" sqref="C1"/>
    </sheetView>
  </sheetViews>
  <sheetFormatPr defaultColWidth="9.00390625" defaultRowHeight="12.75"/>
  <cols>
    <col min="1" max="1" width="8.50390625" style="85" bestFit="1" customWidth="1"/>
    <col min="2" max="2" width="111.125" style="85" customWidth="1"/>
    <col min="3" max="3" width="35.625" style="85" bestFit="1" customWidth="1"/>
    <col min="4" max="4" width="10.125" style="85" bestFit="1" customWidth="1"/>
    <col min="5" max="16384" width="9.375" style="85" customWidth="1"/>
  </cols>
  <sheetData>
    <row r="1" ht="15.75">
      <c r="C1" s="117" t="s">
        <v>581</v>
      </c>
    </row>
    <row r="3" spans="1:3" ht="21" customHeight="1">
      <c r="A3" s="662" t="s">
        <v>537</v>
      </c>
      <c r="B3" s="662"/>
      <c r="C3" s="662"/>
    </row>
    <row r="4" spans="1:3" ht="16.5" thickBot="1">
      <c r="A4" s="41"/>
      <c r="B4" s="41"/>
      <c r="C4" s="42"/>
    </row>
    <row r="5" spans="1:3" s="86" customFormat="1" ht="15.75">
      <c r="A5" s="663" t="s">
        <v>332</v>
      </c>
      <c r="B5" s="664"/>
      <c r="C5" s="664" t="s">
        <v>560</v>
      </c>
    </row>
    <row r="6" spans="1:3" s="87" customFormat="1" ht="15.75">
      <c r="A6" s="665"/>
      <c r="B6" s="666"/>
      <c r="C6" s="666"/>
    </row>
    <row r="7" spans="1:3" s="87" customFormat="1" ht="15.75">
      <c r="A7" s="665"/>
      <c r="B7" s="666"/>
      <c r="C7" s="666"/>
    </row>
    <row r="8" spans="1:3" s="87" customFormat="1" ht="16.5" thickBot="1">
      <c r="A8" s="667"/>
      <c r="B8" s="668"/>
      <c r="C8" s="88" t="s">
        <v>333</v>
      </c>
    </row>
    <row r="9" spans="1:3" s="87" customFormat="1" ht="16.5" thickBot="1">
      <c r="A9" s="89" t="s">
        <v>430</v>
      </c>
      <c r="B9" s="90" t="s">
        <v>438</v>
      </c>
      <c r="C9" s="88"/>
    </row>
    <row r="10" spans="1:3" s="94" customFormat="1" ht="16.5" thickBot="1">
      <c r="A10" s="91" t="s">
        <v>41</v>
      </c>
      <c r="B10" s="92" t="s">
        <v>42</v>
      </c>
      <c r="C10" s="93" t="s">
        <v>40</v>
      </c>
    </row>
    <row r="11" spans="1:3" s="94" customFormat="1" ht="28.5" customHeight="1" thickBot="1">
      <c r="A11" s="669" t="s">
        <v>561</v>
      </c>
      <c r="B11" s="670"/>
      <c r="C11" s="671"/>
    </row>
    <row r="12" spans="1:3" s="200" customFormat="1" ht="38.25" thickBot="1">
      <c r="A12" s="197" t="s">
        <v>439</v>
      </c>
      <c r="B12" s="198" t="s">
        <v>495</v>
      </c>
      <c r="C12" s="199">
        <f>C19+C13+C14+C21+C20</f>
        <v>11710</v>
      </c>
    </row>
    <row r="13" spans="1:3" s="16" customFormat="1" ht="15.75">
      <c r="A13" s="201" t="s">
        <v>311</v>
      </c>
      <c r="B13" s="201" t="s">
        <v>3</v>
      </c>
      <c r="C13" s="202"/>
    </row>
    <row r="14" spans="1:3" s="16" customFormat="1" ht="15.75">
      <c r="A14" s="206" t="s">
        <v>312</v>
      </c>
      <c r="B14" s="206" t="s">
        <v>4</v>
      </c>
      <c r="C14" s="202">
        <f>SUM(C15:C18)</f>
        <v>5685</v>
      </c>
    </row>
    <row r="15" spans="1:3" ht="15.75">
      <c r="A15" s="205" t="s">
        <v>372</v>
      </c>
      <c r="B15" s="204" t="s">
        <v>5</v>
      </c>
      <c r="C15" s="95">
        <v>2936</v>
      </c>
    </row>
    <row r="16" spans="1:3" ht="15.75">
      <c r="A16" s="205" t="s">
        <v>373</v>
      </c>
      <c r="B16" s="204" t="s">
        <v>6</v>
      </c>
      <c r="C16" s="95">
        <v>1696</v>
      </c>
    </row>
    <row r="17" spans="1:3" ht="15.75">
      <c r="A17" s="205" t="s">
        <v>374</v>
      </c>
      <c r="B17" s="204" t="s">
        <v>7</v>
      </c>
      <c r="C17" s="95">
        <v>100</v>
      </c>
    </row>
    <row r="18" spans="1:3" ht="15.75">
      <c r="A18" s="205" t="s">
        <v>375</v>
      </c>
      <c r="B18" s="204" t="s">
        <v>8</v>
      </c>
      <c r="C18" s="95">
        <v>953</v>
      </c>
    </row>
    <row r="19" spans="1:3" s="16" customFormat="1" ht="15.75">
      <c r="A19" s="206" t="s">
        <v>313</v>
      </c>
      <c r="B19" s="206" t="s">
        <v>513</v>
      </c>
      <c r="C19" s="202">
        <v>5000</v>
      </c>
    </row>
    <row r="20" spans="1:3" s="16" customFormat="1" ht="16.5" thickBot="1">
      <c r="A20" s="425" t="s">
        <v>314</v>
      </c>
      <c r="B20" s="206" t="s">
        <v>534</v>
      </c>
      <c r="C20" s="426">
        <v>1025</v>
      </c>
    </row>
    <row r="21" spans="1:3" ht="19.5" thickBot="1">
      <c r="A21" s="197" t="s">
        <v>510</v>
      </c>
      <c r="B21" s="197" t="s">
        <v>511</v>
      </c>
      <c r="C21" s="207">
        <f>C22</f>
        <v>0</v>
      </c>
    </row>
    <row r="22" spans="1:3" ht="16.5" thickBot="1">
      <c r="A22" s="550" t="s">
        <v>322</v>
      </c>
      <c r="B22" s="548" t="s">
        <v>515</v>
      </c>
      <c r="C22" s="549">
        <v>0</v>
      </c>
    </row>
    <row r="23" spans="1:3" s="61" customFormat="1" ht="38.25" thickBot="1">
      <c r="A23" s="197" t="s">
        <v>440</v>
      </c>
      <c r="B23" s="197" t="s">
        <v>9</v>
      </c>
      <c r="C23" s="207">
        <f>SUM(C24:C25)</f>
        <v>0</v>
      </c>
    </row>
    <row r="24" spans="1:3" s="16" customFormat="1" ht="15.75">
      <c r="A24" s="201" t="s">
        <v>314</v>
      </c>
      <c r="B24" s="201"/>
      <c r="C24" s="202"/>
    </row>
    <row r="25" spans="1:3" s="16" customFormat="1" ht="16.5" thickBot="1">
      <c r="A25" s="206" t="s">
        <v>315</v>
      </c>
      <c r="B25" s="206"/>
      <c r="C25" s="202"/>
    </row>
    <row r="26" spans="1:3" s="61" customFormat="1" ht="38.25" thickBot="1">
      <c r="A26" s="197" t="s">
        <v>10</v>
      </c>
      <c r="B26" s="197" t="s">
        <v>509</v>
      </c>
      <c r="C26" s="207">
        <f>SUM(C27:C31)</f>
        <v>13330</v>
      </c>
    </row>
    <row r="27" spans="1:3" s="16" customFormat="1" ht="15.75">
      <c r="A27" s="201" t="s">
        <v>316</v>
      </c>
      <c r="B27" s="201"/>
      <c r="C27" s="202"/>
    </row>
    <row r="28" spans="1:3" s="16" customFormat="1" ht="15.75">
      <c r="A28" s="206" t="s">
        <v>317</v>
      </c>
      <c r="B28" s="206" t="s">
        <v>507</v>
      </c>
      <c r="C28" s="202">
        <v>11668</v>
      </c>
    </row>
    <row r="29" spans="1:3" s="16" customFormat="1" ht="15.75">
      <c r="A29" s="206" t="s">
        <v>318</v>
      </c>
      <c r="B29" s="206" t="s">
        <v>514</v>
      </c>
      <c r="C29" s="202">
        <v>1662</v>
      </c>
    </row>
    <row r="30" spans="1:3" s="16" customFormat="1" ht="15.75">
      <c r="A30" s="206" t="s">
        <v>319</v>
      </c>
      <c r="B30" s="206"/>
      <c r="C30" s="202"/>
    </row>
    <row r="31" spans="1:3" s="16" customFormat="1" ht="16.5" thickBot="1">
      <c r="A31" s="425" t="s">
        <v>320</v>
      </c>
      <c r="B31" s="425"/>
      <c r="C31" s="426"/>
    </row>
    <row r="32" spans="1:3" s="61" customFormat="1" ht="19.5" thickBot="1">
      <c r="A32" s="197" t="s">
        <v>34</v>
      </c>
      <c r="B32" s="197" t="s">
        <v>35</v>
      </c>
      <c r="C32" s="207">
        <f>C33</f>
        <v>1800</v>
      </c>
    </row>
    <row r="33" spans="1:3" s="16" customFormat="1" ht="15.75">
      <c r="A33" s="201" t="s">
        <v>321</v>
      </c>
      <c r="B33" s="201" t="s">
        <v>36</v>
      </c>
      <c r="C33" s="202">
        <f>SUM(C34:C35)</f>
        <v>1800</v>
      </c>
    </row>
    <row r="34" spans="1:3" ht="15.75">
      <c r="A34" s="203" t="s">
        <v>205</v>
      </c>
      <c r="B34" s="204" t="s">
        <v>508</v>
      </c>
      <c r="C34" s="95">
        <v>1800</v>
      </c>
    </row>
    <row r="35" spans="1:3" ht="15.75">
      <c r="A35" s="203" t="s">
        <v>207</v>
      </c>
      <c r="B35" s="204"/>
      <c r="C35" s="95"/>
    </row>
    <row r="36" spans="1:3" ht="16.5" thickBot="1">
      <c r="A36" s="547"/>
      <c r="B36" s="548"/>
      <c r="C36" s="549"/>
    </row>
    <row r="37" spans="1:3" s="210" customFormat="1" ht="19.5" thickBot="1">
      <c r="A37" s="208"/>
      <c r="B37" s="208" t="s">
        <v>334</v>
      </c>
      <c r="C37" s="209">
        <f>C12+C23+C26+C32</f>
        <v>26840</v>
      </c>
    </row>
  </sheetData>
  <sheetProtection/>
  <mergeCells count="4">
    <mergeCell ref="A3:C3"/>
    <mergeCell ref="A5:B8"/>
    <mergeCell ref="C5:C7"/>
    <mergeCell ref="A11:C11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G11"/>
  <sheetViews>
    <sheetView zoomScalePageLayoutView="0" workbookViewId="0" topLeftCell="B1">
      <selection activeCell="F7" sqref="F7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9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571</v>
      </c>
    </row>
    <row r="3" spans="2:7" ht="39.75" customHeight="1">
      <c r="B3" s="672" t="s">
        <v>500</v>
      </c>
      <c r="C3" s="672"/>
      <c r="D3" s="672"/>
      <c r="E3" s="672"/>
      <c r="F3" s="672"/>
      <c r="G3" s="672"/>
    </row>
    <row r="4" spans="2:7" ht="35.25" customHeight="1" thickBot="1">
      <c r="B4" s="43"/>
      <c r="C4" s="9"/>
      <c r="D4" s="9"/>
      <c r="E4" s="9"/>
      <c r="F4" s="9"/>
      <c r="G4" s="5" t="s">
        <v>339</v>
      </c>
    </row>
    <row r="5" spans="1:7" s="4" customFormat="1" ht="44.25" customHeight="1" thickBot="1">
      <c r="A5" s="295" t="s">
        <v>444</v>
      </c>
      <c r="B5" s="288" t="s">
        <v>343</v>
      </c>
      <c r="C5" s="44" t="s">
        <v>344</v>
      </c>
      <c r="D5" s="44" t="s">
        <v>345</v>
      </c>
      <c r="E5" s="44" t="s">
        <v>544</v>
      </c>
      <c r="F5" s="44" t="s">
        <v>548</v>
      </c>
      <c r="G5" s="6" t="s">
        <v>563</v>
      </c>
    </row>
    <row r="6" spans="1:7" s="9" customFormat="1" ht="12" customHeight="1" thickBot="1">
      <c r="A6" s="430" t="s">
        <v>38</v>
      </c>
      <c r="B6" s="289" t="s">
        <v>39</v>
      </c>
      <c r="C6" s="7" t="s">
        <v>40</v>
      </c>
      <c r="D6" s="7" t="s">
        <v>44</v>
      </c>
      <c r="E6" s="7" t="s">
        <v>45</v>
      </c>
      <c r="F6" s="7" t="s">
        <v>46</v>
      </c>
      <c r="G6" s="8" t="s">
        <v>47</v>
      </c>
    </row>
    <row r="7" spans="1:7" s="77" customFormat="1" ht="72" customHeight="1">
      <c r="A7" s="431" t="s">
        <v>311</v>
      </c>
      <c r="B7" s="630" t="s">
        <v>543</v>
      </c>
      <c r="C7" s="631">
        <v>37265</v>
      </c>
      <c r="D7" s="631" t="s">
        <v>562</v>
      </c>
      <c r="E7" s="631">
        <v>603</v>
      </c>
      <c r="F7" s="633">
        <v>36662</v>
      </c>
      <c r="G7" s="632">
        <f>C7-E7-F7</f>
        <v>0</v>
      </c>
    </row>
    <row r="8" spans="1:7" s="77" customFormat="1" ht="47.25" customHeight="1">
      <c r="A8" s="431" t="s">
        <v>312</v>
      </c>
      <c r="B8" s="621"/>
      <c r="C8" s="623"/>
      <c r="D8" s="623"/>
      <c r="E8" s="623"/>
      <c r="F8" s="122"/>
      <c r="G8" s="124">
        <f>C8-E8-F8</f>
        <v>0</v>
      </c>
    </row>
    <row r="9" spans="1:7" s="77" customFormat="1" ht="47.25" customHeight="1">
      <c r="A9" s="431" t="s">
        <v>313</v>
      </c>
      <c r="B9" s="293"/>
      <c r="C9" s="122"/>
      <c r="D9" s="123"/>
      <c r="E9" s="122">
        <v>0</v>
      </c>
      <c r="F9" s="122"/>
      <c r="G9" s="124">
        <f>C9-E9-F9</f>
        <v>0</v>
      </c>
    </row>
    <row r="10" spans="1:7" s="77" customFormat="1" ht="47.25" customHeight="1" thickBot="1">
      <c r="A10" s="431" t="s">
        <v>314</v>
      </c>
      <c r="B10" s="294"/>
      <c r="C10" s="189"/>
      <c r="D10" s="190"/>
      <c r="E10" s="189">
        <v>0</v>
      </c>
      <c r="F10" s="189"/>
      <c r="G10" s="191">
        <f>C10-E10-F10</f>
        <v>0</v>
      </c>
    </row>
    <row r="11" spans="1:7" s="10" customFormat="1" ht="18" customHeight="1" thickBot="1">
      <c r="A11" s="292"/>
      <c r="B11" s="290" t="s">
        <v>342</v>
      </c>
      <c r="C11" s="125">
        <f>SUM(C7:C10)</f>
        <v>37265</v>
      </c>
      <c r="D11" s="126"/>
      <c r="E11" s="125">
        <f>SUM(E7:E10)</f>
        <v>603</v>
      </c>
      <c r="F11" s="125">
        <f>SUM(F7:F10)</f>
        <v>36662</v>
      </c>
      <c r="G11" s="127">
        <f>SUM(G7:G10)</f>
        <v>0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1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572</v>
      </c>
    </row>
    <row r="3" spans="2:7" ht="40.5" customHeight="1">
      <c r="B3" s="672" t="s">
        <v>501</v>
      </c>
      <c r="C3" s="672"/>
      <c r="D3" s="672"/>
      <c r="E3" s="672"/>
      <c r="F3" s="672"/>
      <c r="G3" s="672"/>
    </row>
    <row r="4" spans="2:7" ht="23.25" customHeight="1" thickBot="1">
      <c r="B4" s="43"/>
      <c r="C4" s="9"/>
      <c r="D4" s="9"/>
      <c r="E4" s="9"/>
      <c r="F4" s="9"/>
      <c r="G4" s="5" t="s">
        <v>339</v>
      </c>
    </row>
    <row r="5" spans="1:7" s="4" customFormat="1" ht="48.75" customHeight="1" thickBot="1">
      <c r="A5" s="291" t="s">
        <v>444</v>
      </c>
      <c r="B5" s="288" t="s">
        <v>346</v>
      </c>
      <c r="C5" s="44" t="s">
        <v>344</v>
      </c>
      <c r="D5" s="44" t="s">
        <v>345</v>
      </c>
      <c r="E5" s="44" t="s">
        <v>582</v>
      </c>
      <c r="F5" s="44" t="s">
        <v>548</v>
      </c>
      <c r="G5" s="6" t="s">
        <v>573</v>
      </c>
    </row>
    <row r="6" spans="1:7" s="9" customFormat="1" ht="15" customHeight="1" thickBot="1">
      <c r="A6" s="432" t="s">
        <v>38</v>
      </c>
      <c r="B6" s="289" t="s">
        <v>42</v>
      </c>
      <c r="C6" s="7" t="s">
        <v>40</v>
      </c>
      <c r="D6" s="7" t="s">
        <v>44</v>
      </c>
      <c r="E6" s="7" t="s">
        <v>45</v>
      </c>
      <c r="F6" s="7" t="s">
        <v>46</v>
      </c>
      <c r="G6" s="8" t="s">
        <v>47</v>
      </c>
    </row>
    <row r="7" spans="1:7" s="9" customFormat="1" ht="44.25" customHeight="1">
      <c r="A7" s="433" t="s">
        <v>311</v>
      </c>
      <c r="B7" s="621" t="s">
        <v>542</v>
      </c>
      <c r="C7" s="622">
        <v>52972</v>
      </c>
      <c r="D7" s="622" t="s">
        <v>562</v>
      </c>
      <c r="E7" s="622">
        <v>51993</v>
      </c>
      <c r="F7" s="436">
        <v>979</v>
      </c>
      <c r="G7" s="437">
        <v>0</v>
      </c>
    </row>
    <row r="8" spans="1:7" s="77" customFormat="1" ht="31.5" customHeight="1" thickBot="1">
      <c r="A8" s="434" t="s">
        <v>312</v>
      </c>
      <c r="B8" s="435"/>
      <c r="C8" s="437"/>
      <c r="D8" s="442"/>
      <c r="E8" s="437">
        <v>0</v>
      </c>
      <c r="F8" s="437"/>
      <c r="G8" s="438">
        <f>C8-E8-F8</f>
        <v>0</v>
      </c>
    </row>
    <row r="9" spans="1:7" s="10" customFormat="1" ht="18" customHeight="1" thickBot="1">
      <c r="A9" s="292"/>
      <c r="B9" s="290" t="s">
        <v>342</v>
      </c>
      <c r="C9" s="439">
        <f>SUM(C7:C8)</f>
        <v>52972</v>
      </c>
      <c r="D9" s="440"/>
      <c r="E9" s="439">
        <f>SUM(E7:E8)</f>
        <v>51993</v>
      </c>
      <c r="F9" s="439">
        <f>SUM(F7:F8)</f>
        <v>979</v>
      </c>
      <c r="G9" s="441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20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1" width="8.375" style="70" bestFit="1" customWidth="1"/>
    <col min="2" max="2" width="90.625" style="63" customWidth="1"/>
    <col min="3" max="3" width="31.375" style="63" customWidth="1"/>
    <col min="4" max="16384" width="9.375" style="63" customWidth="1"/>
  </cols>
  <sheetData>
    <row r="1" spans="1:3" ht="18.75">
      <c r="A1" s="673" t="s">
        <v>566</v>
      </c>
      <c r="B1" s="673"/>
      <c r="C1" s="673"/>
    </row>
    <row r="3" spans="1:3" ht="54.75" customHeight="1">
      <c r="A3" s="674" t="s">
        <v>538</v>
      </c>
      <c r="B3" s="675"/>
      <c r="C3" s="675"/>
    </row>
    <row r="4" spans="1:4" ht="20.25" thickBot="1">
      <c r="A4" s="69"/>
      <c r="B4" s="62"/>
      <c r="C4" s="72" t="s">
        <v>385</v>
      </c>
      <c r="D4" s="76"/>
    </row>
    <row r="5" spans="1:3" ht="38.25" thickBot="1">
      <c r="A5" s="64" t="s">
        <v>348</v>
      </c>
      <c r="B5" s="65" t="s">
        <v>383</v>
      </c>
      <c r="C5" s="66" t="s">
        <v>445</v>
      </c>
    </row>
    <row r="6" spans="1:3" ht="19.5" thickBot="1">
      <c r="A6" s="73" t="s">
        <v>38</v>
      </c>
      <c r="B6" s="74" t="s">
        <v>42</v>
      </c>
      <c r="C6" s="75" t="s">
        <v>40</v>
      </c>
    </row>
    <row r="7" spans="1:3" ht="18.75">
      <c r="A7" s="681" t="s">
        <v>340</v>
      </c>
      <c r="B7" s="682"/>
      <c r="C7" s="683"/>
    </row>
    <row r="8" spans="1:3" ht="43.5" customHeight="1">
      <c r="A8" s="68" t="s">
        <v>311</v>
      </c>
      <c r="B8" s="225"/>
      <c r="C8" s="67">
        <v>0</v>
      </c>
    </row>
    <row r="9" spans="1:3" ht="18.75">
      <c r="A9" s="68" t="s">
        <v>312</v>
      </c>
      <c r="B9" s="444" t="s">
        <v>502</v>
      </c>
      <c r="C9" s="217">
        <f>SUM(C8:C8)</f>
        <v>0</v>
      </c>
    </row>
    <row r="10" spans="1:3" ht="18.75">
      <c r="A10" s="68" t="s">
        <v>313</v>
      </c>
      <c r="B10" s="71" t="s">
        <v>447</v>
      </c>
      <c r="C10" s="67">
        <v>22</v>
      </c>
    </row>
    <row r="11" spans="1:3" ht="18.75">
      <c r="A11" s="68" t="s">
        <v>314</v>
      </c>
      <c r="B11" s="71" t="s">
        <v>564</v>
      </c>
      <c r="C11" s="67">
        <v>1769</v>
      </c>
    </row>
    <row r="12" spans="1:3" ht="18.75">
      <c r="A12" s="68" t="s">
        <v>315</v>
      </c>
      <c r="B12" s="71" t="s">
        <v>565</v>
      </c>
      <c r="C12" s="624">
        <v>1461</v>
      </c>
    </row>
    <row r="13" spans="1:3" ht="18.75">
      <c r="A13" s="68" t="s">
        <v>316</v>
      </c>
      <c r="B13" s="162" t="s">
        <v>567</v>
      </c>
      <c r="C13" s="67">
        <v>9545</v>
      </c>
    </row>
    <row r="14" spans="1:3" ht="18.75">
      <c r="A14" s="68" t="s">
        <v>317</v>
      </c>
      <c r="B14" s="162" t="s">
        <v>568</v>
      </c>
      <c r="C14" s="67">
        <v>3902</v>
      </c>
    </row>
    <row r="15" spans="1:3" ht="18.75">
      <c r="A15" s="68" t="s">
        <v>318</v>
      </c>
      <c r="B15" s="618" t="s">
        <v>545</v>
      </c>
      <c r="C15" s="67">
        <v>504</v>
      </c>
    </row>
    <row r="16" spans="1:3" ht="18.75">
      <c r="A16" s="68" t="s">
        <v>319</v>
      </c>
      <c r="B16" s="618" t="s">
        <v>569</v>
      </c>
      <c r="C16" s="67">
        <v>1335</v>
      </c>
    </row>
    <row r="17" spans="1:3" ht="19.5" thickBot="1">
      <c r="A17" s="68" t="s">
        <v>320</v>
      </c>
      <c r="B17" s="446" t="s">
        <v>503</v>
      </c>
      <c r="C17" s="445">
        <f>SUM(C10:C16)</f>
        <v>18538</v>
      </c>
    </row>
    <row r="18" spans="1:3" ht="19.5" thickBot="1">
      <c r="A18" s="679" t="s">
        <v>446</v>
      </c>
      <c r="B18" s="680"/>
      <c r="C18" s="447">
        <f>C9+C17</f>
        <v>18538</v>
      </c>
    </row>
    <row r="19" spans="1:3" ht="18.75">
      <c r="A19" s="676"/>
      <c r="B19" s="677"/>
      <c r="C19" s="678"/>
    </row>
    <row r="20" ht="18.75">
      <c r="C20" s="443"/>
    </row>
  </sheetData>
  <sheetProtection/>
  <mergeCells count="5">
    <mergeCell ref="A1:C1"/>
    <mergeCell ref="A3:C3"/>
    <mergeCell ref="A19:C19"/>
    <mergeCell ref="A18:B18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58"/>
  <sheetViews>
    <sheetView workbookViewId="0" topLeftCell="A1">
      <selection activeCell="C56" sqref="C56"/>
    </sheetView>
  </sheetViews>
  <sheetFormatPr defaultColWidth="9.00390625" defaultRowHeight="12.75"/>
  <cols>
    <col min="1" max="1" width="40.375" style="129" customWidth="1"/>
    <col min="2" max="2" width="24.625" style="129" customWidth="1"/>
    <col min="3" max="5" width="17.125" style="129" customWidth="1"/>
    <col min="6" max="7" width="9.375" style="129" customWidth="1"/>
    <col min="8" max="8" width="10.375" style="129" bestFit="1" customWidth="1"/>
    <col min="9" max="16384" width="9.375" style="129" customWidth="1"/>
  </cols>
  <sheetData>
    <row r="1" ht="15.75">
      <c r="E1" s="117"/>
    </row>
    <row r="2" spans="1:5" ht="12.75">
      <c r="A2" s="128"/>
      <c r="B2" s="128"/>
      <c r="C2" s="128"/>
      <c r="D2" s="128"/>
      <c r="E2" s="128"/>
    </row>
    <row r="3" spans="1:5" ht="35.25" customHeight="1">
      <c r="A3" s="130" t="s">
        <v>392</v>
      </c>
      <c r="B3" s="684" t="s">
        <v>542</v>
      </c>
      <c r="C3" s="684"/>
      <c r="D3" s="684"/>
      <c r="E3" s="684"/>
    </row>
    <row r="4" spans="1:5" ht="14.25" thickBot="1">
      <c r="A4" s="128"/>
      <c r="B4" s="128"/>
      <c r="C4" s="128"/>
      <c r="D4" s="685" t="s">
        <v>385</v>
      </c>
      <c r="E4" s="685"/>
    </row>
    <row r="5" spans="1:5" ht="15" customHeight="1" thickBot="1">
      <c r="A5" s="131" t="s">
        <v>384</v>
      </c>
      <c r="B5" s="132" t="s">
        <v>535</v>
      </c>
      <c r="C5" s="132" t="s">
        <v>540</v>
      </c>
      <c r="D5" s="132" t="s">
        <v>574</v>
      </c>
      <c r="E5" s="133" t="s">
        <v>331</v>
      </c>
    </row>
    <row r="6" spans="1:5" ht="12.75">
      <c r="A6" s="134" t="s">
        <v>386</v>
      </c>
      <c r="B6" s="135">
        <v>0</v>
      </c>
      <c r="C6" s="135">
        <v>0</v>
      </c>
      <c r="D6" s="135">
        <v>0</v>
      </c>
      <c r="E6" s="136">
        <f aca="true" t="shared" si="0" ref="E6:E11">SUM(B6:D6)</f>
        <v>0</v>
      </c>
    </row>
    <row r="7" spans="1:5" ht="12.75">
      <c r="A7" s="137" t="s">
        <v>398</v>
      </c>
      <c r="B7" s="138">
        <v>0</v>
      </c>
      <c r="C7" s="138">
        <v>0</v>
      </c>
      <c r="D7" s="138">
        <v>0</v>
      </c>
      <c r="E7" s="139">
        <f t="shared" si="0"/>
        <v>0</v>
      </c>
    </row>
    <row r="8" spans="1:5" ht="12.75">
      <c r="A8" s="140" t="s">
        <v>387</v>
      </c>
      <c r="B8" s="141"/>
      <c r="C8" s="141">
        <v>0</v>
      </c>
      <c r="D8" s="141">
        <v>0</v>
      </c>
      <c r="E8" s="142">
        <f t="shared" si="0"/>
        <v>0</v>
      </c>
    </row>
    <row r="9" spans="1:5" ht="12.75">
      <c r="A9" s="140" t="s">
        <v>399</v>
      </c>
      <c r="B9" s="141">
        <v>0</v>
      </c>
      <c r="C9" s="141">
        <v>0</v>
      </c>
      <c r="D9" s="141">
        <v>0</v>
      </c>
      <c r="E9" s="142">
        <f t="shared" si="0"/>
        <v>0</v>
      </c>
    </row>
    <row r="10" spans="1:5" ht="12.75">
      <c r="A10" s="140" t="s">
        <v>388</v>
      </c>
      <c r="B10" s="141">
        <v>0</v>
      </c>
      <c r="C10" s="141">
        <v>0</v>
      </c>
      <c r="D10" s="141">
        <v>0</v>
      </c>
      <c r="E10" s="142">
        <f t="shared" si="0"/>
        <v>0</v>
      </c>
    </row>
    <row r="11" spans="1:5" ht="13.5" thickBot="1">
      <c r="A11" s="140" t="s">
        <v>389</v>
      </c>
      <c r="B11" s="141">
        <v>0</v>
      </c>
      <c r="C11" s="141">
        <v>0</v>
      </c>
      <c r="D11" s="141">
        <v>0</v>
      </c>
      <c r="E11" s="142">
        <f t="shared" si="0"/>
        <v>0</v>
      </c>
    </row>
    <row r="12" spans="1:5" ht="13.5" thickBot="1">
      <c r="A12" s="143" t="s">
        <v>391</v>
      </c>
      <c r="B12" s="144">
        <f>B6+SUM(B8:B11)</f>
        <v>0</v>
      </c>
      <c r="C12" s="144">
        <f>C6+SUM(C8:C11)</f>
        <v>0</v>
      </c>
      <c r="D12" s="144">
        <f>D6+SUM(D8:D11)</f>
        <v>0</v>
      </c>
      <c r="E12" s="145">
        <f>E6+SUM(E8:E11)</f>
        <v>0</v>
      </c>
    </row>
    <row r="13" spans="1:5" ht="13.5" thickBot="1">
      <c r="A13" s="146"/>
      <c r="B13" s="146"/>
      <c r="C13" s="146"/>
      <c r="D13" s="146"/>
      <c r="E13" s="146"/>
    </row>
    <row r="14" spans="1:5" ht="15" customHeight="1" thickBot="1">
      <c r="A14" s="131" t="s">
        <v>390</v>
      </c>
      <c r="B14" s="132" t="s">
        <v>535</v>
      </c>
      <c r="C14" s="132" t="s">
        <v>540</v>
      </c>
      <c r="D14" s="132" t="s">
        <v>574</v>
      </c>
      <c r="E14" s="133" t="s">
        <v>331</v>
      </c>
    </row>
    <row r="15" spans="1:5" ht="12.75">
      <c r="A15" s="134" t="s">
        <v>394</v>
      </c>
      <c r="B15" s="135"/>
      <c r="C15" s="135">
        <v>0</v>
      </c>
      <c r="D15" s="135">
        <v>0</v>
      </c>
      <c r="E15" s="136">
        <f>SUM(B15:D15)</f>
        <v>0</v>
      </c>
    </row>
    <row r="16" spans="1:5" ht="12.75">
      <c r="A16" s="147" t="s">
        <v>395</v>
      </c>
      <c r="B16" s="141">
        <v>979</v>
      </c>
      <c r="C16" s="141">
        <v>0</v>
      </c>
      <c r="D16" s="141">
        <v>0</v>
      </c>
      <c r="E16" s="142">
        <f>SUM(B16:D16)</f>
        <v>979</v>
      </c>
    </row>
    <row r="17" spans="1:5" ht="12.75">
      <c r="A17" s="140" t="s">
        <v>396</v>
      </c>
      <c r="B17" s="141"/>
      <c r="C17" s="141">
        <v>0</v>
      </c>
      <c r="D17" s="141">
        <v>0</v>
      </c>
      <c r="E17" s="142">
        <f>SUM(B17:D17)</f>
        <v>0</v>
      </c>
    </row>
    <row r="18" spans="1:5" ht="13.5" thickBot="1">
      <c r="A18" s="140" t="s">
        <v>397</v>
      </c>
      <c r="B18" s="141"/>
      <c r="C18" s="141"/>
      <c r="D18" s="141">
        <v>0</v>
      </c>
      <c r="E18" s="142">
        <f>SUM(B18:D18)</f>
        <v>0</v>
      </c>
    </row>
    <row r="19" spans="1:5" ht="13.5" thickBot="1">
      <c r="A19" s="143" t="s">
        <v>334</v>
      </c>
      <c r="B19" s="144">
        <f>SUM(B15:B18)</f>
        <v>979</v>
      </c>
      <c r="C19" s="144">
        <f>SUM(C15:C18)</f>
        <v>0</v>
      </c>
      <c r="D19" s="144">
        <f>SUM(D15:D18)</f>
        <v>0</v>
      </c>
      <c r="E19" s="145">
        <f>SUM(E15:E18)</f>
        <v>979</v>
      </c>
    </row>
    <row r="20" spans="1:5" ht="12.75">
      <c r="A20" s="128"/>
      <c r="B20" s="128"/>
      <c r="C20" s="128"/>
      <c r="D20" s="128"/>
      <c r="E20" s="128"/>
    </row>
    <row r="23" spans="1:5" ht="43.5" customHeight="1">
      <c r="A23" s="130" t="s">
        <v>392</v>
      </c>
      <c r="B23" s="684" t="s">
        <v>543</v>
      </c>
      <c r="C23" s="684"/>
      <c r="D23" s="684"/>
      <c r="E23" s="684"/>
    </row>
    <row r="24" spans="1:5" ht="14.25" thickBot="1">
      <c r="A24" s="128"/>
      <c r="B24" s="128"/>
      <c r="C24" s="128"/>
      <c r="D24" s="685" t="s">
        <v>385</v>
      </c>
      <c r="E24" s="685"/>
    </row>
    <row r="25" spans="1:5" ht="13.5" thickBot="1">
      <c r="A25" s="131" t="s">
        <v>384</v>
      </c>
      <c r="B25" s="132" t="s">
        <v>535</v>
      </c>
      <c r="C25" s="132" t="s">
        <v>540</v>
      </c>
      <c r="D25" s="132" t="s">
        <v>574</v>
      </c>
      <c r="E25" s="133" t="s">
        <v>331</v>
      </c>
    </row>
    <row r="26" spans="1:5" ht="12.75">
      <c r="A26" s="134" t="s">
        <v>386</v>
      </c>
      <c r="B26" s="135">
        <v>2157</v>
      </c>
      <c r="C26" s="135">
        <v>0</v>
      </c>
      <c r="D26" s="135">
        <v>0</v>
      </c>
      <c r="E26" s="136">
        <f aca="true" t="shared" si="1" ref="E26:E31">SUM(B26:D26)</f>
        <v>2157</v>
      </c>
    </row>
    <row r="27" spans="1:5" ht="12.75">
      <c r="A27" s="137" t="s">
        <v>398</v>
      </c>
      <c r="B27" s="138">
        <v>0</v>
      </c>
      <c r="C27" s="138">
        <v>0</v>
      </c>
      <c r="D27" s="138">
        <v>0</v>
      </c>
      <c r="E27" s="139">
        <f t="shared" si="1"/>
        <v>0</v>
      </c>
    </row>
    <row r="28" spans="1:5" ht="12.75">
      <c r="A28" s="140" t="s">
        <v>387</v>
      </c>
      <c r="B28" s="141">
        <v>17554</v>
      </c>
      <c r="C28" s="141">
        <v>0</v>
      </c>
      <c r="D28" s="141">
        <v>0</v>
      </c>
      <c r="E28" s="142">
        <f t="shared" si="1"/>
        <v>17554</v>
      </c>
    </row>
    <row r="29" spans="1:5" ht="12.75">
      <c r="A29" s="140" t="s">
        <v>399</v>
      </c>
      <c r="B29" s="141">
        <v>0</v>
      </c>
      <c r="C29" s="141">
        <v>0</v>
      </c>
      <c r="D29" s="141">
        <v>0</v>
      </c>
      <c r="E29" s="142">
        <f t="shared" si="1"/>
        <v>0</v>
      </c>
    </row>
    <row r="30" spans="1:5" ht="12.75">
      <c r="A30" s="140" t="s">
        <v>388</v>
      </c>
      <c r="B30" s="141">
        <v>0</v>
      </c>
      <c r="C30" s="141">
        <v>0</v>
      </c>
      <c r="D30" s="141">
        <v>0</v>
      </c>
      <c r="E30" s="142">
        <f t="shared" si="1"/>
        <v>0</v>
      </c>
    </row>
    <row r="31" spans="1:5" ht="13.5" thickBot="1">
      <c r="A31" s="140" t="s">
        <v>389</v>
      </c>
      <c r="B31" s="141">
        <v>0</v>
      </c>
      <c r="C31" s="141">
        <v>0</v>
      </c>
      <c r="D31" s="141">
        <v>0</v>
      </c>
      <c r="E31" s="142">
        <f t="shared" si="1"/>
        <v>0</v>
      </c>
    </row>
    <row r="32" spans="1:5" ht="13.5" thickBot="1">
      <c r="A32" s="143" t="s">
        <v>391</v>
      </c>
      <c r="B32" s="144">
        <f>B26+SUM(B28:B31)</f>
        <v>19711</v>
      </c>
      <c r="C32" s="144">
        <f>C26+SUM(C28:C31)</f>
        <v>0</v>
      </c>
      <c r="D32" s="144">
        <f>D26+SUM(D28:D31)</f>
        <v>0</v>
      </c>
      <c r="E32" s="145">
        <f>E26+SUM(E28:E31)</f>
        <v>19711</v>
      </c>
    </row>
    <row r="33" spans="1:5" ht="13.5" thickBot="1">
      <c r="A33" s="146"/>
      <c r="B33" s="146"/>
      <c r="C33" s="146"/>
      <c r="D33" s="146"/>
      <c r="E33" s="146"/>
    </row>
    <row r="34" spans="1:5" ht="13.5" thickBot="1">
      <c r="A34" s="131" t="s">
        <v>390</v>
      </c>
      <c r="B34" s="132" t="s">
        <v>535</v>
      </c>
      <c r="C34" s="132" t="s">
        <v>540</v>
      </c>
      <c r="D34" s="132" t="s">
        <v>574</v>
      </c>
      <c r="E34" s="133" t="s">
        <v>331</v>
      </c>
    </row>
    <row r="35" spans="1:5" ht="12.75">
      <c r="A35" s="134" t="s">
        <v>394</v>
      </c>
      <c r="B35" s="135"/>
      <c r="C35" s="135">
        <v>0</v>
      </c>
      <c r="D35" s="135">
        <v>0</v>
      </c>
      <c r="E35" s="136">
        <f>SUM(B35:D35)</f>
        <v>0</v>
      </c>
    </row>
    <row r="36" spans="1:5" ht="12.75">
      <c r="A36" s="147" t="s">
        <v>395</v>
      </c>
      <c r="B36" s="141">
        <v>36662</v>
      </c>
      <c r="C36" s="141">
        <v>0</v>
      </c>
      <c r="D36" s="141">
        <v>0</v>
      </c>
      <c r="E36" s="142">
        <f>SUM(B36:D36)</f>
        <v>36662</v>
      </c>
    </row>
    <row r="37" spans="1:5" ht="12.75">
      <c r="A37" s="140" t="s">
        <v>396</v>
      </c>
      <c r="B37" s="141"/>
      <c r="C37" s="141">
        <v>0</v>
      </c>
      <c r="D37" s="141">
        <v>0</v>
      </c>
      <c r="E37" s="142">
        <f>SUM(B37:D37)</f>
        <v>0</v>
      </c>
    </row>
    <row r="38" spans="1:5" ht="13.5" thickBot="1">
      <c r="A38" s="140" t="s">
        <v>397</v>
      </c>
      <c r="B38" s="141"/>
      <c r="C38" s="141"/>
      <c r="D38" s="141">
        <v>0</v>
      </c>
      <c r="E38" s="142">
        <f>SUM(B38:D38)</f>
        <v>0</v>
      </c>
    </row>
    <row r="39" spans="1:5" ht="13.5" thickBot="1">
      <c r="A39" s="143" t="s">
        <v>334</v>
      </c>
      <c r="B39" s="144">
        <f>SUM(B35:B38)</f>
        <v>36662</v>
      </c>
      <c r="C39" s="144">
        <f>SUM(C35:C38)</f>
        <v>0</v>
      </c>
      <c r="D39" s="144">
        <f>SUM(D35:D38)</f>
        <v>0</v>
      </c>
      <c r="E39" s="145">
        <f>SUM(E35:E38)</f>
        <v>36662</v>
      </c>
    </row>
    <row r="42" spans="1:5" ht="27.75" customHeight="1">
      <c r="A42" s="130" t="s">
        <v>392</v>
      </c>
      <c r="B42" s="684" t="s">
        <v>541</v>
      </c>
      <c r="C42" s="684"/>
      <c r="D42" s="684"/>
      <c r="E42" s="684"/>
    </row>
    <row r="43" spans="1:5" ht="14.25" thickBot="1">
      <c r="A43" s="128"/>
      <c r="B43" s="128"/>
      <c r="C43" s="128"/>
      <c r="D43" s="685" t="s">
        <v>385</v>
      </c>
      <c r="E43" s="685"/>
    </row>
    <row r="44" spans="1:5" ht="13.5" thickBot="1">
      <c r="A44" s="131" t="s">
        <v>384</v>
      </c>
      <c r="B44" s="132" t="s">
        <v>535</v>
      </c>
      <c r="C44" s="132" t="s">
        <v>540</v>
      </c>
      <c r="D44" s="132" t="s">
        <v>574</v>
      </c>
      <c r="E44" s="133" t="s">
        <v>331</v>
      </c>
    </row>
    <row r="45" spans="1:5" ht="12.75">
      <c r="A45" s="134" t="s">
        <v>386</v>
      </c>
      <c r="B45" s="135">
        <v>0</v>
      </c>
      <c r="C45" s="135">
        <v>0</v>
      </c>
      <c r="D45" s="135">
        <v>0</v>
      </c>
      <c r="E45" s="136">
        <f aca="true" t="shared" si="2" ref="E45:E50">SUM(B45:D45)</f>
        <v>0</v>
      </c>
    </row>
    <row r="46" spans="1:5" ht="12.75">
      <c r="A46" s="137" t="s">
        <v>398</v>
      </c>
      <c r="B46" s="138">
        <v>0</v>
      </c>
      <c r="C46" s="138">
        <v>0</v>
      </c>
      <c r="D46" s="138">
        <v>0</v>
      </c>
      <c r="E46" s="139">
        <f t="shared" si="2"/>
        <v>0</v>
      </c>
    </row>
    <row r="47" spans="1:5" ht="12.75">
      <c r="A47" s="140" t="s">
        <v>387</v>
      </c>
      <c r="B47" s="141">
        <v>13228</v>
      </c>
      <c r="C47" s="141"/>
      <c r="D47" s="141">
        <v>0</v>
      </c>
      <c r="E47" s="142">
        <f t="shared" si="2"/>
        <v>13228</v>
      </c>
    </row>
    <row r="48" spans="1:5" ht="12.75">
      <c r="A48" s="140" t="s">
        <v>399</v>
      </c>
      <c r="B48" s="141">
        <v>0</v>
      </c>
      <c r="C48" s="141">
        <v>0</v>
      </c>
      <c r="D48" s="141">
        <v>0</v>
      </c>
      <c r="E48" s="142">
        <f t="shared" si="2"/>
        <v>0</v>
      </c>
    </row>
    <row r="49" spans="1:5" ht="12.75">
      <c r="A49" s="140" t="s">
        <v>388</v>
      </c>
      <c r="B49" s="141">
        <v>0</v>
      </c>
      <c r="C49" s="141">
        <v>0</v>
      </c>
      <c r="D49" s="141">
        <v>0</v>
      </c>
      <c r="E49" s="142">
        <f t="shared" si="2"/>
        <v>0</v>
      </c>
    </row>
    <row r="50" spans="1:5" ht="13.5" thickBot="1">
      <c r="A50" s="140" t="s">
        <v>389</v>
      </c>
      <c r="B50" s="141">
        <v>0</v>
      </c>
      <c r="C50" s="141">
        <v>0</v>
      </c>
      <c r="D50" s="141">
        <v>0</v>
      </c>
      <c r="E50" s="142">
        <f t="shared" si="2"/>
        <v>0</v>
      </c>
    </row>
    <row r="51" spans="1:5" ht="13.5" thickBot="1">
      <c r="A51" s="143" t="s">
        <v>391</v>
      </c>
      <c r="B51" s="144">
        <f>B45+SUM(B47:B50)</f>
        <v>13228</v>
      </c>
      <c r="C51" s="144">
        <f>C45+SUM(C47:C50)</f>
        <v>0</v>
      </c>
      <c r="D51" s="144">
        <f>D45+SUM(D47:D50)</f>
        <v>0</v>
      </c>
      <c r="E51" s="145">
        <f>E45+SUM(E47:E50)</f>
        <v>13228</v>
      </c>
    </row>
    <row r="52" spans="1:5" ht="13.5" thickBot="1">
      <c r="A52" s="146"/>
      <c r="B52" s="146"/>
      <c r="C52" s="146"/>
      <c r="D52" s="146"/>
      <c r="E52" s="146"/>
    </row>
    <row r="53" spans="1:5" ht="13.5" thickBot="1">
      <c r="A53" s="131" t="s">
        <v>390</v>
      </c>
      <c r="B53" s="132" t="s">
        <v>535</v>
      </c>
      <c r="C53" s="132" t="s">
        <v>540</v>
      </c>
      <c r="D53" s="132" t="s">
        <v>574</v>
      </c>
      <c r="E53" s="133" t="s">
        <v>331</v>
      </c>
    </row>
    <row r="54" spans="1:5" ht="12.75">
      <c r="A54" s="134" t="s">
        <v>394</v>
      </c>
      <c r="B54" s="135">
        <v>2509</v>
      </c>
      <c r="C54" s="135"/>
      <c r="D54" s="135">
        <v>0</v>
      </c>
      <c r="E54" s="136">
        <f>SUM(B54:D54)</f>
        <v>2509</v>
      </c>
    </row>
    <row r="55" spans="1:5" ht="12.75">
      <c r="A55" s="147" t="s">
        <v>395</v>
      </c>
      <c r="B55" s="141"/>
      <c r="C55" s="141">
        <v>0</v>
      </c>
      <c r="D55" s="141">
        <v>0</v>
      </c>
      <c r="E55" s="142">
        <f>SUM(B55:D55)</f>
        <v>0</v>
      </c>
    </row>
    <row r="56" spans="1:5" ht="12.75">
      <c r="A56" s="140" t="s">
        <v>396</v>
      </c>
      <c r="B56" s="141">
        <v>9532</v>
      </c>
      <c r="C56" s="141"/>
      <c r="D56" s="141">
        <v>0</v>
      </c>
      <c r="E56" s="142">
        <f>SUM(B56:D56)</f>
        <v>9532</v>
      </c>
    </row>
    <row r="57" spans="1:5" ht="13.5" thickBot="1">
      <c r="A57" s="140" t="s">
        <v>397</v>
      </c>
      <c r="B57" s="141"/>
      <c r="C57" s="141"/>
      <c r="D57" s="141">
        <v>0</v>
      </c>
      <c r="E57" s="142">
        <f>SUM(B57:D57)</f>
        <v>0</v>
      </c>
    </row>
    <row r="58" spans="1:5" ht="13.5" thickBot="1">
      <c r="A58" s="143" t="s">
        <v>334</v>
      </c>
      <c r="B58" s="144">
        <f>SUM(B54:B57)</f>
        <v>12041</v>
      </c>
      <c r="C58" s="144">
        <f>SUM(C54:C57)</f>
        <v>0</v>
      </c>
      <c r="D58" s="144">
        <f>SUM(D54:D57)</f>
        <v>0</v>
      </c>
      <c r="E58" s="145">
        <f>SUM(E54:E57)</f>
        <v>12041</v>
      </c>
    </row>
  </sheetData>
  <sheetProtection/>
  <mergeCells count="6">
    <mergeCell ref="B3:E3"/>
    <mergeCell ref="D4:E4"/>
    <mergeCell ref="B23:E23"/>
    <mergeCell ref="D24:E24"/>
    <mergeCell ref="B42:E42"/>
    <mergeCell ref="D43:E43"/>
  </mergeCells>
  <conditionalFormatting sqref="E15:E18 B19:E19 E6:E12 B12:D12">
    <cfRule type="cellIs" priority="3" dxfId="3" operator="equal" stopIfTrue="1">
      <formula>0</formula>
    </cfRule>
  </conditionalFormatting>
  <conditionalFormatting sqref="E35:E38 B39:E39 E26:E32 B32:D32">
    <cfRule type="cellIs" priority="2" dxfId="3" operator="equal" stopIfTrue="1">
      <formula>0</formula>
    </cfRule>
  </conditionalFormatting>
  <conditionalFormatting sqref="E54:E57 B58:E58 E45:E51 B51:D51">
    <cfRule type="cellIs" priority="1" dxfId="3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..../2017. (... ...) önkormányzati rendelethez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8"/>
  </sheetPr>
  <dimension ref="A1:G169"/>
  <sheetViews>
    <sheetView view="pageLayout" zoomScaleNormal="120" zoomScaleSheetLayoutView="100" workbookViewId="0" topLeftCell="A107">
      <selection activeCell="C88" sqref="C88"/>
    </sheetView>
  </sheetViews>
  <sheetFormatPr defaultColWidth="9.00390625" defaultRowHeight="12.75"/>
  <cols>
    <col min="1" max="1" width="9.00390625" style="51" customWidth="1"/>
    <col min="2" max="2" width="77.375" style="51" customWidth="1"/>
    <col min="3" max="3" width="15.50390625" style="449" customWidth="1"/>
    <col min="4" max="5" width="15.50390625" style="51" customWidth="1"/>
    <col min="6" max="6" width="10.875" style="51" bestFit="1" customWidth="1"/>
    <col min="7" max="7" width="9.875" style="51" bestFit="1" customWidth="1"/>
    <col min="8" max="16384" width="9.375" style="51" customWidth="1"/>
  </cols>
  <sheetData>
    <row r="1" spans="1:5" ht="15.75">
      <c r="A1" s="636" t="s">
        <v>308</v>
      </c>
      <c r="B1" s="636"/>
      <c r="C1" s="636"/>
      <c r="D1" s="636"/>
      <c r="E1" s="636"/>
    </row>
    <row r="2" spans="1:5" ht="16.5" thickBot="1">
      <c r="A2" s="635" t="s">
        <v>401</v>
      </c>
      <c r="B2" s="635"/>
      <c r="D2" s="454"/>
      <c r="E2" s="358" t="s">
        <v>301</v>
      </c>
    </row>
    <row r="3" spans="1:5" ht="32.25" thickBot="1">
      <c r="A3" s="296" t="s">
        <v>348</v>
      </c>
      <c r="B3" s="52" t="s">
        <v>310</v>
      </c>
      <c r="C3" s="552" t="s">
        <v>575</v>
      </c>
      <c r="D3" s="553" t="s">
        <v>576</v>
      </c>
      <c r="E3" s="456" t="s">
        <v>548</v>
      </c>
    </row>
    <row r="4" spans="1:5" s="457" customFormat="1" ht="16.5" thickBot="1">
      <c r="A4" s="296" t="s">
        <v>38</v>
      </c>
      <c r="B4" s="52" t="s">
        <v>42</v>
      </c>
      <c r="C4" s="52" t="s">
        <v>40</v>
      </c>
      <c r="D4" s="52" t="s">
        <v>44</v>
      </c>
      <c r="E4" s="456" t="s">
        <v>52</v>
      </c>
    </row>
    <row r="5" spans="1:6" s="457" customFormat="1" ht="16.5" thickBot="1">
      <c r="A5" s="344" t="s">
        <v>311</v>
      </c>
      <c r="B5" s="297" t="s">
        <v>138</v>
      </c>
      <c r="C5" s="458">
        <f>+C6+C7+C8+C9+C10+C11+C12</f>
        <v>25046</v>
      </c>
      <c r="D5" s="458">
        <f>+D6+D7+D8+D9+D10+D11</f>
        <v>27010</v>
      </c>
      <c r="E5" s="459">
        <f>+E6+E7+E8+E9+E10+E11</f>
        <v>50720</v>
      </c>
      <c r="F5" s="513"/>
    </row>
    <row r="6" spans="1:6" s="457" customFormat="1" ht="15.75">
      <c r="A6" s="53" t="s">
        <v>366</v>
      </c>
      <c r="B6" s="299" t="s">
        <v>139</v>
      </c>
      <c r="C6" s="460">
        <v>12562</v>
      </c>
      <c r="D6" s="460">
        <v>11561</v>
      </c>
      <c r="E6" s="461">
        <v>11710</v>
      </c>
      <c r="F6" s="513"/>
    </row>
    <row r="7" spans="1:6" s="457" customFormat="1" ht="15.75">
      <c r="A7" s="54" t="s">
        <v>367</v>
      </c>
      <c r="B7" s="301" t="s">
        <v>140</v>
      </c>
      <c r="C7" s="462"/>
      <c r="D7" s="462"/>
      <c r="E7" s="327"/>
      <c r="F7" s="513"/>
    </row>
    <row r="8" spans="1:6" s="457" customFormat="1" ht="15.75">
      <c r="A8" s="54" t="s">
        <v>368</v>
      </c>
      <c r="B8" s="301" t="s">
        <v>141</v>
      </c>
      <c r="C8" s="462">
        <v>7686</v>
      </c>
      <c r="D8" s="462">
        <v>13649</v>
      </c>
      <c r="E8" s="327">
        <v>13330</v>
      </c>
      <c r="F8" s="513"/>
    </row>
    <row r="9" spans="1:6" s="457" customFormat="1" ht="15.75">
      <c r="A9" s="54" t="s">
        <v>369</v>
      </c>
      <c r="B9" s="301" t="s">
        <v>142</v>
      </c>
      <c r="C9" s="462">
        <v>1800</v>
      </c>
      <c r="D9" s="462">
        <v>1800</v>
      </c>
      <c r="E9" s="327">
        <v>1800</v>
      </c>
      <c r="F9" s="513"/>
    </row>
    <row r="10" spans="1:6" s="457" customFormat="1" ht="15.75">
      <c r="A10" s="54" t="s">
        <v>400</v>
      </c>
      <c r="B10" s="301" t="s">
        <v>143</v>
      </c>
      <c r="C10" s="463"/>
      <c r="D10" s="463"/>
      <c r="E10" s="327"/>
      <c r="F10" s="513"/>
    </row>
    <row r="11" spans="1:6" s="457" customFormat="1" ht="15.75">
      <c r="A11" s="55" t="s">
        <v>370</v>
      </c>
      <c r="B11" s="329" t="s">
        <v>144</v>
      </c>
      <c r="C11" s="463">
        <v>2998</v>
      </c>
      <c r="D11" s="463"/>
      <c r="E11" s="327">
        <v>23880</v>
      </c>
      <c r="F11" s="513"/>
    </row>
    <row r="12" spans="1:6" s="457" customFormat="1" ht="16.5" thickBot="1">
      <c r="A12" s="55" t="s">
        <v>371</v>
      </c>
      <c r="B12" s="328" t="s">
        <v>12</v>
      </c>
      <c r="C12" s="464"/>
      <c r="D12" s="464"/>
      <c r="E12" s="508"/>
      <c r="F12" s="513"/>
    </row>
    <row r="13" spans="1:5" s="457" customFormat="1" ht="16.5" thickBot="1">
      <c r="A13" s="509" t="s">
        <v>312</v>
      </c>
      <c r="B13" s="510" t="s">
        <v>20</v>
      </c>
      <c r="C13" s="458">
        <f>+C14+C15+C16+C17+C18</f>
        <v>25709</v>
      </c>
      <c r="D13" s="458">
        <f>+D14+D15+D16+D17+D18</f>
        <v>8911</v>
      </c>
      <c r="E13" s="459">
        <f>+E14+E15+E16+E17+E18</f>
        <v>20982</v>
      </c>
    </row>
    <row r="14" spans="1:5" s="457" customFormat="1" ht="15.75">
      <c r="A14" s="53" t="s">
        <v>372</v>
      </c>
      <c r="B14" s="299" t="s">
        <v>128</v>
      </c>
      <c r="C14" s="460"/>
      <c r="D14" s="460"/>
      <c r="E14" s="461"/>
    </row>
    <row r="15" spans="1:5" s="457" customFormat="1" ht="15.75">
      <c r="A15" s="54" t="s">
        <v>373</v>
      </c>
      <c r="B15" s="301" t="s">
        <v>146</v>
      </c>
      <c r="C15" s="462"/>
      <c r="D15" s="462"/>
      <c r="E15" s="327"/>
    </row>
    <row r="16" spans="1:5" s="457" customFormat="1" ht="15.75">
      <c r="A16" s="54" t="s">
        <v>374</v>
      </c>
      <c r="B16" s="301" t="s">
        <v>147</v>
      </c>
      <c r="C16" s="462"/>
      <c r="D16" s="462"/>
      <c r="E16" s="327"/>
    </row>
    <row r="17" spans="1:5" s="457" customFormat="1" ht="15.75">
      <c r="A17" s="54" t="s">
        <v>375</v>
      </c>
      <c r="B17" s="301" t="s">
        <v>148</v>
      </c>
      <c r="C17" s="462"/>
      <c r="D17" s="462"/>
      <c r="E17" s="327"/>
    </row>
    <row r="18" spans="1:5" s="457" customFormat="1" ht="15.75">
      <c r="A18" s="54" t="s">
        <v>376</v>
      </c>
      <c r="B18" s="301" t="s">
        <v>149</v>
      </c>
      <c r="C18" s="462">
        <v>25709</v>
      </c>
      <c r="D18" s="462">
        <v>8911</v>
      </c>
      <c r="E18" s="327">
        <v>20982</v>
      </c>
    </row>
    <row r="19" spans="1:5" s="457" customFormat="1" ht="16.5" thickBot="1">
      <c r="A19" s="55" t="s">
        <v>150</v>
      </c>
      <c r="B19" s="328" t="s">
        <v>151</v>
      </c>
      <c r="C19" s="465"/>
      <c r="D19" s="465"/>
      <c r="E19" s="331"/>
    </row>
    <row r="20" spans="1:5" s="457" customFormat="1" ht="16.5" thickBot="1">
      <c r="A20" s="344" t="s">
        <v>313</v>
      </c>
      <c r="B20" s="297" t="s">
        <v>21</v>
      </c>
      <c r="C20" s="458">
        <f>+C21+C22+C23+C24+C25</f>
        <v>64922</v>
      </c>
      <c r="D20" s="458">
        <f>+D21+D22+D23+D24+D25</f>
        <v>10604</v>
      </c>
      <c r="E20" s="459">
        <f>+E21+E22+E23+E24+E25</f>
        <v>17554</v>
      </c>
    </row>
    <row r="21" spans="1:5" s="457" customFormat="1" ht="15.75">
      <c r="A21" s="53" t="s">
        <v>360</v>
      </c>
      <c r="B21" s="299" t="s">
        <v>153</v>
      </c>
      <c r="C21" s="460"/>
      <c r="D21" s="460"/>
      <c r="E21" s="461"/>
    </row>
    <row r="22" spans="1:5" s="457" customFormat="1" ht="15.75">
      <c r="A22" s="54" t="s">
        <v>361</v>
      </c>
      <c r="B22" s="301" t="s">
        <v>154</v>
      </c>
      <c r="C22" s="462"/>
      <c r="D22" s="462"/>
      <c r="E22" s="327"/>
    </row>
    <row r="23" spans="1:5" s="457" customFormat="1" ht="13.5" customHeight="1">
      <c r="A23" s="54" t="s">
        <v>362</v>
      </c>
      <c r="B23" s="301" t="s">
        <v>155</v>
      </c>
      <c r="C23" s="462"/>
      <c r="D23" s="462"/>
      <c r="E23" s="302"/>
    </row>
    <row r="24" spans="1:5" s="457" customFormat="1" ht="16.5" customHeight="1">
      <c r="A24" s="54" t="s">
        <v>156</v>
      </c>
      <c r="B24" s="301" t="s">
        <v>157</v>
      </c>
      <c r="C24" s="462"/>
      <c r="D24" s="462"/>
      <c r="E24" s="302"/>
    </row>
    <row r="25" spans="1:5" s="457" customFormat="1" ht="15.75">
      <c r="A25" s="54" t="s">
        <v>158</v>
      </c>
      <c r="B25" s="301" t="s">
        <v>159</v>
      </c>
      <c r="C25" s="462">
        <v>64922</v>
      </c>
      <c r="D25" s="462">
        <v>10604</v>
      </c>
      <c r="E25" s="302">
        <v>17554</v>
      </c>
    </row>
    <row r="26" spans="1:5" s="457" customFormat="1" ht="16.5" thickBot="1">
      <c r="A26" s="55" t="s">
        <v>160</v>
      </c>
      <c r="B26" s="328" t="s">
        <v>161</v>
      </c>
      <c r="C26" s="465">
        <v>64922</v>
      </c>
      <c r="D26" s="465">
        <v>5604</v>
      </c>
      <c r="E26" s="305">
        <v>17554</v>
      </c>
    </row>
    <row r="27" spans="1:5" s="457" customFormat="1" ht="16.5" thickBot="1">
      <c r="A27" s="344" t="s">
        <v>162</v>
      </c>
      <c r="B27" s="297" t="s">
        <v>60</v>
      </c>
      <c r="C27" s="466">
        <f>+C28+C33+C34+C35+C32</f>
        <v>2466</v>
      </c>
      <c r="D27" s="466">
        <f>+D28+D33+D34+D35+D32</f>
        <v>2922</v>
      </c>
      <c r="E27" s="306">
        <f>+E28+E33+E34+E35+E32</f>
        <v>5644</v>
      </c>
    </row>
    <row r="28" spans="1:5" s="457" customFormat="1" ht="15.75">
      <c r="A28" s="53" t="s">
        <v>453</v>
      </c>
      <c r="B28" s="299" t="s">
        <v>11</v>
      </c>
      <c r="C28" s="468">
        <f>SUM(C29:C31)</f>
        <v>638</v>
      </c>
      <c r="D28" s="468">
        <f>SUM(D29:D31)</f>
        <v>709</v>
      </c>
      <c r="E28" s="307">
        <f>SUM(E29:E31)</f>
        <v>3035</v>
      </c>
    </row>
    <row r="29" spans="1:5" s="457" customFormat="1" ht="15.75">
      <c r="A29" s="54" t="s">
        <v>306</v>
      </c>
      <c r="B29" s="301" t="s">
        <v>163</v>
      </c>
      <c r="C29" s="462">
        <v>638</v>
      </c>
      <c r="D29" s="462">
        <v>709</v>
      </c>
      <c r="E29" s="302">
        <v>1035</v>
      </c>
    </row>
    <row r="30" spans="1:5" s="457" customFormat="1" ht="15.75">
      <c r="A30" s="54" t="s">
        <v>307</v>
      </c>
      <c r="B30" s="427" t="s">
        <v>59</v>
      </c>
      <c r="C30" s="462"/>
      <c r="D30" s="462"/>
      <c r="E30" s="302">
        <v>2000</v>
      </c>
    </row>
    <row r="31" spans="1:5" s="457" customFormat="1" ht="15.75">
      <c r="A31" s="54" t="s">
        <v>57</v>
      </c>
      <c r="B31" s="427" t="s">
        <v>164</v>
      </c>
      <c r="C31" s="462">
        <v>0</v>
      </c>
      <c r="D31" s="462"/>
      <c r="E31" s="327"/>
    </row>
    <row r="32" spans="1:5" s="457" customFormat="1" ht="15.75">
      <c r="A32" s="54" t="s">
        <v>454</v>
      </c>
      <c r="B32" s="301" t="s">
        <v>58</v>
      </c>
      <c r="C32" s="462"/>
      <c r="D32" s="462"/>
      <c r="E32" s="327"/>
    </row>
    <row r="33" spans="1:5" s="457" customFormat="1" ht="15.75">
      <c r="A33" s="54" t="s">
        <v>458</v>
      </c>
      <c r="B33" s="301" t="s">
        <v>165</v>
      </c>
      <c r="C33" s="462"/>
      <c r="D33" s="462"/>
      <c r="E33" s="327"/>
    </row>
    <row r="34" spans="1:5" s="457" customFormat="1" ht="15.75">
      <c r="A34" s="54" t="s">
        <v>459</v>
      </c>
      <c r="B34" s="301" t="s">
        <v>457</v>
      </c>
      <c r="C34" s="462">
        <v>1810</v>
      </c>
      <c r="D34" s="462">
        <v>2086</v>
      </c>
      <c r="E34" s="327">
        <v>2554</v>
      </c>
    </row>
    <row r="35" spans="1:5" s="457" customFormat="1" ht="16.5" thickBot="1">
      <c r="A35" s="55" t="s">
        <v>460</v>
      </c>
      <c r="B35" s="303" t="s">
        <v>166</v>
      </c>
      <c r="C35" s="465">
        <v>18</v>
      </c>
      <c r="D35" s="465">
        <v>127</v>
      </c>
      <c r="E35" s="331">
        <v>55</v>
      </c>
    </row>
    <row r="36" spans="1:7" s="457" customFormat="1" ht="16.5" thickBot="1">
      <c r="A36" s="344" t="s">
        <v>315</v>
      </c>
      <c r="B36" s="297" t="s">
        <v>167</v>
      </c>
      <c r="C36" s="458">
        <f>SUM(C37:C46)</f>
        <v>316</v>
      </c>
      <c r="D36" s="458">
        <f>SUM(D37:D46)</f>
        <v>660</v>
      </c>
      <c r="E36" s="459">
        <f>SUM(E37:E46)</f>
        <v>756</v>
      </c>
      <c r="F36" s="513"/>
      <c r="G36" s="513"/>
    </row>
    <row r="37" spans="1:5" s="457" customFormat="1" ht="15.75">
      <c r="A37" s="53" t="s">
        <v>129</v>
      </c>
      <c r="B37" s="299" t="s">
        <v>120</v>
      </c>
      <c r="C37" s="460">
        <v>183</v>
      </c>
      <c r="D37" s="460"/>
      <c r="E37" s="461"/>
    </row>
    <row r="38" spans="1:5" s="457" customFormat="1" ht="15.75">
      <c r="A38" s="54" t="s">
        <v>131</v>
      </c>
      <c r="B38" s="301" t="s">
        <v>121</v>
      </c>
      <c r="C38" s="462">
        <v>85</v>
      </c>
      <c r="D38" s="462">
        <v>448</v>
      </c>
      <c r="E38" s="327">
        <v>396</v>
      </c>
    </row>
    <row r="39" spans="1:5" s="457" customFormat="1" ht="15.75">
      <c r="A39" s="54" t="s">
        <v>133</v>
      </c>
      <c r="B39" s="301" t="s">
        <v>122</v>
      </c>
      <c r="C39" s="462"/>
      <c r="D39" s="462"/>
      <c r="E39" s="327"/>
    </row>
    <row r="40" spans="1:5" s="457" customFormat="1" ht="15.75">
      <c r="A40" s="54" t="s">
        <v>168</v>
      </c>
      <c r="B40" s="301" t="s">
        <v>123</v>
      </c>
      <c r="C40" s="462">
        <v>45</v>
      </c>
      <c r="D40" s="462"/>
      <c r="E40" s="327"/>
    </row>
    <row r="41" spans="1:5" s="457" customFormat="1" ht="15.75">
      <c r="A41" s="54" t="s">
        <v>169</v>
      </c>
      <c r="B41" s="301" t="s">
        <v>124</v>
      </c>
      <c r="C41" s="462"/>
      <c r="D41" s="462"/>
      <c r="E41" s="327"/>
    </row>
    <row r="42" spans="1:5" s="457" customFormat="1" ht="15.75">
      <c r="A42" s="54" t="s">
        <v>170</v>
      </c>
      <c r="B42" s="301" t="s">
        <v>171</v>
      </c>
      <c r="C42" s="462"/>
      <c r="D42" s="462"/>
      <c r="E42" s="327"/>
    </row>
    <row r="43" spans="1:5" s="457" customFormat="1" ht="15.75">
      <c r="A43" s="54" t="s">
        <v>172</v>
      </c>
      <c r="B43" s="301" t="s">
        <v>173</v>
      </c>
      <c r="C43" s="462"/>
      <c r="D43" s="462"/>
      <c r="E43" s="327"/>
    </row>
    <row r="44" spans="1:5" s="457" customFormat="1" ht="15.75">
      <c r="A44" s="54" t="s">
        <v>174</v>
      </c>
      <c r="B44" s="301" t="s">
        <v>125</v>
      </c>
      <c r="C44" s="462"/>
      <c r="D44" s="462"/>
      <c r="E44" s="327"/>
    </row>
    <row r="45" spans="1:5" s="457" customFormat="1" ht="15.75">
      <c r="A45" s="54" t="s">
        <v>175</v>
      </c>
      <c r="B45" s="301" t="s">
        <v>126</v>
      </c>
      <c r="C45" s="469"/>
      <c r="D45" s="469"/>
      <c r="E45" s="470"/>
    </row>
    <row r="46" spans="1:5" s="457" customFormat="1" ht="16.5" thickBot="1">
      <c r="A46" s="55" t="s">
        <v>176</v>
      </c>
      <c r="B46" s="328" t="s">
        <v>127</v>
      </c>
      <c r="C46" s="471">
        <v>3</v>
      </c>
      <c r="D46" s="471">
        <v>212</v>
      </c>
      <c r="E46" s="472">
        <v>360</v>
      </c>
    </row>
    <row r="47" spans="1:5" s="457" customFormat="1" ht="16.5" thickBot="1">
      <c r="A47" s="344" t="s">
        <v>316</v>
      </c>
      <c r="B47" s="297" t="s">
        <v>177</v>
      </c>
      <c r="C47" s="458">
        <f>SUM(C48:C52)</f>
        <v>0</v>
      </c>
      <c r="D47" s="458">
        <f>SUM(D48:D52)</f>
        <v>40</v>
      </c>
      <c r="E47" s="459">
        <f>SUM(E48:E52)</f>
        <v>0</v>
      </c>
    </row>
    <row r="48" spans="1:5" s="457" customFormat="1" ht="15.75">
      <c r="A48" s="53" t="s">
        <v>363</v>
      </c>
      <c r="B48" s="299" t="s">
        <v>130</v>
      </c>
      <c r="C48" s="473"/>
      <c r="D48" s="473"/>
      <c r="E48" s="474"/>
    </row>
    <row r="49" spans="1:5" s="457" customFormat="1" ht="15.75">
      <c r="A49" s="54" t="s">
        <v>364</v>
      </c>
      <c r="B49" s="301" t="s">
        <v>132</v>
      </c>
      <c r="C49" s="469"/>
      <c r="D49" s="469">
        <v>40</v>
      </c>
      <c r="E49" s="470"/>
    </row>
    <row r="50" spans="1:5" s="457" customFormat="1" ht="15.75">
      <c r="A50" s="54" t="s">
        <v>443</v>
      </c>
      <c r="B50" s="301" t="s">
        <v>134</v>
      </c>
      <c r="C50" s="469"/>
      <c r="D50" s="469"/>
      <c r="E50" s="470"/>
    </row>
    <row r="51" spans="1:5" s="457" customFormat="1" ht="15.75">
      <c r="A51" s="54" t="s">
        <v>461</v>
      </c>
      <c r="B51" s="301" t="s">
        <v>178</v>
      </c>
      <c r="C51" s="469"/>
      <c r="D51" s="469"/>
      <c r="E51" s="470"/>
    </row>
    <row r="52" spans="1:5" s="457" customFormat="1" ht="16.5" thickBot="1">
      <c r="A52" s="55" t="s">
        <v>462</v>
      </c>
      <c r="B52" s="328" t="s">
        <v>179</v>
      </c>
      <c r="C52" s="471"/>
      <c r="D52" s="471"/>
      <c r="E52" s="472"/>
    </row>
    <row r="53" spans="1:5" s="457" customFormat="1" ht="16.5" thickBot="1">
      <c r="A53" s="344" t="s">
        <v>180</v>
      </c>
      <c r="B53" s="297" t="s">
        <v>181</v>
      </c>
      <c r="C53" s="458">
        <f>SUM(C54:C56)</f>
        <v>0</v>
      </c>
      <c r="D53" s="458">
        <f>SUM(D54:D56)</f>
        <v>0</v>
      </c>
      <c r="E53" s="459">
        <f>SUM(E54:E56)</f>
        <v>0</v>
      </c>
    </row>
    <row r="54" spans="1:5" s="457" customFormat="1" ht="15.75">
      <c r="A54" s="53" t="s">
        <v>365</v>
      </c>
      <c r="B54" s="299" t="s">
        <v>15</v>
      </c>
      <c r="C54" s="460"/>
      <c r="D54" s="460"/>
      <c r="E54" s="461"/>
    </row>
    <row r="55" spans="1:5" s="457" customFormat="1" ht="15.75">
      <c r="A55" s="54" t="s">
        <v>456</v>
      </c>
      <c r="B55" s="301" t="s">
        <v>14</v>
      </c>
      <c r="C55" s="462"/>
      <c r="D55" s="462"/>
      <c r="E55" s="327"/>
    </row>
    <row r="56" spans="1:5" s="457" customFormat="1" ht="15.75">
      <c r="A56" s="54" t="s">
        <v>184</v>
      </c>
      <c r="B56" s="301" t="s">
        <v>185</v>
      </c>
      <c r="C56" s="462"/>
      <c r="D56" s="462"/>
      <c r="E56" s="327"/>
    </row>
    <row r="57" spans="1:5" s="457" customFormat="1" ht="16.5" thickBot="1">
      <c r="A57" s="55" t="s">
        <v>186</v>
      </c>
      <c r="B57" s="328" t="s">
        <v>187</v>
      </c>
      <c r="C57" s="465"/>
      <c r="D57" s="465"/>
      <c r="E57" s="331"/>
    </row>
    <row r="58" spans="1:5" s="457" customFormat="1" ht="16.5" thickBot="1">
      <c r="A58" s="344" t="s">
        <v>318</v>
      </c>
      <c r="B58" s="304" t="s">
        <v>188</v>
      </c>
      <c r="C58" s="458">
        <f>SUM(C59:C61)</f>
        <v>0</v>
      </c>
      <c r="D58" s="458">
        <f>SUM(D59:D61)</f>
        <v>0</v>
      </c>
      <c r="E58" s="459">
        <f>SUM(E59:E61)</f>
        <v>0</v>
      </c>
    </row>
    <row r="59" spans="1:5" s="457" customFormat="1" ht="15.75" customHeight="1">
      <c r="A59" s="54" t="s">
        <v>412</v>
      </c>
      <c r="B59" s="299" t="s">
        <v>189</v>
      </c>
      <c r="C59" s="469"/>
      <c r="D59" s="469"/>
      <c r="E59" s="470"/>
    </row>
    <row r="60" spans="1:5" s="457" customFormat="1" ht="15.75">
      <c r="A60" s="54" t="s">
        <v>413</v>
      </c>
      <c r="B60" s="301" t="s">
        <v>13</v>
      </c>
      <c r="C60" s="469"/>
      <c r="D60" s="469"/>
      <c r="E60" s="470"/>
    </row>
    <row r="61" spans="1:5" s="457" customFormat="1" ht="15.75">
      <c r="A61" s="54" t="s">
        <v>191</v>
      </c>
      <c r="B61" s="301" t="s">
        <v>192</v>
      </c>
      <c r="C61" s="469"/>
      <c r="D61" s="469"/>
      <c r="E61" s="470"/>
    </row>
    <row r="62" spans="1:5" s="457" customFormat="1" ht="16.5" thickBot="1">
      <c r="A62" s="54" t="s">
        <v>193</v>
      </c>
      <c r="B62" s="328" t="s">
        <v>194</v>
      </c>
      <c r="C62" s="469"/>
      <c r="D62" s="469"/>
      <c r="E62" s="470"/>
    </row>
    <row r="63" spans="1:5" s="457" customFormat="1" ht="16.5" thickBot="1">
      <c r="A63" s="344" t="s">
        <v>319</v>
      </c>
      <c r="B63" s="297" t="s">
        <v>195</v>
      </c>
      <c r="C63" s="466">
        <f>+C5+C13+C20+C27+C36+C47+C53+C58</f>
        <v>118459</v>
      </c>
      <c r="D63" s="466">
        <f>+D5+D13+D20+D27+D36+D47+D53+D58</f>
        <v>50147</v>
      </c>
      <c r="E63" s="467">
        <f>+E5+E13+E20+E27+E36+E47+E53+E58</f>
        <v>95656</v>
      </c>
    </row>
    <row r="64" spans="1:5" s="457" customFormat="1" ht="16.5" thickBot="1">
      <c r="A64" s="475" t="s">
        <v>299</v>
      </c>
      <c r="B64" s="304" t="s">
        <v>196</v>
      </c>
      <c r="C64" s="458">
        <f>SUM(C65:C67)</f>
        <v>0</v>
      </c>
      <c r="D64" s="458">
        <f>SUM(D65:D67)</f>
        <v>0</v>
      </c>
      <c r="E64" s="459">
        <f>SUM(E65:E67)</f>
        <v>0</v>
      </c>
    </row>
    <row r="65" spans="1:5" s="457" customFormat="1" ht="15.75">
      <c r="A65" s="54" t="s">
        <v>197</v>
      </c>
      <c r="B65" s="299" t="s">
        <v>198</v>
      </c>
      <c r="C65" s="469"/>
      <c r="D65" s="469"/>
      <c r="E65" s="470"/>
    </row>
    <row r="66" spans="1:5" s="457" customFormat="1" ht="15.75">
      <c r="A66" s="54" t="s">
        <v>199</v>
      </c>
      <c r="B66" s="301" t="s">
        <v>200</v>
      </c>
      <c r="C66" s="469"/>
      <c r="D66" s="469"/>
      <c r="E66" s="470"/>
    </row>
    <row r="67" spans="1:5" s="457" customFormat="1" ht="16.5" thickBot="1">
      <c r="A67" s="54" t="s">
        <v>201</v>
      </c>
      <c r="B67" s="476" t="s">
        <v>55</v>
      </c>
      <c r="C67" s="469"/>
      <c r="D67" s="469"/>
      <c r="E67" s="470"/>
    </row>
    <row r="68" spans="1:5" s="457" customFormat="1" ht="16.5" thickBot="1">
      <c r="A68" s="475" t="s">
        <v>203</v>
      </c>
      <c r="B68" s="304" t="s">
        <v>204</v>
      </c>
      <c r="C68" s="458">
        <f>SUM(C69:C72)</f>
        <v>0</v>
      </c>
      <c r="D68" s="458">
        <f>SUM(D69:D72)</f>
        <v>0</v>
      </c>
      <c r="E68" s="459">
        <f>SUM(E69:E72)</f>
        <v>0</v>
      </c>
    </row>
    <row r="69" spans="1:5" s="457" customFormat="1" ht="15.75">
      <c r="A69" s="54" t="s">
        <v>205</v>
      </c>
      <c r="B69" s="299" t="s">
        <v>206</v>
      </c>
      <c r="C69" s="469"/>
      <c r="D69" s="469"/>
      <c r="E69" s="470"/>
    </row>
    <row r="70" spans="1:5" s="457" customFormat="1" ht="15.75">
      <c r="A70" s="54" t="s">
        <v>207</v>
      </c>
      <c r="B70" s="301" t="s">
        <v>208</v>
      </c>
      <c r="C70" s="469"/>
      <c r="D70" s="469"/>
      <c r="E70" s="470"/>
    </row>
    <row r="71" spans="1:5" s="457" customFormat="1" ht="15.75">
      <c r="A71" s="54" t="s">
        <v>209</v>
      </c>
      <c r="B71" s="301" t="s">
        <v>210</v>
      </c>
      <c r="C71" s="469"/>
      <c r="D71" s="469"/>
      <c r="E71" s="470"/>
    </row>
    <row r="72" spans="1:5" s="457" customFormat="1" ht="16.5" thickBot="1">
      <c r="A72" s="54" t="s">
        <v>211</v>
      </c>
      <c r="B72" s="328" t="s">
        <v>212</v>
      </c>
      <c r="C72" s="469"/>
      <c r="D72" s="469"/>
      <c r="E72" s="470"/>
    </row>
    <row r="73" spans="1:5" s="457" customFormat="1" ht="16.5" thickBot="1">
      <c r="A73" s="475" t="s">
        <v>213</v>
      </c>
      <c r="B73" s="304" t="s">
        <v>214</v>
      </c>
      <c r="C73" s="458">
        <f>SUM(C74:C75)</f>
        <v>8068</v>
      </c>
      <c r="D73" s="458">
        <f>SUM(D74:D75)</f>
        <v>74650</v>
      </c>
      <c r="E73" s="459">
        <f>SUM(E74:E75)</f>
        <v>24003</v>
      </c>
    </row>
    <row r="74" spans="1:5" s="457" customFormat="1" ht="15.75">
      <c r="A74" s="54" t="s">
        <v>414</v>
      </c>
      <c r="B74" s="299" t="s">
        <v>215</v>
      </c>
      <c r="C74" s="469">
        <v>8068</v>
      </c>
      <c r="D74" s="469">
        <v>74650</v>
      </c>
      <c r="E74" s="470">
        <v>24003</v>
      </c>
    </row>
    <row r="75" spans="1:5" s="457" customFormat="1" ht="16.5" thickBot="1">
      <c r="A75" s="54" t="s">
        <v>415</v>
      </c>
      <c r="B75" s="328" t="s">
        <v>216</v>
      </c>
      <c r="C75" s="469"/>
      <c r="D75" s="469"/>
      <c r="E75" s="470"/>
    </row>
    <row r="76" spans="1:5" s="457" customFormat="1" ht="16.5" thickBot="1">
      <c r="A76" s="475" t="s">
        <v>217</v>
      </c>
      <c r="B76" s="304" t="s">
        <v>218</v>
      </c>
      <c r="C76" s="458">
        <f>SUM(C77:C79)</f>
        <v>1083</v>
      </c>
      <c r="D76" s="458">
        <f>SUM(D77:D79)</f>
        <v>1730</v>
      </c>
      <c r="E76" s="459">
        <f>SUM(E77:E79)</f>
        <v>0</v>
      </c>
    </row>
    <row r="77" spans="1:5" s="457" customFormat="1" ht="15.75">
      <c r="A77" s="54" t="s">
        <v>441</v>
      </c>
      <c r="B77" s="299" t="s">
        <v>219</v>
      </c>
      <c r="C77" s="469">
        <v>1083</v>
      </c>
      <c r="D77" s="469">
        <v>1730</v>
      </c>
      <c r="E77" s="470"/>
    </row>
    <row r="78" spans="1:5" s="457" customFormat="1" ht="15.75">
      <c r="A78" s="54" t="s">
        <v>442</v>
      </c>
      <c r="B78" s="301" t="s">
        <v>220</v>
      </c>
      <c r="C78" s="469"/>
      <c r="D78" s="469"/>
      <c r="E78" s="470"/>
    </row>
    <row r="79" spans="1:5" s="457" customFormat="1" ht="16.5" thickBot="1">
      <c r="A79" s="54" t="s">
        <v>221</v>
      </c>
      <c r="B79" s="328" t="s">
        <v>222</v>
      </c>
      <c r="C79" s="469"/>
      <c r="D79" s="469"/>
      <c r="E79" s="470"/>
    </row>
    <row r="80" spans="1:5" s="457" customFormat="1" ht="16.5" thickBot="1">
      <c r="A80" s="475" t="s">
        <v>223</v>
      </c>
      <c r="B80" s="304" t="s">
        <v>224</v>
      </c>
      <c r="C80" s="458">
        <f>SUM(C81:C84)</f>
        <v>0</v>
      </c>
      <c r="D80" s="458">
        <f>SUM(D81:D84)</f>
        <v>0</v>
      </c>
      <c r="E80" s="459">
        <f>SUM(E81:E84)</f>
        <v>0</v>
      </c>
    </row>
    <row r="81" spans="1:5" s="457" customFormat="1" ht="15" customHeight="1">
      <c r="A81" s="477" t="s">
        <v>225</v>
      </c>
      <c r="B81" s="299" t="s">
        <v>226</v>
      </c>
      <c r="C81" s="469"/>
      <c r="D81" s="469"/>
      <c r="E81" s="470"/>
    </row>
    <row r="82" spans="1:5" s="457" customFormat="1" ht="15.75" customHeight="1">
      <c r="A82" s="478" t="s">
        <v>227</v>
      </c>
      <c r="B82" s="301" t="s">
        <v>228</v>
      </c>
      <c r="C82" s="469"/>
      <c r="D82" s="469"/>
      <c r="E82" s="470"/>
    </row>
    <row r="83" spans="1:5" s="457" customFormat="1" ht="15" customHeight="1">
      <c r="A83" s="478" t="s">
        <v>229</v>
      </c>
      <c r="B83" s="301" t="s">
        <v>230</v>
      </c>
      <c r="C83" s="469"/>
      <c r="D83" s="469"/>
      <c r="E83" s="470"/>
    </row>
    <row r="84" spans="1:5" s="457" customFormat="1" ht="13.5" customHeight="1" thickBot="1">
      <c r="A84" s="479" t="s">
        <v>231</v>
      </c>
      <c r="B84" s="328" t="s">
        <v>232</v>
      </c>
      <c r="C84" s="469"/>
      <c r="D84" s="469"/>
      <c r="E84" s="470"/>
    </row>
    <row r="85" spans="1:5" s="457" customFormat="1" ht="16.5" thickBot="1">
      <c r="A85" s="475" t="s">
        <v>233</v>
      </c>
      <c r="B85" s="304" t="s">
        <v>234</v>
      </c>
      <c r="C85" s="480"/>
      <c r="D85" s="480"/>
      <c r="E85" s="481"/>
    </row>
    <row r="86" spans="1:5" s="457" customFormat="1" ht="16.5" thickBot="1">
      <c r="A86" s="475" t="s">
        <v>235</v>
      </c>
      <c r="B86" s="482" t="s">
        <v>236</v>
      </c>
      <c r="C86" s="466">
        <f>+C64+C68+C73+C76+C80+C85</f>
        <v>9151</v>
      </c>
      <c r="D86" s="466">
        <f>+D64+D68+D73+D76+D80+D85</f>
        <v>76380</v>
      </c>
      <c r="E86" s="467">
        <f>+E64+E68+E73+E76+E80+E85</f>
        <v>24003</v>
      </c>
    </row>
    <row r="87" spans="1:5" s="457" customFormat="1" ht="16.5" thickBot="1">
      <c r="A87" s="475" t="s">
        <v>237</v>
      </c>
      <c r="B87" s="483" t="s">
        <v>448</v>
      </c>
      <c r="C87" s="466"/>
      <c r="D87" s="466"/>
      <c r="E87" s="467"/>
    </row>
    <row r="88" spans="1:5" s="457" customFormat="1" ht="32.25" thickBot="1">
      <c r="A88" s="511" t="s">
        <v>469</v>
      </c>
      <c r="B88" s="483" t="s">
        <v>16</v>
      </c>
      <c r="C88" s="466">
        <f>+C63+C86+C87</f>
        <v>127610</v>
      </c>
      <c r="D88" s="466">
        <f>+D63+D86</f>
        <v>126527</v>
      </c>
      <c r="E88" s="467">
        <f>+E63+E86</f>
        <v>119659</v>
      </c>
    </row>
    <row r="89" spans="1:5" s="457" customFormat="1" ht="15.75">
      <c r="A89" s="450"/>
      <c r="B89" s="451"/>
      <c r="C89" s="452"/>
      <c r="D89" s="484"/>
      <c r="E89" s="485"/>
    </row>
    <row r="90" spans="1:5" s="457" customFormat="1" ht="15.75">
      <c r="A90" s="636" t="s">
        <v>327</v>
      </c>
      <c r="B90" s="636"/>
      <c r="C90" s="636"/>
      <c r="D90" s="636"/>
      <c r="E90" s="636"/>
    </row>
    <row r="91" spans="1:5" s="457" customFormat="1" ht="16.5" thickBot="1">
      <c r="A91" s="641" t="s">
        <v>402</v>
      </c>
      <c r="B91" s="641"/>
      <c r="C91" s="449"/>
      <c r="D91" s="454"/>
      <c r="E91" s="358" t="s">
        <v>301</v>
      </c>
    </row>
    <row r="92" spans="1:5" s="457" customFormat="1" ht="32.25" thickBot="1">
      <c r="A92" s="296" t="s">
        <v>309</v>
      </c>
      <c r="B92" s="52" t="s">
        <v>328</v>
      </c>
      <c r="C92" s="52" t="s">
        <v>575</v>
      </c>
      <c r="D92" s="455" t="s">
        <v>584</v>
      </c>
      <c r="E92" s="456" t="s">
        <v>548</v>
      </c>
    </row>
    <row r="93" spans="1:5" s="457" customFormat="1" ht="16.5" thickBot="1">
      <c r="A93" s="296" t="s">
        <v>38</v>
      </c>
      <c r="B93" s="52" t="s">
        <v>42</v>
      </c>
      <c r="C93" s="52" t="s">
        <v>40</v>
      </c>
      <c r="D93" s="52" t="s">
        <v>44</v>
      </c>
      <c r="E93" s="456" t="s">
        <v>52</v>
      </c>
    </row>
    <row r="94" spans="1:5" s="457" customFormat="1" ht="16.5" thickBot="1">
      <c r="A94" s="355" t="s">
        <v>311</v>
      </c>
      <c r="B94" s="316" t="s">
        <v>293</v>
      </c>
      <c r="C94" s="486">
        <f>SUM(C95:C99)</f>
        <v>46264</v>
      </c>
      <c r="D94" s="487">
        <f>+D95+D96+D97+D98+D99</f>
        <v>50804</v>
      </c>
      <c r="E94" s="488">
        <f>+E95+E96+E97+E98+E99</f>
        <v>76084</v>
      </c>
    </row>
    <row r="95" spans="1:5" s="457" customFormat="1" ht="15.75">
      <c r="A95" s="56" t="s">
        <v>366</v>
      </c>
      <c r="B95" s="58" t="s">
        <v>329</v>
      </c>
      <c r="C95" s="489">
        <v>22565</v>
      </c>
      <c r="D95" s="490">
        <v>22225</v>
      </c>
      <c r="E95" s="491">
        <v>16196</v>
      </c>
    </row>
    <row r="96" spans="1:5" ht="15.75">
      <c r="A96" s="54" t="s">
        <v>367</v>
      </c>
      <c r="B96" s="59" t="s">
        <v>416</v>
      </c>
      <c r="C96" s="492">
        <v>3305</v>
      </c>
      <c r="D96" s="462">
        <v>3611</v>
      </c>
      <c r="E96" s="327">
        <v>2337</v>
      </c>
    </row>
    <row r="97" spans="1:5" ht="15.75">
      <c r="A97" s="54" t="s">
        <v>368</v>
      </c>
      <c r="B97" s="59" t="s">
        <v>393</v>
      </c>
      <c r="C97" s="493">
        <v>13584</v>
      </c>
      <c r="D97" s="465">
        <v>18084</v>
      </c>
      <c r="E97" s="331">
        <v>26108</v>
      </c>
    </row>
    <row r="98" spans="1:5" s="457" customFormat="1" ht="15.75">
      <c r="A98" s="54" t="s">
        <v>369</v>
      </c>
      <c r="B98" s="60" t="s">
        <v>417</v>
      </c>
      <c r="C98" s="493">
        <v>4650</v>
      </c>
      <c r="D98" s="465">
        <v>1829</v>
      </c>
      <c r="E98" s="331">
        <v>11668</v>
      </c>
    </row>
    <row r="99" spans="1:5" ht="15.75">
      <c r="A99" s="54" t="s">
        <v>238</v>
      </c>
      <c r="B99" s="319" t="s">
        <v>418</v>
      </c>
      <c r="C99" s="493">
        <f>SUM(C100:C109)</f>
        <v>2160</v>
      </c>
      <c r="D99" s="493">
        <f>SUM(D100:D109)</f>
        <v>5055</v>
      </c>
      <c r="E99" s="493">
        <f>SUM(E100:E109)</f>
        <v>19775</v>
      </c>
    </row>
    <row r="100" spans="1:5" ht="15.75">
      <c r="A100" s="54" t="s">
        <v>370</v>
      </c>
      <c r="B100" s="59" t="s">
        <v>239</v>
      </c>
      <c r="C100" s="493">
        <v>1180</v>
      </c>
      <c r="D100" s="465">
        <v>1408</v>
      </c>
      <c r="E100" s="331">
        <v>1237</v>
      </c>
    </row>
    <row r="101" spans="1:5" ht="15.75">
      <c r="A101" s="54" t="s">
        <v>371</v>
      </c>
      <c r="B101" s="320" t="s">
        <v>240</v>
      </c>
      <c r="C101" s="493"/>
      <c r="D101" s="465"/>
      <c r="E101" s="331"/>
    </row>
    <row r="102" spans="1:5" ht="14.25" customHeight="1">
      <c r="A102" s="54" t="s">
        <v>450</v>
      </c>
      <c r="B102" s="321" t="s">
        <v>241</v>
      </c>
      <c r="C102" s="493"/>
      <c r="D102" s="465"/>
      <c r="E102" s="331"/>
    </row>
    <row r="103" spans="1:5" ht="15.75">
      <c r="A103" s="54" t="s">
        <v>451</v>
      </c>
      <c r="B103" s="321" t="s">
        <v>17</v>
      </c>
      <c r="C103" s="493"/>
      <c r="D103" s="465"/>
      <c r="E103" s="331"/>
    </row>
    <row r="104" spans="1:5" ht="15.75">
      <c r="A104" s="54" t="s">
        <v>51</v>
      </c>
      <c r="B104" s="320" t="s">
        <v>243</v>
      </c>
      <c r="C104" s="493">
        <v>919</v>
      </c>
      <c r="D104" s="465">
        <v>3447</v>
      </c>
      <c r="E104" s="331">
        <v>18538</v>
      </c>
    </row>
    <row r="105" spans="1:5" ht="15.75">
      <c r="A105" s="54" t="s">
        <v>244</v>
      </c>
      <c r="B105" s="320" t="s">
        <v>245</v>
      </c>
      <c r="C105" s="493"/>
      <c r="D105" s="465"/>
      <c r="E105" s="331"/>
    </row>
    <row r="106" spans="1:5" ht="15.75" customHeight="1">
      <c r="A106" s="54" t="s">
        <v>246</v>
      </c>
      <c r="B106" s="321" t="s">
        <v>247</v>
      </c>
      <c r="C106" s="493"/>
      <c r="D106" s="465"/>
      <c r="E106" s="331"/>
    </row>
    <row r="107" spans="1:5" ht="15.75">
      <c r="A107" s="57" t="s">
        <v>248</v>
      </c>
      <c r="B107" s="322" t="s">
        <v>249</v>
      </c>
      <c r="C107" s="493"/>
      <c r="D107" s="465"/>
      <c r="E107" s="331"/>
    </row>
    <row r="108" spans="1:5" ht="15.75">
      <c r="A108" s="54" t="s">
        <v>250</v>
      </c>
      <c r="B108" s="322" t="s">
        <v>251</v>
      </c>
      <c r="C108" s="493"/>
      <c r="D108" s="465"/>
      <c r="E108" s="331"/>
    </row>
    <row r="109" spans="1:5" ht="16.5" thickBot="1">
      <c r="A109" s="356" t="s">
        <v>252</v>
      </c>
      <c r="B109" s="323" t="s">
        <v>253</v>
      </c>
      <c r="C109" s="494">
        <v>61</v>
      </c>
      <c r="D109" s="495">
        <v>200</v>
      </c>
      <c r="E109" s="496">
        <v>0</v>
      </c>
    </row>
    <row r="110" spans="1:5" ht="16.5" thickBot="1">
      <c r="A110" s="344" t="s">
        <v>312</v>
      </c>
      <c r="B110" s="325" t="s">
        <v>294</v>
      </c>
      <c r="C110" s="497">
        <f>+C111+C113+C115</f>
        <v>5786</v>
      </c>
      <c r="D110" s="458">
        <f>+D111+D113+D115</f>
        <v>49980</v>
      </c>
      <c r="E110" s="459">
        <f>+E111+E113+E115</f>
        <v>42301</v>
      </c>
    </row>
    <row r="111" spans="1:5" ht="15.75">
      <c r="A111" s="53" t="s">
        <v>372</v>
      </c>
      <c r="B111" s="59" t="s">
        <v>137</v>
      </c>
      <c r="C111" s="498">
        <v>3924</v>
      </c>
      <c r="D111" s="460">
        <v>413</v>
      </c>
      <c r="E111" s="461">
        <v>36662</v>
      </c>
    </row>
    <row r="112" spans="1:5" ht="15.75">
      <c r="A112" s="53" t="s">
        <v>373</v>
      </c>
      <c r="B112" s="326" t="s">
        <v>254</v>
      </c>
      <c r="C112" s="498"/>
      <c r="D112" s="460">
        <v>329</v>
      </c>
      <c r="E112" s="461">
        <v>36662</v>
      </c>
    </row>
    <row r="113" spans="1:5" ht="15.75">
      <c r="A113" s="53" t="s">
        <v>374</v>
      </c>
      <c r="B113" s="326" t="s">
        <v>419</v>
      </c>
      <c r="C113" s="492">
        <v>1862</v>
      </c>
      <c r="D113" s="462">
        <v>49567</v>
      </c>
      <c r="E113" s="327">
        <v>5639</v>
      </c>
    </row>
    <row r="114" spans="1:5" ht="15.75">
      <c r="A114" s="53" t="s">
        <v>375</v>
      </c>
      <c r="B114" s="326" t="s">
        <v>255</v>
      </c>
      <c r="C114" s="499">
        <v>1862</v>
      </c>
      <c r="D114" s="462">
        <v>49567</v>
      </c>
      <c r="E114" s="327">
        <v>979</v>
      </c>
    </row>
    <row r="115" spans="1:5" ht="15.75">
      <c r="A115" s="53" t="s">
        <v>376</v>
      </c>
      <c r="B115" s="328" t="s">
        <v>256</v>
      </c>
      <c r="C115" s="462">
        <f>SUM(C116:C123)</f>
        <v>0</v>
      </c>
      <c r="D115" s="462">
        <f>SUM(D116:D123)</f>
        <v>0</v>
      </c>
      <c r="E115" s="302">
        <f>SUM(E116:E123)</f>
        <v>0</v>
      </c>
    </row>
    <row r="116" spans="1:5" ht="15.75">
      <c r="A116" s="53" t="s">
        <v>150</v>
      </c>
      <c r="B116" s="329" t="s">
        <v>257</v>
      </c>
      <c r="C116" s="499"/>
      <c r="D116" s="462"/>
      <c r="E116" s="327"/>
    </row>
    <row r="117" spans="1:5" ht="13.5" customHeight="1">
      <c r="A117" s="53" t="s">
        <v>258</v>
      </c>
      <c r="B117" s="330" t="s">
        <v>259</v>
      </c>
      <c r="C117" s="499"/>
      <c r="D117" s="462"/>
      <c r="E117" s="327"/>
    </row>
    <row r="118" spans="1:5" ht="15.75">
      <c r="A118" s="53" t="s">
        <v>260</v>
      </c>
      <c r="B118" s="321" t="s">
        <v>18</v>
      </c>
      <c r="C118" s="499"/>
      <c r="D118" s="462"/>
      <c r="E118" s="327"/>
    </row>
    <row r="119" spans="1:5" ht="15.75">
      <c r="A119" s="53" t="s">
        <v>261</v>
      </c>
      <c r="B119" s="321" t="s">
        <v>262</v>
      </c>
      <c r="C119" s="499"/>
      <c r="D119" s="462"/>
      <c r="E119" s="327"/>
    </row>
    <row r="120" spans="1:5" ht="15.75">
      <c r="A120" s="53" t="s">
        <v>263</v>
      </c>
      <c r="B120" s="321" t="s">
        <v>264</v>
      </c>
      <c r="C120" s="499"/>
      <c r="D120" s="462"/>
      <c r="E120" s="327"/>
    </row>
    <row r="121" spans="1:5" ht="15.75" customHeight="1">
      <c r="A121" s="53" t="s">
        <v>265</v>
      </c>
      <c r="B121" s="321" t="s">
        <v>247</v>
      </c>
      <c r="C121" s="499"/>
      <c r="D121" s="462"/>
      <c r="E121" s="327"/>
    </row>
    <row r="122" spans="1:5" ht="15.75">
      <c r="A122" s="53" t="s">
        <v>266</v>
      </c>
      <c r="B122" s="321" t="s">
        <v>267</v>
      </c>
      <c r="C122" s="499"/>
      <c r="D122" s="462"/>
      <c r="E122" s="327"/>
    </row>
    <row r="123" spans="1:5" ht="16.5" customHeight="1" thickBot="1">
      <c r="A123" s="57" t="s">
        <v>268</v>
      </c>
      <c r="B123" s="321" t="s">
        <v>269</v>
      </c>
      <c r="C123" s="500"/>
      <c r="D123" s="465"/>
      <c r="E123" s="331"/>
    </row>
    <row r="124" spans="1:5" ht="16.5" thickBot="1">
      <c r="A124" s="344" t="s">
        <v>313</v>
      </c>
      <c r="B124" s="284" t="s">
        <v>270</v>
      </c>
      <c r="C124" s="497">
        <f>+C125+C126</f>
        <v>0</v>
      </c>
      <c r="D124" s="458">
        <f>+D125+D126</f>
        <v>0</v>
      </c>
      <c r="E124" s="459">
        <f>+E125+E126</f>
        <v>200</v>
      </c>
    </row>
    <row r="125" spans="1:5" ht="15.75">
      <c r="A125" s="53" t="s">
        <v>360</v>
      </c>
      <c r="B125" s="78" t="s">
        <v>452</v>
      </c>
      <c r="C125" s="498"/>
      <c r="D125" s="460"/>
      <c r="E125" s="461">
        <v>200</v>
      </c>
    </row>
    <row r="126" spans="1:5" ht="16.5" thickBot="1">
      <c r="A126" s="55" t="s">
        <v>361</v>
      </c>
      <c r="B126" s="326" t="s">
        <v>455</v>
      </c>
      <c r="C126" s="493"/>
      <c r="D126" s="465"/>
      <c r="E126" s="331"/>
    </row>
    <row r="127" spans="1:5" ht="16.5" thickBot="1">
      <c r="A127" s="344" t="s">
        <v>314</v>
      </c>
      <c r="B127" s="284" t="s">
        <v>271</v>
      </c>
      <c r="C127" s="497">
        <f>+C94+C110+C124</f>
        <v>52050</v>
      </c>
      <c r="D127" s="458">
        <f>+D94+D110+D124</f>
        <v>100784</v>
      </c>
      <c r="E127" s="459">
        <f>+E94+E110+E124</f>
        <v>118585</v>
      </c>
    </row>
    <row r="128" spans="1:5" ht="32.25" thickBot="1">
      <c r="A128" s="344" t="s">
        <v>315</v>
      </c>
      <c r="B128" s="284" t="s">
        <v>272</v>
      </c>
      <c r="C128" s="497">
        <f>+C129+C130+C131</f>
        <v>0</v>
      </c>
      <c r="D128" s="458">
        <f>+D129+D130+D131</f>
        <v>0</v>
      </c>
      <c r="E128" s="459">
        <f>+E129+E130+E131</f>
        <v>0</v>
      </c>
    </row>
    <row r="129" spans="1:5" ht="15.75">
      <c r="A129" s="53" t="s">
        <v>129</v>
      </c>
      <c r="B129" s="78" t="s">
        <v>273</v>
      </c>
      <c r="C129" s="499"/>
      <c r="D129" s="462"/>
      <c r="E129" s="327"/>
    </row>
    <row r="130" spans="1:5" ht="15" customHeight="1">
      <c r="A130" s="53" t="s">
        <v>131</v>
      </c>
      <c r="B130" s="78" t="s">
        <v>274</v>
      </c>
      <c r="C130" s="499"/>
      <c r="D130" s="462"/>
      <c r="E130" s="327"/>
    </row>
    <row r="131" spans="1:5" ht="16.5" thickBot="1">
      <c r="A131" s="57" t="s">
        <v>133</v>
      </c>
      <c r="B131" s="283" t="s">
        <v>275</v>
      </c>
      <c r="C131" s="499"/>
      <c r="D131" s="462"/>
      <c r="E131" s="327"/>
    </row>
    <row r="132" spans="1:5" ht="16.5" thickBot="1">
      <c r="A132" s="344" t="s">
        <v>316</v>
      </c>
      <c r="B132" s="284" t="s">
        <v>276</v>
      </c>
      <c r="C132" s="497">
        <f>+C133+C134+C135+C136</f>
        <v>0</v>
      </c>
      <c r="D132" s="458">
        <f>+D133+D134+D135+D136</f>
        <v>0</v>
      </c>
      <c r="E132" s="459">
        <f>+E133+E134+E135+E136</f>
        <v>0</v>
      </c>
    </row>
    <row r="133" spans="1:5" ht="15.75">
      <c r="A133" s="53" t="s">
        <v>363</v>
      </c>
      <c r="B133" s="78" t="s">
        <v>277</v>
      </c>
      <c r="C133" s="499"/>
      <c r="D133" s="462"/>
      <c r="E133" s="327"/>
    </row>
    <row r="134" spans="1:5" ht="15.75">
      <c r="A134" s="53" t="s">
        <v>364</v>
      </c>
      <c r="B134" s="78" t="s">
        <v>278</v>
      </c>
      <c r="C134" s="499"/>
      <c r="D134" s="462"/>
      <c r="E134" s="327"/>
    </row>
    <row r="135" spans="1:5" ht="15.75">
      <c r="A135" s="53" t="s">
        <v>443</v>
      </c>
      <c r="B135" s="78" t="s">
        <v>279</v>
      </c>
      <c r="C135" s="499"/>
      <c r="D135" s="462"/>
      <c r="E135" s="327"/>
    </row>
    <row r="136" spans="1:5" ht="16.5" thickBot="1">
      <c r="A136" s="57" t="s">
        <v>461</v>
      </c>
      <c r="B136" s="283" t="s">
        <v>280</v>
      </c>
      <c r="C136" s="499"/>
      <c r="D136" s="462"/>
      <c r="E136" s="327"/>
    </row>
    <row r="137" spans="1:5" ht="16.5" thickBot="1">
      <c r="A137" s="344" t="s">
        <v>317</v>
      </c>
      <c r="B137" s="284" t="s">
        <v>281</v>
      </c>
      <c r="C137" s="501">
        <f>+C138+C139+C140+C141</f>
        <v>910</v>
      </c>
      <c r="D137" s="466">
        <f>+D138+D139+D140+D141</f>
        <v>1739</v>
      </c>
      <c r="E137" s="467">
        <f>+E138+E139+E140+E141</f>
        <v>1074</v>
      </c>
    </row>
    <row r="138" spans="1:5" ht="15.75">
      <c r="A138" s="53" t="s">
        <v>365</v>
      </c>
      <c r="B138" s="78" t="s">
        <v>282</v>
      </c>
      <c r="C138" s="499"/>
      <c r="D138" s="462"/>
      <c r="E138" s="327"/>
    </row>
    <row r="139" spans="1:5" ht="15.75">
      <c r="A139" s="53" t="s">
        <v>456</v>
      </c>
      <c r="B139" s="78" t="s">
        <v>283</v>
      </c>
      <c r="C139" s="499">
        <v>910</v>
      </c>
      <c r="D139" s="462">
        <v>1739</v>
      </c>
      <c r="E139" s="327">
        <v>1074</v>
      </c>
    </row>
    <row r="140" spans="1:5" ht="15.75">
      <c r="A140" s="53" t="s">
        <v>184</v>
      </c>
      <c r="B140" s="78" t="s">
        <v>284</v>
      </c>
      <c r="C140" s="499"/>
      <c r="D140" s="462"/>
      <c r="E140" s="327"/>
    </row>
    <row r="141" spans="1:5" ht="16.5" thickBot="1">
      <c r="A141" s="57" t="s">
        <v>186</v>
      </c>
      <c r="B141" s="283" t="s">
        <v>285</v>
      </c>
      <c r="C141" s="499"/>
      <c r="D141" s="462"/>
      <c r="E141" s="327"/>
    </row>
    <row r="142" spans="1:5" ht="16.5" thickBot="1">
      <c r="A142" s="344" t="s">
        <v>318</v>
      </c>
      <c r="B142" s="284" t="s">
        <v>286</v>
      </c>
      <c r="C142" s="502">
        <f>+C143+C144+C145+C146</f>
        <v>0</v>
      </c>
      <c r="D142" s="503">
        <f>+D143+D144+D145+D146</f>
        <v>0</v>
      </c>
      <c r="E142" s="504">
        <f>+E143+E144+E145+E146</f>
        <v>0</v>
      </c>
    </row>
    <row r="143" spans="1:5" ht="15.75">
      <c r="A143" s="53" t="s">
        <v>412</v>
      </c>
      <c r="B143" s="78" t="s">
        <v>287</v>
      </c>
      <c r="C143" s="499"/>
      <c r="D143" s="462"/>
      <c r="E143" s="327"/>
    </row>
    <row r="144" spans="1:5" ht="15.75">
      <c r="A144" s="53" t="s">
        <v>413</v>
      </c>
      <c r="B144" s="78" t="s">
        <v>288</v>
      </c>
      <c r="C144" s="499"/>
      <c r="D144" s="462"/>
      <c r="E144" s="327"/>
    </row>
    <row r="145" spans="1:5" ht="15.75">
      <c r="A145" s="53" t="s">
        <v>191</v>
      </c>
      <c r="B145" s="78" t="s">
        <v>289</v>
      </c>
      <c r="C145" s="499"/>
      <c r="D145" s="462"/>
      <c r="E145" s="327"/>
    </row>
    <row r="146" spans="1:5" ht="16.5" thickBot="1">
      <c r="A146" s="53" t="s">
        <v>193</v>
      </c>
      <c r="B146" s="78" t="s">
        <v>290</v>
      </c>
      <c r="C146" s="499"/>
      <c r="D146" s="462"/>
      <c r="E146" s="327"/>
    </row>
    <row r="147" spans="1:5" ht="16.5" thickBot="1">
      <c r="A147" s="344" t="s">
        <v>319</v>
      </c>
      <c r="B147" s="284" t="s">
        <v>291</v>
      </c>
      <c r="C147" s="505">
        <f>+C128+C132+C137+C142</f>
        <v>910</v>
      </c>
      <c r="D147" s="506">
        <f>+D128+D132+D137+D142</f>
        <v>1739</v>
      </c>
      <c r="E147" s="507">
        <f>+E128+E132+E137+E142</f>
        <v>1074</v>
      </c>
    </row>
    <row r="148" spans="1:5" ht="16.5" thickBot="1">
      <c r="A148" s="344" t="s">
        <v>320</v>
      </c>
      <c r="B148" s="512" t="s">
        <v>463</v>
      </c>
      <c r="C148" s="505"/>
      <c r="D148" s="506"/>
      <c r="E148" s="507"/>
    </row>
    <row r="149" spans="1:5" ht="16.5" thickBot="1">
      <c r="A149" s="344" t="s">
        <v>321</v>
      </c>
      <c r="B149" s="334" t="s">
        <v>19</v>
      </c>
      <c r="C149" s="505">
        <f>+C127+C147+C148</f>
        <v>52960</v>
      </c>
      <c r="D149" s="506">
        <f>+D127+D147</f>
        <v>102523</v>
      </c>
      <c r="E149" s="507">
        <f>+E127+E147</f>
        <v>119659</v>
      </c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4" ht="15.75">
      <c r="C154" s="51"/>
    </row>
    <row r="155" spans="3:5" ht="15.75">
      <c r="C155" s="453"/>
      <c r="D155" s="453"/>
      <c r="E155" s="453"/>
    </row>
    <row r="156" s="457" customFormat="1" ht="15.75"/>
    <row r="157" ht="15.75">
      <c r="C157" s="51"/>
    </row>
    <row r="158" ht="15.75">
      <c r="C158" s="51"/>
    </row>
    <row r="159" ht="15.75">
      <c r="C159" s="51"/>
    </row>
    <row r="160" ht="15.75">
      <c r="C160" s="51"/>
    </row>
    <row r="161" ht="15.75">
      <c r="C161" s="51"/>
    </row>
    <row r="162" ht="15.75">
      <c r="C162" s="51"/>
    </row>
    <row r="163" ht="15.75">
      <c r="C163" s="51"/>
    </row>
    <row r="164" ht="15.75">
      <c r="C164" s="51"/>
    </row>
    <row r="165" ht="15.75">
      <c r="C165" s="51"/>
    </row>
    <row r="166" ht="15.75">
      <c r="C166" s="51"/>
    </row>
    <row r="167" ht="15.75">
      <c r="C167" s="51"/>
    </row>
    <row r="168" ht="15.75">
      <c r="C168" s="51"/>
    </row>
    <row r="169" ht="15.75">
      <c r="C169" s="51"/>
    </row>
  </sheetData>
  <sheetProtection/>
  <mergeCells count="4">
    <mergeCell ref="A1:E1"/>
    <mergeCell ref="A90:E90"/>
    <mergeCell ref="A91:B91"/>
    <mergeCell ref="A2:B2"/>
  </mergeCells>
  <printOptions horizontalCentered="1"/>
  <pageMargins left="0.7874015748031497" right="0.7874015748031497" top="0.7086614173228347" bottom="0.39" header="0.2755905511811024" footer="0.5511811023622047"/>
  <pageSetup fitToHeight="2" horizontalDpi="600" verticalDpi="600" orientation="portrait" paperSize="9" scale="50" r:id="rId1"/>
  <headerFooter alignWithMargins="0">
    <oddHeader>&amp;C&amp;"Times New Roman CE,Félkövér"&amp;12&amp;UTájékoztató kimutatások, mérlegek&amp;U
Olcsva Község Önkormányzata 
2020. ÉVI KÖLTSÉGVETÉSÉNEK MÉRLEGE&amp;R&amp;"Times New Roman CE,Félkövér dőlt"&amp;11 1. számú tájékoztató tábla</oddHeader>
  </headerFooter>
  <rowBreaks count="1" manualBreakCount="1">
    <brk id="89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</sheetPr>
  <dimension ref="A1:J18"/>
  <sheetViews>
    <sheetView view="pageLayout" workbookViewId="0" topLeftCell="A1">
      <selection activeCell="H3" sqref="H3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1" t="s">
        <v>339</v>
      </c>
    </row>
    <row r="2" spans="1:9" s="12" customFormat="1" ht="14.25">
      <c r="A2" s="693" t="s">
        <v>348</v>
      </c>
      <c r="B2" s="688" t="s">
        <v>358</v>
      </c>
      <c r="C2" s="693" t="s">
        <v>359</v>
      </c>
      <c r="D2" s="693" t="s">
        <v>577</v>
      </c>
      <c r="E2" s="690" t="s">
        <v>347</v>
      </c>
      <c r="F2" s="691"/>
      <c r="G2" s="691"/>
      <c r="H2" s="692"/>
      <c r="I2" s="688" t="s">
        <v>63</v>
      </c>
    </row>
    <row r="3" spans="1:9" s="13" customFormat="1" ht="24.75" thickBot="1">
      <c r="A3" s="694"/>
      <c r="B3" s="689"/>
      <c r="C3" s="689"/>
      <c r="D3" s="694"/>
      <c r="E3" s="45" t="s">
        <v>535</v>
      </c>
      <c r="F3" s="45" t="s">
        <v>540</v>
      </c>
      <c r="G3" s="45" t="s">
        <v>578</v>
      </c>
      <c r="H3" s="46" t="s">
        <v>579</v>
      </c>
      <c r="I3" s="689"/>
    </row>
    <row r="4" spans="1:9" s="14" customFormat="1" ht="15" thickBot="1">
      <c r="A4" s="47" t="s">
        <v>38</v>
      </c>
      <c r="B4" s="239" t="s">
        <v>39</v>
      </c>
      <c r="C4" s="47" t="s">
        <v>40</v>
      </c>
      <c r="D4" s="239" t="s">
        <v>44</v>
      </c>
      <c r="E4" s="47" t="s">
        <v>45</v>
      </c>
      <c r="F4" s="47" t="s">
        <v>46</v>
      </c>
      <c r="G4" s="47" t="s">
        <v>47</v>
      </c>
      <c r="H4" s="47" t="s">
        <v>50</v>
      </c>
      <c r="I4" s="261" t="s">
        <v>64</v>
      </c>
    </row>
    <row r="5" spans="1:9" ht="21.75" thickBot="1">
      <c r="A5" s="47" t="s">
        <v>311</v>
      </c>
      <c r="B5" s="240" t="s">
        <v>56</v>
      </c>
      <c r="C5" s="159"/>
      <c r="D5" s="253">
        <f>D6</f>
        <v>0</v>
      </c>
      <c r="E5" s="153">
        <f>E6</f>
        <v>0</v>
      </c>
      <c r="F5" s="153">
        <f>F6</f>
        <v>0</v>
      </c>
      <c r="G5" s="153">
        <f>G6</f>
        <v>0</v>
      </c>
      <c r="H5" s="153">
        <f>H6</f>
        <v>0</v>
      </c>
      <c r="I5" s="262">
        <f aca="true" t="shared" si="0" ref="I5:I17">SUM(D5:H5)</f>
        <v>0</v>
      </c>
    </row>
    <row r="6" spans="1:9" ht="13.5" thickBot="1">
      <c r="A6" s="236" t="s">
        <v>312</v>
      </c>
      <c r="B6" s="241" t="s">
        <v>54</v>
      </c>
      <c r="C6" s="247"/>
      <c r="D6" s="254">
        <v>0</v>
      </c>
      <c r="E6" s="155"/>
      <c r="F6" s="155"/>
      <c r="G6" s="155"/>
      <c r="H6" s="155"/>
      <c r="I6" s="263">
        <f t="shared" si="0"/>
        <v>0</v>
      </c>
    </row>
    <row r="7" spans="1:9" ht="21.75" thickBot="1">
      <c r="A7" s="47" t="s">
        <v>313</v>
      </c>
      <c r="B7" s="240" t="s">
        <v>62</v>
      </c>
      <c r="C7" s="159"/>
      <c r="D7" s="253">
        <f>SUM(D8:D10)</f>
        <v>0</v>
      </c>
      <c r="E7" s="153">
        <f>SUM(E8:E10)</f>
        <v>0</v>
      </c>
      <c r="F7" s="153">
        <f>SUM(F8:F10)</f>
        <v>0</v>
      </c>
      <c r="G7" s="153">
        <f>SUM(G8:G10)</f>
        <v>0</v>
      </c>
      <c r="H7" s="153">
        <f>SUM(H8:H10)</f>
        <v>0</v>
      </c>
      <c r="I7" s="262">
        <f t="shared" si="0"/>
        <v>0</v>
      </c>
    </row>
    <row r="8" spans="1:9" ht="12.75">
      <c r="A8" s="236" t="s">
        <v>314</v>
      </c>
      <c r="B8" s="242"/>
      <c r="C8" s="248"/>
      <c r="D8" s="255"/>
      <c r="E8" s="268"/>
      <c r="F8" s="268"/>
      <c r="G8" s="268"/>
      <c r="H8" s="268"/>
      <c r="I8" s="264"/>
    </row>
    <row r="9" spans="1:9" ht="12.75">
      <c r="A9" s="236" t="s">
        <v>315</v>
      </c>
      <c r="B9" s="243"/>
      <c r="C9" s="247"/>
      <c r="D9" s="254"/>
      <c r="E9" s="155"/>
      <c r="F9" s="155"/>
      <c r="G9" s="155"/>
      <c r="H9" s="155"/>
      <c r="I9" s="263"/>
    </row>
    <row r="10" spans="1:9" ht="13.5" thickBot="1">
      <c r="A10" s="237" t="s">
        <v>316</v>
      </c>
      <c r="B10" s="244"/>
      <c r="C10" s="249"/>
      <c r="D10" s="256"/>
      <c r="E10" s="269"/>
      <c r="F10" s="269"/>
      <c r="G10" s="269"/>
      <c r="H10" s="269"/>
      <c r="I10" s="265">
        <f t="shared" si="0"/>
        <v>0</v>
      </c>
    </row>
    <row r="11" spans="1:9" ht="13.5" thickBot="1">
      <c r="A11" s="47" t="s">
        <v>317</v>
      </c>
      <c r="B11" s="240" t="s">
        <v>433</v>
      </c>
      <c r="C11" s="159"/>
      <c r="D11" s="253">
        <f>SUM(D12:D12)</f>
        <v>0</v>
      </c>
      <c r="E11" s="153">
        <f>SUM(E12:E12)</f>
        <v>0</v>
      </c>
      <c r="F11" s="153">
        <f>SUM(F12:F12)</f>
        <v>0</v>
      </c>
      <c r="G11" s="153">
        <f>SUM(G12:G12)</f>
        <v>0</v>
      </c>
      <c r="H11" s="153">
        <f>SUM(H12:H12)</f>
        <v>0</v>
      </c>
      <c r="I11" s="262">
        <f t="shared" si="0"/>
        <v>0</v>
      </c>
    </row>
    <row r="12" spans="1:9" ht="13.5" thickBot="1">
      <c r="A12" s="48" t="s">
        <v>318</v>
      </c>
      <c r="B12" s="271"/>
      <c r="C12" s="250"/>
      <c r="D12" s="257"/>
      <c r="E12" s="270">
        <v>0</v>
      </c>
      <c r="F12" s="270">
        <v>0</v>
      </c>
      <c r="G12" s="270">
        <v>0</v>
      </c>
      <c r="H12" s="270">
        <v>0</v>
      </c>
      <c r="I12" s="266">
        <f t="shared" si="0"/>
        <v>0</v>
      </c>
    </row>
    <row r="13" spans="1:10" ht="13.5" thickBot="1">
      <c r="A13" s="47" t="s">
        <v>319</v>
      </c>
      <c r="B13" s="240" t="s">
        <v>434</v>
      </c>
      <c r="C13" s="159"/>
      <c r="D13" s="253">
        <f>SUM(D14)</f>
        <v>0</v>
      </c>
      <c r="E13" s="153">
        <f>SUM(E14)</f>
        <v>0</v>
      </c>
      <c r="F13" s="153">
        <f>SUM(F14)</f>
        <v>0</v>
      </c>
      <c r="G13" s="153">
        <f>SUM(G14)</f>
        <v>0</v>
      </c>
      <c r="H13" s="153">
        <f>SUM(H14)</f>
        <v>0</v>
      </c>
      <c r="I13" s="262">
        <f t="shared" si="0"/>
        <v>0</v>
      </c>
      <c r="J13" s="15"/>
    </row>
    <row r="14" spans="1:9" ht="13.5" thickBot="1">
      <c r="A14" s="238" t="s">
        <v>320</v>
      </c>
      <c r="B14" s="246" t="s">
        <v>349</v>
      </c>
      <c r="C14" s="251">
        <v>0</v>
      </c>
      <c r="D14" s="258">
        <v>0</v>
      </c>
      <c r="E14" s="156">
        <v>0</v>
      </c>
      <c r="F14" s="156">
        <v>0</v>
      </c>
      <c r="G14" s="156">
        <v>0</v>
      </c>
      <c r="H14" s="156">
        <v>0</v>
      </c>
      <c r="I14" s="267">
        <v>0</v>
      </c>
    </row>
    <row r="15" spans="1:9" ht="13.5" thickBot="1">
      <c r="A15" s="47" t="s">
        <v>321</v>
      </c>
      <c r="B15" s="245" t="s">
        <v>435</v>
      </c>
      <c r="C15" s="159"/>
      <c r="D15" s="253">
        <f>D16</f>
        <v>0</v>
      </c>
      <c r="E15" s="153">
        <f>E16</f>
        <v>0</v>
      </c>
      <c r="F15" s="153">
        <f>F16</f>
        <v>0</v>
      </c>
      <c r="G15" s="153">
        <f>G16</f>
        <v>0</v>
      </c>
      <c r="H15" s="153">
        <f>H16</f>
        <v>0</v>
      </c>
      <c r="I15" s="262">
        <f t="shared" si="0"/>
        <v>0</v>
      </c>
    </row>
    <row r="16" spans="1:9" ht="13.5" thickBot="1">
      <c r="A16" s="49" t="s">
        <v>322</v>
      </c>
      <c r="B16" s="246" t="s">
        <v>349</v>
      </c>
      <c r="C16" s="252">
        <v>0</v>
      </c>
      <c r="D16" s="259">
        <v>0</v>
      </c>
      <c r="E16" s="157">
        <v>0</v>
      </c>
      <c r="F16" s="157">
        <v>0</v>
      </c>
      <c r="G16" s="157">
        <v>0</v>
      </c>
      <c r="H16" s="157">
        <v>0</v>
      </c>
      <c r="I16" s="266">
        <f t="shared" si="0"/>
        <v>0</v>
      </c>
    </row>
    <row r="17" spans="1:9" ht="13.5" thickBot="1">
      <c r="A17" s="686" t="s">
        <v>65</v>
      </c>
      <c r="B17" s="687"/>
      <c r="C17" s="158"/>
      <c r="D17" s="260">
        <f>SUM(D5,D7,D11,D13,D15)</f>
        <v>0</v>
      </c>
      <c r="E17" s="154">
        <f>E5+E7+E11+E13+E15</f>
        <v>0</v>
      </c>
      <c r="F17" s="154">
        <f>F5+F7+F11+F13+F15</f>
        <v>0</v>
      </c>
      <c r="G17" s="154">
        <f>G5+G7+G11+G13+G15</f>
        <v>0</v>
      </c>
      <c r="H17" s="154">
        <f>H5+H7+H11+H13+H15</f>
        <v>0</v>
      </c>
      <c r="I17" s="262">
        <f t="shared" si="0"/>
        <v>0</v>
      </c>
    </row>
    <row r="18" ht="12.75">
      <c r="G18" s="116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C17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5.875" style="115" customWidth="1"/>
    <col min="2" max="2" width="91.50390625" style="105" customWidth="1"/>
    <col min="3" max="3" width="20.875" style="105" bestFit="1" customWidth="1"/>
    <col min="4" max="16384" width="9.375" style="105" customWidth="1"/>
  </cols>
  <sheetData>
    <row r="1" spans="1:3" s="97" customFormat="1" ht="16.5" thickBot="1">
      <c r="A1" s="96"/>
      <c r="C1" s="98" t="s">
        <v>339</v>
      </c>
    </row>
    <row r="2" spans="1:3" s="102" customFormat="1" ht="48" thickBot="1">
      <c r="A2" s="99" t="s">
        <v>309</v>
      </c>
      <c r="B2" s="100" t="s">
        <v>310</v>
      </c>
      <c r="C2" s="101" t="s">
        <v>350</v>
      </c>
    </row>
    <row r="3" spans="1:3" s="102" customFormat="1" ht="16.5" thickBot="1">
      <c r="A3" s="99">
        <v>1</v>
      </c>
      <c r="B3" s="100">
        <v>2</v>
      </c>
      <c r="C3" s="101">
        <v>3</v>
      </c>
    </row>
    <row r="4" spans="1:3" ht="15.75">
      <c r="A4" s="103" t="s">
        <v>311</v>
      </c>
      <c r="B4" s="104" t="s">
        <v>407</v>
      </c>
      <c r="C4" s="148">
        <v>0</v>
      </c>
    </row>
    <row r="5" spans="1:3" ht="15.75">
      <c r="A5" s="106" t="s">
        <v>312</v>
      </c>
      <c r="B5" s="107" t="s">
        <v>408</v>
      </c>
      <c r="C5" s="149">
        <v>0</v>
      </c>
    </row>
    <row r="6" spans="1:3" ht="15.75">
      <c r="A6" s="106" t="s">
        <v>313</v>
      </c>
      <c r="B6" s="107" t="s">
        <v>379</v>
      </c>
      <c r="C6" s="149">
        <v>0</v>
      </c>
    </row>
    <row r="7" spans="1:3" ht="15.75">
      <c r="A7" s="106" t="s">
        <v>314</v>
      </c>
      <c r="B7" s="107" t="s">
        <v>380</v>
      </c>
      <c r="C7" s="149">
        <v>0</v>
      </c>
    </row>
    <row r="8" spans="1:3" ht="15.75">
      <c r="A8" s="106" t="s">
        <v>315</v>
      </c>
      <c r="B8" s="107" t="s">
        <v>406</v>
      </c>
      <c r="C8" s="149">
        <v>102</v>
      </c>
    </row>
    <row r="9" spans="1:3" s="108" customFormat="1" ht="31.5">
      <c r="A9" s="192" t="s">
        <v>316</v>
      </c>
      <c r="B9" s="160" t="s">
        <v>504</v>
      </c>
      <c r="C9" s="150">
        <v>102</v>
      </c>
    </row>
    <row r="10" spans="1:3" ht="31.5">
      <c r="A10" s="106" t="s">
        <v>317</v>
      </c>
      <c r="B10" s="107" t="s">
        <v>465</v>
      </c>
      <c r="C10" s="149">
        <v>473</v>
      </c>
    </row>
    <row r="11" spans="1:3" ht="15.75">
      <c r="A11" s="106" t="s">
        <v>318</v>
      </c>
      <c r="B11" s="107" t="s">
        <v>466</v>
      </c>
      <c r="C11" s="149"/>
    </row>
    <row r="12" spans="1:3" ht="15.75">
      <c r="A12" s="106" t="s">
        <v>319</v>
      </c>
      <c r="B12" s="107" t="s">
        <v>449</v>
      </c>
      <c r="C12" s="149">
        <v>0</v>
      </c>
    </row>
    <row r="13" spans="1:3" ht="15.75">
      <c r="A13" s="106" t="s">
        <v>320</v>
      </c>
      <c r="B13" s="107" t="s">
        <v>381</v>
      </c>
      <c r="C13" s="149">
        <v>56</v>
      </c>
    </row>
    <row r="14" spans="1:3" s="108" customFormat="1" ht="47.25">
      <c r="A14" s="193" t="s">
        <v>321</v>
      </c>
      <c r="B14" s="160" t="s">
        <v>505</v>
      </c>
      <c r="C14" s="194">
        <v>56</v>
      </c>
    </row>
    <row r="15" spans="1:3" ht="16.5" thickBot="1">
      <c r="A15" s="109" t="s">
        <v>322</v>
      </c>
      <c r="B15" s="110" t="s">
        <v>382</v>
      </c>
      <c r="C15" s="151">
        <v>0</v>
      </c>
    </row>
    <row r="16" spans="1:3" s="113" customFormat="1" ht="16.5" thickBot="1">
      <c r="A16" s="111" t="s">
        <v>323</v>
      </c>
      <c r="B16" s="112" t="s">
        <v>334</v>
      </c>
      <c r="C16" s="152">
        <f>C4+C5+C6+C7+C8+C10+C11+C12+C13+C15</f>
        <v>631</v>
      </c>
    </row>
    <row r="17" spans="1:3" ht="15.75">
      <c r="A17" s="114"/>
      <c r="B17" s="695"/>
      <c r="C17" s="695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80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R81"/>
  <sheetViews>
    <sheetView tabSelected="1" workbookViewId="0" topLeftCell="A2">
      <selection activeCell="P5" sqref="P5:P25"/>
    </sheetView>
  </sheetViews>
  <sheetFormatPr defaultColWidth="9.00390625" defaultRowHeight="12.75"/>
  <cols>
    <col min="1" max="1" width="4.875" style="517" customWidth="1"/>
    <col min="2" max="2" width="54.00390625" style="516" customWidth="1"/>
    <col min="3" max="3" width="9.875" style="516" bestFit="1" customWidth="1"/>
    <col min="4" max="4" width="10.00390625" style="516" bestFit="1" customWidth="1"/>
    <col min="5" max="5" width="9.50390625" style="516" customWidth="1"/>
    <col min="6" max="6" width="9.875" style="516" bestFit="1" customWidth="1"/>
    <col min="7" max="7" width="9.50390625" style="516" bestFit="1" customWidth="1"/>
    <col min="8" max="9" width="9.875" style="516" bestFit="1" customWidth="1"/>
    <col min="10" max="10" width="10.875" style="516" bestFit="1" customWidth="1"/>
    <col min="11" max="14" width="9.50390625" style="516" customWidth="1"/>
    <col min="15" max="15" width="12.625" style="517" customWidth="1"/>
    <col min="16" max="16" width="9.375" style="516" customWidth="1"/>
    <col min="17" max="17" width="16.875" style="516" bestFit="1" customWidth="1"/>
    <col min="18" max="16384" width="9.375" style="516" customWidth="1"/>
  </cols>
  <sheetData>
    <row r="1" spans="1:15" ht="15.75">
      <c r="A1" s="699" t="s">
        <v>22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</row>
    <row r="2" ht="16.5" thickBot="1">
      <c r="O2" s="518" t="s">
        <v>335</v>
      </c>
    </row>
    <row r="3" spans="1:15" s="517" customFormat="1" ht="63.75" thickBot="1">
      <c r="A3" s="519" t="s">
        <v>309</v>
      </c>
      <c r="B3" s="520" t="s">
        <v>340</v>
      </c>
      <c r="C3" s="520" t="s">
        <v>351</v>
      </c>
      <c r="D3" s="520" t="s">
        <v>352</v>
      </c>
      <c r="E3" s="520" t="s">
        <v>353</v>
      </c>
      <c r="F3" s="520" t="s">
        <v>354</v>
      </c>
      <c r="G3" s="520" t="s">
        <v>355</v>
      </c>
      <c r="H3" s="520" t="s">
        <v>356</v>
      </c>
      <c r="I3" s="520" t="s">
        <v>357</v>
      </c>
      <c r="J3" s="520" t="s">
        <v>23</v>
      </c>
      <c r="K3" s="520" t="s">
        <v>24</v>
      </c>
      <c r="L3" s="520" t="s">
        <v>25</v>
      </c>
      <c r="M3" s="520" t="s">
        <v>26</v>
      </c>
      <c r="N3" s="520" t="s">
        <v>27</v>
      </c>
      <c r="O3" s="521" t="s">
        <v>334</v>
      </c>
    </row>
    <row r="4" spans="1:15" s="523" customFormat="1" ht="16.5" thickBot="1">
      <c r="A4" s="522" t="s">
        <v>311</v>
      </c>
      <c r="B4" s="696" t="s">
        <v>336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8"/>
    </row>
    <row r="5" spans="1:18" s="523" customFormat="1" ht="15.75">
      <c r="A5" s="524" t="s">
        <v>312</v>
      </c>
      <c r="B5" s="525" t="s">
        <v>93</v>
      </c>
      <c r="C5" s="526">
        <v>3220</v>
      </c>
      <c r="D5" s="526">
        <v>2147</v>
      </c>
      <c r="E5" s="526">
        <v>2148</v>
      </c>
      <c r="F5" s="526">
        <v>2147</v>
      </c>
      <c r="G5" s="526">
        <v>26027</v>
      </c>
      <c r="H5" s="526">
        <v>2148</v>
      </c>
      <c r="I5" s="526">
        <v>2147</v>
      </c>
      <c r="J5" s="526">
        <v>2148</v>
      </c>
      <c r="K5" s="526">
        <v>2147</v>
      </c>
      <c r="L5" s="526">
        <v>2147</v>
      </c>
      <c r="M5" s="526">
        <v>2147</v>
      </c>
      <c r="N5" s="526">
        <v>2147</v>
      </c>
      <c r="O5" s="527">
        <f aca="true" t="shared" si="0" ref="O5:O14">SUM(C5:N5)</f>
        <v>50720</v>
      </c>
      <c r="Q5" s="554"/>
      <c r="R5" s="554"/>
    </row>
    <row r="6" spans="1:18" s="515" customFormat="1" ht="15.75">
      <c r="A6" s="528" t="s">
        <v>313</v>
      </c>
      <c r="B6" s="529" t="s">
        <v>28</v>
      </c>
      <c r="C6" s="530">
        <v>820</v>
      </c>
      <c r="D6" s="530">
        <v>716</v>
      </c>
      <c r="E6" s="530">
        <v>13819</v>
      </c>
      <c r="F6" s="530">
        <v>592</v>
      </c>
      <c r="G6" s="530">
        <v>592</v>
      </c>
      <c r="H6" s="530">
        <v>891</v>
      </c>
      <c r="I6" s="530">
        <v>592</v>
      </c>
      <c r="J6" s="530">
        <v>592</v>
      </c>
      <c r="K6" s="530">
        <v>592</v>
      </c>
      <c r="L6" s="530">
        <v>592</v>
      </c>
      <c r="M6" s="530">
        <v>592</v>
      </c>
      <c r="N6" s="530">
        <v>592</v>
      </c>
      <c r="O6" s="531">
        <f t="shared" si="0"/>
        <v>20982</v>
      </c>
      <c r="P6" s="634"/>
      <c r="Q6" s="555"/>
      <c r="R6" s="555"/>
    </row>
    <row r="7" spans="1:18" s="515" customFormat="1" ht="15.75">
      <c r="A7" s="528" t="s">
        <v>314</v>
      </c>
      <c r="B7" s="532" t="s">
        <v>29</v>
      </c>
      <c r="C7" s="533"/>
      <c r="D7" s="533"/>
      <c r="E7" s="533"/>
      <c r="F7" s="533"/>
      <c r="G7" s="533">
        <v>17554</v>
      </c>
      <c r="H7" s="533"/>
      <c r="I7" s="533"/>
      <c r="J7" s="533"/>
      <c r="K7" s="533">
        <v>0</v>
      </c>
      <c r="L7" s="533"/>
      <c r="M7" s="533"/>
      <c r="N7" s="533"/>
      <c r="O7" s="534">
        <f t="shared" si="0"/>
        <v>17554</v>
      </c>
      <c r="P7" s="634"/>
      <c r="Q7" s="555"/>
      <c r="R7" s="555"/>
    </row>
    <row r="8" spans="1:18" s="515" customFormat="1" ht="15.75">
      <c r="A8" s="528" t="s">
        <v>315</v>
      </c>
      <c r="B8" s="535" t="s">
        <v>411</v>
      </c>
      <c r="C8" s="530"/>
      <c r="D8" s="530"/>
      <c r="E8" s="530">
        <v>2498</v>
      </c>
      <c r="F8" s="530">
        <v>248</v>
      </c>
      <c r="G8" s="530"/>
      <c r="H8" s="530"/>
      <c r="I8" s="530"/>
      <c r="J8" s="530"/>
      <c r="K8" s="530">
        <v>2586</v>
      </c>
      <c r="L8" s="530">
        <v>312</v>
      </c>
      <c r="M8" s="530"/>
      <c r="N8" s="530"/>
      <c r="O8" s="531">
        <f t="shared" si="0"/>
        <v>5644</v>
      </c>
      <c r="P8" s="634"/>
      <c r="Q8" s="555"/>
      <c r="R8" s="555"/>
    </row>
    <row r="9" spans="1:18" s="515" customFormat="1" ht="15.75">
      <c r="A9" s="528" t="s">
        <v>316</v>
      </c>
      <c r="B9" s="535" t="s">
        <v>30</v>
      </c>
      <c r="C9" s="530">
        <v>147</v>
      </c>
      <c r="D9" s="530">
        <v>2</v>
      </c>
      <c r="E9" s="530">
        <v>356</v>
      </c>
      <c r="F9" s="530">
        <v>69</v>
      </c>
      <c r="G9" s="530">
        <v>10</v>
      </c>
      <c r="H9" s="530">
        <v>10</v>
      </c>
      <c r="I9" s="530">
        <v>73</v>
      </c>
      <c r="J9" s="530">
        <v>5</v>
      </c>
      <c r="K9" s="530">
        <v>7</v>
      </c>
      <c r="L9" s="530">
        <v>71</v>
      </c>
      <c r="M9" s="530">
        <v>3</v>
      </c>
      <c r="N9" s="530">
        <v>3</v>
      </c>
      <c r="O9" s="531">
        <f t="shared" si="0"/>
        <v>756</v>
      </c>
      <c r="P9" s="634"/>
      <c r="Q9" s="555"/>
      <c r="R9" s="555"/>
    </row>
    <row r="10" spans="1:18" s="515" customFormat="1" ht="15.75">
      <c r="A10" s="528" t="s">
        <v>317</v>
      </c>
      <c r="B10" s="535" t="s">
        <v>70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1">
        <f t="shared" si="0"/>
        <v>0</v>
      </c>
      <c r="P10" s="634"/>
      <c r="Q10" s="555"/>
      <c r="R10" s="555"/>
    </row>
    <row r="11" spans="1:18" s="515" customFormat="1" ht="15.75">
      <c r="A11" s="528" t="s">
        <v>318</v>
      </c>
      <c r="B11" s="535" t="s">
        <v>119</v>
      </c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1">
        <f t="shared" si="0"/>
        <v>0</v>
      </c>
      <c r="Q11" s="555"/>
      <c r="R11" s="555"/>
    </row>
    <row r="12" spans="1:18" s="515" customFormat="1" ht="15.75">
      <c r="A12" s="528" t="s">
        <v>319</v>
      </c>
      <c r="B12" s="529" t="s">
        <v>135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1">
        <f t="shared" si="0"/>
        <v>0</v>
      </c>
      <c r="Q12" s="555"/>
      <c r="R12" s="555"/>
    </row>
    <row r="13" spans="1:18" s="515" customFormat="1" ht="16.5" thickBot="1">
      <c r="A13" s="528" t="s">
        <v>320</v>
      </c>
      <c r="B13" s="535" t="s">
        <v>31</v>
      </c>
      <c r="C13" s="530">
        <v>24003</v>
      </c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1">
        <f t="shared" si="0"/>
        <v>24003</v>
      </c>
      <c r="Q13" s="555"/>
      <c r="R13" s="555"/>
    </row>
    <row r="14" spans="1:18" s="523" customFormat="1" ht="16.5" thickBot="1">
      <c r="A14" s="522" t="s">
        <v>321</v>
      </c>
      <c r="B14" s="536" t="s">
        <v>377</v>
      </c>
      <c r="C14" s="537">
        <f aca="true" t="shared" si="1" ref="C14:N14">SUM(C5:C13)</f>
        <v>28190</v>
      </c>
      <c r="D14" s="537">
        <f t="shared" si="1"/>
        <v>2865</v>
      </c>
      <c r="E14" s="537">
        <f t="shared" si="1"/>
        <v>18821</v>
      </c>
      <c r="F14" s="537">
        <f t="shared" si="1"/>
        <v>3056</v>
      </c>
      <c r="G14" s="537">
        <f t="shared" si="1"/>
        <v>44183</v>
      </c>
      <c r="H14" s="537">
        <f t="shared" si="1"/>
        <v>3049</v>
      </c>
      <c r="I14" s="537">
        <f t="shared" si="1"/>
        <v>2812</v>
      </c>
      <c r="J14" s="537">
        <f t="shared" si="1"/>
        <v>2745</v>
      </c>
      <c r="K14" s="537">
        <f t="shared" si="1"/>
        <v>5332</v>
      </c>
      <c r="L14" s="537">
        <f t="shared" si="1"/>
        <v>3122</v>
      </c>
      <c r="M14" s="537">
        <f t="shared" si="1"/>
        <v>2742</v>
      </c>
      <c r="N14" s="537">
        <f t="shared" si="1"/>
        <v>2742</v>
      </c>
      <c r="O14" s="538">
        <f t="shared" si="0"/>
        <v>119659</v>
      </c>
      <c r="Q14" s="554"/>
      <c r="R14" s="554"/>
    </row>
    <row r="15" spans="1:18" s="523" customFormat="1" ht="16.5" thickBot="1">
      <c r="A15" s="522" t="s">
        <v>322</v>
      </c>
      <c r="B15" s="696" t="s">
        <v>338</v>
      </c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8"/>
      <c r="Q15" s="554"/>
      <c r="R15" s="554"/>
    </row>
    <row r="16" spans="1:18" s="515" customFormat="1" ht="15.75">
      <c r="A16" s="539" t="s">
        <v>323</v>
      </c>
      <c r="B16" s="540" t="s">
        <v>341</v>
      </c>
      <c r="C16" s="533">
        <v>1552</v>
      </c>
      <c r="D16" s="533">
        <v>1471</v>
      </c>
      <c r="E16" s="533">
        <v>1375</v>
      </c>
      <c r="F16" s="533">
        <v>1509</v>
      </c>
      <c r="G16" s="533">
        <v>1375</v>
      </c>
      <c r="H16" s="533">
        <v>1375</v>
      </c>
      <c r="I16" s="533">
        <v>1375</v>
      </c>
      <c r="J16" s="533">
        <v>1375</v>
      </c>
      <c r="K16" s="533">
        <v>1375</v>
      </c>
      <c r="L16" s="533">
        <v>1138</v>
      </c>
      <c r="M16" s="533">
        <v>1138</v>
      </c>
      <c r="N16" s="533">
        <v>1138</v>
      </c>
      <c r="O16" s="534">
        <f aca="true" t="shared" si="2" ref="O16:O25">SUM(C16:N16)</f>
        <v>16196</v>
      </c>
      <c r="Q16" s="556"/>
      <c r="R16" s="555"/>
    </row>
    <row r="17" spans="1:18" s="515" customFormat="1" ht="31.5">
      <c r="A17" s="528" t="s">
        <v>324</v>
      </c>
      <c r="B17" s="529" t="s">
        <v>416</v>
      </c>
      <c r="C17" s="530">
        <v>225</v>
      </c>
      <c r="D17" s="530">
        <v>213</v>
      </c>
      <c r="E17" s="530">
        <v>198</v>
      </c>
      <c r="F17" s="530">
        <v>219</v>
      </c>
      <c r="G17" s="530">
        <v>198</v>
      </c>
      <c r="H17" s="530">
        <v>198</v>
      </c>
      <c r="I17" s="530">
        <v>198</v>
      </c>
      <c r="J17" s="530">
        <v>198</v>
      </c>
      <c r="K17" s="530">
        <v>198</v>
      </c>
      <c r="L17" s="530">
        <v>164</v>
      </c>
      <c r="M17" s="530">
        <v>164</v>
      </c>
      <c r="N17" s="530">
        <v>164</v>
      </c>
      <c r="O17" s="531">
        <f t="shared" si="2"/>
        <v>2337</v>
      </c>
      <c r="Q17" s="555"/>
      <c r="R17" s="555"/>
    </row>
    <row r="18" spans="1:18" s="515" customFormat="1" ht="15.75">
      <c r="A18" s="528" t="s">
        <v>325</v>
      </c>
      <c r="B18" s="535" t="s">
        <v>393</v>
      </c>
      <c r="C18" s="530">
        <v>1235</v>
      </c>
      <c r="D18" s="530">
        <v>1980</v>
      </c>
      <c r="E18" s="530">
        <v>2129</v>
      </c>
      <c r="F18" s="530">
        <v>2647</v>
      </c>
      <c r="G18" s="530">
        <v>2219</v>
      </c>
      <c r="H18" s="530">
        <v>2992</v>
      </c>
      <c r="I18" s="530">
        <v>2610</v>
      </c>
      <c r="J18" s="530">
        <v>3086</v>
      </c>
      <c r="K18" s="530">
        <v>2052</v>
      </c>
      <c r="L18" s="530">
        <v>2150</v>
      </c>
      <c r="M18" s="530">
        <v>1825</v>
      </c>
      <c r="N18" s="530">
        <v>1383</v>
      </c>
      <c r="O18" s="531">
        <f t="shared" si="2"/>
        <v>26308</v>
      </c>
      <c r="Q18" s="555"/>
      <c r="R18" s="555"/>
    </row>
    <row r="19" spans="1:18" s="515" customFormat="1" ht="15.75">
      <c r="A19" s="528" t="s">
        <v>326</v>
      </c>
      <c r="B19" s="535" t="s">
        <v>417</v>
      </c>
      <c r="C19" s="530">
        <v>972</v>
      </c>
      <c r="D19" s="530">
        <v>972</v>
      </c>
      <c r="E19" s="530">
        <v>972</v>
      </c>
      <c r="F19" s="530">
        <v>972</v>
      </c>
      <c r="G19" s="530">
        <v>972</v>
      </c>
      <c r="H19" s="530">
        <v>972</v>
      </c>
      <c r="I19" s="530">
        <v>972</v>
      </c>
      <c r="J19" s="530">
        <v>972</v>
      </c>
      <c r="K19" s="530">
        <v>976</v>
      </c>
      <c r="L19" s="530">
        <v>972</v>
      </c>
      <c r="M19" s="530">
        <v>972</v>
      </c>
      <c r="N19" s="530">
        <v>972</v>
      </c>
      <c r="O19" s="531">
        <f t="shared" si="2"/>
        <v>11668</v>
      </c>
      <c r="Q19" s="555"/>
      <c r="R19" s="555"/>
    </row>
    <row r="20" spans="1:18" s="515" customFormat="1" ht="15.75">
      <c r="A20" s="528" t="s">
        <v>468</v>
      </c>
      <c r="B20" s="535" t="s">
        <v>32</v>
      </c>
      <c r="C20" s="530">
        <v>35</v>
      </c>
      <c r="D20" s="530">
        <v>35</v>
      </c>
      <c r="E20" s="530">
        <v>1272</v>
      </c>
      <c r="F20" s="530">
        <v>744</v>
      </c>
      <c r="G20" s="530">
        <v>12481</v>
      </c>
      <c r="H20" s="530">
        <v>744</v>
      </c>
      <c r="I20" s="530">
        <v>744</v>
      </c>
      <c r="J20" s="530">
        <v>744</v>
      </c>
      <c r="K20" s="530">
        <v>744</v>
      </c>
      <c r="L20" s="530">
        <v>744</v>
      </c>
      <c r="M20" s="530">
        <v>744</v>
      </c>
      <c r="N20" s="530">
        <v>744</v>
      </c>
      <c r="O20" s="531">
        <f t="shared" si="2"/>
        <v>19775</v>
      </c>
      <c r="Q20" s="555"/>
      <c r="R20" s="555"/>
    </row>
    <row r="21" spans="1:18" s="515" customFormat="1" ht="15.75">
      <c r="A21" s="528" t="s">
        <v>469</v>
      </c>
      <c r="B21" s="535" t="s">
        <v>137</v>
      </c>
      <c r="C21" s="530"/>
      <c r="D21" s="530"/>
      <c r="E21" s="530"/>
      <c r="F21" s="530"/>
      <c r="G21" s="530"/>
      <c r="H21" s="530"/>
      <c r="I21" s="530">
        <v>36662</v>
      </c>
      <c r="J21" s="530"/>
      <c r="K21" s="530"/>
      <c r="L21" s="530"/>
      <c r="M21" s="530"/>
      <c r="N21" s="530"/>
      <c r="O21" s="531">
        <f t="shared" si="2"/>
        <v>36662</v>
      </c>
      <c r="Q21" s="555"/>
      <c r="R21" s="555"/>
    </row>
    <row r="22" spans="1:15" s="515" customFormat="1" ht="15.75">
      <c r="A22" s="528" t="s">
        <v>470</v>
      </c>
      <c r="B22" s="529" t="s">
        <v>419</v>
      </c>
      <c r="C22" s="530"/>
      <c r="D22" s="530"/>
      <c r="E22" s="530"/>
      <c r="F22" s="530"/>
      <c r="G22" s="530">
        <v>5639</v>
      </c>
      <c r="H22" s="530"/>
      <c r="I22" s="530"/>
      <c r="J22" s="530"/>
      <c r="K22" s="530"/>
      <c r="L22" s="530"/>
      <c r="M22" s="530"/>
      <c r="N22" s="530"/>
      <c r="O22" s="531">
        <f t="shared" si="2"/>
        <v>5639</v>
      </c>
    </row>
    <row r="23" spans="1:15" s="515" customFormat="1" ht="15.75">
      <c r="A23" s="528" t="s">
        <v>471</v>
      </c>
      <c r="B23" s="535" t="s">
        <v>256</v>
      </c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1">
        <f t="shared" si="2"/>
        <v>0</v>
      </c>
    </row>
    <row r="24" spans="1:17" s="515" customFormat="1" ht="16.5" thickBot="1">
      <c r="A24" s="528" t="s">
        <v>472</v>
      </c>
      <c r="B24" s="535" t="s">
        <v>33</v>
      </c>
      <c r="C24" s="530">
        <v>1074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1">
        <f t="shared" si="2"/>
        <v>1074</v>
      </c>
      <c r="Q24" s="555"/>
    </row>
    <row r="25" spans="1:17" s="523" customFormat="1" ht="16.5" thickBot="1">
      <c r="A25" s="541" t="s">
        <v>473</v>
      </c>
      <c r="B25" s="536" t="s">
        <v>489</v>
      </c>
      <c r="C25" s="537">
        <f aca="true" t="shared" si="3" ref="C25:N25">SUM(C16:C24)</f>
        <v>5093</v>
      </c>
      <c r="D25" s="537">
        <f t="shared" si="3"/>
        <v>4671</v>
      </c>
      <c r="E25" s="537">
        <f t="shared" si="3"/>
        <v>5946</v>
      </c>
      <c r="F25" s="537">
        <f t="shared" si="3"/>
        <v>6091</v>
      </c>
      <c r="G25" s="537">
        <f t="shared" si="3"/>
        <v>22884</v>
      </c>
      <c r="H25" s="537">
        <f t="shared" si="3"/>
        <v>6281</v>
      </c>
      <c r="I25" s="537">
        <f t="shared" si="3"/>
        <v>42561</v>
      </c>
      <c r="J25" s="537">
        <f t="shared" si="3"/>
        <v>6375</v>
      </c>
      <c r="K25" s="537">
        <f t="shared" si="3"/>
        <v>5345</v>
      </c>
      <c r="L25" s="537">
        <f t="shared" si="3"/>
        <v>5168</v>
      </c>
      <c r="M25" s="537">
        <f t="shared" si="3"/>
        <v>4843</v>
      </c>
      <c r="N25" s="537">
        <f t="shared" si="3"/>
        <v>4401</v>
      </c>
      <c r="O25" s="538">
        <f t="shared" si="2"/>
        <v>119659</v>
      </c>
      <c r="Q25" s="557"/>
    </row>
    <row r="26" spans="1:15" ht="16.5" thickBot="1">
      <c r="A26" s="541" t="s">
        <v>474</v>
      </c>
      <c r="B26" s="542" t="s">
        <v>378</v>
      </c>
      <c r="C26" s="543">
        <f aca="true" t="shared" si="4" ref="C26:N26">C14-C25</f>
        <v>23097</v>
      </c>
      <c r="D26" s="543">
        <f t="shared" si="4"/>
        <v>-1806</v>
      </c>
      <c r="E26" s="543">
        <f t="shared" si="4"/>
        <v>12875</v>
      </c>
      <c r="F26" s="543">
        <f t="shared" si="4"/>
        <v>-3035</v>
      </c>
      <c r="G26" s="543">
        <f t="shared" si="4"/>
        <v>21299</v>
      </c>
      <c r="H26" s="543">
        <f t="shared" si="4"/>
        <v>-3232</v>
      </c>
      <c r="I26" s="543">
        <f t="shared" si="4"/>
        <v>-39749</v>
      </c>
      <c r="J26" s="543">
        <f t="shared" si="4"/>
        <v>-3630</v>
      </c>
      <c r="K26" s="543">
        <f t="shared" si="4"/>
        <v>-13</v>
      </c>
      <c r="L26" s="543">
        <f t="shared" si="4"/>
        <v>-2046</v>
      </c>
      <c r="M26" s="543">
        <f t="shared" si="4"/>
        <v>-2101</v>
      </c>
      <c r="N26" s="543">
        <f t="shared" si="4"/>
        <v>-1659</v>
      </c>
      <c r="O26" s="544">
        <v>0</v>
      </c>
    </row>
    <row r="27" spans="6:15" ht="15.75" hidden="1">
      <c r="F27" s="545">
        <f>E26+F26</f>
        <v>9840</v>
      </c>
      <c r="G27" s="546">
        <f>F27+G26</f>
        <v>31139</v>
      </c>
      <c r="H27" s="546">
        <f aca="true" t="shared" si="5" ref="H27:O27">G27+H26</f>
        <v>27907</v>
      </c>
      <c r="I27" s="546">
        <f t="shared" si="5"/>
        <v>-11842</v>
      </c>
      <c r="J27" s="546">
        <f t="shared" si="5"/>
        <v>-15472</v>
      </c>
      <c r="K27" s="546">
        <f t="shared" si="5"/>
        <v>-15485</v>
      </c>
      <c r="L27" s="546">
        <f t="shared" si="5"/>
        <v>-17531</v>
      </c>
      <c r="M27" s="546">
        <f t="shared" si="5"/>
        <v>-19632</v>
      </c>
      <c r="N27" s="546">
        <f t="shared" si="5"/>
        <v>-21291</v>
      </c>
      <c r="O27" s="546">
        <f t="shared" si="5"/>
        <v>-21291</v>
      </c>
    </row>
    <row r="28" spans="2:15" ht="15.75">
      <c r="B28" s="514"/>
      <c r="C28" s="514"/>
      <c r="D28" s="514"/>
      <c r="O28" s="516"/>
    </row>
    <row r="29" ht="15.75">
      <c r="O29" s="516"/>
    </row>
    <row r="30" ht="15.75">
      <c r="O30" s="516"/>
    </row>
    <row r="31" ht="15.75">
      <c r="O31" s="516"/>
    </row>
    <row r="32" ht="15.75">
      <c r="O32" s="516"/>
    </row>
    <row r="33" ht="15.75">
      <c r="O33" s="516"/>
    </row>
    <row r="34" ht="15.75">
      <c r="O34" s="516"/>
    </row>
    <row r="35" ht="15.75">
      <c r="O35" s="516"/>
    </row>
    <row r="36" ht="15.75">
      <c r="O36" s="516"/>
    </row>
    <row r="37" ht="15.75">
      <c r="O37" s="516"/>
    </row>
    <row r="38" ht="15.75">
      <c r="O38" s="516"/>
    </row>
    <row r="39" ht="15.75">
      <c r="O39" s="516"/>
    </row>
    <row r="40" ht="15.75">
      <c r="O40" s="516"/>
    </row>
    <row r="41" ht="15.75">
      <c r="O41" s="516"/>
    </row>
    <row r="42" ht="15.75">
      <c r="O42" s="516"/>
    </row>
    <row r="43" ht="15.75">
      <c r="O43" s="516"/>
    </row>
    <row r="44" ht="15.75">
      <c r="O44" s="516"/>
    </row>
    <row r="45" ht="15.75">
      <c r="O45" s="516"/>
    </row>
    <row r="46" ht="15.75">
      <c r="O46" s="516"/>
    </row>
    <row r="47" ht="15.75">
      <c r="O47" s="516"/>
    </row>
    <row r="48" ht="15.75">
      <c r="O48" s="516"/>
    </row>
    <row r="49" ht="15.75">
      <c r="O49" s="516"/>
    </row>
    <row r="50" ht="15.75">
      <c r="O50" s="516"/>
    </row>
    <row r="51" ht="15.75">
      <c r="O51" s="516"/>
    </row>
    <row r="52" ht="15.75">
      <c r="O52" s="516"/>
    </row>
    <row r="53" ht="15.75">
      <c r="O53" s="516"/>
    </row>
    <row r="54" ht="15.75">
      <c r="O54" s="516"/>
    </row>
    <row r="55" ht="15.75">
      <c r="O55" s="516"/>
    </row>
    <row r="56" ht="15.75">
      <c r="O56" s="516"/>
    </row>
    <row r="57" ht="15.75">
      <c r="O57" s="516"/>
    </row>
    <row r="58" ht="15.75">
      <c r="O58" s="516"/>
    </row>
    <row r="59" ht="15.75">
      <c r="O59" s="516"/>
    </row>
    <row r="60" ht="15.75">
      <c r="O60" s="516"/>
    </row>
    <row r="61" ht="15.75">
      <c r="O61" s="516"/>
    </row>
    <row r="62" ht="15.75">
      <c r="O62" s="516"/>
    </row>
    <row r="63" ht="15.75">
      <c r="O63" s="516"/>
    </row>
    <row r="64" ht="15.75">
      <c r="O64" s="516"/>
    </row>
    <row r="65" ht="15.75">
      <c r="O65" s="516"/>
    </row>
    <row r="66" ht="15.75">
      <c r="O66" s="516"/>
    </row>
    <row r="67" ht="15.75">
      <c r="O67" s="516"/>
    </row>
    <row r="68" ht="15.75">
      <c r="O68" s="516"/>
    </row>
    <row r="69" ht="15.75">
      <c r="O69" s="516"/>
    </row>
    <row r="70" ht="15.75">
      <c r="O70" s="516"/>
    </row>
    <row r="71" ht="15.75">
      <c r="O71" s="516"/>
    </row>
    <row r="72" ht="15.75">
      <c r="O72" s="516"/>
    </row>
    <row r="73" ht="15.75">
      <c r="O73" s="516"/>
    </row>
    <row r="74" ht="15.75">
      <c r="O74" s="516"/>
    </row>
    <row r="75" ht="15.75">
      <c r="O75" s="516"/>
    </row>
    <row r="76" ht="15.75">
      <c r="O76" s="516"/>
    </row>
    <row r="77" ht="15.75">
      <c r="O77" s="516"/>
    </row>
    <row r="78" ht="15.75">
      <c r="O78" s="516"/>
    </row>
    <row r="79" ht="15.75">
      <c r="O79" s="516"/>
    </row>
    <row r="80" ht="15.75">
      <c r="O80" s="516"/>
    </row>
    <row r="81" ht="15.75">
      <c r="O81" s="516"/>
    </row>
  </sheetData>
  <sheetProtection/>
  <mergeCells count="3">
    <mergeCell ref="B4:O4"/>
    <mergeCell ref="B15:O15"/>
    <mergeCell ref="A1:O1"/>
  </mergeCells>
  <printOptions horizontalCentered="1" verticalCentered="1"/>
  <pageMargins left="0.3937007874015748" right="0.4724409448818898" top="0.4330708661417323" bottom="0.3937007874015748" header="0.1968503937007874" footer="0.31496062992125984"/>
  <pageSetup fitToHeight="1" fitToWidth="1" horizontalDpi="600" verticalDpi="600" orientation="landscape" paperSize="9" scale="69" r:id="rId1"/>
  <headerFooter alignWithMargins="0">
    <oddHeader>&amp;R&amp;"Times New Roman CE,Félkövér dőlt"&amp;11 4.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J17"/>
  <sheetViews>
    <sheetView zoomScaleSheetLayoutView="75" zoomScalePageLayoutView="0" workbookViewId="0" topLeftCell="A1">
      <selection activeCell="A2" sqref="A2:J2"/>
    </sheetView>
  </sheetViews>
  <sheetFormatPr defaultColWidth="12.00390625" defaultRowHeight="12.75"/>
  <cols>
    <col min="1" max="8" width="12.00390625" style="164" customWidth="1"/>
    <col min="9" max="10" width="18.875" style="164" bestFit="1" customWidth="1"/>
    <col min="11" max="16384" width="12.00390625" style="164" customWidth="1"/>
  </cols>
  <sheetData>
    <row r="1" spans="1:9" ht="15.75">
      <c r="A1" s="163"/>
      <c r="B1" s="163"/>
      <c r="C1" s="163"/>
      <c r="D1" s="163"/>
      <c r="E1" s="163"/>
      <c r="F1" s="163"/>
      <c r="G1" s="163"/>
      <c r="H1" s="163"/>
      <c r="I1" s="163"/>
    </row>
    <row r="2" spans="1:10" ht="15.75">
      <c r="A2" s="706" t="s">
        <v>580</v>
      </c>
      <c r="B2" s="706"/>
      <c r="C2" s="706"/>
      <c r="D2" s="706"/>
      <c r="E2" s="706"/>
      <c r="F2" s="706"/>
      <c r="G2" s="706"/>
      <c r="H2" s="706"/>
      <c r="I2" s="706"/>
      <c r="J2" s="706"/>
    </row>
    <row r="3" spans="1:9" ht="15.75">
      <c r="A3" s="165"/>
      <c r="B3" s="165"/>
      <c r="C3" s="165"/>
      <c r="D3" s="165"/>
      <c r="E3" s="165"/>
      <c r="F3" s="165"/>
      <c r="G3" s="165"/>
      <c r="H3" s="165"/>
      <c r="I3" s="166"/>
    </row>
    <row r="4" spans="1:9" ht="15.75">
      <c r="A4" s="165"/>
      <c r="B4" s="165"/>
      <c r="C4" s="165"/>
      <c r="D4" s="165"/>
      <c r="E4" s="165"/>
      <c r="F4" s="165"/>
      <c r="G4" s="165"/>
      <c r="H4" s="165"/>
      <c r="I4" s="167"/>
    </row>
    <row r="5" spans="1:10" ht="16.5" thickBot="1">
      <c r="A5" s="165"/>
      <c r="B5" s="165"/>
      <c r="C5" s="165"/>
      <c r="D5" s="165"/>
      <c r="E5" s="165"/>
      <c r="F5" s="165"/>
      <c r="G5" s="165"/>
      <c r="H5" s="165"/>
      <c r="I5" s="168"/>
      <c r="J5" s="169" t="s">
        <v>335</v>
      </c>
    </row>
    <row r="6" spans="1:10" ht="48" thickBot="1">
      <c r="A6" s="703" t="s">
        <v>340</v>
      </c>
      <c r="B6" s="704"/>
      <c r="C6" s="704"/>
      <c r="D6" s="704"/>
      <c r="E6" s="704"/>
      <c r="F6" s="704"/>
      <c r="G6" s="704"/>
      <c r="H6" s="705"/>
      <c r="I6" s="170" t="s">
        <v>539</v>
      </c>
      <c r="J6" s="170" t="s">
        <v>570</v>
      </c>
    </row>
    <row r="7" spans="1:10" ht="16.5" thickBot="1">
      <c r="A7" s="701">
        <v>1</v>
      </c>
      <c r="B7" s="702"/>
      <c r="C7" s="702"/>
      <c r="D7" s="702"/>
      <c r="E7" s="702"/>
      <c r="F7" s="702"/>
      <c r="G7" s="702"/>
      <c r="H7" s="702"/>
      <c r="I7" s="171">
        <v>3</v>
      </c>
      <c r="J7" s="171">
        <v>3</v>
      </c>
    </row>
    <row r="8" spans="1:10" ht="15.75">
      <c r="A8" s="172" t="s">
        <v>311</v>
      </c>
      <c r="B8" s="173" t="s">
        <v>467</v>
      </c>
      <c r="C8" s="173"/>
      <c r="D8" s="173"/>
      <c r="E8" s="173"/>
      <c r="F8" s="173"/>
      <c r="G8" s="173"/>
      <c r="H8" s="173"/>
      <c r="I8" s="174"/>
      <c r="J8" s="174"/>
    </row>
    <row r="9" spans="1:10" ht="15.75">
      <c r="A9" s="172" t="s">
        <v>312</v>
      </c>
      <c r="B9" s="617" t="s">
        <v>481</v>
      </c>
      <c r="C9" s="617"/>
      <c r="D9" s="617"/>
      <c r="E9" s="617"/>
      <c r="F9" s="617"/>
      <c r="G9" s="173"/>
      <c r="H9" s="173"/>
      <c r="I9" s="174">
        <v>11971</v>
      </c>
      <c r="J9" s="551">
        <v>11612</v>
      </c>
    </row>
    <row r="10" spans="1:10" ht="15.75">
      <c r="A10" s="172" t="s">
        <v>313</v>
      </c>
      <c r="B10" s="173" t="s">
        <v>1</v>
      </c>
      <c r="C10" s="173"/>
      <c r="D10" s="173"/>
      <c r="E10" s="173"/>
      <c r="F10" s="173"/>
      <c r="G10" s="173"/>
      <c r="H10" s="173"/>
      <c r="I10" s="175">
        <f>SUM(I8:I9)</f>
        <v>11971</v>
      </c>
      <c r="J10" s="175">
        <f>SUM(J8:J9)</f>
        <v>11612</v>
      </c>
    </row>
    <row r="11" spans="1:10" ht="15.75">
      <c r="A11" s="172"/>
      <c r="B11" s="173"/>
      <c r="C11" s="173"/>
      <c r="D11" s="173"/>
      <c r="E11" s="173"/>
      <c r="F11" s="173"/>
      <c r="G11" s="173"/>
      <c r="H11" s="173"/>
      <c r="I11" s="175"/>
      <c r="J11" s="175"/>
    </row>
    <row r="12" spans="1:10" ht="15.75">
      <c r="A12" s="172" t="s">
        <v>314</v>
      </c>
      <c r="B12" s="617" t="s">
        <v>482</v>
      </c>
      <c r="C12" s="617"/>
      <c r="D12" s="617"/>
      <c r="E12" s="617"/>
      <c r="F12" s="617"/>
      <c r="G12" s="173"/>
      <c r="H12" s="173"/>
      <c r="I12" s="174">
        <v>56</v>
      </c>
      <c r="J12" s="174">
        <v>56</v>
      </c>
    </row>
    <row r="13" spans="1:10" ht="15.75">
      <c r="A13" s="172" t="s">
        <v>315</v>
      </c>
      <c r="B13" s="173" t="s">
        <v>512</v>
      </c>
      <c r="C13" s="173"/>
      <c r="D13" s="173"/>
      <c r="E13" s="173"/>
      <c r="F13" s="173"/>
      <c r="G13" s="173"/>
      <c r="H13" s="173"/>
      <c r="I13" s="174">
        <v>1782</v>
      </c>
      <c r="J13" s="174">
        <v>1662</v>
      </c>
    </row>
    <row r="14" spans="1:10" ht="15.75">
      <c r="A14" s="172" t="s">
        <v>316</v>
      </c>
      <c r="B14" s="173" t="s">
        <v>480</v>
      </c>
      <c r="C14" s="173"/>
      <c r="D14" s="173"/>
      <c r="E14" s="173"/>
      <c r="F14" s="173"/>
      <c r="G14" s="173"/>
      <c r="H14" s="173"/>
      <c r="I14" s="174"/>
      <c r="J14" s="174"/>
    </row>
    <row r="15" spans="1:10" ht="15.75">
      <c r="A15" s="172" t="s">
        <v>317</v>
      </c>
      <c r="B15" s="173" t="s">
        <v>536</v>
      </c>
      <c r="C15" s="173"/>
      <c r="D15" s="173"/>
      <c r="E15" s="173"/>
      <c r="F15" s="173"/>
      <c r="G15" s="173"/>
      <c r="H15" s="173"/>
      <c r="I15" s="175">
        <f>SUM(I12:I14)</f>
        <v>1838</v>
      </c>
      <c r="J15" s="175">
        <f>SUM(J12:J14)</f>
        <v>1718</v>
      </c>
    </row>
    <row r="16" spans="1:10" ht="16.5" thickBot="1">
      <c r="A16" s="172"/>
      <c r="B16" s="173"/>
      <c r="C16" s="173"/>
      <c r="D16" s="173"/>
      <c r="E16" s="173"/>
      <c r="F16" s="173"/>
      <c r="G16" s="173"/>
      <c r="H16" s="173"/>
      <c r="I16" s="174"/>
      <c r="J16" s="174"/>
    </row>
    <row r="17" spans="1:10" ht="16.5" thickBot="1">
      <c r="A17" s="558" t="s">
        <v>471</v>
      </c>
      <c r="B17" s="176" t="s">
        <v>0</v>
      </c>
      <c r="C17" s="176"/>
      <c r="D17" s="176"/>
      <c r="E17" s="176"/>
      <c r="F17" s="176"/>
      <c r="G17" s="176"/>
      <c r="H17" s="176"/>
      <c r="I17" s="448">
        <f>SUM(I10+I15)</f>
        <v>13809</v>
      </c>
      <c r="J17" s="448">
        <f>SUM(J10+J15)</f>
        <v>13330</v>
      </c>
    </row>
  </sheetData>
  <sheetProtection/>
  <mergeCells count="3">
    <mergeCell ref="A7:H7"/>
    <mergeCell ref="A6:H6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Roman,Félkövér dőlt"&amp;12 5.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76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550</v>
      </c>
    </row>
    <row r="2" spans="1:3" s="17" customFormat="1" ht="15.75">
      <c r="A2" s="638" t="s">
        <v>496</v>
      </c>
      <c r="B2" s="638"/>
      <c r="C2" s="638"/>
    </row>
    <row r="3" spans="1:3" s="17" customFormat="1" ht="15.75">
      <c r="A3" s="120"/>
      <c r="B3" s="50"/>
      <c r="C3" s="221"/>
    </row>
    <row r="4" spans="1:3" ht="15.75">
      <c r="A4" s="640" t="s">
        <v>308</v>
      </c>
      <c r="B4" s="640"/>
      <c r="C4" s="640"/>
    </row>
    <row r="5" spans="1:3" ht="16.5" thickBot="1">
      <c r="A5" s="635" t="s">
        <v>401</v>
      </c>
      <c r="B5" s="635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548</v>
      </c>
    </row>
    <row r="7" spans="1:3" s="343" customFormat="1" ht="16.5" thickBot="1">
      <c r="A7" s="315" t="s">
        <v>38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50720</v>
      </c>
    </row>
    <row r="9" spans="1:3" s="343" customFormat="1" ht="15.75">
      <c r="A9" s="53" t="s">
        <v>366</v>
      </c>
      <c r="B9" s="299" t="s">
        <v>139</v>
      </c>
      <c r="C9" s="300">
        <f>'1. MÉRLEG'!C9-'1.2. ÖNK.VÁLL.'!C9-'1.3. ÁLL. ÁLLIG.'!C9</f>
        <v>11710</v>
      </c>
    </row>
    <row r="10" spans="1:3" s="343" customFormat="1" ht="15.75">
      <c r="A10" s="54" t="s">
        <v>367</v>
      </c>
      <c r="B10" s="301" t="s">
        <v>140</v>
      </c>
      <c r="C10" s="302">
        <f>'1. MÉRLEG'!C10-'1.2. ÖNK.VÁLL.'!C10-'1.3. ÁLL. ÁLLIG.'!C10</f>
        <v>0</v>
      </c>
    </row>
    <row r="11" spans="1:3" s="343" customFormat="1" ht="15.75">
      <c r="A11" s="54" t="s">
        <v>368</v>
      </c>
      <c r="B11" s="301" t="s">
        <v>141</v>
      </c>
      <c r="C11" s="302">
        <f>'1. MÉRLEG'!C11-'1.2. ÖNK.VÁLL.'!C11-'1.3. ÁLL. ÁLLIG.'!C11</f>
        <v>13330</v>
      </c>
    </row>
    <row r="12" spans="1:3" s="343" customFormat="1" ht="15.75">
      <c r="A12" s="54" t="s">
        <v>369</v>
      </c>
      <c r="B12" s="301" t="s">
        <v>142</v>
      </c>
      <c r="C12" s="302">
        <f>'1. MÉRLEG'!C12-'1.2. ÖNK.VÁLL.'!C12-'1.3. ÁLL. ÁLLIG.'!C12</f>
        <v>1800</v>
      </c>
    </row>
    <row r="13" spans="1:3" s="343" customFormat="1" ht="15.75">
      <c r="A13" s="54" t="s">
        <v>400</v>
      </c>
      <c r="B13" s="301" t="s">
        <v>143</v>
      </c>
      <c r="C13" s="302">
        <f>'1. MÉRLEG'!C13-'1.2. ÖNK.VÁLL.'!C13-'1.3. ÁLL. ÁLLIG.'!C13</f>
        <v>0</v>
      </c>
    </row>
    <row r="14" spans="1:3" s="343" customFormat="1" ht="16.5" thickBot="1">
      <c r="A14" s="55" t="s">
        <v>370</v>
      </c>
      <c r="B14" s="303" t="s">
        <v>144</v>
      </c>
      <c r="C14" s="302">
        <f>'1. MÉRLEG'!C14-'1.2. ÖNK.VÁLL.'!C14-'1.3. ÁLL. ÁLLIG.'!C14</f>
        <v>23880</v>
      </c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20982</v>
      </c>
    </row>
    <row r="16" spans="1:3" s="343" customFormat="1" ht="15.75">
      <c r="A16" s="53" t="s">
        <v>372</v>
      </c>
      <c r="B16" s="299" t="s">
        <v>128</v>
      </c>
      <c r="C16" s="300">
        <f>'1. MÉRLEG'!C16-'1.2. ÖNK.VÁLL.'!C16-'1.3. ÁLL. ÁLLIG.'!C16</f>
        <v>0</v>
      </c>
    </row>
    <row r="17" spans="1:3" s="343" customFormat="1" ht="15.75">
      <c r="A17" s="54" t="s">
        <v>373</v>
      </c>
      <c r="B17" s="301" t="s">
        <v>146</v>
      </c>
      <c r="C17" s="302">
        <f>'1. MÉRLEG'!C17-'1.2. ÖNK.VÁLL.'!C17-'1.3. ÁLL. ÁLLIG.'!C17</f>
        <v>0</v>
      </c>
    </row>
    <row r="18" spans="1:3" s="343" customFormat="1" ht="15.75">
      <c r="A18" s="54" t="s">
        <v>374</v>
      </c>
      <c r="B18" s="301" t="s">
        <v>147</v>
      </c>
      <c r="C18" s="302">
        <f>'1. MÉRLEG'!C18-'1.2. ÖNK.VÁLL.'!C18-'1.3. ÁLL. ÁLLIG.'!C18</f>
        <v>0</v>
      </c>
    </row>
    <row r="19" spans="1:3" s="343" customFormat="1" ht="15.75">
      <c r="A19" s="54" t="s">
        <v>375</v>
      </c>
      <c r="B19" s="301" t="s">
        <v>148</v>
      </c>
      <c r="C19" s="302">
        <f>'1. MÉRLEG'!C19-'1.2. ÖNK.VÁLL.'!C19-'1.3. ÁLL. ÁLLIG.'!C19</f>
        <v>0</v>
      </c>
    </row>
    <row r="20" spans="1:3" s="343" customFormat="1" ht="15.75">
      <c r="A20" s="54" t="s">
        <v>376</v>
      </c>
      <c r="B20" s="301" t="s">
        <v>149</v>
      </c>
      <c r="C20" s="302">
        <f>'1. MÉRLEG'!C20-'1.2. ÖNK.VÁLL.'!C20-'1.3. ÁLL. ÁLLIG.'!C20</f>
        <v>20982</v>
      </c>
    </row>
    <row r="21" spans="1:3" s="343" customFormat="1" ht="16.5" thickBot="1">
      <c r="A21" s="55" t="s">
        <v>150</v>
      </c>
      <c r="B21" s="303" t="s">
        <v>151</v>
      </c>
      <c r="C21" s="305">
        <f>'1. MÉRLEG'!C21-'1.2. ÖNK.VÁLL.'!C21-'1.3. ÁLL. ÁLLIG.'!C21</f>
        <v>0</v>
      </c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17554</v>
      </c>
    </row>
    <row r="23" spans="1:3" s="343" customFormat="1" ht="15.75">
      <c r="A23" s="53" t="s">
        <v>360</v>
      </c>
      <c r="B23" s="299" t="s">
        <v>153</v>
      </c>
      <c r="C23" s="300">
        <f>'1. MÉRLEG'!C23-'1.2. ÖNK.VÁLL.'!C23-'1.3. ÁLL. ÁLLIG.'!C23</f>
        <v>0</v>
      </c>
    </row>
    <row r="24" spans="1:3" s="343" customFormat="1" ht="15.75">
      <c r="A24" s="54" t="s">
        <v>361</v>
      </c>
      <c r="B24" s="301" t="s">
        <v>154</v>
      </c>
      <c r="C24" s="302">
        <f>'1. MÉRLEG'!C24-'1.2. ÖNK.VÁLL.'!C24-'1.3. ÁLL. ÁLLIG.'!C24</f>
        <v>0</v>
      </c>
    </row>
    <row r="25" spans="1:3" s="343" customFormat="1" ht="15.75">
      <c r="A25" s="54" t="s">
        <v>362</v>
      </c>
      <c r="B25" s="301" t="s">
        <v>155</v>
      </c>
      <c r="C25" s="302">
        <f>'1. MÉRLEG'!C25-'1.2. ÖNK.VÁLL.'!C25-'1.3. ÁLL. ÁLLIG.'!C25</f>
        <v>0</v>
      </c>
    </row>
    <row r="26" spans="1:3" s="343" customFormat="1" ht="15.75">
      <c r="A26" s="54" t="s">
        <v>156</v>
      </c>
      <c r="B26" s="301" t="s">
        <v>157</v>
      </c>
      <c r="C26" s="302">
        <f>'1. MÉRLEG'!C26-'1.2. ÖNK.VÁLL.'!C26-'1.3. ÁLL. ÁLLIG.'!C26</f>
        <v>0</v>
      </c>
    </row>
    <row r="27" spans="1:3" s="343" customFormat="1" ht="15.75">
      <c r="A27" s="54" t="s">
        <v>158</v>
      </c>
      <c r="B27" s="301" t="s">
        <v>159</v>
      </c>
      <c r="C27" s="302">
        <f>'1. MÉRLEG'!C27-'1.2. ÖNK.VÁLL.'!C27-'1.3. ÁLL. ÁLLIG.'!C27</f>
        <v>17554</v>
      </c>
    </row>
    <row r="28" spans="1:3" s="343" customFormat="1" ht="16.5" thickBot="1">
      <c r="A28" s="55" t="s">
        <v>160</v>
      </c>
      <c r="B28" s="303" t="s">
        <v>161</v>
      </c>
      <c r="C28" s="305">
        <f>'1. MÉRLEG'!C28-'1.2. ÖNK.VÁLL.'!C28-'1.3. ÁLL. ÁLLIG.'!C28</f>
        <v>17554</v>
      </c>
    </row>
    <row r="29" spans="1:3" s="343" customFormat="1" ht="16.5" thickBot="1">
      <c r="A29" s="344" t="s">
        <v>162</v>
      </c>
      <c r="B29" s="284" t="s">
        <v>60</v>
      </c>
      <c r="C29" s="306">
        <f>C30+C34+C35+C36+C37</f>
        <v>5644</v>
      </c>
    </row>
    <row r="30" spans="1:3" s="343" customFormat="1" ht="15.75">
      <c r="A30" s="53" t="s">
        <v>453</v>
      </c>
      <c r="B30" s="299" t="s">
        <v>61</v>
      </c>
      <c r="C30" s="307">
        <f>+C31+C33+C32</f>
        <v>3035</v>
      </c>
    </row>
    <row r="31" spans="1:3" s="343" customFormat="1" ht="15.75">
      <c r="A31" s="54" t="s">
        <v>306</v>
      </c>
      <c r="B31" s="301" t="s">
        <v>163</v>
      </c>
      <c r="C31" s="302">
        <f>'1. MÉRLEG'!C31-'1.2. ÖNK.VÁLL.'!C31-'1.3. ÁLL. ÁLLIG.'!C31</f>
        <v>1035</v>
      </c>
    </row>
    <row r="32" spans="1:3" s="343" customFormat="1" ht="15.75">
      <c r="A32" s="54" t="s">
        <v>307</v>
      </c>
      <c r="B32" s="427" t="s">
        <v>59</v>
      </c>
      <c r="C32" s="302">
        <f>'1. MÉRLEG'!C32-'1.2. ÖNK.VÁLL.'!C32-'1.3. ÁLL. ÁLLIG.'!C32</f>
        <v>2000</v>
      </c>
    </row>
    <row r="33" spans="1:3" s="343" customFormat="1" ht="15.75">
      <c r="A33" s="428" t="s">
        <v>57</v>
      </c>
      <c r="B33" s="427" t="s">
        <v>164</v>
      </c>
      <c r="C33" s="302">
        <f>'1. MÉRLEG'!C33-'1.2. ÖNK.VÁLL.'!C33-'1.3. ÁLL. ÁLLIG.'!C33</f>
        <v>0</v>
      </c>
    </row>
    <row r="34" spans="1:3" s="343" customFormat="1" ht="15.75">
      <c r="A34" s="54" t="s">
        <v>454</v>
      </c>
      <c r="B34" s="301" t="s">
        <v>58</v>
      </c>
      <c r="C34" s="302">
        <f>'1. MÉRLEG'!C34-'1.2. ÖNK.VÁLL.'!C34-'1.3. ÁLL. ÁLLIG.'!C34</f>
        <v>0</v>
      </c>
    </row>
    <row r="35" spans="1:3" s="343" customFormat="1" ht="15.75">
      <c r="A35" s="428" t="s">
        <v>458</v>
      </c>
      <c r="B35" s="301" t="s">
        <v>165</v>
      </c>
      <c r="C35" s="302">
        <f>'1. MÉRLEG'!C35-'1.2. ÖNK.VÁLL.'!C35-'1.3. ÁLL. ÁLLIG.'!C35</f>
        <v>0</v>
      </c>
    </row>
    <row r="36" spans="1:3" s="343" customFormat="1" ht="15.75">
      <c r="A36" s="428" t="s">
        <v>459</v>
      </c>
      <c r="B36" s="301" t="s">
        <v>457</v>
      </c>
      <c r="C36" s="302">
        <f>'1. MÉRLEG'!C36-'1.2. ÖNK.VÁLL.'!C36-'1.3. ÁLL. ÁLLIG.'!C36</f>
        <v>2554</v>
      </c>
    </row>
    <row r="37" spans="1:3" s="343" customFormat="1" ht="16.5" thickBot="1">
      <c r="A37" s="429" t="s">
        <v>460</v>
      </c>
      <c r="B37" s="303" t="s">
        <v>166</v>
      </c>
      <c r="C37" s="302">
        <f>'1. MÉRLEG'!C37-'1.2. ÖNK.VÁLL.'!C37-'1.3. ÁLL. ÁLLIG.'!C37</f>
        <v>55</v>
      </c>
    </row>
    <row r="38" spans="1:3" s="343" customFormat="1" ht="16.5" thickBot="1">
      <c r="A38" s="344" t="s">
        <v>315</v>
      </c>
      <c r="B38" s="297" t="s">
        <v>167</v>
      </c>
      <c r="C38" s="298">
        <f>SUM(C39:C48)</f>
        <v>756</v>
      </c>
    </row>
    <row r="39" spans="1:3" s="343" customFormat="1" ht="15.75">
      <c r="A39" s="53" t="s">
        <v>129</v>
      </c>
      <c r="B39" s="299" t="s">
        <v>120</v>
      </c>
      <c r="C39" s="300">
        <f>'1. MÉRLEG'!C39-'1.2. ÖNK.VÁLL.'!C39-'1.3. ÁLL. ÁLLIG.'!C39</f>
        <v>0</v>
      </c>
    </row>
    <row r="40" spans="1:3" s="343" customFormat="1" ht="15.75">
      <c r="A40" s="54" t="s">
        <v>131</v>
      </c>
      <c r="B40" s="301" t="s">
        <v>121</v>
      </c>
      <c r="C40" s="302">
        <f>'1. MÉRLEG'!C40-'1.2. ÖNK.VÁLL.'!C40-'1.3. ÁLL. ÁLLIG.'!C40</f>
        <v>396</v>
      </c>
    </row>
    <row r="41" spans="1:3" s="343" customFormat="1" ht="15.75">
      <c r="A41" s="54" t="s">
        <v>133</v>
      </c>
      <c r="B41" s="301" t="s">
        <v>122</v>
      </c>
      <c r="C41" s="302">
        <f>'1. MÉRLEG'!C41-'1.2. ÖNK.VÁLL.'!C41-'1.3. ÁLL. ÁLLIG.'!C41</f>
        <v>0</v>
      </c>
    </row>
    <row r="42" spans="1:3" s="343" customFormat="1" ht="15.75">
      <c r="A42" s="54" t="s">
        <v>168</v>
      </c>
      <c r="B42" s="301" t="s">
        <v>123</v>
      </c>
      <c r="C42" s="302">
        <f>'1. MÉRLEG'!C42-'1.2. ÖNK.VÁLL.'!C42-'1.3. ÁLL. ÁLLIG.'!C42</f>
        <v>0</v>
      </c>
    </row>
    <row r="43" spans="1:3" s="343" customFormat="1" ht="15.75">
      <c r="A43" s="54" t="s">
        <v>169</v>
      </c>
      <c r="B43" s="301" t="s">
        <v>124</v>
      </c>
      <c r="C43" s="302">
        <f>'1. MÉRLEG'!C43-'1.2. ÖNK.VÁLL.'!C43-'1.3. ÁLL. ÁLLIG.'!C43</f>
        <v>0</v>
      </c>
    </row>
    <row r="44" spans="1:3" s="343" customFormat="1" ht="15.75">
      <c r="A44" s="54" t="s">
        <v>170</v>
      </c>
      <c r="B44" s="301" t="s">
        <v>171</v>
      </c>
      <c r="C44" s="302">
        <f>'1. MÉRLEG'!C44-'1.2. ÖNK.VÁLL.'!C44-'1.3. ÁLL. ÁLLIG.'!C44</f>
        <v>0</v>
      </c>
    </row>
    <row r="45" spans="1:3" s="343" customFormat="1" ht="15.75">
      <c r="A45" s="54" t="s">
        <v>172</v>
      </c>
      <c r="B45" s="301" t="s">
        <v>173</v>
      </c>
      <c r="C45" s="302">
        <f>'1. MÉRLEG'!C45-'1.2. ÖNK.VÁLL.'!C45-'1.3. ÁLL. ÁLLIG.'!C45</f>
        <v>0</v>
      </c>
    </row>
    <row r="46" spans="1:3" s="343" customFormat="1" ht="15.75">
      <c r="A46" s="54" t="s">
        <v>174</v>
      </c>
      <c r="B46" s="301" t="s">
        <v>125</v>
      </c>
      <c r="C46" s="302">
        <f>'1. MÉRLEG'!C46-'1.2. ÖNK.VÁLL.'!C46-'1.3. ÁLL. ÁLLIG.'!C46</f>
        <v>0</v>
      </c>
    </row>
    <row r="47" spans="1:3" s="343" customFormat="1" ht="15.75">
      <c r="A47" s="54" t="s">
        <v>175</v>
      </c>
      <c r="B47" s="301" t="s">
        <v>126</v>
      </c>
      <c r="C47" s="308">
        <f>'1. MÉRLEG'!C47-'1.2. ÖNK.VÁLL.'!C47-'1.3. ÁLL. ÁLLIG.'!C47</f>
        <v>0</v>
      </c>
    </row>
    <row r="48" spans="1:3" s="343" customFormat="1" ht="16.5" thickBot="1">
      <c r="A48" s="55" t="s">
        <v>176</v>
      </c>
      <c r="B48" s="303" t="s">
        <v>127</v>
      </c>
      <c r="C48" s="309">
        <f>'1. MÉRLEG'!C48-'1.2. ÖNK.VÁLL.'!C48-'1.3. ÁLL. ÁLLIG.'!C48</f>
        <v>360</v>
      </c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>
        <f>'1. MÉRLEG'!C50-'1.2. ÖNK.VÁLL.'!C50-'1.3. ÁLL. ÁLLIG.'!C50</f>
        <v>0</v>
      </c>
    </row>
    <row r="51" spans="1:3" s="343" customFormat="1" ht="15.75">
      <c r="A51" s="54" t="s">
        <v>364</v>
      </c>
      <c r="B51" s="301" t="s">
        <v>132</v>
      </c>
      <c r="C51" s="308">
        <f>'1. MÉRLEG'!C51-'1.2. ÖNK.VÁLL.'!C51-'1.3. ÁLL. ÁLLIG.'!C51</f>
        <v>0</v>
      </c>
    </row>
    <row r="52" spans="1:3" s="343" customFormat="1" ht="15.75">
      <c r="A52" s="54" t="s">
        <v>443</v>
      </c>
      <c r="B52" s="301" t="s">
        <v>134</v>
      </c>
      <c r="C52" s="308">
        <f>'1. MÉRLEG'!C52-'1.2. ÖNK.VÁLL.'!C52-'1.3. ÁLL. ÁLLIG.'!C52</f>
        <v>0</v>
      </c>
    </row>
    <row r="53" spans="1:3" s="343" customFormat="1" ht="15.75">
      <c r="A53" s="54" t="s">
        <v>461</v>
      </c>
      <c r="B53" s="301" t="s">
        <v>178</v>
      </c>
      <c r="C53" s="308">
        <f>'1. MÉRLEG'!C53-'1.2. ÖNK.VÁLL.'!C53-'1.3. ÁLL. ÁLLIG.'!C53</f>
        <v>0</v>
      </c>
    </row>
    <row r="54" spans="1:3" s="343" customFormat="1" ht="16.5" thickBot="1">
      <c r="A54" s="55" t="s">
        <v>462</v>
      </c>
      <c r="B54" s="303" t="s">
        <v>179</v>
      </c>
      <c r="C54" s="309">
        <f>'1. MÉRLEG'!C54-'1.2. ÖNK.VÁLL.'!C54-'1.3. ÁLL. ÁLLIG.'!C54</f>
        <v>0</v>
      </c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>
        <f>'1. MÉRLEG'!C56-'1.2. ÖNK.VÁLL.'!C56-'1.3. ÁLL. ÁLLIG.'!C56</f>
        <v>0</v>
      </c>
    </row>
    <row r="57" spans="1:3" s="343" customFormat="1" ht="15.75">
      <c r="A57" s="54" t="s">
        <v>456</v>
      </c>
      <c r="B57" s="301" t="s">
        <v>183</v>
      </c>
      <c r="C57" s="302">
        <f>'1. MÉRLEG'!C57-'1.2. ÖNK.VÁLL.'!C57-'1.3. ÁLL. ÁLLIG.'!C57</f>
        <v>0</v>
      </c>
    </row>
    <row r="58" spans="1:3" s="343" customFormat="1" ht="15.75">
      <c r="A58" s="54" t="s">
        <v>184</v>
      </c>
      <c r="B58" s="301" t="s">
        <v>185</v>
      </c>
      <c r="C58" s="302">
        <f>'1. MÉRLEG'!C58-'1.2. ÖNK.VÁLL.'!C58-'1.3. ÁLL. ÁLLIG.'!C58</f>
        <v>0</v>
      </c>
    </row>
    <row r="59" spans="1:3" s="343" customFormat="1" ht="16.5" thickBot="1">
      <c r="A59" s="55" t="s">
        <v>186</v>
      </c>
      <c r="B59" s="303" t="s">
        <v>187</v>
      </c>
      <c r="C59" s="305">
        <f>'1. MÉRLEG'!C59-'1.2. ÖNK.VÁLL.'!C59-'1.3. ÁLL. ÁLLIG.'!C59</f>
        <v>0</v>
      </c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>
        <f>'1. MÉRLEG'!C61-'1.2. ÖNK.VÁLL.'!C61-'1.3. ÁLL. ÁLLIG.'!C61</f>
        <v>0</v>
      </c>
    </row>
    <row r="62" spans="1:3" s="343" customFormat="1" ht="15.75">
      <c r="A62" s="54" t="s">
        <v>413</v>
      </c>
      <c r="B62" s="301" t="s">
        <v>190</v>
      </c>
      <c r="C62" s="308">
        <f>'1. MÉRLEG'!C62-'1.2. ÖNK.VÁLL.'!C62-'1.3. ÁLL. ÁLLIG.'!C62</f>
        <v>0</v>
      </c>
    </row>
    <row r="63" spans="1:3" s="343" customFormat="1" ht="15.75">
      <c r="A63" s="54" t="s">
        <v>191</v>
      </c>
      <c r="B63" s="301" t="s">
        <v>192</v>
      </c>
      <c r="C63" s="308">
        <f>'1. MÉRLEG'!C63-'1.2. ÖNK.VÁLL.'!C63-'1.3. ÁLL. ÁLLIG.'!C63</f>
        <v>0</v>
      </c>
    </row>
    <row r="64" spans="1:3" s="343" customFormat="1" ht="16.5" thickBot="1">
      <c r="A64" s="55" t="s">
        <v>193</v>
      </c>
      <c r="B64" s="303" t="s">
        <v>194</v>
      </c>
      <c r="C64" s="308">
        <f>'1. MÉRLEG'!C64-'1.2. ÖNK.VÁLL.'!C64-'1.3. ÁLL. ÁLLIG.'!C64</f>
        <v>0</v>
      </c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95656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>
        <f>'1. MÉRLEG'!C67-'1.2. ÖNK.VÁLL.'!C67-'1.3. ÁLL. ÁLLIG.'!C67</f>
        <v>0</v>
      </c>
    </row>
    <row r="68" spans="1:3" s="343" customFormat="1" ht="15.75">
      <c r="A68" s="54" t="s">
        <v>199</v>
      </c>
      <c r="B68" s="301" t="s">
        <v>200</v>
      </c>
      <c r="C68" s="308">
        <f>'1. MÉRLEG'!C68-'1.2. ÖNK.VÁLL.'!C68-'1.3. ÁLL. ÁLLIG.'!C68</f>
        <v>0</v>
      </c>
    </row>
    <row r="69" spans="1:3" s="343" customFormat="1" ht="16.5" thickBot="1">
      <c r="A69" s="55" t="s">
        <v>201</v>
      </c>
      <c r="B69" s="311" t="s">
        <v>202</v>
      </c>
      <c r="C69" s="308">
        <f>'1. MÉRLEG'!C69-'1.2. ÖNK.VÁLL.'!C69-'1.3. ÁLL. ÁLLIG.'!C69</f>
        <v>0</v>
      </c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>
        <f>'1. MÉRLEG'!C71-'1.2. ÖNK.VÁLL.'!C71-'1.3. ÁLL. ÁLLIG.'!C71</f>
        <v>0</v>
      </c>
    </row>
    <row r="72" spans="1:3" s="343" customFormat="1" ht="15.75">
      <c r="A72" s="54" t="s">
        <v>207</v>
      </c>
      <c r="B72" s="301" t="s">
        <v>208</v>
      </c>
      <c r="C72" s="308">
        <f>'1. MÉRLEG'!C72-'1.2. ÖNK.VÁLL.'!C72-'1.3. ÁLL. ÁLLIG.'!C72</f>
        <v>0</v>
      </c>
    </row>
    <row r="73" spans="1:3" s="343" customFormat="1" ht="15.75">
      <c r="A73" s="54" t="s">
        <v>209</v>
      </c>
      <c r="B73" s="301" t="s">
        <v>210</v>
      </c>
      <c r="C73" s="308">
        <f>'1. MÉRLEG'!C73-'1.2. ÖNK.VÁLL.'!C73-'1.3. ÁLL. ÁLLIG.'!C73</f>
        <v>0</v>
      </c>
    </row>
    <row r="74" spans="1:3" s="343" customFormat="1" ht="16.5" thickBot="1">
      <c r="A74" s="55" t="s">
        <v>211</v>
      </c>
      <c r="B74" s="303" t="s">
        <v>212</v>
      </c>
      <c r="C74" s="308">
        <f>'1. MÉRLEG'!C74-'1.2. ÖNK.VÁLL.'!C74-'1.3. ÁLL. ÁLLIG.'!C74</f>
        <v>0</v>
      </c>
    </row>
    <row r="75" spans="1:3" s="343" customFormat="1" ht="16.5" thickBot="1">
      <c r="A75" s="345" t="s">
        <v>213</v>
      </c>
      <c r="B75" s="304" t="s">
        <v>214</v>
      </c>
      <c r="C75" s="298">
        <f>SUM(C76:C77)</f>
        <v>24003</v>
      </c>
    </row>
    <row r="76" spans="1:3" s="343" customFormat="1" ht="15.75">
      <c r="A76" s="53" t="s">
        <v>414</v>
      </c>
      <c r="B76" s="299" t="s">
        <v>215</v>
      </c>
      <c r="C76" s="308">
        <f>'1. MÉRLEG'!C76-'1.2. ÖNK.VÁLL.'!C76-'1.3. ÁLL. ÁLLIG.'!C76</f>
        <v>24003</v>
      </c>
    </row>
    <row r="77" spans="1:3" s="343" customFormat="1" ht="16.5" thickBot="1">
      <c r="A77" s="55" t="s">
        <v>415</v>
      </c>
      <c r="B77" s="303" t="s">
        <v>216</v>
      </c>
      <c r="C77" s="308">
        <f>'1. MÉRLEG'!C77-'1.2. ÖNK.VÁLL.'!C77-'1.3. ÁLL. ÁLLIG.'!C77</f>
        <v>0</v>
      </c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>
        <f>'1. MÉRLEG'!C79-'1.2. ÖNK.VÁLL.'!C79-'1.3. ÁLL. ÁLLIG.'!C79</f>
        <v>0</v>
      </c>
    </row>
    <row r="80" spans="1:3" s="343" customFormat="1" ht="15.75">
      <c r="A80" s="54" t="s">
        <v>442</v>
      </c>
      <c r="B80" s="301" t="s">
        <v>220</v>
      </c>
      <c r="C80" s="308">
        <f>'1. MÉRLEG'!C80-'1.2. ÖNK.VÁLL.'!C80-'1.3. ÁLL. ÁLLIG.'!C80</f>
        <v>0</v>
      </c>
    </row>
    <row r="81" spans="1:3" s="343" customFormat="1" ht="16.5" thickBot="1">
      <c r="A81" s="55" t="s">
        <v>221</v>
      </c>
      <c r="B81" s="303" t="s">
        <v>222</v>
      </c>
      <c r="C81" s="308">
        <f>'1. MÉRLEG'!C81-'1.2. ÖNK.VÁLL.'!C81-'1.3. ÁLL. ÁLLIG.'!C81</f>
        <v>0</v>
      </c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>
        <f>'1. MÉRLEG'!C83-'1.2. ÖNK.VÁLL.'!C83-'1.3. ÁLL. ÁLLIG.'!C83</f>
        <v>0</v>
      </c>
    </row>
    <row r="84" spans="1:3" s="343" customFormat="1" ht="15.75">
      <c r="A84" s="347" t="s">
        <v>227</v>
      </c>
      <c r="B84" s="301" t="s">
        <v>228</v>
      </c>
      <c r="C84" s="308">
        <f>'1. MÉRLEG'!C84-'1.2. ÖNK.VÁLL.'!C84-'1.3. ÁLL. ÁLLIG.'!C84</f>
        <v>0</v>
      </c>
    </row>
    <row r="85" spans="1:3" s="343" customFormat="1" ht="15.75">
      <c r="A85" s="347" t="s">
        <v>229</v>
      </c>
      <c r="B85" s="301" t="s">
        <v>230</v>
      </c>
      <c r="C85" s="308">
        <f>'1. MÉRLEG'!C85-'1.2. ÖNK.VÁLL.'!C85-'1.3. ÁLL. ÁLLIG.'!C85</f>
        <v>0</v>
      </c>
    </row>
    <row r="86" spans="1:3" s="343" customFormat="1" ht="16.5" thickBot="1">
      <c r="A86" s="348" t="s">
        <v>231</v>
      </c>
      <c r="B86" s="303" t="s">
        <v>232</v>
      </c>
      <c r="C86" s="308">
        <f>'1. MÉRLEG'!C86-'1.2. ÖNK.VÁLL.'!C86-'1.3. ÁLL. ÁLLIG.'!C86</f>
        <v>0</v>
      </c>
    </row>
    <row r="87" spans="1:3" s="343" customFormat="1" ht="16.5" thickBot="1">
      <c r="A87" s="345" t="s">
        <v>233</v>
      </c>
      <c r="B87" s="304" t="s">
        <v>234</v>
      </c>
      <c r="C87" s="312">
        <f>'1. MÉRLEG'!C87-'1.2. ÖNK.VÁLL.'!C87-'1.3. ÁLL. ÁLLIG.'!C87</f>
        <v>0</v>
      </c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24003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119659</v>
      </c>
    </row>
    <row r="90" spans="1:3" ht="15.75">
      <c r="A90" s="639"/>
      <c r="B90" s="639"/>
      <c r="C90" s="639"/>
    </row>
    <row r="91" spans="1:3" ht="15.75">
      <c r="A91" s="637" t="s">
        <v>550</v>
      </c>
      <c r="B91" s="637"/>
      <c r="C91" s="637"/>
    </row>
    <row r="92" spans="1:3" s="338" customFormat="1" ht="16.5" customHeight="1">
      <c r="A92" s="636" t="s">
        <v>327</v>
      </c>
      <c r="B92" s="636"/>
      <c r="C92" s="636"/>
    </row>
    <row r="93" spans="1:3" s="354" customFormat="1" ht="16.5" thickBot="1">
      <c r="A93" s="641" t="s">
        <v>402</v>
      </c>
      <c r="B93" s="641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551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'1. MÉRLEG'!C96-'1.2. ÖNK.VÁLL.'!C96-'1.3. ÁLL. ÁLLIG.'!C96</f>
        <v>76084</v>
      </c>
    </row>
    <row r="97" spans="1:3" s="340" customFormat="1" ht="15.75">
      <c r="A97" s="56" t="s">
        <v>366</v>
      </c>
      <c r="B97" s="58" t="s">
        <v>329</v>
      </c>
      <c r="C97" s="318">
        <f>'1. MÉRLEG'!C97-'1.2. ÖNK.VÁLL.'!C97-'1.3. ÁLL. ÁLLIG.'!C97</f>
        <v>16196</v>
      </c>
    </row>
    <row r="98" spans="1:3" s="340" customFormat="1" ht="15.75">
      <c r="A98" s="54" t="s">
        <v>367</v>
      </c>
      <c r="B98" s="59" t="s">
        <v>416</v>
      </c>
      <c r="C98" s="302">
        <f>'1. MÉRLEG'!C98-'1.2. ÖNK.VÁLL.'!C98-'1.3. ÁLL. ÁLLIG.'!C98</f>
        <v>2337</v>
      </c>
    </row>
    <row r="99" spans="1:3" s="340" customFormat="1" ht="15.75">
      <c r="A99" s="54" t="s">
        <v>368</v>
      </c>
      <c r="B99" s="59" t="s">
        <v>393</v>
      </c>
      <c r="C99" s="305">
        <f>'1. MÉRLEG'!C99-'1.2. ÖNK.VÁLL.'!C99-'1.3. ÁLL. ÁLLIG.'!C99</f>
        <v>26108</v>
      </c>
    </row>
    <row r="100" spans="1:3" s="340" customFormat="1" ht="15.75">
      <c r="A100" s="54" t="s">
        <v>369</v>
      </c>
      <c r="B100" s="60" t="s">
        <v>417</v>
      </c>
      <c r="C100" s="305">
        <f>'1. MÉRLEG'!C100-'1.2. ÖNK.VÁLL.'!C100-'1.3. ÁLL. ÁLLIG.'!C100</f>
        <v>11668</v>
      </c>
    </row>
    <row r="101" spans="1:3" s="340" customFormat="1" ht="15.75">
      <c r="A101" s="54" t="s">
        <v>238</v>
      </c>
      <c r="B101" s="319" t="s">
        <v>418</v>
      </c>
      <c r="C101" s="305">
        <f>SUM(C102:C111)</f>
        <v>19775</v>
      </c>
    </row>
    <row r="102" spans="1:3" s="340" customFormat="1" ht="15.75">
      <c r="A102" s="54" t="s">
        <v>370</v>
      </c>
      <c r="B102" s="59" t="s">
        <v>239</v>
      </c>
      <c r="C102" s="305">
        <f>'1. MÉRLEG'!C102-'1.2. ÖNK.VÁLL.'!C102-'1.3. ÁLL. ÁLLIG.'!C102</f>
        <v>1237</v>
      </c>
    </row>
    <row r="103" spans="1:3" s="340" customFormat="1" ht="15.75">
      <c r="A103" s="54" t="s">
        <v>371</v>
      </c>
      <c r="B103" s="320" t="s">
        <v>240</v>
      </c>
      <c r="C103" s="305">
        <f>'1. MÉRLEG'!C103-'1.2. ÖNK.VÁLL.'!C103-'1.3. ÁLL. ÁLLIG.'!C103</f>
        <v>0</v>
      </c>
    </row>
    <row r="104" spans="1:3" s="340" customFormat="1" ht="15.75">
      <c r="A104" s="54" t="s">
        <v>450</v>
      </c>
      <c r="B104" s="321" t="s">
        <v>241</v>
      </c>
      <c r="C104" s="305">
        <f>'1. MÉRLEG'!C104-'1.2. ÖNK.VÁLL.'!C104-'1.3. ÁLL. ÁLLIG.'!C104</f>
        <v>0</v>
      </c>
    </row>
    <row r="105" spans="1:3" s="340" customFormat="1" ht="15.75">
      <c r="A105" s="54" t="s">
        <v>451</v>
      </c>
      <c r="B105" s="321" t="s">
        <v>242</v>
      </c>
      <c r="C105" s="305">
        <f>'1. MÉRLEG'!C105-'1.2. ÖNK.VÁLL.'!C105-'1.3. ÁLL. ÁLLIG.'!C105</f>
        <v>0</v>
      </c>
    </row>
    <row r="106" spans="1:3" s="340" customFormat="1" ht="15.75">
      <c r="A106" s="54" t="s">
        <v>51</v>
      </c>
      <c r="B106" s="320" t="s">
        <v>243</v>
      </c>
      <c r="C106" s="305">
        <f>'1. MÉRLEG'!C106-'1.2. ÖNK.VÁLL.'!C106-'1.3. ÁLL. ÁLLIG.'!C106</f>
        <v>18538</v>
      </c>
    </row>
    <row r="107" spans="1:3" s="340" customFormat="1" ht="15.75">
      <c r="A107" s="54" t="s">
        <v>244</v>
      </c>
      <c r="B107" s="320" t="s">
        <v>245</v>
      </c>
      <c r="C107" s="305">
        <f>'1. MÉRLEG'!C107-'1.2. ÖNK.VÁLL.'!C107-'1.3. ÁLL. ÁLLIG.'!C107</f>
        <v>0</v>
      </c>
    </row>
    <row r="108" spans="1:3" s="340" customFormat="1" ht="15.75">
      <c r="A108" s="54" t="s">
        <v>246</v>
      </c>
      <c r="B108" s="321" t="s">
        <v>247</v>
      </c>
      <c r="C108" s="305">
        <f>'1. MÉRLEG'!C108-'1.2. ÖNK.VÁLL.'!C108-'1.3. ÁLL. ÁLLIG.'!C108</f>
        <v>0</v>
      </c>
    </row>
    <row r="109" spans="1:3" s="340" customFormat="1" ht="15.75">
      <c r="A109" s="57" t="s">
        <v>248</v>
      </c>
      <c r="B109" s="322" t="s">
        <v>249</v>
      </c>
      <c r="C109" s="305">
        <f>'1. MÉRLEG'!C109-'1.2. ÖNK.VÁLL.'!C109-'1.3. ÁLL. ÁLLIG.'!C109</f>
        <v>0</v>
      </c>
    </row>
    <row r="110" spans="1:3" s="340" customFormat="1" ht="15.75">
      <c r="A110" s="54" t="s">
        <v>250</v>
      </c>
      <c r="B110" s="322" t="s">
        <v>251</v>
      </c>
      <c r="C110" s="305">
        <f>'1. MÉRLEG'!C110-'1.2. ÖNK.VÁLL.'!C110-'1.3. ÁLL. ÁLLIG.'!C110</f>
        <v>0</v>
      </c>
    </row>
    <row r="111" spans="1:3" s="340" customFormat="1" ht="16.5" thickBot="1">
      <c r="A111" s="356" t="s">
        <v>252</v>
      </c>
      <c r="B111" s="323" t="s">
        <v>253</v>
      </c>
      <c r="C111" s="324">
        <f>'1. MÉRLEG'!C111-'1.2. ÖNK.VÁLL.'!C111-'1.3. ÁLL. ÁLLIG.'!C111</f>
        <v>0</v>
      </c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42301</v>
      </c>
    </row>
    <row r="113" spans="1:3" s="340" customFormat="1" ht="15.75">
      <c r="A113" s="53" t="s">
        <v>372</v>
      </c>
      <c r="B113" s="59" t="s">
        <v>137</v>
      </c>
      <c r="C113" s="300">
        <f>'1. MÉRLEG'!C113-'1.2. ÖNK.VÁLL.'!C113-'1.3. ÁLL. ÁLLIG.'!C113</f>
        <v>36662</v>
      </c>
    </row>
    <row r="114" spans="1:3" s="340" customFormat="1" ht="15.75">
      <c r="A114" s="53" t="s">
        <v>373</v>
      </c>
      <c r="B114" s="326" t="s">
        <v>254</v>
      </c>
      <c r="C114" s="300">
        <f>'1. MÉRLEG'!C114-'1.2. ÖNK.VÁLL.'!C114-'1.3. ÁLL. ÁLLIG.'!C114</f>
        <v>36662</v>
      </c>
    </row>
    <row r="115" spans="1:3" s="340" customFormat="1" ht="15.75">
      <c r="A115" s="53" t="s">
        <v>374</v>
      </c>
      <c r="B115" s="326" t="s">
        <v>419</v>
      </c>
      <c r="C115" s="302">
        <f>'1. MÉRLEG'!C115-'1.2. ÖNK.VÁLL.'!C115-'1.3. ÁLL. ÁLLIG.'!C115</f>
        <v>5639</v>
      </c>
    </row>
    <row r="116" spans="1:3" s="340" customFormat="1" ht="15.75">
      <c r="A116" s="53" t="s">
        <v>375</v>
      </c>
      <c r="B116" s="326" t="s">
        <v>255</v>
      </c>
      <c r="C116" s="327">
        <f>'1. MÉRLEG'!C116-'1.2. ÖNK.VÁLL.'!C116-'1.3. ÁLL. ÁLLIG.'!C116</f>
        <v>979</v>
      </c>
    </row>
    <row r="117" spans="1:3" s="340" customFormat="1" ht="15.75">
      <c r="A117" s="53" t="s">
        <v>376</v>
      </c>
      <c r="B117" s="328" t="s">
        <v>256</v>
      </c>
      <c r="C117" s="327">
        <f>SUM(C118:C125)</f>
        <v>0</v>
      </c>
    </row>
    <row r="118" spans="1:3" s="340" customFormat="1" ht="15.75">
      <c r="A118" s="53" t="s">
        <v>150</v>
      </c>
      <c r="B118" s="329" t="s">
        <v>257</v>
      </c>
      <c r="C118" s="327">
        <f>'1. MÉRLEG'!C118-'1.2. ÖNK.VÁLL.'!C118-'1.3. ÁLL. ÁLLIG.'!C118</f>
        <v>0</v>
      </c>
    </row>
    <row r="119" spans="1:3" s="340" customFormat="1" ht="15.75">
      <c r="A119" s="53" t="s">
        <v>258</v>
      </c>
      <c r="B119" s="330" t="s">
        <v>259</v>
      </c>
      <c r="C119" s="327">
        <f>'1. MÉRLEG'!C119-'1.2. ÖNK.VÁLL.'!C119-'1.3. ÁLL. ÁLLIG.'!C119</f>
        <v>0</v>
      </c>
    </row>
    <row r="120" spans="1:3" s="340" customFormat="1" ht="15.75">
      <c r="A120" s="53" t="s">
        <v>260</v>
      </c>
      <c r="B120" s="321" t="s">
        <v>242</v>
      </c>
      <c r="C120" s="327">
        <f>'1. MÉRLEG'!C120-'1.2. ÖNK.VÁLL.'!C120-'1.3. ÁLL. ÁLLIG.'!C120</f>
        <v>0</v>
      </c>
    </row>
    <row r="121" spans="1:3" s="340" customFormat="1" ht="15.75">
      <c r="A121" s="53" t="s">
        <v>261</v>
      </c>
      <c r="B121" s="321" t="s">
        <v>262</v>
      </c>
      <c r="C121" s="327">
        <f>'1. MÉRLEG'!C121-'1.2. ÖNK.VÁLL.'!C121-'1.3. ÁLL. ÁLLIG.'!C121</f>
        <v>0</v>
      </c>
    </row>
    <row r="122" spans="1:3" s="340" customFormat="1" ht="15.75">
      <c r="A122" s="53" t="s">
        <v>263</v>
      </c>
      <c r="B122" s="321" t="s">
        <v>264</v>
      </c>
      <c r="C122" s="327">
        <f>'1. MÉRLEG'!C122-'1.2. ÖNK.VÁLL.'!C122-'1.3. ÁLL. ÁLLIG.'!C122</f>
        <v>0</v>
      </c>
    </row>
    <row r="123" spans="1:3" s="340" customFormat="1" ht="15.75">
      <c r="A123" s="53" t="s">
        <v>265</v>
      </c>
      <c r="B123" s="321" t="s">
        <v>247</v>
      </c>
      <c r="C123" s="327">
        <f>'1. MÉRLEG'!C123-'1.2. ÖNK.VÁLL.'!C123-'1.3. ÁLL. ÁLLIG.'!C123</f>
        <v>0</v>
      </c>
    </row>
    <row r="124" spans="1:3" s="340" customFormat="1" ht="15.75">
      <c r="A124" s="53" t="s">
        <v>266</v>
      </c>
      <c r="B124" s="321" t="s">
        <v>267</v>
      </c>
      <c r="C124" s="327">
        <f>'1. MÉRLEG'!C124-'1.2. ÖNK.VÁLL.'!C124-'1.3. ÁLL. ÁLLIG.'!C124</f>
        <v>0</v>
      </c>
    </row>
    <row r="125" spans="1:3" s="340" customFormat="1" ht="16.5" thickBot="1">
      <c r="A125" s="57" t="s">
        <v>268</v>
      </c>
      <c r="B125" s="321" t="s">
        <v>269</v>
      </c>
      <c r="C125" s="331">
        <f>'1. MÉRLEG'!C125-'1.2. ÖNK.VÁLL.'!C125-'1.3. ÁLL. ÁLLIG.'!C125</f>
        <v>0</v>
      </c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200</v>
      </c>
    </row>
    <row r="127" spans="1:3" s="340" customFormat="1" ht="15.75">
      <c r="A127" s="53" t="s">
        <v>360</v>
      </c>
      <c r="B127" s="78" t="s">
        <v>452</v>
      </c>
      <c r="C127" s="300">
        <f>'1. MÉRLEG'!C127-'1.2. ÖNK.VÁLL.'!C127-'1.3. ÁLL. ÁLLIG.'!C127</f>
        <v>200</v>
      </c>
    </row>
    <row r="128" spans="1:3" s="340" customFormat="1" ht="16.5" thickBot="1">
      <c r="A128" s="55" t="s">
        <v>361</v>
      </c>
      <c r="B128" s="326" t="s">
        <v>455</v>
      </c>
      <c r="C128" s="305">
        <f>'1. MÉRLEG'!C128-'1.2. ÖNK.VÁLL.'!C128-'1.3. ÁLL. ÁLLIG.'!C128</f>
        <v>0</v>
      </c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118585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>
        <f>'1. MÉRLEG'!C131-'1.2. ÖNK.VÁLL.'!C131-'1.3. ÁLL. ÁLLIG.'!C131</f>
        <v>0</v>
      </c>
    </row>
    <row r="132" spans="1:3" s="340" customFormat="1" ht="15.75">
      <c r="A132" s="53" t="s">
        <v>131</v>
      </c>
      <c r="B132" s="78" t="s">
        <v>274</v>
      </c>
      <c r="C132" s="327">
        <f>'1. MÉRLEG'!C132-'1.2. ÖNK.VÁLL.'!C132-'1.3. ÁLL. ÁLLIG.'!C132</f>
        <v>0</v>
      </c>
    </row>
    <row r="133" spans="1:3" s="340" customFormat="1" ht="16.5" thickBot="1">
      <c r="A133" s="57" t="s">
        <v>133</v>
      </c>
      <c r="B133" s="283" t="s">
        <v>275</v>
      </c>
      <c r="C133" s="327">
        <f>'1. MÉRLEG'!C133-'1.2. ÖNK.VÁLL.'!C133-'1.3. ÁLL. ÁLLIG.'!C133</f>
        <v>0</v>
      </c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>
        <f>'1. MÉRLEG'!C135-'1.2. ÖNK.VÁLL.'!C135-'1.3. ÁLL. ÁLLIG.'!C135</f>
        <v>0</v>
      </c>
    </row>
    <row r="136" spans="1:3" s="340" customFormat="1" ht="15.75">
      <c r="A136" s="53" t="s">
        <v>364</v>
      </c>
      <c r="B136" s="78" t="s">
        <v>278</v>
      </c>
      <c r="C136" s="327">
        <f>'1. MÉRLEG'!C136-'1.2. ÖNK.VÁLL.'!C136-'1.3. ÁLL. ÁLLIG.'!C136</f>
        <v>0</v>
      </c>
    </row>
    <row r="137" spans="1:3" s="340" customFormat="1" ht="15.75">
      <c r="A137" s="53" t="s">
        <v>443</v>
      </c>
      <c r="B137" s="78" t="s">
        <v>279</v>
      </c>
      <c r="C137" s="327">
        <f>'1. MÉRLEG'!C137-'1.2. ÖNK.VÁLL.'!C137-'1.3. ÁLL. ÁLLIG.'!C137</f>
        <v>0</v>
      </c>
    </row>
    <row r="138" spans="1:3" s="340" customFormat="1" ht="16.5" thickBot="1">
      <c r="A138" s="57" t="s">
        <v>461</v>
      </c>
      <c r="B138" s="283" t="s">
        <v>280</v>
      </c>
      <c r="C138" s="327">
        <f>'1. MÉRLEG'!C138-'1.2. ÖNK.VÁLL.'!C138-'1.3. ÁLL. ÁLLIG.'!C138</f>
        <v>0</v>
      </c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1074</v>
      </c>
    </row>
    <row r="140" spans="1:3" s="340" customFormat="1" ht="15.75">
      <c r="A140" s="53" t="s">
        <v>365</v>
      </c>
      <c r="B140" s="78" t="s">
        <v>282</v>
      </c>
      <c r="C140" s="327">
        <f>'1. MÉRLEG'!C140-'1.2. ÖNK.VÁLL.'!C140-'1.3. ÁLL. ÁLLIG.'!C140</f>
        <v>0</v>
      </c>
    </row>
    <row r="141" spans="1:3" s="340" customFormat="1" ht="15.75">
      <c r="A141" s="53" t="s">
        <v>456</v>
      </c>
      <c r="B141" s="78" t="s">
        <v>283</v>
      </c>
      <c r="C141" s="327">
        <f>'1. MÉRLEG'!C141-'1.2. ÖNK.VÁLL.'!C141-'1.3. ÁLL. ÁLLIG.'!C141</f>
        <v>1074</v>
      </c>
    </row>
    <row r="142" spans="1:3" s="340" customFormat="1" ht="15.75">
      <c r="A142" s="53" t="s">
        <v>184</v>
      </c>
      <c r="B142" s="78" t="s">
        <v>284</v>
      </c>
      <c r="C142" s="327">
        <f>'1. MÉRLEG'!C142-'1.2. ÖNK.VÁLL.'!C142-'1.3. ÁLL. ÁLLIG.'!C142</f>
        <v>0</v>
      </c>
    </row>
    <row r="143" spans="1:3" s="340" customFormat="1" ht="16.5" thickBot="1">
      <c r="A143" s="57" t="s">
        <v>186</v>
      </c>
      <c r="B143" s="283" t="s">
        <v>285</v>
      </c>
      <c r="C143" s="327">
        <f>'1. MÉRLEG'!C143-'1.2. ÖNK.VÁLL.'!C143-'1.3. ÁLL. ÁLLIG.'!C143</f>
        <v>0</v>
      </c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>
        <f>'1. MÉRLEG'!C145-'1.2. ÖNK.VÁLL.'!C145-'1.3. ÁLL. ÁLLIG.'!C145</f>
        <v>0</v>
      </c>
    </row>
    <row r="146" spans="1:3" s="340" customFormat="1" ht="15.75">
      <c r="A146" s="53" t="s">
        <v>413</v>
      </c>
      <c r="B146" s="78" t="s">
        <v>288</v>
      </c>
      <c r="C146" s="327">
        <f>'1. MÉRLEG'!C146-'1.2. ÖNK.VÁLL.'!C146-'1.3. ÁLL. ÁLLIG.'!C146</f>
        <v>0</v>
      </c>
    </row>
    <row r="147" spans="1:3" s="340" customFormat="1" ht="15.75">
      <c r="A147" s="53" t="s">
        <v>191</v>
      </c>
      <c r="B147" s="78" t="s">
        <v>289</v>
      </c>
      <c r="C147" s="327">
        <f>'1. MÉRLEG'!C147-'1.2. ÖNK.VÁLL.'!C147-'1.3. ÁLL. ÁLLIG.'!C147</f>
        <v>0</v>
      </c>
    </row>
    <row r="148" spans="1:3" s="340" customFormat="1" ht="16.5" thickBot="1">
      <c r="A148" s="53" t="s">
        <v>193</v>
      </c>
      <c r="B148" s="78" t="s">
        <v>290</v>
      </c>
      <c r="C148" s="327">
        <f>'1. MÉRLEG'!C148-'1.2. ÖNK.VÁLL.'!C148-'1.3. ÁLL. ÁLLIG.'!C148</f>
        <v>0</v>
      </c>
    </row>
    <row r="149" spans="1:9" s="340" customFormat="1" ht="16.5" thickBot="1">
      <c r="A149" s="344" t="s">
        <v>319</v>
      </c>
      <c r="B149" s="284" t="s">
        <v>291</v>
      </c>
      <c r="C149" s="333">
        <f>'1. MÉRLEG'!C149-'1.2. ÖNK.VÁLL.'!C149-'1.3. ÁLL. ÁLLIG.'!C149</f>
        <v>1074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119659</v>
      </c>
    </row>
    <row r="151" s="340" customFormat="1" ht="15.75">
      <c r="C151" s="352"/>
    </row>
    <row r="152" spans="1:3" s="340" customFormat="1" ht="15.75">
      <c r="A152" s="642" t="s">
        <v>302</v>
      </c>
      <c r="B152" s="642"/>
      <c r="C152" s="642"/>
    </row>
    <row r="153" spans="1:3" s="340" customFormat="1" ht="16.5" thickBot="1">
      <c r="A153" s="635" t="s">
        <v>403</v>
      </c>
      <c r="B153" s="635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-22929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22929</v>
      </c>
    </row>
    <row r="156" ht="16.5" thickBot="1"/>
    <row r="157" spans="1:3" ht="16.5" thickBot="1">
      <c r="A157" s="285" t="s">
        <v>431</v>
      </c>
      <c r="B157" s="286"/>
      <c r="C157" s="287">
        <f>'1. MÉRLEG'!C157-'1.3. ÁLL. ÁLLIG.'!C157-'1.2. ÖNK.VÁLL.'!C157</f>
        <v>5</v>
      </c>
    </row>
    <row r="158" spans="1:3" ht="16.5" thickBot="1">
      <c r="A158" s="285" t="s">
        <v>432</v>
      </c>
      <c r="B158" s="286"/>
      <c r="C158" s="287">
        <f>'1. MÉRLEG'!C158-'1.3. ÁLL. ÁLLIG.'!C158-'1.2. ÖNK.VÁLL.'!C158</f>
        <v>6</v>
      </c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5"/>
  <sheetViews>
    <sheetView view="pageLayout" workbookViewId="0" topLeftCell="A1">
      <selection activeCell="H9" sqref="H9"/>
    </sheetView>
  </sheetViews>
  <sheetFormatPr defaultColWidth="12.00390625" defaultRowHeight="12.75"/>
  <cols>
    <col min="1" max="1" width="9.375" style="164" customWidth="1"/>
    <col min="2" max="2" width="48.00390625" style="164" customWidth="1"/>
    <col min="3" max="8" width="16.875" style="164" customWidth="1"/>
    <col min="9" max="9" width="16.875" style="177" customWidth="1"/>
    <col min="10" max="16384" width="12.00390625" style="164" customWidth="1"/>
  </cols>
  <sheetData>
    <row r="1" spans="1:9" s="177" customFormat="1" ht="63">
      <c r="A1" s="709" t="s">
        <v>309</v>
      </c>
      <c r="B1" s="707" t="s">
        <v>340</v>
      </c>
      <c r="C1" s="229" t="s">
        <v>53</v>
      </c>
      <c r="D1" s="229" t="s">
        <v>483</v>
      </c>
      <c r="E1" s="229" t="s">
        <v>484</v>
      </c>
      <c r="F1" s="229" t="s">
        <v>485</v>
      </c>
      <c r="G1" s="229" t="s">
        <v>486</v>
      </c>
      <c r="H1" s="229" t="s">
        <v>487</v>
      </c>
      <c r="I1" s="230" t="s">
        <v>331</v>
      </c>
    </row>
    <row r="2" spans="1:9" s="177" customFormat="1" ht="16.5" thickBot="1">
      <c r="A2" s="710"/>
      <c r="B2" s="708"/>
      <c r="C2" s="226" t="s">
        <v>488</v>
      </c>
      <c r="D2" s="226" t="s">
        <v>488</v>
      </c>
      <c r="E2" s="226" t="s">
        <v>488</v>
      </c>
      <c r="F2" s="226" t="s">
        <v>488</v>
      </c>
      <c r="G2" s="226" t="s">
        <v>488</v>
      </c>
      <c r="H2" s="226" t="s">
        <v>488</v>
      </c>
      <c r="I2" s="231" t="s">
        <v>488</v>
      </c>
    </row>
    <row r="3" spans="1:10" s="227" customFormat="1" ht="16.5" thickBot="1">
      <c r="A3" s="273" t="s">
        <v>38</v>
      </c>
      <c r="B3" s="232" t="s">
        <v>42</v>
      </c>
      <c r="C3" s="233" t="s">
        <v>40</v>
      </c>
      <c r="D3" s="233" t="s">
        <v>44</v>
      </c>
      <c r="E3" s="233" t="s">
        <v>45</v>
      </c>
      <c r="F3" s="233" t="s">
        <v>49</v>
      </c>
      <c r="G3" s="233" t="s">
        <v>47</v>
      </c>
      <c r="H3" s="233" t="s">
        <v>50</v>
      </c>
      <c r="I3" s="234" t="s">
        <v>64</v>
      </c>
      <c r="J3" s="228"/>
    </row>
    <row r="4" spans="1:9" ht="20.25" customHeight="1" thickBot="1">
      <c r="A4" s="274" t="s">
        <v>319</v>
      </c>
      <c r="B4" s="272" t="s">
        <v>506</v>
      </c>
      <c r="C4" s="275">
        <v>1</v>
      </c>
      <c r="D4" s="625">
        <v>3</v>
      </c>
      <c r="E4" s="276">
        <v>0</v>
      </c>
      <c r="F4" s="275">
        <v>1</v>
      </c>
      <c r="G4" s="276">
        <v>0</v>
      </c>
      <c r="H4" s="625">
        <v>6</v>
      </c>
      <c r="I4" s="277">
        <f>SUM(C4:H4)</f>
        <v>11</v>
      </c>
    </row>
    <row r="5" spans="1:9" ht="16.5" thickBot="1">
      <c r="A5" s="280" t="s">
        <v>320</v>
      </c>
      <c r="B5" s="235" t="s">
        <v>66</v>
      </c>
      <c r="C5" s="278">
        <f aca="true" t="shared" si="0" ref="C5:I5">SUM(C4:C4)</f>
        <v>1</v>
      </c>
      <c r="D5" s="278">
        <f t="shared" si="0"/>
        <v>3</v>
      </c>
      <c r="E5" s="278">
        <f t="shared" si="0"/>
        <v>0</v>
      </c>
      <c r="F5" s="278">
        <f t="shared" si="0"/>
        <v>1</v>
      </c>
      <c r="G5" s="279">
        <f t="shared" si="0"/>
        <v>0</v>
      </c>
      <c r="H5" s="278">
        <f t="shared" si="0"/>
        <v>6</v>
      </c>
      <c r="I5" s="281">
        <f t="shared" si="0"/>
        <v>11</v>
      </c>
    </row>
  </sheetData>
  <sheetProtection/>
  <mergeCells count="2">
    <mergeCell ref="B1:B2"/>
    <mergeCell ref="A1:A2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&amp;C&amp;"Times New Roman,Félkövér"&amp;12Olcsva Község Önkormányzata
2020. évi
 létszámkeretek&amp;R&amp;"Times New Roman,Félkövér dőlt"&amp;12 6.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1:G48"/>
  <sheetViews>
    <sheetView zoomScale="120" zoomScaleNormal="120" zoomScaleSheetLayoutView="100" workbookViewId="0" topLeftCell="A11">
      <selection activeCell="E34" sqref="E34"/>
    </sheetView>
  </sheetViews>
  <sheetFormatPr defaultColWidth="9.00390625" defaultRowHeight="12.75"/>
  <cols>
    <col min="1" max="1" width="9.00390625" style="340" customWidth="1"/>
    <col min="2" max="2" width="66.375" style="340" bestFit="1" customWidth="1"/>
    <col min="3" max="3" width="15.50390625" style="352" customWidth="1"/>
    <col min="4" max="5" width="15.50390625" style="340" customWidth="1"/>
    <col min="6" max="6" width="9.00390625" style="338" customWidth="1"/>
    <col min="7" max="16384" width="9.375" style="338" customWidth="1"/>
  </cols>
  <sheetData>
    <row r="1" spans="1:5" ht="15.75" customHeight="1">
      <c r="A1" s="636" t="s">
        <v>308</v>
      </c>
      <c r="B1" s="636"/>
      <c r="C1" s="636"/>
      <c r="D1" s="636"/>
      <c r="E1" s="636"/>
    </row>
    <row r="2" spans="1:5" ht="15.75" customHeight="1" thickBot="1">
      <c r="A2" s="711" t="s">
        <v>401</v>
      </c>
      <c r="B2" s="711"/>
      <c r="D2" s="559"/>
      <c r="E2" s="560" t="s">
        <v>301</v>
      </c>
    </row>
    <row r="3" spans="1:5" ht="37.5" customHeight="1" thickBot="1">
      <c r="A3" s="561" t="s">
        <v>348</v>
      </c>
      <c r="B3" s="562" t="s">
        <v>310</v>
      </c>
      <c r="C3" s="562" t="s">
        <v>2</v>
      </c>
      <c r="D3" s="563" t="s">
        <v>546</v>
      </c>
      <c r="E3" s="564" t="s">
        <v>583</v>
      </c>
    </row>
    <row r="4" spans="1:5" s="568" customFormat="1" ht="12" customHeight="1" thickBot="1">
      <c r="A4" s="565" t="s">
        <v>38</v>
      </c>
      <c r="B4" s="566" t="s">
        <v>42</v>
      </c>
      <c r="C4" s="566" t="s">
        <v>40</v>
      </c>
      <c r="D4" s="566" t="s">
        <v>44</v>
      </c>
      <c r="E4" s="567" t="s">
        <v>45</v>
      </c>
    </row>
    <row r="5" spans="1:5" s="573" customFormat="1" ht="12" customHeight="1" thickBot="1">
      <c r="A5" s="569" t="s">
        <v>311</v>
      </c>
      <c r="B5" s="570" t="s">
        <v>516</v>
      </c>
      <c r="C5" s="571">
        <v>26840</v>
      </c>
      <c r="D5" s="571">
        <v>26840</v>
      </c>
      <c r="E5" s="572">
        <v>26840</v>
      </c>
    </row>
    <row r="6" spans="1:5" s="573" customFormat="1" ht="12" customHeight="1" thickBot="1">
      <c r="A6" s="569" t="s">
        <v>312</v>
      </c>
      <c r="B6" s="574" t="s">
        <v>94</v>
      </c>
      <c r="C6" s="571">
        <v>3918</v>
      </c>
      <c r="D6" s="571">
        <v>2567</v>
      </c>
      <c r="E6" s="572">
        <v>2380</v>
      </c>
    </row>
    <row r="7" spans="1:5" s="573" customFormat="1" ht="12" customHeight="1" thickBot="1">
      <c r="A7" s="569" t="s">
        <v>313</v>
      </c>
      <c r="B7" s="570" t="s">
        <v>67</v>
      </c>
      <c r="C7" s="571"/>
      <c r="D7" s="571"/>
      <c r="E7" s="572"/>
    </row>
    <row r="8" spans="1:5" s="573" customFormat="1" ht="12" customHeight="1" thickBot="1">
      <c r="A8" s="569" t="s">
        <v>162</v>
      </c>
      <c r="B8" s="570" t="s">
        <v>517</v>
      </c>
      <c r="C8" s="575">
        <f>SUM(C9:C15)</f>
        <v>5644</v>
      </c>
      <c r="D8" s="575">
        <f>SUM(D9:D15)</f>
        <v>5644</v>
      </c>
      <c r="E8" s="576">
        <f>SUM(E9:E15)</f>
        <v>5644</v>
      </c>
    </row>
    <row r="9" spans="1:5" s="573" customFormat="1" ht="12" customHeight="1">
      <c r="A9" s="577" t="s">
        <v>453</v>
      </c>
      <c r="B9" s="578" t="s">
        <v>533</v>
      </c>
      <c r="C9" s="579">
        <v>1035</v>
      </c>
      <c r="D9" s="579">
        <v>1035</v>
      </c>
      <c r="E9" s="580">
        <v>1035</v>
      </c>
    </row>
    <row r="10" spans="1:5" s="573" customFormat="1" ht="12" customHeight="1">
      <c r="A10" s="581" t="s">
        <v>454</v>
      </c>
      <c r="B10" s="582" t="s">
        <v>518</v>
      </c>
      <c r="C10" s="583"/>
      <c r="D10" s="583"/>
      <c r="E10" s="584"/>
    </row>
    <row r="11" spans="1:5" s="573" customFormat="1" ht="12" customHeight="1">
      <c r="A11" s="581" t="s">
        <v>458</v>
      </c>
      <c r="B11" s="582" t="s">
        <v>519</v>
      </c>
      <c r="C11" s="583">
        <v>2000</v>
      </c>
      <c r="D11" s="583">
        <v>2000</v>
      </c>
      <c r="E11" s="584">
        <v>2000</v>
      </c>
    </row>
    <row r="12" spans="1:5" s="573" customFormat="1" ht="12" customHeight="1">
      <c r="A12" s="581" t="s">
        <v>459</v>
      </c>
      <c r="B12" s="582" t="s">
        <v>520</v>
      </c>
      <c r="C12" s="583"/>
      <c r="D12" s="583"/>
      <c r="E12" s="584"/>
    </row>
    <row r="13" spans="1:5" s="573" customFormat="1" ht="12" customHeight="1">
      <c r="A13" s="581" t="s">
        <v>460</v>
      </c>
      <c r="B13" s="582" t="s">
        <v>457</v>
      </c>
      <c r="C13" s="583">
        <v>2554</v>
      </c>
      <c r="D13" s="583">
        <v>2554</v>
      </c>
      <c r="E13" s="584">
        <v>2554</v>
      </c>
    </row>
    <row r="14" spans="1:5" s="573" customFormat="1" ht="12" customHeight="1">
      <c r="A14" s="581" t="s">
        <v>521</v>
      </c>
      <c r="B14" s="582" t="s">
        <v>165</v>
      </c>
      <c r="C14" s="583"/>
      <c r="D14" s="583"/>
      <c r="E14" s="584"/>
    </row>
    <row r="15" spans="1:5" s="573" customFormat="1" ht="12" customHeight="1" thickBot="1">
      <c r="A15" s="585" t="s">
        <v>522</v>
      </c>
      <c r="B15" s="586" t="s">
        <v>166</v>
      </c>
      <c r="C15" s="587">
        <v>55</v>
      </c>
      <c r="D15" s="587">
        <v>55</v>
      </c>
      <c r="E15" s="588">
        <v>55</v>
      </c>
    </row>
    <row r="16" spans="1:5" s="573" customFormat="1" ht="12" customHeight="1" thickBot="1">
      <c r="A16" s="569" t="s">
        <v>315</v>
      </c>
      <c r="B16" s="570" t="s">
        <v>523</v>
      </c>
      <c r="C16" s="571">
        <v>266</v>
      </c>
      <c r="D16" s="571">
        <v>266</v>
      </c>
      <c r="E16" s="572">
        <v>86</v>
      </c>
    </row>
    <row r="17" spans="1:5" s="573" customFormat="1" ht="12" customHeight="1" thickBot="1">
      <c r="A17" s="569" t="s">
        <v>316</v>
      </c>
      <c r="B17" s="570" t="s">
        <v>70</v>
      </c>
      <c r="C17" s="571"/>
      <c r="D17" s="571"/>
      <c r="E17" s="572"/>
    </row>
    <row r="18" spans="1:5" s="573" customFormat="1" ht="12" customHeight="1" thickBot="1">
      <c r="A18" s="569" t="s">
        <v>180</v>
      </c>
      <c r="B18" s="570" t="s">
        <v>524</v>
      </c>
      <c r="C18" s="571"/>
      <c r="D18" s="571"/>
      <c r="E18" s="572"/>
    </row>
    <row r="19" spans="1:5" s="573" customFormat="1" ht="12" customHeight="1" thickBot="1">
      <c r="A19" s="569" t="s">
        <v>318</v>
      </c>
      <c r="B19" s="574" t="s">
        <v>525</v>
      </c>
      <c r="C19" s="571"/>
      <c r="D19" s="571"/>
      <c r="E19" s="572"/>
    </row>
    <row r="20" spans="1:5" s="573" customFormat="1" ht="12" customHeight="1" thickBot="1">
      <c r="A20" s="569" t="s">
        <v>319</v>
      </c>
      <c r="B20" s="570" t="s">
        <v>195</v>
      </c>
      <c r="C20" s="575">
        <f>+C5+C6+C7+C8+C16+C17+C18+C19</f>
        <v>36668</v>
      </c>
      <c r="D20" s="575">
        <f>+D5+D6+D7+D8+D16+D17+D18+D19</f>
        <v>35317</v>
      </c>
      <c r="E20" s="589">
        <f>+E5+E6+E7+E8+E16+E17+E18+E19</f>
        <v>34950</v>
      </c>
    </row>
    <row r="21" spans="1:5" s="573" customFormat="1" ht="12" customHeight="1" thickBot="1">
      <c r="A21" s="569" t="s">
        <v>320</v>
      </c>
      <c r="B21" s="570" t="s">
        <v>526</v>
      </c>
      <c r="C21" s="590"/>
      <c r="D21" s="590"/>
      <c r="E21" s="591"/>
    </row>
    <row r="22" spans="1:5" s="573" customFormat="1" ht="12" customHeight="1" thickBot="1">
      <c r="A22" s="569" t="s">
        <v>321</v>
      </c>
      <c r="B22" s="570" t="s">
        <v>527</v>
      </c>
      <c r="C22" s="575">
        <f>+C20+C21</f>
        <v>36668</v>
      </c>
      <c r="D22" s="575">
        <f>+D20+D21</f>
        <v>35317</v>
      </c>
      <c r="E22" s="576">
        <f>+E20+E21</f>
        <v>34950</v>
      </c>
    </row>
    <row r="23" spans="1:5" s="573" customFormat="1" ht="12" customHeight="1">
      <c r="A23" s="450"/>
      <c r="B23" s="451"/>
      <c r="C23" s="452"/>
      <c r="D23" s="592"/>
      <c r="E23" s="593"/>
    </row>
    <row r="24" spans="1:5" s="573" customFormat="1" ht="12" customHeight="1">
      <c r="A24" s="636" t="s">
        <v>327</v>
      </c>
      <c r="B24" s="636"/>
      <c r="C24" s="636"/>
      <c r="D24" s="636"/>
      <c r="E24" s="636"/>
    </row>
    <row r="25" spans="1:5" s="573" customFormat="1" ht="12" customHeight="1" thickBot="1">
      <c r="A25" s="712" t="s">
        <v>402</v>
      </c>
      <c r="B25" s="712"/>
      <c r="C25" s="352"/>
      <c r="D25" s="559"/>
      <c r="E25" s="560" t="s">
        <v>301</v>
      </c>
    </row>
    <row r="26" spans="1:6" s="573" customFormat="1" ht="24" customHeight="1" thickBot="1">
      <c r="A26" s="561" t="s">
        <v>309</v>
      </c>
      <c r="B26" s="562" t="s">
        <v>328</v>
      </c>
      <c r="C26" s="562" t="str">
        <f>+C3</f>
        <v>2021. évi</v>
      </c>
      <c r="D26" s="562" t="str">
        <f>+D3</f>
        <v>2022. évi</v>
      </c>
      <c r="E26" s="564" t="str">
        <f>+E3</f>
        <v>2023. évi</v>
      </c>
      <c r="F26" s="594"/>
    </row>
    <row r="27" spans="1:6" s="573" customFormat="1" ht="12" customHeight="1" thickBot="1">
      <c r="A27" s="595" t="s">
        <v>38</v>
      </c>
      <c r="B27" s="596" t="s">
        <v>42</v>
      </c>
      <c r="C27" s="596" t="s">
        <v>40</v>
      </c>
      <c r="D27" s="596" t="s">
        <v>44</v>
      </c>
      <c r="E27" s="597" t="s">
        <v>45</v>
      </c>
      <c r="F27" s="594"/>
    </row>
    <row r="28" spans="1:6" s="573" customFormat="1" ht="15" customHeight="1" thickBot="1">
      <c r="A28" s="569" t="s">
        <v>311</v>
      </c>
      <c r="B28" s="598" t="s">
        <v>528</v>
      </c>
      <c r="C28" s="571">
        <v>36905</v>
      </c>
      <c r="D28" s="571">
        <v>35554</v>
      </c>
      <c r="E28" s="599">
        <v>35187</v>
      </c>
      <c r="F28" s="594"/>
    </row>
    <row r="29" spans="1:5" ht="12" customHeight="1" thickBot="1">
      <c r="A29" s="600" t="s">
        <v>312</v>
      </c>
      <c r="B29" s="601" t="s">
        <v>529</v>
      </c>
      <c r="C29" s="602">
        <f>+C30+C31+C32</f>
        <v>0</v>
      </c>
      <c r="D29" s="602">
        <f>+D30+D31+D32</f>
        <v>0</v>
      </c>
      <c r="E29" s="603">
        <f>+E30+E31+E32</f>
        <v>0</v>
      </c>
    </row>
    <row r="30" spans="1:5" ht="12" customHeight="1">
      <c r="A30" s="577" t="s">
        <v>372</v>
      </c>
      <c r="B30" s="604" t="s">
        <v>137</v>
      </c>
      <c r="C30" s="579"/>
      <c r="D30" s="579"/>
      <c r="E30" s="580"/>
    </row>
    <row r="31" spans="1:5" ht="12" customHeight="1">
      <c r="A31" s="577" t="s">
        <v>373</v>
      </c>
      <c r="B31" s="605" t="s">
        <v>419</v>
      </c>
      <c r="C31" s="583"/>
      <c r="D31" s="583"/>
      <c r="E31" s="584"/>
    </row>
    <row r="32" spans="1:5" ht="12" customHeight="1" thickBot="1">
      <c r="A32" s="577" t="s">
        <v>374</v>
      </c>
      <c r="B32" s="606" t="s">
        <v>256</v>
      </c>
      <c r="C32" s="583"/>
      <c r="D32" s="583"/>
      <c r="E32" s="584"/>
    </row>
    <row r="33" spans="1:5" ht="12" customHeight="1" thickBot="1">
      <c r="A33" s="569" t="s">
        <v>313</v>
      </c>
      <c r="B33" s="607" t="s">
        <v>530</v>
      </c>
      <c r="C33" s="608">
        <f>+C28+C29</f>
        <v>36905</v>
      </c>
      <c r="D33" s="608">
        <f>+D28+D29</f>
        <v>35554</v>
      </c>
      <c r="E33" s="609">
        <f>+E28+E29</f>
        <v>35187</v>
      </c>
    </row>
    <row r="34" spans="1:6" ht="15" customHeight="1" thickBot="1">
      <c r="A34" s="569" t="s">
        <v>314</v>
      </c>
      <c r="B34" s="607" t="s">
        <v>531</v>
      </c>
      <c r="C34" s="610"/>
      <c r="D34" s="610"/>
      <c r="E34" s="611"/>
      <c r="F34" s="351"/>
    </row>
    <row r="35" spans="1:5" s="573" customFormat="1" ht="12.75" customHeight="1" thickBot="1">
      <c r="A35" s="612" t="s">
        <v>315</v>
      </c>
      <c r="B35" s="613" t="s">
        <v>532</v>
      </c>
      <c r="C35" s="614">
        <v>36668</v>
      </c>
      <c r="D35" s="614">
        <v>35317</v>
      </c>
      <c r="E35" s="615">
        <v>34950</v>
      </c>
    </row>
    <row r="36" ht="15.75">
      <c r="C36" s="340"/>
    </row>
    <row r="37" spans="3:5" ht="15.75">
      <c r="C37" s="616">
        <f>C22-C35</f>
        <v>0</v>
      </c>
      <c r="D37" s="616">
        <f>D22-D35</f>
        <v>0</v>
      </c>
      <c r="E37" s="616">
        <f>E22-E35</f>
        <v>0</v>
      </c>
    </row>
    <row r="38" ht="15.75">
      <c r="C38" s="616"/>
    </row>
    <row r="39" ht="16.5" customHeight="1">
      <c r="C39" s="340"/>
    </row>
    <row r="40" ht="15.75">
      <c r="C40" s="340"/>
    </row>
    <row r="41" ht="15.75">
      <c r="C41" s="340"/>
    </row>
    <row r="42" spans="6:7" s="340" customFormat="1" ht="15.75">
      <c r="F42" s="338"/>
      <c r="G42" s="338"/>
    </row>
    <row r="43" spans="6:7" s="340" customFormat="1" ht="15.75">
      <c r="F43" s="338"/>
      <c r="G43" s="338"/>
    </row>
    <row r="44" spans="6:7" s="340" customFormat="1" ht="15.75">
      <c r="F44" s="338"/>
      <c r="G44" s="338"/>
    </row>
    <row r="45" spans="6:7" s="340" customFormat="1" ht="15.75">
      <c r="F45" s="338"/>
      <c r="G45" s="338"/>
    </row>
    <row r="46" spans="6:7" s="340" customFormat="1" ht="15.75">
      <c r="F46" s="338"/>
      <c r="G46" s="338"/>
    </row>
    <row r="47" spans="6:7" s="340" customFormat="1" ht="15.75">
      <c r="F47" s="338"/>
      <c r="G47" s="338"/>
    </row>
    <row r="48" spans="6:7" s="340" customFormat="1" ht="15.75">
      <c r="F48" s="338"/>
      <c r="G48" s="338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CE,Félkövér"&amp;12Olcsva Község Önkormányzata
2019. ÉVI KÖLTSÉGVETÉSI ÉVET KÖVETŐ 3 ÉV TERVEZETT BEVÉTELEI, KIADÁSAI&amp;R&amp;"Times New Roman CE,Félkövér dőlt"&amp;11 7.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145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552</v>
      </c>
    </row>
    <row r="2" spans="1:3" s="17" customFormat="1" ht="15.75">
      <c r="A2" s="638" t="s">
        <v>496</v>
      </c>
      <c r="B2" s="638"/>
      <c r="C2" s="638"/>
    </row>
    <row r="3" spans="1:3" s="17" customFormat="1" ht="15.75">
      <c r="A3" s="120"/>
      <c r="B3" s="50"/>
      <c r="C3" s="221"/>
    </row>
    <row r="4" spans="1:3" ht="15.75">
      <c r="A4" s="640" t="s">
        <v>308</v>
      </c>
      <c r="B4" s="640"/>
      <c r="C4" s="640"/>
    </row>
    <row r="5" spans="1:3" ht="16.5" thickBot="1">
      <c r="A5" s="635" t="s">
        <v>401</v>
      </c>
      <c r="B5" s="635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553</v>
      </c>
    </row>
    <row r="7" spans="1:3" s="343" customFormat="1" ht="16.5" thickBot="1">
      <c r="A7" s="315" t="s">
        <v>43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0</v>
      </c>
    </row>
    <row r="9" spans="1:3" s="343" customFormat="1" ht="15.75">
      <c r="A9" s="53" t="s">
        <v>366</v>
      </c>
      <c r="B9" s="299" t="s">
        <v>139</v>
      </c>
      <c r="C9" s="300"/>
    </row>
    <row r="10" spans="1:3" s="343" customFormat="1" ht="15.75">
      <c r="A10" s="54" t="s">
        <v>367</v>
      </c>
      <c r="B10" s="301" t="s">
        <v>140</v>
      </c>
      <c r="C10" s="302"/>
    </row>
    <row r="11" spans="1:3" s="343" customFormat="1" ht="15.75">
      <c r="A11" s="54" t="s">
        <v>368</v>
      </c>
      <c r="B11" s="301" t="s">
        <v>141</v>
      </c>
      <c r="C11" s="302"/>
    </row>
    <row r="12" spans="1:3" s="343" customFormat="1" ht="15.75">
      <c r="A12" s="54" t="s">
        <v>369</v>
      </c>
      <c r="B12" s="301" t="s">
        <v>142</v>
      </c>
      <c r="C12" s="302"/>
    </row>
    <row r="13" spans="1:3" s="343" customFormat="1" ht="15.75">
      <c r="A13" s="54" t="s">
        <v>400</v>
      </c>
      <c r="B13" s="301" t="s">
        <v>143</v>
      </c>
      <c r="C13" s="302"/>
    </row>
    <row r="14" spans="1:3" s="343" customFormat="1" ht="16.5" thickBot="1">
      <c r="A14" s="55" t="s">
        <v>370</v>
      </c>
      <c r="B14" s="303" t="s">
        <v>144</v>
      </c>
      <c r="C14" s="302"/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0</v>
      </c>
    </row>
    <row r="16" spans="1:3" s="343" customFormat="1" ht="15.75">
      <c r="A16" s="53" t="s">
        <v>372</v>
      </c>
      <c r="B16" s="299" t="s">
        <v>128</v>
      </c>
      <c r="C16" s="300"/>
    </row>
    <row r="17" spans="1:3" s="343" customFormat="1" ht="15.75">
      <c r="A17" s="54" t="s">
        <v>373</v>
      </c>
      <c r="B17" s="301" t="s">
        <v>146</v>
      </c>
      <c r="C17" s="302"/>
    </row>
    <row r="18" spans="1:3" s="343" customFormat="1" ht="15.75">
      <c r="A18" s="54" t="s">
        <v>374</v>
      </c>
      <c r="B18" s="301" t="s">
        <v>147</v>
      </c>
      <c r="C18" s="302"/>
    </row>
    <row r="19" spans="1:3" s="343" customFormat="1" ht="15.75">
      <c r="A19" s="54" t="s">
        <v>375</v>
      </c>
      <c r="B19" s="301" t="s">
        <v>148</v>
      </c>
      <c r="C19" s="302"/>
    </row>
    <row r="20" spans="1:3" s="343" customFormat="1" ht="15.75">
      <c r="A20" s="54" t="s">
        <v>376</v>
      </c>
      <c r="B20" s="301" t="s">
        <v>149</v>
      </c>
      <c r="C20" s="302"/>
    </row>
    <row r="21" spans="1:3" s="343" customFormat="1" ht="16.5" thickBot="1">
      <c r="A21" s="55" t="s">
        <v>150</v>
      </c>
      <c r="B21" s="303" t="s">
        <v>151</v>
      </c>
      <c r="C21" s="302"/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0</v>
      </c>
    </row>
    <row r="23" spans="1:3" s="343" customFormat="1" ht="15.75">
      <c r="A23" s="53" t="s">
        <v>360</v>
      </c>
      <c r="B23" s="299" t="s">
        <v>153</v>
      </c>
      <c r="C23" s="300"/>
    </row>
    <row r="24" spans="1:3" s="343" customFormat="1" ht="15.75">
      <c r="A24" s="54" t="s">
        <v>361</v>
      </c>
      <c r="B24" s="301" t="s">
        <v>154</v>
      </c>
      <c r="C24" s="302"/>
    </row>
    <row r="25" spans="1:3" s="343" customFormat="1" ht="15.75">
      <c r="A25" s="54" t="s">
        <v>362</v>
      </c>
      <c r="B25" s="301" t="s">
        <v>155</v>
      </c>
      <c r="C25" s="302"/>
    </row>
    <row r="26" spans="1:3" s="343" customFormat="1" ht="15.75">
      <c r="A26" s="54" t="s">
        <v>156</v>
      </c>
      <c r="B26" s="301" t="s">
        <v>157</v>
      </c>
      <c r="C26" s="302"/>
    </row>
    <row r="27" spans="1:3" s="343" customFormat="1" ht="15.75">
      <c r="A27" s="54" t="s">
        <v>158</v>
      </c>
      <c r="B27" s="301" t="s">
        <v>159</v>
      </c>
      <c r="C27" s="302"/>
    </row>
    <row r="28" spans="1:3" s="343" customFormat="1" ht="16.5" thickBot="1">
      <c r="A28" s="55" t="s">
        <v>160</v>
      </c>
      <c r="B28" s="303" t="s">
        <v>161</v>
      </c>
      <c r="C28" s="302"/>
    </row>
    <row r="29" spans="1:3" s="343" customFormat="1" ht="16.5" thickBot="1">
      <c r="A29" s="344" t="s">
        <v>162</v>
      </c>
      <c r="B29" s="284" t="s">
        <v>60</v>
      </c>
      <c r="C29" s="306">
        <f>C30+C34+C35+C36+C37</f>
        <v>0</v>
      </c>
    </row>
    <row r="30" spans="1:3" s="343" customFormat="1" ht="15.75">
      <c r="A30" s="53" t="s">
        <v>453</v>
      </c>
      <c r="B30" s="299" t="s">
        <v>61</v>
      </c>
      <c r="C30" s="307"/>
    </row>
    <row r="31" spans="1:3" s="343" customFormat="1" ht="15.75">
      <c r="A31" s="54" t="s">
        <v>306</v>
      </c>
      <c r="B31" s="301" t="s">
        <v>163</v>
      </c>
      <c r="C31" s="302"/>
    </row>
    <row r="32" spans="1:3" s="343" customFormat="1" ht="15.75">
      <c r="A32" s="54" t="s">
        <v>307</v>
      </c>
      <c r="B32" s="427" t="s">
        <v>59</v>
      </c>
      <c r="C32" s="302"/>
    </row>
    <row r="33" spans="1:3" s="343" customFormat="1" ht="15.75">
      <c r="A33" s="428" t="s">
        <v>57</v>
      </c>
      <c r="B33" s="427" t="s">
        <v>164</v>
      </c>
      <c r="C33" s="302"/>
    </row>
    <row r="34" spans="1:3" s="343" customFormat="1" ht="15.75">
      <c r="A34" s="54" t="s">
        <v>454</v>
      </c>
      <c r="B34" s="301" t="s">
        <v>58</v>
      </c>
      <c r="C34" s="302"/>
    </row>
    <row r="35" spans="1:3" s="343" customFormat="1" ht="15.75">
      <c r="A35" s="428" t="s">
        <v>458</v>
      </c>
      <c r="B35" s="301" t="s">
        <v>165</v>
      </c>
      <c r="C35" s="302"/>
    </row>
    <row r="36" spans="1:3" s="343" customFormat="1" ht="15.75">
      <c r="A36" s="428" t="s">
        <v>459</v>
      </c>
      <c r="B36" s="301" t="s">
        <v>457</v>
      </c>
      <c r="C36" s="302"/>
    </row>
    <row r="37" spans="1:3" s="343" customFormat="1" ht="16.5" thickBot="1">
      <c r="A37" s="429" t="s">
        <v>460</v>
      </c>
      <c r="B37" s="303" t="s">
        <v>166</v>
      </c>
      <c r="C37" s="302"/>
    </row>
    <row r="38" spans="1:3" s="343" customFormat="1" ht="16.5" thickBot="1">
      <c r="A38" s="344" t="s">
        <v>315</v>
      </c>
      <c r="B38" s="297" t="s">
        <v>167</v>
      </c>
      <c r="C38" s="298">
        <f>SUM(C39:C48)</f>
        <v>0</v>
      </c>
    </row>
    <row r="39" spans="1:3" s="343" customFormat="1" ht="15.75">
      <c r="A39" s="53" t="s">
        <v>129</v>
      </c>
      <c r="B39" s="299" t="s">
        <v>120</v>
      </c>
      <c r="C39" s="300"/>
    </row>
    <row r="40" spans="1:3" s="343" customFormat="1" ht="15.75">
      <c r="A40" s="54" t="s">
        <v>131</v>
      </c>
      <c r="B40" s="301" t="s">
        <v>121</v>
      </c>
      <c r="C40" s="302"/>
    </row>
    <row r="41" spans="1:3" s="343" customFormat="1" ht="15.75">
      <c r="A41" s="54" t="s">
        <v>133</v>
      </c>
      <c r="B41" s="301" t="s">
        <v>122</v>
      </c>
      <c r="C41" s="302"/>
    </row>
    <row r="42" spans="1:3" s="343" customFormat="1" ht="15.75">
      <c r="A42" s="54" t="s">
        <v>168</v>
      </c>
      <c r="B42" s="301" t="s">
        <v>123</v>
      </c>
      <c r="C42" s="302"/>
    </row>
    <row r="43" spans="1:3" s="343" customFormat="1" ht="15.75">
      <c r="A43" s="54" t="s">
        <v>169</v>
      </c>
      <c r="B43" s="301" t="s">
        <v>124</v>
      </c>
      <c r="C43" s="302"/>
    </row>
    <row r="44" spans="1:3" s="343" customFormat="1" ht="15.75">
      <c r="A44" s="54" t="s">
        <v>170</v>
      </c>
      <c r="B44" s="301" t="s">
        <v>171</v>
      </c>
      <c r="C44" s="302"/>
    </row>
    <row r="45" spans="1:3" s="343" customFormat="1" ht="15.75">
      <c r="A45" s="54" t="s">
        <v>172</v>
      </c>
      <c r="B45" s="301" t="s">
        <v>173</v>
      </c>
      <c r="C45" s="302"/>
    </row>
    <row r="46" spans="1:3" s="343" customFormat="1" ht="15.75">
      <c r="A46" s="54" t="s">
        <v>174</v>
      </c>
      <c r="B46" s="301" t="s">
        <v>125</v>
      </c>
      <c r="C46" s="302"/>
    </row>
    <row r="47" spans="1:3" s="343" customFormat="1" ht="15.75">
      <c r="A47" s="54" t="s">
        <v>175</v>
      </c>
      <c r="B47" s="301" t="s">
        <v>126</v>
      </c>
      <c r="C47" s="302"/>
    </row>
    <row r="48" spans="1:3" s="343" customFormat="1" ht="16.5" thickBot="1">
      <c r="A48" s="55" t="s">
        <v>176</v>
      </c>
      <c r="B48" s="303" t="s">
        <v>127</v>
      </c>
      <c r="C48" s="302"/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/>
    </row>
    <row r="51" spans="1:3" s="343" customFormat="1" ht="15.75">
      <c r="A51" s="54" t="s">
        <v>364</v>
      </c>
      <c r="B51" s="301" t="s">
        <v>132</v>
      </c>
      <c r="C51" s="308"/>
    </row>
    <row r="52" spans="1:3" s="343" customFormat="1" ht="15.75">
      <c r="A52" s="54" t="s">
        <v>443</v>
      </c>
      <c r="B52" s="301" t="s">
        <v>134</v>
      </c>
      <c r="C52" s="308"/>
    </row>
    <row r="53" spans="1:3" s="343" customFormat="1" ht="15.75">
      <c r="A53" s="54" t="s">
        <v>461</v>
      </c>
      <c r="B53" s="301" t="s">
        <v>178</v>
      </c>
      <c r="C53" s="308"/>
    </row>
    <row r="54" spans="1:3" s="343" customFormat="1" ht="16.5" thickBot="1">
      <c r="A54" s="55" t="s">
        <v>462</v>
      </c>
      <c r="B54" s="303" t="s">
        <v>179</v>
      </c>
      <c r="C54" s="308"/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/>
    </row>
    <row r="57" spans="1:3" s="343" customFormat="1" ht="15.75">
      <c r="A57" s="54" t="s">
        <v>456</v>
      </c>
      <c r="B57" s="301" t="s">
        <v>183</v>
      </c>
      <c r="C57" s="300"/>
    </row>
    <row r="58" spans="1:3" s="343" customFormat="1" ht="15.75">
      <c r="A58" s="54" t="s">
        <v>184</v>
      </c>
      <c r="B58" s="301" t="s">
        <v>185</v>
      </c>
      <c r="C58" s="300"/>
    </row>
    <row r="59" spans="1:3" s="343" customFormat="1" ht="16.5" thickBot="1">
      <c r="A59" s="55" t="s">
        <v>186</v>
      </c>
      <c r="B59" s="303" t="s">
        <v>187</v>
      </c>
      <c r="C59" s="305"/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/>
    </row>
    <row r="62" spans="1:3" s="343" customFormat="1" ht="15.75">
      <c r="A62" s="54" t="s">
        <v>413</v>
      </c>
      <c r="B62" s="301" t="s">
        <v>190</v>
      </c>
      <c r="C62" s="308"/>
    </row>
    <row r="63" spans="1:3" s="343" customFormat="1" ht="15.75">
      <c r="A63" s="54" t="s">
        <v>191</v>
      </c>
      <c r="B63" s="301" t="s">
        <v>192</v>
      </c>
      <c r="C63" s="308"/>
    </row>
    <row r="64" spans="1:3" s="343" customFormat="1" ht="16.5" thickBot="1">
      <c r="A64" s="55" t="s">
        <v>193</v>
      </c>
      <c r="B64" s="303" t="s">
        <v>194</v>
      </c>
      <c r="C64" s="308"/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0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/>
    </row>
    <row r="68" spans="1:3" s="343" customFormat="1" ht="15.75">
      <c r="A68" s="54" t="s">
        <v>199</v>
      </c>
      <c r="B68" s="301" t="s">
        <v>200</v>
      </c>
      <c r="C68" s="308"/>
    </row>
    <row r="69" spans="1:3" s="343" customFormat="1" ht="16.5" thickBot="1">
      <c r="A69" s="55" t="s">
        <v>201</v>
      </c>
      <c r="B69" s="311" t="s">
        <v>202</v>
      </c>
      <c r="C69" s="308"/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/>
    </row>
    <row r="72" spans="1:3" s="343" customFormat="1" ht="15.75">
      <c r="A72" s="54" t="s">
        <v>207</v>
      </c>
      <c r="B72" s="301" t="s">
        <v>208</v>
      </c>
      <c r="C72" s="308"/>
    </row>
    <row r="73" spans="1:3" s="343" customFormat="1" ht="15.75">
      <c r="A73" s="54" t="s">
        <v>209</v>
      </c>
      <c r="B73" s="301" t="s">
        <v>210</v>
      </c>
      <c r="C73" s="308"/>
    </row>
    <row r="74" spans="1:3" s="343" customFormat="1" ht="16.5" thickBot="1">
      <c r="A74" s="55" t="s">
        <v>211</v>
      </c>
      <c r="B74" s="303" t="s">
        <v>212</v>
      </c>
      <c r="C74" s="308"/>
    </row>
    <row r="75" spans="1:3" s="343" customFormat="1" ht="16.5" thickBot="1">
      <c r="A75" s="345" t="s">
        <v>213</v>
      </c>
      <c r="B75" s="304" t="s">
        <v>214</v>
      </c>
      <c r="C75" s="298">
        <f>SUM(C76:C77)</f>
        <v>0</v>
      </c>
    </row>
    <row r="76" spans="1:3" s="343" customFormat="1" ht="15.75">
      <c r="A76" s="53" t="s">
        <v>414</v>
      </c>
      <c r="B76" s="299" t="s">
        <v>215</v>
      </c>
      <c r="C76" s="308"/>
    </row>
    <row r="77" spans="1:3" s="343" customFormat="1" ht="16.5" thickBot="1">
      <c r="A77" s="55" t="s">
        <v>415</v>
      </c>
      <c r="B77" s="303" t="s">
        <v>216</v>
      </c>
      <c r="C77" s="308"/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/>
    </row>
    <row r="80" spans="1:3" s="343" customFormat="1" ht="15.75">
      <c r="A80" s="54" t="s">
        <v>442</v>
      </c>
      <c r="B80" s="301" t="s">
        <v>220</v>
      </c>
      <c r="C80" s="308"/>
    </row>
    <row r="81" spans="1:3" s="343" customFormat="1" ht="16.5" thickBot="1">
      <c r="A81" s="55" t="s">
        <v>221</v>
      </c>
      <c r="B81" s="303" t="s">
        <v>222</v>
      </c>
      <c r="C81" s="308"/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/>
    </row>
    <row r="84" spans="1:3" s="343" customFormat="1" ht="15.75">
      <c r="A84" s="347" t="s">
        <v>227</v>
      </c>
      <c r="B84" s="301" t="s">
        <v>228</v>
      </c>
      <c r="C84" s="308"/>
    </row>
    <row r="85" spans="1:3" s="343" customFormat="1" ht="15.75">
      <c r="A85" s="347" t="s">
        <v>229</v>
      </c>
      <c r="B85" s="301" t="s">
        <v>230</v>
      </c>
      <c r="C85" s="308"/>
    </row>
    <row r="86" spans="1:3" s="343" customFormat="1" ht="16.5" thickBot="1">
      <c r="A86" s="348" t="s">
        <v>231</v>
      </c>
      <c r="B86" s="303" t="s">
        <v>232</v>
      </c>
      <c r="C86" s="308"/>
    </row>
    <row r="87" spans="1:3" s="343" customFormat="1" ht="16.5" thickBot="1">
      <c r="A87" s="345" t="s">
        <v>233</v>
      </c>
      <c r="B87" s="304" t="s">
        <v>234</v>
      </c>
      <c r="C87" s="312"/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0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0</v>
      </c>
    </row>
    <row r="90" spans="1:3" ht="15.75">
      <c r="A90" s="639"/>
      <c r="B90" s="639"/>
      <c r="C90" s="639"/>
    </row>
    <row r="91" spans="1:3" ht="15.75">
      <c r="A91" s="637" t="s">
        <v>552</v>
      </c>
      <c r="B91" s="637"/>
      <c r="C91" s="637"/>
    </row>
    <row r="92" spans="1:3" s="338" customFormat="1" ht="16.5" customHeight="1">
      <c r="A92" s="636" t="s">
        <v>327</v>
      </c>
      <c r="B92" s="636"/>
      <c r="C92" s="636"/>
    </row>
    <row r="93" spans="1:3" s="354" customFormat="1" ht="16.5" thickBot="1">
      <c r="A93" s="641" t="s">
        <v>402</v>
      </c>
      <c r="B93" s="641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548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SUM(C97:C101)</f>
        <v>0</v>
      </c>
    </row>
    <row r="97" spans="1:3" s="340" customFormat="1" ht="15.75">
      <c r="A97" s="56" t="s">
        <v>366</v>
      </c>
      <c r="B97" s="58" t="s">
        <v>329</v>
      </c>
      <c r="C97" s="318"/>
    </row>
    <row r="98" spans="1:3" s="340" customFormat="1" ht="15.75">
      <c r="A98" s="54" t="s">
        <v>367</v>
      </c>
      <c r="B98" s="59" t="s">
        <v>416</v>
      </c>
      <c r="C98" s="302"/>
    </row>
    <row r="99" spans="1:3" s="340" customFormat="1" ht="15.75">
      <c r="A99" s="54" t="s">
        <v>368</v>
      </c>
      <c r="B99" s="59" t="s">
        <v>393</v>
      </c>
      <c r="C99" s="302"/>
    </row>
    <row r="100" spans="1:3" s="340" customFormat="1" ht="15.75">
      <c r="A100" s="54" t="s">
        <v>369</v>
      </c>
      <c r="B100" s="60" t="s">
        <v>417</v>
      </c>
      <c r="C100" s="302"/>
    </row>
    <row r="101" spans="1:3" s="340" customFormat="1" ht="15.75">
      <c r="A101" s="54" t="s">
        <v>238</v>
      </c>
      <c r="B101" s="319" t="s">
        <v>418</v>
      </c>
      <c r="C101" s="305">
        <f>SUM(C102:C111)</f>
        <v>0</v>
      </c>
    </row>
    <row r="102" spans="1:3" s="340" customFormat="1" ht="15.75">
      <c r="A102" s="54" t="s">
        <v>370</v>
      </c>
      <c r="B102" s="59" t="s">
        <v>239</v>
      </c>
      <c r="C102" s="305"/>
    </row>
    <row r="103" spans="1:3" s="340" customFormat="1" ht="15.75">
      <c r="A103" s="54" t="s">
        <v>371</v>
      </c>
      <c r="B103" s="320" t="s">
        <v>240</v>
      </c>
      <c r="C103" s="305"/>
    </row>
    <row r="104" spans="1:3" s="340" customFormat="1" ht="15.75">
      <c r="A104" s="54" t="s">
        <v>450</v>
      </c>
      <c r="B104" s="321" t="s">
        <v>241</v>
      </c>
      <c r="C104" s="305"/>
    </row>
    <row r="105" spans="1:3" s="340" customFormat="1" ht="15.75">
      <c r="A105" s="54" t="s">
        <v>451</v>
      </c>
      <c r="B105" s="321" t="s">
        <v>242</v>
      </c>
      <c r="C105" s="305"/>
    </row>
    <row r="106" spans="1:3" s="340" customFormat="1" ht="15.75">
      <c r="A106" s="54" t="s">
        <v>51</v>
      </c>
      <c r="B106" s="320" t="s">
        <v>243</v>
      </c>
      <c r="C106" s="305"/>
    </row>
    <row r="107" spans="1:3" s="340" customFormat="1" ht="15.75">
      <c r="A107" s="54" t="s">
        <v>244</v>
      </c>
      <c r="B107" s="320" t="s">
        <v>245</v>
      </c>
      <c r="C107" s="305"/>
    </row>
    <row r="108" spans="1:3" s="340" customFormat="1" ht="15.75">
      <c r="A108" s="54" t="s">
        <v>246</v>
      </c>
      <c r="B108" s="321" t="s">
        <v>247</v>
      </c>
      <c r="C108" s="305"/>
    </row>
    <row r="109" spans="1:3" s="340" customFormat="1" ht="15.75">
      <c r="A109" s="57" t="s">
        <v>248</v>
      </c>
      <c r="B109" s="322" t="s">
        <v>249</v>
      </c>
      <c r="C109" s="305"/>
    </row>
    <row r="110" spans="1:3" s="340" customFormat="1" ht="15.75">
      <c r="A110" s="54" t="s">
        <v>250</v>
      </c>
      <c r="B110" s="322" t="s">
        <v>251</v>
      </c>
      <c r="C110" s="305"/>
    </row>
    <row r="111" spans="1:3" s="340" customFormat="1" ht="16.5" thickBot="1">
      <c r="A111" s="356" t="s">
        <v>252</v>
      </c>
      <c r="B111" s="323" t="s">
        <v>253</v>
      </c>
      <c r="C111" s="305"/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0</v>
      </c>
    </row>
    <row r="113" spans="1:3" s="340" customFormat="1" ht="15.75">
      <c r="A113" s="53" t="s">
        <v>372</v>
      </c>
      <c r="B113" s="59" t="s">
        <v>137</v>
      </c>
      <c r="C113" s="300"/>
    </row>
    <row r="114" spans="1:3" s="340" customFormat="1" ht="15.75">
      <c r="A114" s="53" t="s">
        <v>373</v>
      </c>
      <c r="B114" s="326" t="s">
        <v>254</v>
      </c>
      <c r="C114" s="300"/>
    </row>
    <row r="115" spans="1:3" s="340" customFormat="1" ht="15.75">
      <c r="A115" s="53" t="s">
        <v>374</v>
      </c>
      <c r="B115" s="326" t="s">
        <v>419</v>
      </c>
      <c r="C115" s="302"/>
    </row>
    <row r="116" spans="1:3" s="340" customFormat="1" ht="15.75">
      <c r="A116" s="53" t="s">
        <v>375</v>
      </c>
      <c r="B116" s="326" t="s">
        <v>255</v>
      </c>
      <c r="C116" s="327"/>
    </row>
    <row r="117" spans="1:3" s="340" customFormat="1" ht="15.75">
      <c r="A117" s="53" t="s">
        <v>376</v>
      </c>
      <c r="B117" s="328" t="s">
        <v>256</v>
      </c>
      <c r="C117" s="327">
        <f>SUM(C118:C125)</f>
        <v>0</v>
      </c>
    </row>
    <row r="118" spans="1:3" s="340" customFormat="1" ht="15.75">
      <c r="A118" s="53" t="s">
        <v>150</v>
      </c>
      <c r="B118" s="329" t="s">
        <v>257</v>
      </c>
      <c r="C118" s="327"/>
    </row>
    <row r="119" spans="1:3" s="340" customFormat="1" ht="15.75">
      <c r="A119" s="53" t="s">
        <v>258</v>
      </c>
      <c r="B119" s="330" t="s">
        <v>259</v>
      </c>
      <c r="C119" s="327"/>
    </row>
    <row r="120" spans="1:3" s="340" customFormat="1" ht="15.75">
      <c r="A120" s="53" t="s">
        <v>260</v>
      </c>
      <c r="B120" s="321" t="s">
        <v>242</v>
      </c>
      <c r="C120" s="327"/>
    </row>
    <row r="121" spans="1:3" s="340" customFormat="1" ht="15.75">
      <c r="A121" s="53" t="s">
        <v>261</v>
      </c>
      <c r="B121" s="321" t="s">
        <v>262</v>
      </c>
      <c r="C121" s="327"/>
    </row>
    <row r="122" spans="1:3" s="340" customFormat="1" ht="15.75">
      <c r="A122" s="53" t="s">
        <v>263</v>
      </c>
      <c r="B122" s="321" t="s">
        <v>264</v>
      </c>
      <c r="C122" s="327"/>
    </row>
    <row r="123" spans="1:3" s="340" customFormat="1" ht="15.75">
      <c r="A123" s="53" t="s">
        <v>265</v>
      </c>
      <c r="B123" s="321" t="s">
        <v>247</v>
      </c>
      <c r="C123" s="327"/>
    </row>
    <row r="124" spans="1:3" s="340" customFormat="1" ht="15.75">
      <c r="A124" s="53" t="s">
        <v>266</v>
      </c>
      <c r="B124" s="321" t="s">
        <v>267</v>
      </c>
      <c r="C124" s="327"/>
    </row>
    <row r="125" spans="1:3" s="340" customFormat="1" ht="16.5" thickBot="1">
      <c r="A125" s="57" t="s">
        <v>268</v>
      </c>
      <c r="B125" s="321" t="s">
        <v>269</v>
      </c>
      <c r="C125" s="327"/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0</v>
      </c>
    </row>
    <row r="127" spans="1:3" s="340" customFormat="1" ht="15.75">
      <c r="A127" s="53" t="s">
        <v>360</v>
      </c>
      <c r="B127" s="78" t="s">
        <v>452</v>
      </c>
      <c r="C127" s="300"/>
    </row>
    <row r="128" spans="1:3" s="340" customFormat="1" ht="16.5" thickBot="1">
      <c r="A128" s="55" t="s">
        <v>361</v>
      </c>
      <c r="B128" s="326" t="s">
        <v>455</v>
      </c>
      <c r="C128" s="300"/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0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/>
    </row>
    <row r="132" spans="1:3" s="340" customFormat="1" ht="15.75">
      <c r="A132" s="53" t="s">
        <v>131</v>
      </c>
      <c r="B132" s="78" t="s">
        <v>274</v>
      </c>
      <c r="C132" s="327"/>
    </row>
    <row r="133" spans="1:3" s="340" customFormat="1" ht="16.5" thickBot="1">
      <c r="A133" s="57" t="s">
        <v>133</v>
      </c>
      <c r="B133" s="283" t="s">
        <v>275</v>
      </c>
      <c r="C133" s="327"/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/>
    </row>
    <row r="136" spans="1:3" s="340" customFormat="1" ht="15.75">
      <c r="A136" s="53" t="s">
        <v>364</v>
      </c>
      <c r="B136" s="78" t="s">
        <v>278</v>
      </c>
      <c r="C136" s="327"/>
    </row>
    <row r="137" spans="1:3" s="340" customFormat="1" ht="15.75">
      <c r="A137" s="53" t="s">
        <v>443</v>
      </c>
      <c r="B137" s="78" t="s">
        <v>279</v>
      </c>
      <c r="C137" s="327"/>
    </row>
    <row r="138" spans="1:3" s="340" customFormat="1" ht="16.5" thickBot="1">
      <c r="A138" s="57" t="s">
        <v>461</v>
      </c>
      <c r="B138" s="283" t="s">
        <v>280</v>
      </c>
      <c r="C138" s="327"/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0</v>
      </c>
    </row>
    <row r="140" spans="1:3" s="340" customFormat="1" ht="15.75">
      <c r="A140" s="53" t="s">
        <v>365</v>
      </c>
      <c r="B140" s="78" t="s">
        <v>282</v>
      </c>
      <c r="C140" s="327"/>
    </row>
    <row r="141" spans="1:3" s="340" customFormat="1" ht="15.75">
      <c r="A141" s="53" t="s">
        <v>456</v>
      </c>
      <c r="B141" s="78" t="s">
        <v>283</v>
      </c>
      <c r="C141" s="327"/>
    </row>
    <row r="142" spans="1:3" s="340" customFormat="1" ht="15.75">
      <c r="A142" s="53" t="s">
        <v>184</v>
      </c>
      <c r="B142" s="78" t="s">
        <v>284</v>
      </c>
      <c r="C142" s="327"/>
    </row>
    <row r="143" spans="1:3" s="340" customFormat="1" ht="16.5" thickBot="1">
      <c r="A143" s="57" t="s">
        <v>186</v>
      </c>
      <c r="B143" s="283" t="s">
        <v>285</v>
      </c>
      <c r="C143" s="327"/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/>
    </row>
    <row r="146" spans="1:3" s="340" customFormat="1" ht="15.75">
      <c r="A146" s="53" t="s">
        <v>413</v>
      </c>
      <c r="B146" s="78" t="s">
        <v>288</v>
      </c>
      <c r="C146" s="327"/>
    </row>
    <row r="147" spans="1:3" s="340" customFormat="1" ht="15.75">
      <c r="A147" s="53" t="s">
        <v>191</v>
      </c>
      <c r="B147" s="78" t="s">
        <v>289</v>
      </c>
      <c r="C147" s="327"/>
    </row>
    <row r="148" spans="1:3" s="340" customFormat="1" ht="16.5" thickBot="1">
      <c r="A148" s="53" t="s">
        <v>193</v>
      </c>
      <c r="B148" s="78" t="s">
        <v>290</v>
      </c>
      <c r="C148" s="327"/>
    </row>
    <row r="149" spans="1:9" s="340" customFormat="1" ht="16.5" thickBot="1">
      <c r="A149" s="344" t="s">
        <v>319</v>
      </c>
      <c r="B149" s="284" t="s">
        <v>291</v>
      </c>
      <c r="C149" s="333">
        <f>+C130+C134+C139+C144</f>
        <v>0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0</v>
      </c>
    </row>
    <row r="151" s="340" customFormat="1" ht="15.75">
      <c r="C151" s="352"/>
    </row>
    <row r="152" spans="1:3" s="340" customFormat="1" ht="15.75">
      <c r="A152" s="642" t="s">
        <v>302</v>
      </c>
      <c r="B152" s="642"/>
      <c r="C152" s="642"/>
    </row>
    <row r="153" spans="1:3" s="340" customFormat="1" ht="16.5" thickBot="1">
      <c r="A153" s="635" t="s">
        <v>403</v>
      </c>
      <c r="B153" s="635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0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0</v>
      </c>
    </row>
    <row r="156" ht="16.5" thickBot="1"/>
    <row r="157" spans="1:3" ht="16.5" thickBot="1">
      <c r="A157" s="285" t="s">
        <v>431</v>
      </c>
      <c r="B157" s="286"/>
      <c r="C157" s="287"/>
    </row>
    <row r="158" spans="1:3" ht="16.5" thickBot="1">
      <c r="A158" s="285" t="s">
        <v>432</v>
      </c>
      <c r="B158" s="286"/>
      <c r="C158" s="287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103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2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554</v>
      </c>
    </row>
    <row r="2" spans="1:3" s="17" customFormat="1" ht="15.75">
      <c r="A2" s="638" t="s">
        <v>496</v>
      </c>
      <c r="B2" s="638"/>
      <c r="C2" s="638"/>
    </row>
    <row r="3" spans="1:3" s="17" customFormat="1" ht="15.75">
      <c r="A3" s="120"/>
      <c r="B3" s="50"/>
      <c r="C3" s="221"/>
    </row>
    <row r="4" spans="1:3" ht="15.75">
      <c r="A4" s="640" t="s">
        <v>308</v>
      </c>
      <c r="B4" s="640"/>
      <c r="C4" s="640"/>
    </row>
    <row r="5" spans="1:3" ht="16.5" thickBot="1">
      <c r="A5" s="635" t="s">
        <v>401</v>
      </c>
      <c r="B5" s="635"/>
      <c r="C5" s="118" t="s">
        <v>335</v>
      </c>
    </row>
    <row r="6" spans="1:3" s="340" customFormat="1" ht="32.25" thickBot="1">
      <c r="A6" s="296" t="s">
        <v>348</v>
      </c>
      <c r="B6" s="52" t="s">
        <v>310</v>
      </c>
      <c r="C6" s="339" t="s">
        <v>548</v>
      </c>
    </row>
    <row r="7" spans="1:3" s="343" customFormat="1" ht="16.5" thickBot="1">
      <c r="A7" s="315" t="s">
        <v>38</v>
      </c>
      <c r="B7" s="341" t="s">
        <v>42</v>
      </c>
      <c r="C7" s="342" t="s">
        <v>40</v>
      </c>
    </row>
    <row r="8" spans="1:3" s="343" customFormat="1" ht="16.5" thickBot="1">
      <c r="A8" s="344" t="s">
        <v>311</v>
      </c>
      <c r="B8" s="297" t="s">
        <v>138</v>
      </c>
      <c r="C8" s="298">
        <f>+C9+C10+C11+C12+C13+C14</f>
        <v>0</v>
      </c>
    </row>
    <row r="9" spans="1:3" s="343" customFormat="1" ht="15.75">
      <c r="A9" s="53" t="s">
        <v>366</v>
      </c>
      <c r="B9" s="299" t="s">
        <v>139</v>
      </c>
      <c r="C9" s="300"/>
    </row>
    <row r="10" spans="1:3" s="343" customFormat="1" ht="15.75">
      <c r="A10" s="54" t="s">
        <v>367</v>
      </c>
      <c r="B10" s="301" t="s">
        <v>140</v>
      </c>
      <c r="C10" s="302"/>
    </row>
    <row r="11" spans="1:3" s="343" customFormat="1" ht="15.75">
      <c r="A11" s="54" t="s">
        <v>368</v>
      </c>
      <c r="B11" s="301" t="s">
        <v>141</v>
      </c>
      <c r="C11" s="302"/>
    </row>
    <row r="12" spans="1:3" s="343" customFormat="1" ht="15.75">
      <c r="A12" s="54" t="s">
        <v>369</v>
      </c>
      <c r="B12" s="301" t="s">
        <v>142</v>
      </c>
      <c r="C12" s="302"/>
    </row>
    <row r="13" spans="1:3" s="343" customFormat="1" ht="15.75">
      <c r="A13" s="54" t="s">
        <v>400</v>
      </c>
      <c r="B13" s="301" t="s">
        <v>143</v>
      </c>
      <c r="C13" s="302"/>
    </row>
    <row r="14" spans="1:3" s="343" customFormat="1" ht="16.5" thickBot="1">
      <c r="A14" s="55" t="s">
        <v>370</v>
      </c>
      <c r="B14" s="303" t="s">
        <v>144</v>
      </c>
      <c r="C14" s="302"/>
    </row>
    <row r="15" spans="1:3" s="343" customFormat="1" ht="16.5" thickBot="1">
      <c r="A15" s="344" t="s">
        <v>312</v>
      </c>
      <c r="B15" s="304" t="s">
        <v>145</v>
      </c>
      <c r="C15" s="298">
        <f>+C16+C17+C18+C19+C20</f>
        <v>0</v>
      </c>
    </row>
    <row r="16" spans="1:3" s="343" customFormat="1" ht="15.75">
      <c r="A16" s="53" t="s">
        <v>372</v>
      </c>
      <c r="B16" s="299" t="s">
        <v>128</v>
      </c>
      <c r="C16" s="300"/>
    </row>
    <row r="17" spans="1:3" s="343" customFormat="1" ht="15.75">
      <c r="A17" s="54" t="s">
        <v>373</v>
      </c>
      <c r="B17" s="301" t="s">
        <v>146</v>
      </c>
      <c r="C17" s="302"/>
    </row>
    <row r="18" spans="1:3" s="343" customFormat="1" ht="15.75">
      <c r="A18" s="54" t="s">
        <v>374</v>
      </c>
      <c r="B18" s="301" t="s">
        <v>147</v>
      </c>
      <c r="C18" s="302"/>
    </row>
    <row r="19" spans="1:3" s="343" customFormat="1" ht="15.75">
      <c r="A19" s="54" t="s">
        <v>375</v>
      </c>
      <c r="B19" s="301" t="s">
        <v>148</v>
      </c>
      <c r="C19" s="302"/>
    </row>
    <row r="20" spans="1:3" s="343" customFormat="1" ht="15.75">
      <c r="A20" s="54" t="s">
        <v>376</v>
      </c>
      <c r="B20" s="301" t="s">
        <v>149</v>
      </c>
      <c r="C20" s="302"/>
    </row>
    <row r="21" spans="1:3" s="343" customFormat="1" ht="16.5" thickBot="1">
      <c r="A21" s="55" t="s">
        <v>150</v>
      </c>
      <c r="B21" s="303" t="s">
        <v>151</v>
      </c>
      <c r="C21" s="305"/>
    </row>
    <row r="22" spans="1:3" s="343" customFormat="1" ht="16.5" thickBot="1">
      <c r="A22" s="344" t="s">
        <v>313</v>
      </c>
      <c r="B22" s="297" t="s">
        <v>152</v>
      </c>
      <c r="C22" s="298">
        <f>+C23+C24+C25+C26+C27</f>
        <v>0</v>
      </c>
    </row>
    <row r="23" spans="1:3" s="343" customFormat="1" ht="15.75">
      <c r="A23" s="53" t="s">
        <v>360</v>
      </c>
      <c r="B23" s="299" t="s">
        <v>153</v>
      </c>
      <c r="C23" s="300"/>
    </row>
    <row r="24" spans="1:3" s="343" customFormat="1" ht="15.75">
      <c r="A24" s="54" t="s">
        <v>361</v>
      </c>
      <c r="B24" s="301" t="s">
        <v>154</v>
      </c>
      <c r="C24" s="302"/>
    </row>
    <row r="25" spans="1:3" s="343" customFormat="1" ht="15.75">
      <c r="A25" s="54" t="s">
        <v>362</v>
      </c>
      <c r="B25" s="301" t="s">
        <v>155</v>
      </c>
      <c r="C25" s="302"/>
    </row>
    <row r="26" spans="1:3" s="343" customFormat="1" ht="15.75">
      <c r="A26" s="54" t="s">
        <v>156</v>
      </c>
      <c r="B26" s="301" t="s">
        <v>157</v>
      </c>
      <c r="C26" s="302"/>
    </row>
    <row r="27" spans="1:3" s="343" customFormat="1" ht="15.75">
      <c r="A27" s="54" t="s">
        <v>158</v>
      </c>
      <c r="B27" s="301" t="s">
        <v>159</v>
      </c>
      <c r="C27" s="302"/>
    </row>
    <row r="28" spans="1:3" s="343" customFormat="1" ht="16.5" thickBot="1">
      <c r="A28" s="55" t="s">
        <v>160</v>
      </c>
      <c r="B28" s="303" t="s">
        <v>161</v>
      </c>
      <c r="C28" s="305"/>
    </row>
    <row r="29" spans="1:3" s="343" customFormat="1" ht="16.5" thickBot="1">
      <c r="A29" s="344" t="s">
        <v>162</v>
      </c>
      <c r="B29" s="284" t="s">
        <v>60</v>
      </c>
      <c r="C29" s="306">
        <f>C30+C34+C35+C36+C37</f>
        <v>0</v>
      </c>
    </row>
    <row r="30" spans="1:3" s="343" customFormat="1" ht="15.75">
      <c r="A30" s="53" t="s">
        <v>453</v>
      </c>
      <c r="B30" s="299" t="s">
        <v>61</v>
      </c>
      <c r="C30" s="307">
        <f>+C31+C33+C32</f>
        <v>0</v>
      </c>
    </row>
    <row r="31" spans="1:3" s="343" customFormat="1" ht="15.75">
      <c r="A31" s="54" t="s">
        <v>306</v>
      </c>
      <c r="B31" s="301" t="s">
        <v>163</v>
      </c>
      <c r="C31" s="302"/>
    </row>
    <row r="32" spans="1:3" s="343" customFormat="1" ht="15.75">
      <c r="A32" s="54" t="s">
        <v>307</v>
      </c>
      <c r="B32" s="427" t="s">
        <v>59</v>
      </c>
      <c r="C32" s="302"/>
    </row>
    <row r="33" spans="1:3" s="343" customFormat="1" ht="15.75">
      <c r="A33" s="428" t="s">
        <v>57</v>
      </c>
      <c r="B33" s="427" t="s">
        <v>164</v>
      </c>
      <c r="C33" s="302"/>
    </row>
    <row r="34" spans="1:3" s="343" customFormat="1" ht="15.75">
      <c r="A34" s="54" t="s">
        <v>454</v>
      </c>
      <c r="B34" s="301" t="s">
        <v>58</v>
      </c>
      <c r="C34" s="302"/>
    </row>
    <row r="35" spans="1:3" s="343" customFormat="1" ht="15.75">
      <c r="A35" s="428" t="s">
        <v>458</v>
      </c>
      <c r="B35" s="301" t="s">
        <v>165</v>
      </c>
      <c r="C35" s="302"/>
    </row>
    <row r="36" spans="1:3" s="343" customFormat="1" ht="15.75">
      <c r="A36" s="428" t="s">
        <v>459</v>
      </c>
      <c r="B36" s="301" t="s">
        <v>457</v>
      </c>
      <c r="C36" s="302"/>
    </row>
    <row r="37" spans="1:3" s="343" customFormat="1" ht="16.5" thickBot="1">
      <c r="A37" s="429" t="s">
        <v>460</v>
      </c>
      <c r="B37" s="303" t="s">
        <v>166</v>
      </c>
      <c r="C37" s="302"/>
    </row>
    <row r="38" spans="1:3" s="343" customFormat="1" ht="16.5" thickBot="1">
      <c r="A38" s="344" t="s">
        <v>315</v>
      </c>
      <c r="B38" s="297" t="s">
        <v>167</v>
      </c>
      <c r="C38" s="298">
        <f>SUM(C39:C48)</f>
        <v>0</v>
      </c>
    </row>
    <row r="39" spans="1:3" s="343" customFormat="1" ht="15.75">
      <c r="A39" s="53" t="s">
        <v>129</v>
      </c>
      <c r="B39" s="299" t="s">
        <v>120</v>
      </c>
      <c r="C39" s="300"/>
    </row>
    <row r="40" spans="1:3" s="343" customFormat="1" ht="15.75">
      <c r="A40" s="54" t="s">
        <v>131</v>
      </c>
      <c r="B40" s="301" t="s">
        <v>121</v>
      </c>
      <c r="C40" s="302"/>
    </row>
    <row r="41" spans="1:3" s="343" customFormat="1" ht="15.75">
      <c r="A41" s="54" t="s">
        <v>133</v>
      </c>
      <c r="B41" s="301" t="s">
        <v>122</v>
      </c>
      <c r="C41" s="302"/>
    </row>
    <row r="42" spans="1:3" s="343" customFormat="1" ht="15.75">
      <c r="A42" s="54" t="s">
        <v>168</v>
      </c>
      <c r="B42" s="301" t="s">
        <v>123</v>
      </c>
      <c r="C42" s="302"/>
    </row>
    <row r="43" spans="1:3" s="343" customFormat="1" ht="15.75">
      <c r="A43" s="54" t="s">
        <v>169</v>
      </c>
      <c r="B43" s="301" t="s">
        <v>124</v>
      </c>
      <c r="C43" s="302"/>
    </row>
    <row r="44" spans="1:3" s="343" customFormat="1" ht="15.75">
      <c r="A44" s="54" t="s">
        <v>170</v>
      </c>
      <c r="B44" s="301" t="s">
        <v>171</v>
      </c>
      <c r="C44" s="302"/>
    </row>
    <row r="45" spans="1:3" s="343" customFormat="1" ht="15.75">
      <c r="A45" s="54" t="s">
        <v>172</v>
      </c>
      <c r="B45" s="301" t="s">
        <v>173</v>
      </c>
      <c r="C45" s="302"/>
    </row>
    <row r="46" spans="1:3" s="343" customFormat="1" ht="15.75">
      <c r="A46" s="54" t="s">
        <v>174</v>
      </c>
      <c r="B46" s="301" t="s">
        <v>125</v>
      </c>
      <c r="C46" s="302"/>
    </row>
    <row r="47" spans="1:3" s="343" customFormat="1" ht="15.75">
      <c r="A47" s="54" t="s">
        <v>175</v>
      </c>
      <c r="B47" s="301" t="s">
        <v>126</v>
      </c>
      <c r="C47" s="308"/>
    </row>
    <row r="48" spans="1:3" s="343" customFormat="1" ht="16.5" thickBot="1">
      <c r="A48" s="55" t="s">
        <v>176</v>
      </c>
      <c r="B48" s="303" t="s">
        <v>127</v>
      </c>
      <c r="C48" s="309"/>
    </row>
    <row r="49" spans="1:3" s="343" customFormat="1" ht="16.5" thickBot="1">
      <c r="A49" s="344" t="s">
        <v>316</v>
      </c>
      <c r="B49" s="297" t="s">
        <v>177</v>
      </c>
      <c r="C49" s="298">
        <f>SUM(C50:C54)</f>
        <v>0</v>
      </c>
    </row>
    <row r="50" spans="1:3" s="343" customFormat="1" ht="15.75">
      <c r="A50" s="53" t="s">
        <v>363</v>
      </c>
      <c r="B50" s="299" t="s">
        <v>130</v>
      </c>
      <c r="C50" s="310"/>
    </row>
    <row r="51" spans="1:3" s="343" customFormat="1" ht="15.75">
      <c r="A51" s="54" t="s">
        <v>364</v>
      </c>
      <c r="B51" s="301" t="s">
        <v>132</v>
      </c>
      <c r="C51" s="308"/>
    </row>
    <row r="52" spans="1:3" s="343" customFormat="1" ht="15.75">
      <c r="A52" s="54" t="s">
        <v>443</v>
      </c>
      <c r="B52" s="301" t="s">
        <v>134</v>
      </c>
      <c r="C52" s="308"/>
    </row>
    <row r="53" spans="1:3" s="343" customFormat="1" ht="15.75">
      <c r="A53" s="54" t="s">
        <v>461</v>
      </c>
      <c r="B53" s="301" t="s">
        <v>178</v>
      </c>
      <c r="C53" s="308"/>
    </row>
    <row r="54" spans="1:3" s="343" customFormat="1" ht="16.5" thickBot="1">
      <c r="A54" s="55" t="s">
        <v>462</v>
      </c>
      <c r="B54" s="303" t="s">
        <v>179</v>
      </c>
      <c r="C54" s="309"/>
    </row>
    <row r="55" spans="1:3" s="343" customFormat="1" ht="16.5" thickBot="1">
      <c r="A55" s="344" t="s">
        <v>180</v>
      </c>
      <c r="B55" s="297" t="s">
        <v>181</v>
      </c>
      <c r="C55" s="298">
        <f>SUM(C56:C58)</f>
        <v>0</v>
      </c>
    </row>
    <row r="56" spans="1:3" s="343" customFormat="1" ht="15.75">
      <c r="A56" s="53" t="s">
        <v>365</v>
      </c>
      <c r="B56" s="299" t="s">
        <v>182</v>
      </c>
      <c r="C56" s="300"/>
    </row>
    <row r="57" spans="1:3" s="343" customFormat="1" ht="15.75">
      <c r="A57" s="54" t="s">
        <v>456</v>
      </c>
      <c r="B57" s="301" t="s">
        <v>183</v>
      </c>
      <c r="C57" s="302"/>
    </row>
    <row r="58" spans="1:3" s="343" customFormat="1" ht="15.75">
      <c r="A58" s="54" t="s">
        <v>184</v>
      </c>
      <c r="B58" s="301" t="s">
        <v>185</v>
      </c>
      <c r="C58" s="302"/>
    </row>
    <row r="59" spans="1:3" s="343" customFormat="1" ht="16.5" thickBot="1">
      <c r="A59" s="55" t="s">
        <v>186</v>
      </c>
      <c r="B59" s="303" t="s">
        <v>187</v>
      </c>
      <c r="C59" s="305"/>
    </row>
    <row r="60" spans="1:3" s="343" customFormat="1" ht="16.5" thickBot="1">
      <c r="A60" s="344" t="s">
        <v>318</v>
      </c>
      <c r="B60" s="304" t="s">
        <v>188</v>
      </c>
      <c r="C60" s="298">
        <f>SUM(C61:C63)</f>
        <v>0</v>
      </c>
    </row>
    <row r="61" spans="1:3" s="343" customFormat="1" ht="15.75">
      <c r="A61" s="53" t="s">
        <v>412</v>
      </c>
      <c r="B61" s="299" t="s">
        <v>189</v>
      </c>
      <c r="C61" s="308"/>
    </row>
    <row r="62" spans="1:3" s="343" customFormat="1" ht="15.75">
      <c r="A62" s="54" t="s">
        <v>413</v>
      </c>
      <c r="B62" s="301" t="s">
        <v>190</v>
      </c>
      <c r="C62" s="308"/>
    </row>
    <row r="63" spans="1:3" s="343" customFormat="1" ht="15.75">
      <c r="A63" s="54" t="s">
        <v>191</v>
      </c>
      <c r="B63" s="301" t="s">
        <v>192</v>
      </c>
      <c r="C63" s="308"/>
    </row>
    <row r="64" spans="1:3" s="343" customFormat="1" ht="16.5" thickBot="1">
      <c r="A64" s="55" t="s">
        <v>193</v>
      </c>
      <c r="B64" s="303" t="s">
        <v>194</v>
      </c>
      <c r="C64" s="308"/>
    </row>
    <row r="65" spans="1:3" s="343" customFormat="1" ht="16.5" thickBot="1">
      <c r="A65" s="344" t="s">
        <v>319</v>
      </c>
      <c r="B65" s="297" t="s">
        <v>195</v>
      </c>
      <c r="C65" s="306">
        <f>+C8+C15+C22+C29+C38+C49+C55+C60</f>
        <v>0</v>
      </c>
    </row>
    <row r="66" spans="1:3" s="343" customFormat="1" ht="16.5" thickBot="1">
      <c r="A66" s="345" t="s">
        <v>299</v>
      </c>
      <c r="B66" s="304" t="s">
        <v>196</v>
      </c>
      <c r="C66" s="298">
        <f>SUM(C67:C69)</f>
        <v>0</v>
      </c>
    </row>
    <row r="67" spans="1:3" s="343" customFormat="1" ht="15.75">
      <c r="A67" s="53" t="s">
        <v>197</v>
      </c>
      <c r="B67" s="299" t="s">
        <v>198</v>
      </c>
      <c r="C67" s="308"/>
    </row>
    <row r="68" spans="1:3" s="343" customFormat="1" ht="15.75">
      <c r="A68" s="54" t="s">
        <v>199</v>
      </c>
      <c r="B68" s="301" t="s">
        <v>200</v>
      </c>
      <c r="C68" s="308"/>
    </row>
    <row r="69" spans="1:3" s="343" customFormat="1" ht="16.5" thickBot="1">
      <c r="A69" s="55" t="s">
        <v>201</v>
      </c>
      <c r="B69" s="311" t="s">
        <v>202</v>
      </c>
      <c r="C69" s="308"/>
    </row>
    <row r="70" spans="1:3" s="343" customFormat="1" ht="16.5" thickBot="1">
      <c r="A70" s="345" t="s">
        <v>203</v>
      </c>
      <c r="B70" s="304" t="s">
        <v>204</v>
      </c>
      <c r="C70" s="298">
        <f>SUM(C71:C74)</f>
        <v>0</v>
      </c>
    </row>
    <row r="71" spans="1:3" s="343" customFormat="1" ht="15.75">
      <c r="A71" s="53" t="s">
        <v>205</v>
      </c>
      <c r="B71" s="299" t="s">
        <v>206</v>
      </c>
      <c r="C71" s="308"/>
    </row>
    <row r="72" spans="1:3" s="343" customFormat="1" ht="15.75">
      <c r="A72" s="54" t="s">
        <v>207</v>
      </c>
      <c r="B72" s="301" t="s">
        <v>208</v>
      </c>
      <c r="C72" s="308"/>
    </row>
    <row r="73" spans="1:3" s="343" customFormat="1" ht="15.75">
      <c r="A73" s="54" t="s">
        <v>209</v>
      </c>
      <c r="B73" s="301" t="s">
        <v>210</v>
      </c>
      <c r="C73" s="308"/>
    </row>
    <row r="74" spans="1:3" s="343" customFormat="1" ht="16.5" thickBot="1">
      <c r="A74" s="55" t="s">
        <v>211</v>
      </c>
      <c r="B74" s="303" t="s">
        <v>212</v>
      </c>
      <c r="C74" s="308"/>
    </row>
    <row r="75" spans="1:3" s="343" customFormat="1" ht="16.5" thickBot="1">
      <c r="A75" s="345" t="s">
        <v>213</v>
      </c>
      <c r="B75" s="304" t="s">
        <v>214</v>
      </c>
      <c r="C75" s="298">
        <f>SUM(C76:C77)</f>
        <v>0</v>
      </c>
    </row>
    <row r="76" spans="1:3" s="343" customFormat="1" ht="15.75">
      <c r="A76" s="53" t="s">
        <v>414</v>
      </c>
      <c r="B76" s="299" t="s">
        <v>215</v>
      </c>
      <c r="C76" s="308"/>
    </row>
    <row r="77" spans="1:3" s="343" customFormat="1" ht="16.5" thickBot="1">
      <c r="A77" s="55" t="s">
        <v>415</v>
      </c>
      <c r="B77" s="303" t="s">
        <v>216</v>
      </c>
      <c r="C77" s="308"/>
    </row>
    <row r="78" spans="1:3" s="343" customFormat="1" ht="16.5" thickBot="1">
      <c r="A78" s="345" t="s">
        <v>217</v>
      </c>
      <c r="B78" s="304" t="s">
        <v>218</v>
      </c>
      <c r="C78" s="298">
        <f>SUM(C79:C81)</f>
        <v>0</v>
      </c>
    </row>
    <row r="79" spans="1:3" s="343" customFormat="1" ht="15.75">
      <c r="A79" s="53" t="s">
        <v>441</v>
      </c>
      <c r="B79" s="299" t="s">
        <v>219</v>
      </c>
      <c r="C79" s="308"/>
    </row>
    <row r="80" spans="1:3" s="343" customFormat="1" ht="15.75">
      <c r="A80" s="54" t="s">
        <v>442</v>
      </c>
      <c r="B80" s="301" t="s">
        <v>220</v>
      </c>
      <c r="C80" s="308"/>
    </row>
    <row r="81" spans="1:3" s="343" customFormat="1" ht="16.5" thickBot="1">
      <c r="A81" s="55" t="s">
        <v>221</v>
      </c>
      <c r="B81" s="303" t="s">
        <v>222</v>
      </c>
      <c r="C81" s="308"/>
    </row>
    <row r="82" spans="1:3" s="343" customFormat="1" ht="16.5" thickBot="1">
      <c r="A82" s="345" t="s">
        <v>223</v>
      </c>
      <c r="B82" s="304" t="s">
        <v>224</v>
      </c>
      <c r="C82" s="298">
        <f>SUM(C83:C86)</f>
        <v>0</v>
      </c>
    </row>
    <row r="83" spans="1:3" s="343" customFormat="1" ht="15.75">
      <c r="A83" s="346" t="s">
        <v>225</v>
      </c>
      <c r="B83" s="299" t="s">
        <v>226</v>
      </c>
      <c r="C83" s="308"/>
    </row>
    <row r="84" spans="1:3" s="343" customFormat="1" ht="15.75">
      <c r="A84" s="347" t="s">
        <v>227</v>
      </c>
      <c r="B84" s="301" t="s">
        <v>228</v>
      </c>
      <c r="C84" s="308"/>
    </row>
    <row r="85" spans="1:3" s="343" customFormat="1" ht="15.75">
      <c r="A85" s="347" t="s">
        <v>229</v>
      </c>
      <c r="B85" s="301" t="s">
        <v>230</v>
      </c>
      <c r="C85" s="308"/>
    </row>
    <row r="86" spans="1:3" s="343" customFormat="1" ht="16.5" thickBot="1">
      <c r="A86" s="348" t="s">
        <v>231</v>
      </c>
      <c r="B86" s="303" t="s">
        <v>232</v>
      </c>
      <c r="C86" s="308"/>
    </row>
    <row r="87" spans="1:3" s="343" customFormat="1" ht="16.5" thickBot="1">
      <c r="A87" s="345" t="s">
        <v>233</v>
      </c>
      <c r="B87" s="304" t="s">
        <v>234</v>
      </c>
      <c r="C87" s="312"/>
    </row>
    <row r="88" spans="1:3" s="343" customFormat="1" ht="16.5" thickBot="1">
      <c r="A88" s="345" t="s">
        <v>235</v>
      </c>
      <c r="B88" s="313" t="s">
        <v>236</v>
      </c>
      <c r="C88" s="306">
        <f>+C66+C70+C75+C78+C82+C87</f>
        <v>0</v>
      </c>
    </row>
    <row r="89" spans="1:3" s="343" customFormat="1" ht="16.5" thickBot="1">
      <c r="A89" s="349" t="s">
        <v>237</v>
      </c>
      <c r="B89" s="314" t="s">
        <v>300</v>
      </c>
      <c r="C89" s="306">
        <f>+C65+C88</f>
        <v>0</v>
      </c>
    </row>
    <row r="90" spans="1:3" ht="15.75">
      <c r="A90" s="639"/>
      <c r="B90" s="639"/>
      <c r="C90" s="639"/>
    </row>
    <row r="91" spans="1:3" ht="15.75">
      <c r="A91" s="637" t="s">
        <v>554</v>
      </c>
      <c r="B91" s="637"/>
      <c r="C91" s="637"/>
    </row>
    <row r="92" spans="1:3" s="338" customFormat="1" ht="16.5" customHeight="1">
      <c r="A92" s="636" t="s">
        <v>327</v>
      </c>
      <c r="B92" s="636"/>
      <c r="C92" s="636"/>
    </row>
    <row r="93" spans="1:3" s="354" customFormat="1" ht="16.5" thickBot="1">
      <c r="A93" s="641" t="s">
        <v>402</v>
      </c>
      <c r="B93" s="641"/>
      <c r="C93" s="353" t="s">
        <v>301</v>
      </c>
    </row>
    <row r="94" spans="1:3" s="340" customFormat="1" ht="32.25" thickBot="1">
      <c r="A94" s="296" t="s">
        <v>348</v>
      </c>
      <c r="B94" s="52" t="s">
        <v>328</v>
      </c>
      <c r="C94" s="339" t="s">
        <v>551</v>
      </c>
    </row>
    <row r="95" spans="1:3" s="343" customFormat="1" ht="16.5" thickBot="1">
      <c r="A95" s="296" t="s">
        <v>38</v>
      </c>
      <c r="B95" s="52" t="s">
        <v>42</v>
      </c>
      <c r="C95" s="339" t="s">
        <v>40</v>
      </c>
    </row>
    <row r="96" spans="1:3" s="340" customFormat="1" ht="16.5" thickBot="1">
      <c r="A96" s="355" t="s">
        <v>311</v>
      </c>
      <c r="B96" s="316" t="s">
        <v>293</v>
      </c>
      <c r="C96" s="317">
        <f>SUM(C97:C101)</f>
        <v>0</v>
      </c>
    </row>
    <row r="97" spans="1:3" s="340" customFormat="1" ht="15.75">
      <c r="A97" s="56" t="s">
        <v>366</v>
      </c>
      <c r="B97" s="58" t="s">
        <v>329</v>
      </c>
      <c r="C97" s="318"/>
    </row>
    <row r="98" spans="1:3" s="340" customFormat="1" ht="15.75">
      <c r="A98" s="54" t="s">
        <v>367</v>
      </c>
      <c r="B98" s="59" t="s">
        <v>416</v>
      </c>
      <c r="C98" s="302"/>
    </row>
    <row r="99" spans="1:3" s="340" customFormat="1" ht="15.75">
      <c r="A99" s="54" t="s">
        <v>368</v>
      </c>
      <c r="B99" s="59" t="s">
        <v>393</v>
      </c>
      <c r="C99" s="302"/>
    </row>
    <row r="100" spans="1:3" s="340" customFormat="1" ht="15.75">
      <c r="A100" s="54" t="s">
        <v>369</v>
      </c>
      <c r="B100" s="60" t="s">
        <v>417</v>
      </c>
      <c r="C100" s="305"/>
    </row>
    <row r="101" spans="1:3" s="340" customFormat="1" ht="15.75">
      <c r="A101" s="54" t="s">
        <v>238</v>
      </c>
      <c r="B101" s="319" t="s">
        <v>418</v>
      </c>
      <c r="C101" s="305">
        <f>SUM(C102:C111)</f>
        <v>0</v>
      </c>
    </row>
    <row r="102" spans="1:3" s="340" customFormat="1" ht="15.75">
      <c r="A102" s="54" t="s">
        <v>370</v>
      </c>
      <c r="B102" s="59" t="s">
        <v>239</v>
      </c>
      <c r="C102" s="305"/>
    </row>
    <row r="103" spans="1:3" s="340" customFormat="1" ht="15.75">
      <c r="A103" s="54" t="s">
        <v>371</v>
      </c>
      <c r="B103" s="320" t="s">
        <v>240</v>
      </c>
      <c r="C103" s="305"/>
    </row>
    <row r="104" spans="1:3" s="340" customFormat="1" ht="15.75">
      <c r="A104" s="54" t="s">
        <v>450</v>
      </c>
      <c r="B104" s="321" t="s">
        <v>241</v>
      </c>
      <c r="C104" s="305"/>
    </row>
    <row r="105" spans="1:3" s="340" customFormat="1" ht="15.75">
      <c r="A105" s="54" t="s">
        <v>451</v>
      </c>
      <c r="B105" s="321" t="s">
        <v>242</v>
      </c>
      <c r="C105" s="305"/>
    </row>
    <row r="106" spans="1:3" s="340" customFormat="1" ht="15.75">
      <c r="A106" s="54" t="s">
        <v>51</v>
      </c>
      <c r="B106" s="320" t="s">
        <v>243</v>
      </c>
      <c r="C106" s="305"/>
    </row>
    <row r="107" spans="1:3" s="340" customFormat="1" ht="15.75">
      <c r="A107" s="54" t="s">
        <v>244</v>
      </c>
      <c r="B107" s="320" t="s">
        <v>245</v>
      </c>
      <c r="C107" s="305"/>
    </row>
    <row r="108" spans="1:3" s="340" customFormat="1" ht="15.75">
      <c r="A108" s="54" t="s">
        <v>246</v>
      </c>
      <c r="B108" s="321" t="s">
        <v>247</v>
      </c>
      <c r="C108" s="305"/>
    </row>
    <row r="109" spans="1:3" s="340" customFormat="1" ht="15.75">
      <c r="A109" s="57" t="s">
        <v>248</v>
      </c>
      <c r="B109" s="322" t="s">
        <v>249</v>
      </c>
      <c r="C109" s="305"/>
    </row>
    <row r="110" spans="1:3" s="340" customFormat="1" ht="15.75">
      <c r="A110" s="54" t="s">
        <v>250</v>
      </c>
      <c r="B110" s="322" t="s">
        <v>251</v>
      </c>
      <c r="C110" s="305"/>
    </row>
    <row r="111" spans="1:3" s="340" customFormat="1" ht="16.5" thickBot="1">
      <c r="A111" s="356" t="s">
        <v>252</v>
      </c>
      <c r="B111" s="323" t="s">
        <v>253</v>
      </c>
      <c r="C111" s="324"/>
    </row>
    <row r="112" spans="1:3" s="340" customFormat="1" ht="16.5" thickBot="1">
      <c r="A112" s="344" t="s">
        <v>312</v>
      </c>
      <c r="B112" s="325" t="s">
        <v>294</v>
      </c>
      <c r="C112" s="298">
        <f>+C113+C115+C117</f>
        <v>0</v>
      </c>
    </row>
    <row r="113" spans="1:3" s="340" customFormat="1" ht="15.75">
      <c r="A113" s="53" t="s">
        <v>372</v>
      </c>
      <c r="B113" s="59" t="s">
        <v>137</v>
      </c>
      <c r="C113" s="300"/>
    </row>
    <row r="114" spans="1:3" s="340" customFormat="1" ht="15.75">
      <c r="A114" s="53" t="s">
        <v>373</v>
      </c>
      <c r="B114" s="326" t="s">
        <v>254</v>
      </c>
      <c r="C114" s="300"/>
    </row>
    <row r="115" spans="1:3" s="340" customFormat="1" ht="15.75">
      <c r="A115" s="53" t="s">
        <v>374</v>
      </c>
      <c r="B115" s="326" t="s">
        <v>419</v>
      </c>
      <c r="C115" s="302"/>
    </row>
    <row r="116" spans="1:3" s="340" customFormat="1" ht="15.75">
      <c r="A116" s="53" t="s">
        <v>375</v>
      </c>
      <c r="B116" s="326" t="s">
        <v>255</v>
      </c>
      <c r="C116" s="327"/>
    </row>
    <row r="117" spans="1:3" s="340" customFormat="1" ht="15.75">
      <c r="A117" s="53" t="s">
        <v>376</v>
      </c>
      <c r="B117" s="328" t="s">
        <v>256</v>
      </c>
      <c r="C117" s="327">
        <f>SUM(C118:C125)</f>
        <v>0</v>
      </c>
    </row>
    <row r="118" spans="1:3" s="340" customFormat="1" ht="15.75">
      <c r="A118" s="53" t="s">
        <v>150</v>
      </c>
      <c r="B118" s="329" t="s">
        <v>257</v>
      </c>
      <c r="C118" s="327"/>
    </row>
    <row r="119" spans="1:3" s="340" customFormat="1" ht="15.75">
      <c r="A119" s="53" t="s">
        <v>258</v>
      </c>
      <c r="B119" s="330" t="s">
        <v>259</v>
      </c>
      <c r="C119" s="327"/>
    </row>
    <row r="120" spans="1:3" s="340" customFormat="1" ht="15.75">
      <c r="A120" s="53" t="s">
        <v>260</v>
      </c>
      <c r="B120" s="321" t="s">
        <v>242</v>
      </c>
      <c r="C120" s="327"/>
    </row>
    <row r="121" spans="1:3" s="340" customFormat="1" ht="15.75">
      <c r="A121" s="53" t="s">
        <v>261</v>
      </c>
      <c r="B121" s="321" t="s">
        <v>262</v>
      </c>
      <c r="C121" s="327"/>
    </row>
    <row r="122" spans="1:3" s="340" customFormat="1" ht="15.75">
      <c r="A122" s="53" t="s">
        <v>263</v>
      </c>
      <c r="B122" s="321" t="s">
        <v>264</v>
      </c>
      <c r="C122" s="327"/>
    </row>
    <row r="123" spans="1:3" s="340" customFormat="1" ht="15.75">
      <c r="A123" s="53" t="s">
        <v>265</v>
      </c>
      <c r="B123" s="321" t="s">
        <v>247</v>
      </c>
      <c r="C123" s="327"/>
    </row>
    <row r="124" spans="1:3" s="340" customFormat="1" ht="15.75">
      <c r="A124" s="53" t="s">
        <v>266</v>
      </c>
      <c r="B124" s="321" t="s">
        <v>267</v>
      </c>
      <c r="C124" s="327"/>
    </row>
    <row r="125" spans="1:3" s="340" customFormat="1" ht="16.5" thickBot="1">
      <c r="A125" s="57" t="s">
        <v>268</v>
      </c>
      <c r="B125" s="321" t="s">
        <v>269</v>
      </c>
      <c r="C125" s="331"/>
    </row>
    <row r="126" spans="1:3" s="340" customFormat="1" ht="16.5" thickBot="1">
      <c r="A126" s="344" t="s">
        <v>313</v>
      </c>
      <c r="B126" s="284" t="s">
        <v>270</v>
      </c>
      <c r="C126" s="298">
        <f>+C127+C128</f>
        <v>0</v>
      </c>
    </row>
    <row r="127" spans="1:3" s="340" customFormat="1" ht="15.75">
      <c r="A127" s="53" t="s">
        <v>360</v>
      </c>
      <c r="B127" s="78" t="s">
        <v>452</v>
      </c>
      <c r="C127" s="300"/>
    </row>
    <row r="128" spans="1:3" s="340" customFormat="1" ht="16.5" thickBot="1">
      <c r="A128" s="55" t="s">
        <v>361</v>
      </c>
      <c r="B128" s="326" t="s">
        <v>455</v>
      </c>
      <c r="C128" s="305"/>
    </row>
    <row r="129" spans="1:3" s="340" customFormat="1" ht="16.5" thickBot="1">
      <c r="A129" s="344" t="s">
        <v>314</v>
      </c>
      <c r="B129" s="284" t="s">
        <v>271</v>
      </c>
      <c r="C129" s="298">
        <f>+C96+C112+C126</f>
        <v>0</v>
      </c>
    </row>
    <row r="130" spans="1:3" s="340" customFormat="1" ht="16.5" thickBot="1">
      <c r="A130" s="344" t="s">
        <v>315</v>
      </c>
      <c r="B130" s="284" t="s">
        <v>272</v>
      </c>
      <c r="C130" s="298">
        <f>+C131+C132+C133</f>
        <v>0</v>
      </c>
    </row>
    <row r="131" spans="1:3" s="340" customFormat="1" ht="15.75">
      <c r="A131" s="53" t="s">
        <v>129</v>
      </c>
      <c r="B131" s="78" t="s">
        <v>273</v>
      </c>
      <c r="C131" s="327"/>
    </row>
    <row r="132" spans="1:3" s="340" customFormat="1" ht="15.75">
      <c r="A132" s="53" t="s">
        <v>131</v>
      </c>
      <c r="B132" s="78" t="s">
        <v>274</v>
      </c>
      <c r="C132" s="327"/>
    </row>
    <row r="133" spans="1:3" s="340" customFormat="1" ht="16.5" thickBot="1">
      <c r="A133" s="57" t="s">
        <v>133</v>
      </c>
      <c r="B133" s="283" t="s">
        <v>275</v>
      </c>
      <c r="C133" s="327"/>
    </row>
    <row r="134" spans="1:3" s="340" customFormat="1" ht="16.5" thickBot="1">
      <c r="A134" s="344" t="s">
        <v>316</v>
      </c>
      <c r="B134" s="284" t="s">
        <v>276</v>
      </c>
      <c r="C134" s="298">
        <f>+C135+C136+C137+C138</f>
        <v>0</v>
      </c>
    </row>
    <row r="135" spans="1:3" s="340" customFormat="1" ht="15.75">
      <c r="A135" s="53" t="s">
        <v>363</v>
      </c>
      <c r="B135" s="78" t="s">
        <v>277</v>
      </c>
      <c r="C135" s="327"/>
    </row>
    <row r="136" spans="1:3" s="340" customFormat="1" ht="15.75">
      <c r="A136" s="53" t="s">
        <v>364</v>
      </c>
      <c r="B136" s="78" t="s">
        <v>278</v>
      </c>
      <c r="C136" s="327"/>
    </row>
    <row r="137" spans="1:3" s="340" customFormat="1" ht="15.75">
      <c r="A137" s="53" t="s">
        <v>443</v>
      </c>
      <c r="B137" s="78" t="s">
        <v>279</v>
      </c>
      <c r="C137" s="327"/>
    </row>
    <row r="138" spans="1:3" s="340" customFormat="1" ht="16.5" thickBot="1">
      <c r="A138" s="57" t="s">
        <v>461</v>
      </c>
      <c r="B138" s="283" t="s">
        <v>280</v>
      </c>
      <c r="C138" s="327"/>
    </row>
    <row r="139" spans="1:3" s="340" customFormat="1" ht="16.5" thickBot="1">
      <c r="A139" s="344" t="s">
        <v>317</v>
      </c>
      <c r="B139" s="284" t="s">
        <v>281</v>
      </c>
      <c r="C139" s="306">
        <f>+C140+C141+C142+C143</f>
        <v>0</v>
      </c>
    </row>
    <row r="140" spans="1:3" s="340" customFormat="1" ht="15.75">
      <c r="A140" s="53" t="s">
        <v>365</v>
      </c>
      <c r="B140" s="78" t="s">
        <v>282</v>
      </c>
      <c r="C140" s="327"/>
    </row>
    <row r="141" spans="1:3" s="340" customFormat="1" ht="15.75">
      <c r="A141" s="53" t="s">
        <v>456</v>
      </c>
      <c r="B141" s="78" t="s">
        <v>283</v>
      </c>
      <c r="C141" s="327"/>
    </row>
    <row r="142" spans="1:3" s="340" customFormat="1" ht="15.75">
      <c r="A142" s="53" t="s">
        <v>184</v>
      </c>
      <c r="B142" s="78" t="s">
        <v>284</v>
      </c>
      <c r="C142" s="327"/>
    </row>
    <row r="143" spans="1:3" s="340" customFormat="1" ht="16.5" thickBot="1">
      <c r="A143" s="57" t="s">
        <v>186</v>
      </c>
      <c r="B143" s="283" t="s">
        <v>285</v>
      </c>
      <c r="C143" s="327"/>
    </row>
    <row r="144" spans="1:3" s="340" customFormat="1" ht="16.5" thickBot="1">
      <c r="A144" s="344" t="s">
        <v>318</v>
      </c>
      <c r="B144" s="284" t="s">
        <v>286</v>
      </c>
      <c r="C144" s="332">
        <f>+C145+C146+C147+C148</f>
        <v>0</v>
      </c>
    </row>
    <row r="145" spans="1:3" s="340" customFormat="1" ht="15.75">
      <c r="A145" s="53" t="s">
        <v>412</v>
      </c>
      <c r="B145" s="78" t="s">
        <v>287</v>
      </c>
      <c r="C145" s="327"/>
    </row>
    <row r="146" spans="1:3" s="340" customFormat="1" ht="15.75">
      <c r="A146" s="53" t="s">
        <v>413</v>
      </c>
      <c r="B146" s="78" t="s">
        <v>288</v>
      </c>
      <c r="C146" s="327"/>
    </row>
    <row r="147" spans="1:3" s="340" customFormat="1" ht="15.75">
      <c r="A147" s="53" t="s">
        <v>191</v>
      </c>
      <c r="B147" s="78" t="s">
        <v>289</v>
      </c>
      <c r="C147" s="327"/>
    </row>
    <row r="148" spans="1:3" s="340" customFormat="1" ht="16.5" thickBot="1">
      <c r="A148" s="53" t="s">
        <v>193</v>
      </c>
      <c r="B148" s="78" t="s">
        <v>290</v>
      </c>
      <c r="C148" s="327"/>
    </row>
    <row r="149" spans="1:9" s="340" customFormat="1" ht="16.5" thickBot="1">
      <c r="A149" s="344" t="s">
        <v>319</v>
      </c>
      <c r="B149" s="284" t="s">
        <v>291</v>
      </c>
      <c r="C149" s="333">
        <f>+C130+C134+C139+C144</f>
        <v>0</v>
      </c>
      <c r="F149" s="350"/>
      <c r="G149" s="351"/>
      <c r="H149" s="351"/>
      <c r="I149" s="351"/>
    </row>
    <row r="150" spans="1:3" s="343" customFormat="1" ht="16.5" thickBot="1">
      <c r="A150" s="357" t="s">
        <v>320</v>
      </c>
      <c r="B150" s="334" t="s">
        <v>292</v>
      </c>
      <c r="C150" s="333">
        <f>+C129+C149</f>
        <v>0</v>
      </c>
    </row>
    <row r="151" s="340" customFormat="1" ht="15.75">
      <c r="C151" s="352"/>
    </row>
    <row r="152" spans="1:3" s="340" customFormat="1" ht="15.75">
      <c r="A152" s="642" t="s">
        <v>302</v>
      </c>
      <c r="B152" s="642"/>
      <c r="C152" s="642"/>
    </row>
    <row r="153" spans="1:3" s="340" customFormat="1" ht="16.5" thickBot="1">
      <c r="A153" s="635" t="s">
        <v>403</v>
      </c>
      <c r="B153" s="635"/>
      <c r="C153" s="358" t="s">
        <v>301</v>
      </c>
    </row>
    <row r="154" spans="1:4" s="340" customFormat="1" ht="16.5" thickBot="1">
      <c r="A154" s="344">
        <v>1</v>
      </c>
      <c r="B154" s="325" t="s">
        <v>303</v>
      </c>
      <c r="C154" s="298">
        <f>+C65-C129</f>
        <v>0</v>
      </c>
      <c r="D154" s="359"/>
    </row>
    <row r="155" spans="1:3" s="340" customFormat="1" ht="16.5" thickBot="1">
      <c r="A155" s="344" t="s">
        <v>312</v>
      </c>
      <c r="B155" s="325" t="s">
        <v>304</v>
      </c>
      <c r="C155" s="298">
        <f>+C88-C149</f>
        <v>0</v>
      </c>
    </row>
    <row r="156" ht="16.5" thickBot="1"/>
    <row r="157" spans="1:3" ht="16.5" thickBot="1">
      <c r="A157" s="285" t="s">
        <v>431</v>
      </c>
      <c r="B157" s="286"/>
      <c r="C157" s="287"/>
    </row>
    <row r="158" spans="1:3" ht="16.5" thickBot="1">
      <c r="A158" s="285" t="s">
        <v>432</v>
      </c>
      <c r="B158" s="286"/>
      <c r="C158" s="287">
        <v>0</v>
      </c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8" right="0.42" top="0.4" bottom="0.48" header="0.2" footer="0.26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45"/>
  <sheetViews>
    <sheetView zoomScaleSheetLayoutView="100" workbookViewId="0" topLeftCell="A11">
      <selection activeCell="C13" sqref="C13"/>
    </sheetView>
  </sheetViews>
  <sheetFormatPr defaultColWidth="9.00390625" defaultRowHeight="12.75"/>
  <cols>
    <col min="1" max="1" width="6.625" style="79" bestFit="1" customWidth="1"/>
    <col min="2" max="2" width="57.125" style="80" bestFit="1" customWidth="1"/>
    <col min="3" max="3" width="15.375" style="161" bestFit="1" customWidth="1"/>
    <col min="4" max="4" width="55.375" style="79" bestFit="1" customWidth="1"/>
    <col min="5" max="5" width="20.625" style="161" customWidth="1"/>
    <col min="6" max="6" width="8.50390625" style="79" customWidth="1"/>
    <col min="7" max="16384" width="9.375" style="79" customWidth="1"/>
  </cols>
  <sheetData>
    <row r="1" spans="1:5" s="1" customFormat="1" ht="15.75">
      <c r="A1" s="645"/>
      <c r="B1" s="645"/>
      <c r="C1" s="645"/>
      <c r="D1" s="645"/>
      <c r="E1" s="645"/>
    </row>
    <row r="2" spans="1:6" ht="50.25" customHeight="1">
      <c r="A2" s="646" t="s">
        <v>497</v>
      </c>
      <c r="B2" s="646"/>
      <c r="C2" s="646"/>
      <c r="D2" s="646"/>
      <c r="E2" s="646"/>
      <c r="F2" s="647" t="s">
        <v>555</v>
      </c>
    </row>
    <row r="3" spans="1:6" ht="16.5" thickBot="1">
      <c r="A3" s="360"/>
      <c r="B3" s="361"/>
      <c r="C3" s="360"/>
      <c r="D3" s="360"/>
      <c r="E3" s="362" t="s">
        <v>339</v>
      </c>
      <c r="F3" s="647"/>
    </row>
    <row r="4" spans="1:6" ht="16.5" customHeight="1" thickBot="1">
      <c r="A4" s="643" t="s">
        <v>348</v>
      </c>
      <c r="B4" s="363" t="s">
        <v>336</v>
      </c>
      <c r="C4" s="364"/>
      <c r="D4" s="363" t="s">
        <v>338</v>
      </c>
      <c r="E4" s="365"/>
      <c r="F4" s="647"/>
    </row>
    <row r="5" spans="1:6" s="81" customFormat="1" ht="32.25" thickBot="1">
      <c r="A5" s="644"/>
      <c r="B5" s="366" t="s">
        <v>340</v>
      </c>
      <c r="C5" s="367" t="s">
        <v>548</v>
      </c>
      <c r="D5" s="366" t="s">
        <v>340</v>
      </c>
      <c r="E5" s="368" t="s">
        <v>548</v>
      </c>
      <c r="F5" s="647"/>
    </row>
    <row r="6" spans="1:6" s="82" customFormat="1" ht="16.5" thickBot="1">
      <c r="A6" s="369" t="s">
        <v>38</v>
      </c>
      <c r="B6" s="370" t="s">
        <v>42</v>
      </c>
      <c r="C6" s="371" t="s">
        <v>40</v>
      </c>
      <c r="D6" s="370" t="s">
        <v>118</v>
      </c>
      <c r="E6" s="372" t="s">
        <v>45</v>
      </c>
      <c r="F6" s="647"/>
    </row>
    <row r="7" spans="1:6" ht="15.75">
      <c r="A7" s="373" t="s">
        <v>311</v>
      </c>
      <c r="B7" s="374" t="s">
        <v>93</v>
      </c>
      <c r="C7" s="375">
        <f>'1. MÉRLEG'!C8</f>
        <v>50720</v>
      </c>
      <c r="D7" s="374" t="s">
        <v>341</v>
      </c>
      <c r="E7" s="376">
        <f>'1. MÉRLEG'!C97</f>
        <v>16196</v>
      </c>
      <c r="F7" s="647"/>
    </row>
    <row r="8" spans="1:6" ht="32.25" customHeight="1">
      <c r="A8" s="377" t="s">
        <v>312</v>
      </c>
      <c r="B8" s="378" t="s">
        <v>94</v>
      </c>
      <c r="C8" s="379">
        <f>'1. MÉRLEG'!C15</f>
        <v>20982</v>
      </c>
      <c r="D8" s="378" t="s">
        <v>416</v>
      </c>
      <c r="E8" s="380">
        <f>'1. MÉRLEG'!C98</f>
        <v>2337</v>
      </c>
      <c r="F8" s="647"/>
    </row>
    <row r="9" spans="1:6" ht="15.75">
      <c r="A9" s="377" t="s">
        <v>313</v>
      </c>
      <c r="B9" s="378" t="s">
        <v>95</v>
      </c>
      <c r="C9" s="379">
        <f>'1. MÉRLEG'!C21</f>
        <v>0</v>
      </c>
      <c r="D9" s="378" t="s">
        <v>96</v>
      </c>
      <c r="E9" s="380">
        <f>'1. MÉRLEG'!C99</f>
        <v>26108</v>
      </c>
      <c r="F9" s="647"/>
    </row>
    <row r="10" spans="1:6" ht="15.75">
      <c r="A10" s="377" t="s">
        <v>314</v>
      </c>
      <c r="B10" s="378" t="s">
        <v>411</v>
      </c>
      <c r="C10" s="379">
        <f>'1. MÉRLEG'!C29</f>
        <v>5644</v>
      </c>
      <c r="D10" s="378" t="s">
        <v>417</v>
      </c>
      <c r="E10" s="380">
        <f>'1. MÉRLEG'!C100</f>
        <v>11668</v>
      </c>
      <c r="F10" s="647"/>
    </row>
    <row r="11" spans="1:6" ht="15.75">
      <c r="A11" s="377" t="s">
        <v>315</v>
      </c>
      <c r="B11" s="381" t="s">
        <v>119</v>
      </c>
      <c r="C11" s="379">
        <f>'1. MÉRLEG'!C55</f>
        <v>0</v>
      </c>
      <c r="D11" s="378" t="s">
        <v>418</v>
      </c>
      <c r="E11" s="380">
        <f>'1. MÉRLEG'!C101</f>
        <v>19775</v>
      </c>
      <c r="F11" s="647"/>
    </row>
    <row r="12" spans="1:6" ht="15.75">
      <c r="A12" s="377" t="s">
        <v>316</v>
      </c>
      <c r="B12" s="378" t="s">
        <v>97</v>
      </c>
      <c r="C12" s="382">
        <f>'1. MÉRLEG'!C59</f>
        <v>0</v>
      </c>
      <c r="D12" s="378" t="s">
        <v>330</v>
      </c>
      <c r="E12" s="380">
        <f>'1. MÉRLEG'!C126</f>
        <v>200</v>
      </c>
      <c r="F12" s="647"/>
    </row>
    <row r="13" spans="1:6" ht="15.75">
      <c r="A13" s="377" t="s">
        <v>317</v>
      </c>
      <c r="B13" s="378" t="s">
        <v>127</v>
      </c>
      <c r="C13" s="379">
        <f>'1. MÉRLEG'!C38</f>
        <v>756</v>
      </c>
      <c r="D13" s="383"/>
      <c r="E13" s="380"/>
      <c r="F13" s="647"/>
    </row>
    <row r="14" spans="1:6" ht="32.25" customHeight="1">
      <c r="A14" s="377" t="s">
        <v>318</v>
      </c>
      <c r="B14" s="383"/>
      <c r="C14" s="379"/>
      <c r="D14" s="383"/>
      <c r="E14" s="380"/>
      <c r="F14" s="647"/>
    </row>
    <row r="15" spans="1:6" ht="32.25" customHeight="1">
      <c r="A15" s="377" t="s">
        <v>319</v>
      </c>
      <c r="B15" s="196"/>
      <c r="C15" s="382"/>
      <c r="D15" s="383"/>
      <c r="E15" s="380"/>
      <c r="F15" s="647"/>
    </row>
    <row r="16" spans="1:6" ht="15.75">
      <c r="A16" s="377" t="s">
        <v>320</v>
      </c>
      <c r="B16" s="383"/>
      <c r="C16" s="379"/>
      <c r="D16" s="383"/>
      <c r="E16" s="380"/>
      <c r="F16" s="647"/>
    </row>
    <row r="17" spans="1:6" ht="15.75">
      <c r="A17" s="377" t="s">
        <v>321</v>
      </c>
      <c r="B17" s="383"/>
      <c r="C17" s="379"/>
      <c r="D17" s="383"/>
      <c r="E17" s="380"/>
      <c r="F17" s="647"/>
    </row>
    <row r="18" spans="1:6" ht="16.5" thickBot="1">
      <c r="A18" s="377" t="s">
        <v>322</v>
      </c>
      <c r="B18" s="384"/>
      <c r="C18" s="385"/>
      <c r="D18" s="383"/>
      <c r="E18" s="386"/>
      <c r="F18" s="647"/>
    </row>
    <row r="19" spans="1:6" s="195" customFormat="1" ht="32.25" thickBot="1">
      <c r="A19" s="387" t="s">
        <v>323</v>
      </c>
      <c r="B19" s="83" t="s">
        <v>98</v>
      </c>
      <c r="C19" s="388">
        <f>+C7+C8+C10+C11+C13+C14+C15+C16+C17+C18</f>
        <v>78102</v>
      </c>
      <c r="D19" s="83" t="s">
        <v>99</v>
      </c>
      <c r="E19" s="389">
        <f>SUM(E7:E18)</f>
        <v>76284</v>
      </c>
      <c r="F19" s="647"/>
    </row>
    <row r="20" spans="1:6" ht="31.5">
      <c r="A20" s="390" t="s">
        <v>324</v>
      </c>
      <c r="B20" s="391" t="s">
        <v>100</v>
      </c>
      <c r="C20" s="392">
        <f>+C21+C22+C23+C24</f>
        <v>24003</v>
      </c>
      <c r="D20" s="393" t="s">
        <v>420</v>
      </c>
      <c r="E20" s="394">
        <f>'1. MÉRLEG'!C135+'1. MÉRLEG'!C136</f>
        <v>0</v>
      </c>
      <c r="F20" s="647"/>
    </row>
    <row r="21" spans="1:6" ht="15.75">
      <c r="A21" s="377" t="s">
        <v>325</v>
      </c>
      <c r="B21" s="393" t="s">
        <v>101</v>
      </c>
      <c r="C21" s="395">
        <f>'1. MÉRLEG'!C76</f>
        <v>24003</v>
      </c>
      <c r="D21" s="393" t="s">
        <v>102</v>
      </c>
      <c r="E21" s="396">
        <f>'1. MÉRLEG'!C132</f>
        <v>0</v>
      </c>
      <c r="F21" s="647"/>
    </row>
    <row r="22" spans="1:6" ht="15.75">
      <c r="A22" s="377" t="s">
        <v>326</v>
      </c>
      <c r="B22" s="393" t="s">
        <v>103</v>
      </c>
      <c r="C22" s="395">
        <f>'1. MÉRLEG'!C77</f>
        <v>0</v>
      </c>
      <c r="D22" s="393" t="s">
        <v>404</v>
      </c>
      <c r="E22" s="396">
        <f>'1. MÉRLEG'!C133</f>
        <v>0</v>
      </c>
      <c r="F22" s="647"/>
    </row>
    <row r="23" spans="1:6" ht="15.75">
      <c r="A23" s="377" t="s">
        <v>468</v>
      </c>
      <c r="B23" s="393" t="s">
        <v>104</v>
      </c>
      <c r="C23" s="395">
        <f>'1. MÉRLEG'!C81</f>
        <v>0</v>
      </c>
      <c r="D23" s="393" t="s">
        <v>405</v>
      </c>
      <c r="E23" s="396">
        <f>'1. MÉRLEG'!C131</f>
        <v>0</v>
      </c>
      <c r="F23" s="647"/>
    </row>
    <row r="24" spans="1:6" ht="15.75">
      <c r="A24" s="377" t="s">
        <v>469</v>
      </c>
      <c r="B24" s="393" t="s">
        <v>105</v>
      </c>
      <c r="C24" s="395"/>
      <c r="D24" s="391" t="s">
        <v>106</v>
      </c>
      <c r="E24" s="396"/>
      <c r="F24" s="647"/>
    </row>
    <row r="25" spans="1:6" ht="31.5">
      <c r="A25" s="377" t="s">
        <v>470</v>
      </c>
      <c r="B25" s="393" t="s">
        <v>107</v>
      </c>
      <c r="C25" s="397">
        <f>+C26+C27</f>
        <v>0</v>
      </c>
      <c r="D25" s="393" t="s">
        <v>108</v>
      </c>
      <c r="E25" s="396"/>
      <c r="F25" s="647"/>
    </row>
    <row r="26" spans="1:6" ht="15.75">
      <c r="A26" s="390" t="s">
        <v>471</v>
      </c>
      <c r="B26" s="391" t="s">
        <v>109</v>
      </c>
      <c r="C26" s="398">
        <f>'1. MÉRLEG'!C68</f>
        <v>0</v>
      </c>
      <c r="D26" s="374" t="s">
        <v>110</v>
      </c>
      <c r="E26" s="394">
        <f>'1. MÉRLEG'!C142</f>
        <v>0</v>
      </c>
      <c r="F26" s="647"/>
    </row>
    <row r="27" spans="1:6" ht="16.5" thickBot="1">
      <c r="A27" s="377" t="s">
        <v>472</v>
      </c>
      <c r="B27" s="393" t="s">
        <v>111</v>
      </c>
      <c r="C27" s="395">
        <f>'1. MÉRLEG'!C71+'1. MÉRLEG'!C72</f>
        <v>0</v>
      </c>
      <c r="D27" s="383" t="s">
        <v>91</v>
      </c>
      <c r="E27" s="396"/>
      <c r="F27" s="647"/>
    </row>
    <row r="28" spans="1:6" ht="32.25" thickBot="1">
      <c r="A28" s="387" t="s">
        <v>473</v>
      </c>
      <c r="B28" s="83" t="s">
        <v>112</v>
      </c>
      <c r="C28" s="388">
        <f>+C20+C25</f>
        <v>24003</v>
      </c>
      <c r="D28" s="83" t="s">
        <v>113</v>
      </c>
      <c r="E28" s="389">
        <f>SUM(E20:E27)</f>
        <v>0</v>
      </c>
      <c r="F28" s="647"/>
    </row>
    <row r="29" spans="1:6" ht="16.5" thickBot="1">
      <c r="A29" s="387" t="s">
        <v>474</v>
      </c>
      <c r="B29" s="83" t="s">
        <v>114</v>
      </c>
      <c r="C29" s="399">
        <f>+C19+C28</f>
        <v>102105</v>
      </c>
      <c r="D29" s="83" t="s">
        <v>115</v>
      </c>
      <c r="E29" s="399">
        <f>+E19+E28</f>
        <v>76284</v>
      </c>
      <c r="F29" s="647"/>
    </row>
    <row r="30" spans="1:6" ht="16.5" thickBot="1">
      <c r="A30" s="387" t="s">
        <v>475</v>
      </c>
      <c r="B30" s="83" t="s">
        <v>409</v>
      </c>
      <c r="C30" s="399" t="str">
        <f>IF(C19-E19&lt;0,E19-C19,"-")</f>
        <v>-</v>
      </c>
      <c r="D30" s="83" t="s">
        <v>410</v>
      </c>
      <c r="E30" s="399">
        <f>IF(C19-E19&gt;0,C19-E19,"-")</f>
        <v>1818</v>
      </c>
      <c r="F30" s="647"/>
    </row>
    <row r="31" spans="1:6" ht="16.5" thickBot="1">
      <c r="A31" s="387" t="s">
        <v>476</v>
      </c>
      <c r="B31" s="83" t="s">
        <v>116</v>
      </c>
      <c r="C31" s="399" t="str">
        <f>IF(C19+C20-E29&lt;0,E29-(C19+C20),"-")</f>
        <v>-</v>
      </c>
      <c r="D31" s="83" t="s">
        <v>117</v>
      </c>
      <c r="E31" s="399">
        <f>IF(C19+C20-E29&gt;0,C19+C20-E29,"-")</f>
        <v>25821</v>
      </c>
      <c r="F31" s="647"/>
    </row>
    <row r="34" spans="2:4" ht="15.75">
      <c r="B34" s="16"/>
      <c r="C34" s="400"/>
      <c r="D34" s="401"/>
    </row>
    <row r="35" spans="2:4" ht="15.75">
      <c r="B35" s="402"/>
      <c r="C35" s="403"/>
      <c r="D35" s="402"/>
    </row>
    <row r="36" spans="2:4" ht="15.75">
      <c r="B36" s="402"/>
      <c r="C36" s="403"/>
      <c r="D36" s="402"/>
    </row>
    <row r="37" spans="2:4" ht="15.75">
      <c r="B37" s="402"/>
      <c r="C37" s="403"/>
      <c r="D37" s="402"/>
    </row>
    <row r="38" spans="2:4" ht="15.75">
      <c r="B38" s="402"/>
      <c r="C38" s="403"/>
      <c r="D38" s="402"/>
    </row>
    <row r="39" spans="2:4" ht="15.75">
      <c r="B39" s="402"/>
      <c r="C39" s="403"/>
      <c r="D39" s="402"/>
    </row>
    <row r="40" spans="2:4" ht="15.75">
      <c r="B40" s="402"/>
      <c r="C40" s="403"/>
      <c r="D40" s="402"/>
    </row>
    <row r="41" spans="2:4" ht="15.75">
      <c r="B41" s="16"/>
      <c r="C41" s="400"/>
      <c r="D41" s="401"/>
    </row>
    <row r="42" spans="2:4" ht="15.75">
      <c r="B42" s="402"/>
      <c r="C42" s="403"/>
      <c r="D42" s="402"/>
    </row>
    <row r="43" spans="2:4" ht="15.75">
      <c r="B43" s="402"/>
      <c r="C43" s="403"/>
      <c r="D43" s="402"/>
    </row>
    <row r="44" spans="2:4" ht="15.75">
      <c r="B44" s="402"/>
      <c r="C44" s="403"/>
      <c r="D44" s="402"/>
    </row>
    <row r="45" spans="2:4" ht="15.75">
      <c r="B45" s="402"/>
      <c r="C45" s="403"/>
      <c r="D45" s="402"/>
    </row>
  </sheetData>
  <sheetProtection/>
  <mergeCells count="4">
    <mergeCell ref="A4:A5"/>
    <mergeCell ref="A1:E1"/>
    <mergeCell ref="A2:E2"/>
    <mergeCell ref="F2:F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8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34"/>
  <sheetViews>
    <sheetView view="pageBreakPreview" zoomScaleSheetLayoutView="100" workbookViewId="0" topLeftCell="A16">
      <selection activeCell="F3" sqref="F3:F34"/>
    </sheetView>
  </sheetViews>
  <sheetFormatPr defaultColWidth="9.00390625" defaultRowHeight="12.75"/>
  <cols>
    <col min="1" max="1" width="6.625" style="79" bestFit="1" customWidth="1"/>
    <col min="2" max="2" width="67.875" style="80" bestFit="1" customWidth="1"/>
    <col min="3" max="3" width="13.50390625" style="161" bestFit="1" customWidth="1"/>
    <col min="4" max="4" width="41.375" style="79" bestFit="1" customWidth="1"/>
    <col min="5" max="5" width="20.875" style="161" bestFit="1" customWidth="1"/>
    <col min="6" max="6" width="23.375" style="79" customWidth="1"/>
    <col min="7" max="16384" width="9.375" style="79" customWidth="1"/>
  </cols>
  <sheetData>
    <row r="2" spans="2:6" s="360" customFormat="1" ht="31.5">
      <c r="B2" s="423" t="s">
        <v>90</v>
      </c>
      <c r="C2" s="424"/>
      <c r="D2" s="424"/>
      <c r="E2" s="424"/>
      <c r="F2" s="79"/>
    </row>
    <row r="3" spans="5:6" ht="16.5" customHeight="1" thickBot="1">
      <c r="E3" s="84" t="s">
        <v>339</v>
      </c>
      <c r="F3" s="650" t="s">
        <v>556</v>
      </c>
    </row>
    <row r="4" spans="1:6" s="360" customFormat="1" ht="16.5" thickBot="1">
      <c r="A4" s="648" t="s">
        <v>348</v>
      </c>
      <c r="B4" s="404" t="s">
        <v>336</v>
      </c>
      <c r="C4" s="405"/>
      <c r="D4" s="404" t="s">
        <v>338</v>
      </c>
      <c r="E4" s="406"/>
      <c r="F4" s="650"/>
    </row>
    <row r="5" spans="1:6" s="407" customFormat="1" ht="32.25" thickBot="1">
      <c r="A5" s="649"/>
      <c r="B5" s="370" t="s">
        <v>340</v>
      </c>
      <c r="C5" s="371" t="s">
        <v>548</v>
      </c>
      <c r="D5" s="370" t="s">
        <v>340</v>
      </c>
      <c r="E5" s="372" t="s">
        <v>548</v>
      </c>
      <c r="F5" s="650"/>
    </row>
    <row r="6" spans="1:6" s="407" customFormat="1" ht="16.5" thickBot="1">
      <c r="A6" s="369" t="s">
        <v>38</v>
      </c>
      <c r="B6" s="370" t="s">
        <v>42</v>
      </c>
      <c r="C6" s="371" t="s">
        <v>40</v>
      </c>
      <c r="D6" s="370" t="s">
        <v>44</v>
      </c>
      <c r="E6" s="372" t="s">
        <v>45</v>
      </c>
      <c r="F6" s="650"/>
    </row>
    <row r="7" spans="1:6" s="360" customFormat="1" ht="15.75">
      <c r="A7" s="373" t="s">
        <v>311</v>
      </c>
      <c r="B7" s="408" t="s">
        <v>67</v>
      </c>
      <c r="C7" s="409">
        <f>'1. MÉRLEG'!C22</f>
        <v>17554</v>
      </c>
      <c r="D7" s="408" t="s">
        <v>137</v>
      </c>
      <c r="E7" s="410">
        <f>'1. MÉRLEG'!C113</f>
        <v>36662</v>
      </c>
      <c r="F7" s="650"/>
    </row>
    <row r="8" spans="1:6" s="360" customFormat="1" ht="31.5">
      <c r="A8" s="377" t="s">
        <v>312</v>
      </c>
      <c r="B8" s="393" t="s">
        <v>68</v>
      </c>
      <c r="C8" s="395">
        <f>'1. MÉRLEG'!C28</f>
        <v>17554</v>
      </c>
      <c r="D8" s="393" t="s">
        <v>69</v>
      </c>
      <c r="E8" s="396">
        <f>'1. MÉRLEG'!C114</f>
        <v>36662</v>
      </c>
      <c r="F8" s="650"/>
    </row>
    <row r="9" spans="1:6" s="360" customFormat="1" ht="15.75">
      <c r="A9" s="377" t="s">
        <v>313</v>
      </c>
      <c r="B9" s="393" t="s">
        <v>70</v>
      </c>
      <c r="C9" s="395">
        <f>'1. MÉRLEG'!C49</f>
        <v>0</v>
      </c>
      <c r="D9" s="393" t="s">
        <v>419</v>
      </c>
      <c r="E9" s="396">
        <f>'1. MÉRLEG'!C115</f>
        <v>5639</v>
      </c>
      <c r="F9" s="650"/>
    </row>
    <row r="10" spans="1:6" s="360" customFormat="1" ht="31.5">
      <c r="A10" s="377" t="s">
        <v>314</v>
      </c>
      <c r="B10" s="393" t="s">
        <v>71</v>
      </c>
      <c r="C10" s="395"/>
      <c r="D10" s="393" t="s">
        <v>72</v>
      </c>
      <c r="E10" s="396">
        <f>'1. MÉRLEG'!C116</f>
        <v>979</v>
      </c>
      <c r="F10" s="650"/>
    </row>
    <row r="11" spans="1:6" s="360" customFormat="1" ht="15.75">
      <c r="A11" s="377" t="s">
        <v>315</v>
      </c>
      <c r="B11" s="393" t="s">
        <v>73</v>
      </c>
      <c r="C11" s="395"/>
      <c r="D11" s="393" t="s">
        <v>256</v>
      </c>
      <c r="E11" s="396">
        <f>'1. MÉRLEG'!C117</f>
        <v>0</v>
      </c>
      <c r="F11" s="650"/>
    </row>
    <row r="12" spans="1:6" s="360" customFormat="1" ht="15.75">
      <c r="A12" s="377" t="s">
        <v>316</v>
      </c>
      <c r="B12" s="393" t="s">
        <v>74</v>
      </c>
      <c r="C12" s="411"/>
      <c r="D12" s="412"/>
      <c r="E12" s="396"/>
      <c r="F12" s="650"/>
    </row>
    <row r="13" spans="1:6" s="360" customFormat="1" ht="15.75">
      <c r="A13" s="377" t="s">
        <v>317</v>
      </c>
      <c r="B13" s="412"/>
      <c r="C13" s="395"/>
      <c r="D13" s="412"/>
      <c r="E13" s="396"/>
      <c r="F13" s="650"/>
    </row>
    <row r="14" spans="1:6" s="360" customFormat="1" ht="15.75">
      <c r="A14" s="377" t="s">
        <v>318</v>
      </c>
      <c r="B14" s="412"/>
      <c r="C14" s="395"/>
      <c r="D14" s="412"/>
      <c r="E14" s="396"/>
      <c r="F14" s="650"/>
    </row>
    <row r="15" spans="1:6" s="360" customFormat="1" ht="15.75">
      <c r="A15" s="377" t="s">
        <v>319</v>
      </c>
      <c r="B15" s="412"/>
      <c r="C15" s="411"/>
      <c r="D15" s="412"/>
      <c r="E15" s="396"/>
      <c r="F15" s="650"/>
    </row>
    <row r="16" spans="1:6" s="360" customFormat="1" ht="15.75">
      <c r="A16" s="377" t="s">
        <v>320</v>
      </c>
      <c r="B16" s="412"/>
      <c r="C16" s="411"/>
      <c r="D16" s="412"/>
      <c r="E16" s="396"/>
      <c r="F16" s="650"/>
    </row>
    <row r="17" spans="1:6" s="360" customFormat="1" ht="16.5" thickBot="1">
      <c r="A17" s="390" t="s">
        <v>321</v>
      </c>
      <c r="B17" s="413"/>
      <c r="C17" s="414"/>
      <c r="D17" s="391" t="s">
        <v>330</v>
      </c>
      <c r="E17" s="394"/>
      <c r="F17" s="650"/>
    </row>
    <row r="18" spans="1:6" s="360" customFormat="1" ht="32.25" thickBot="1">
      <c r="A18" s="387" t="s">
        <v>322</v>
      </c>
      <c r="B18" s="83" t="s">
        <v>75</v>
      </c>
      <c r="C18" s="388">
        <f>+C7+C9+C10+C12+C13+C14+C15+C16+C17</f>
        <v>17554</v>
      </c>
      <c r="D18" s="83" t="s">
        <v>76</v>
      </c>
      <c r="E18" s="389">
        <f>+E7+E9+E11+E12+E13+E14+E15+E16+E17</f>
        <v>42301</v>
      </c>
      <c r="F18" s="650"/>
    </row>
    <row r="19" spans="1:6" s="360" customFormat="1" ht="15.75">
      <c r="A19" s="373" t="s">
        <v>323</v>
      </c>
      <c r="B19" s="415" t="s">
        <v>77</v>
      </c>
      <c r="C19" s="416">
        <f>+C20+C21+C22+C23+C24</f>
        <v>0</v>
      </c>
      <c r="D19" s="393" t="s">
        <v>420</v>
      </c>
      <c r="E19" s="410"/>
      <c r="F19" s="650"/>
    </row>
    <row r="20" spans="1:6" s="360" customFormat="1" ht="15.75">
      <c r="A20" s="377" t="s">
        <v>324</v>
      </c>
      <c r="B20" s="417" t="s">
        <v>136</v>
      </c>
      <c r="C20" s="395"/>
      <c r="D20" s="393" t="s">
        <v>78</v>
      </c>
      <c r="E20" s="396"/>
      <c r="F20" s="650"/>
    </row>
    <row r="21" spans="1:6" s="360" customFormat="1" ht="15.75">
      <c r="A21" s="373" t="s">
        <v>325</v>
      </c>
      <c r="B21" s="417" t="s">
        <v>79</v>
      </c>
      <c r="C21" s="395"/>
      <c r="D21" s="393" t="s">
        <v>404</v>
      </c>
      <c r="E21" s="396"/>
      <c r="F21" s="650"/>
    </row>
    <row r="22" spans="1:6" s="360" customFormat="1" ht="15.75">
      <c r="A22" s="377" t="s">
        <v>326</v>
      </c>
      <c r="B22" s="417" t="s">
        <v>80</v>
      </c>
      <c r="C22" s="395"/>
      <c r="D22" s="393" t="s">
        <v>405</v>
      </c>
      <c r="E22" s="396"/>
      <c r="F22" s="650"/>
    </row>
    <row r="23" spans="1:6" s="360" customFormat="1" ht="15.75">
      <c r="A23" s="373" t="s">
        <v>468</v>
      </c>
      <c r="B23" s="417" t="s">
        <v>81</v>
      </c>
      <c r="C23" s="395"/>
      <c r="D23" s="391" t="s">
        <v>106</v>
      </c>
      <c r="E23" s="396"/>
      <c r="F23" s="650"/>
    </row>
    <row r="24" spans="1:6" s="360" customFormat="1" ht="31.5">
      <c r="A24" s="377" t="s">
        <v>469</v>
      </c>
      <c r="B24" s="418" t="s">
        <v>490</v>
      </c>
      <c r="C24" s="395"/>
      <c r="D24" s="393" t="s">
        <v>82</v>
      </c>
      <c r="E24" s="396"/>
      <c r="F24" s="650"/>
    </row>
    <row r="25" spans="1:6" s="360" customFormat="1" ht="15.75">
      <c r="A25" s="373" t="s">
        <v>470</v>
      </c>
      <c r="B25" s="419" t="s">
        <v>83</v>
      </c>
      <c r="C25" s="397">
        <f>+C26+C27+C28+C29+C30</f>
        <v>0</v>
      </c>
      <c r="D25" s="408" t="s">
        <v>110</v>
      </c>
      <c r="E25" s="396"/>
      <c r="F25" s="650"/>
    </row>
    <row r="26" spans="1:6" s="360" customFormat="1" ht="15.75">
      <c r="A26" s="377" t="s">
        <v>471</v>
      </c>
      <c r="B26" s="418" t="s">
        <v>492</v>
      </c>
      <c r="C26" s="395"/>
      <c r="D26" s="408" t="s">
        <v>84</v>
      </c>
      <c r="E26" s="396"/>
      <c r="F26" s="650"/>
    </row>
    <row r="27" spans="1:6" s="360" customFormat="1" ht="15.75">
      <c r="A27" s="373" t="s">
        <v>472</v>
      </c>
      <c r="B27" s="418" t="s">
        <v>494</v>
      </c>
      <c r="C27" s="395"/>
      <c r="D27" s="420"/>
      <c r="E27" s="396"/>
      <c r="F27" s="650"/>
    </row>
    <row r="28" spans="1:6" s="360" customFormat="1" ht="15.75">
      <c r="A28" s="377" t="s">
        <v>473</v>
      </c>
      <c r="B28" s="417" t="s">
        <v>493</v>
      </c>
      <c r="C28" s="395"/>
      <c r="D28" s="420"/>
      <c r="E28" s="396"/>
      <c r="F28" s="650"/>
    </row>
    <row r="29" spans="1:6" s="360" customFormat="1" ht="15.75">
      <c r="A29" s="373" t="s">
        <v>474</v>
      </c>
      <c r="B29" s="421" t="s">
        <v>85</v>
      </c>
      <c r="C29" s="395"/>
      <c r="D29" s="412"/>
      <c r="E29" s="396"/>
      <c r="F29" s="650"/>
    </row>
    <row r="30" spans="1:6" s="360" customFormat="1" ht="16.5" thickBot="1">
      <c r="A30" s="377" t="s">
        <v>475</v>
      </c>
      <c r="B30" s="422" t="s">
        <v>491</v>
      </c>
      <c r="C30" s="395"/>
      <c r="D30" s="420"/>
      <c r="E30" s="396"/>
      <c r="F30" s="650"/>
    </row>
    <row r="31" spans="1:6" s="360" customFormat="1" ht="48" thickBot="1">
      <c r="A31" s="387" t="s">
        <v>476</v>
      </c>
      <c r="B31" s="83" t="s">
        <v>86</v>
      </c>
      <c r="C31" s="388">
        <f>+C19+C25</f>
        <v>0</v>
      </c>
      <c r="D31" s="83" t="s">
        <v>87</v>
      </c>
      <c r="E31" s="389">
        <f>SUM(E19:E30)</f>
        <v>0</v>
      </c>
      <c r="F31" s="650"/>
    </row>
    <row r="32" spans="1:6" s="360" customFormat="1" ht="32.25" customHeight="1" thickBot="1">
      <c r="A32" s="387" t="s">
        <v>477</v>
      </c>
      <c r="B32" s="83" t="s">
        <v>88</v>
      </c>
      <c r="C32" s="399">
        <f>+C18+C31</f>
        <v>17554</v>
      </c>
      <c r="D32" s="83" t="s">
        <v>89</v>
      </c>
      <c r="E32" s="399">
        <f>+E18+E31</f>
        <v>42301</v>
      </c>
      <c r="F32" s="650"/>
    </row>
    <row r="33" spans="1:6" s="360" customFormat="1" ht="16.5" thickBot="1">
      <c r="A33" s="387" t="s">
        <v>478</v>
      </c>
      <c r="B33" s="83" t="s">
        <v>409</v>
      </c>
      <c r="C33" s="399">
        <f>IF(C18-E18&lt;0,E18-C18,"-")</f>
        <v>24747</v>
      </c>
      <c r="D33" s="83" t="s">
        <v>410</v>
      </c>
      <c r="E33" s="399" t="str">
        <f>IF(C18-E18&gt;0,C18-E18,"-")</f>
        <v>-</v>
      </c>
      <c r="F33" s="650"/>
    </row>
    <row r="34" spans="1:6" s="360" customFormat="1" ht="16.5" thickBot="1">
      <c r="A34" s="387" t="s">
        <v>479</v>
      </c>
      <c r="B34" s="83" t="s">
        <v>116</v>
      </c>
      <c r="C34" s="399">
        <f>IF(C18+C19-E32&lt;0,E32-(C18+C19),"-")</f>
        <v>24747</v>
      </c>
      <c r="D34" s="83" t="s">
        <v>117</v>
      </c>
      <c r="E34" s="399" t="str">
        <f>IF(C18+C19-E32&gt;0,C18+C19-E32,"-")</f>
        <v>-</v>
      </c>
      <c r="F34" s="650"/>
    </row>
  </sheetData>
  <sheetProtection/>
  <mergeCells count="2">
    <mergeCell ref="A4:A5"/>
    <mergeCell ref="F3:F3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.625" style="18" customWidth="1"/>
    <col min="2" max="2" width="58.00390625" style="18" bestFit="1" customWidth="1"/>
    <col min="3" max="5" width="11.625" style="18" customWidth="1"/>
    <col min="6" max="6" width="15.125" style="18" customWidth="1"/>
    <col min="7" max="16384" width="9.375" style="18" customWidth="1"/>
  </cols>
  <sheetData>
    <row r="1" spans="1:255" ht="15.75">
      <c r="A1" s="117"/>
      <c r="B1" s="117"/>
      <c r="C1" s="117"/>
      <c r="D1" s="117"/>
      <c r="E1" s="117"/>
      <c r="F1" s="117" t="s">
        <v>549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6" ht="33" customHeight="1">
      <c r="A3" s="651" t="s">
        <v>498</v>
      </c>
      <c r="B3" s="651"/>
      <c r="C3" s="651"/>
      <c r="D3" s="651"/>
      <c r="E3" s="651"/>
      <c r="F3" s="651"/>
    </row>
    <row r="4" spans="1:7" ht="15.75" customHeight="1" thickBot="1">
      <c r="A4" s="19"/>
      <c r="B4" s="19"/>
      <c r="C4" s="19"/>
      <c r="D4" s="652"/>
      <c r="E4" s="652"/>
      <c r="F4" s="282"/>
      <c r="G4" s="24"/>
    </row>
    <row r="5" spans="1:6" ht="63" customHeight="1">
      <c r="A5" s="655" t="s">
        <v>309</v>
      </c>
      <c r="B5" s="657" t="s">
        <v>423</v>
      </c>
      <c r="C5" s="657" t="s">
        <v>424</v>
      </c>
      <c r="D5" s="657"/>
      <c r="E5" s="657"/>
      <c r="F5" s="653" t="s">
        <v>425</v>
      </c>
    </row>
    <row r="6" spans="1:6" ht="15.75" thickBot="1">
      <c r="A6" s="656"/>
      <c r="B6" s="658"/>
      <c r="C6" s="20">
        <v>2020</v>
      </c>
      <c r="D6" s="20">
        <v>2021</v>
      </c>
      <c r="E6" s="20">
        <v>2022</v>
      </c>
      <c r="F6" s="654"/>
    </row>
    <row r="7" spans="1:6" ht="15.75" thickBot="1">
      <c r="A7" s="21" t="s">
        <v>38</v>
      </c>
      <c r="B7" s="22" t="s">
        <v>42</v>
      </c>
      <c r="C7" s="22" t="s">
        <v>40</v>
      </c>
      <c r="D7" s="22" t="s">
        <v>44</v>
      </c>
      <c r="E7" s="22" t="s">
        <v>45</v>
      </c>
      <c r="F7" s="23" t="s">
        <v>47</v>
      </c>
    </row>
    <row r="8" spans="1:6" ht="15">
      <c r="A8" s="178" t="s">
        <v>311</v>
      </c>
      <c r="B8" s="179"/>
      <c r="C8" s="180">
        <v>0</v>
      </c>
      <c r="D8" s="180">
        <v>0</v>
      </c>
      <c r="E8" s="180">
        <v>0</v>
      </c>
      <c r="F8" s="181">
        <f>SUM(C8:E8)</f>
        <v>0</v>
      </c>
    </row>
    <row r="9" spans="1:6" ht="15">
      <c r="A9" s="182" t="s">
        <v>312</v>
      </c>
      <c r="B9" s="183"/>
      <c r="C9" s="184">
        <v>0</v>
      </c>
      <c r="D9" s="184">
        <v>0</v>
      </c>
      <c r="E9" s="184">
        <v>0</v>
      </c>
      <c r="F9" s="185">
        <f>SUM(C9:E9)</f>
        <v>0</v>
      </c>
    </row>
    <row r="10" spans="1:6" ht="15">
      <c r="A10" s="182" t="s">
        <v>313</v>
      </c>
      <c r="B10" s="186"/>
      <c r="C10" s="184">
        <v>0</v>
      </c>
      <c r="D10" s="184">
        <v>0</v>
      </c>
      <c r="E10" s="184">
        <v>0</v>
      </c>
      <c r="F10" s="185">
        <v>0</v>
      </c>
    </row>
    <row r="11" spans="1:6" ht="15.75" thickBot="1">
      <c r="A11" s="336" t="s">
        <v>316</v>
      </c>
      <c r="B11" s="223" t="s">
        <v>426</v>
      </c>
      <c r="C11" s="224">
        <f>SUM(C8:C10)</f>
        <v>0</v>
      </c>
      <c r="D11" s="224">
        <f>SUM(D8:D10)</f>
        <v>0</v>
      </c>
      <c r="E11" s="224">
        <f>SUM(E8:E10)</f>
        <v>0</v>
      </c>
      <c r="F11" s="337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4"/>
  <sheetViews>
    <sheetView zoomScale="120" zoomScaleNormal="120" zoomScalePageLayoutView="0" workbookViewId="0" topLeftCell="A1">
      <selection activeCell="C8" sqref="C8"/>
    </sheetView>
  </sheetViews>
  <sheetFormatPr defaultColWidth="9.00390625" defaultRowHeight="12.75"/>
  <cols>
    <col min="1" max="1" width="5.625" style="18" customWidth="1"/>
    <col min="2" max="2" width="68.625" style="18" customWidth="1"/>
    <col min="3" max="3" width="19.50390625" style="18" customWidth="1"/>
    <col min="4" max="16384" width="9.375" style="18" customWidth="1"/>
  </cols>
  <sheetData>
    <row r="1" ht="15.75">
      <c r="C1" s="117" t="s">
        <v>557</v>
      </c>
    </row>
    <row r="3" spans="1:3" ht="33" customHeight="1">
      <c r="A3" s="651" t="s">
        <v>499</v>
      </c>
      <c r="B3" s="651"/>
      <c r="C3" s="651"/>
    </row>
    <row r="4" spans="1:4" ht="15.75" customHeight="1" thickBot="1">
      <c r="A4" s="19"/>
      <c r="B4" s="19"/>
      <c r="C4" s="25" t="s">
        <v>335</v>
      </c>
      <c r="D4" s="24"/>
    </row>
    <row r="5" spans="1:3" ht="26.25" customHeight="1" thickBot="1">
      <c r="A5" s="26" t="s">
        <v>309</v>
      </c>
      <c r="B5" s="27" t="s">
        <v>421</v>
      </c>
      <c r="C5" s="28" t="s">
        <v>548</v>
      </c>
    </row>
    <row r="6" spans="1:3" ht="15.75" thickBot="1">
      <c r="A6" s="29" t="s">
        <v>38</v>
      </c>
      <c r="B6" s="30" t="s">
        <v>39</v>
      </c>
      <c r="C6" s="31" t="s">
        <v>40</v>
      </c>
    </row>
    <row r="7" spans="1:3" ht="15">
      <c r="A7" s="32" t="s">
        <v>311</v>
      </c>
      <c r="B7" s="335" t="s">
        <v>337</v>
      </c>
      <c r="C7" s="38">
        <v>3035</v>
      </c>
    </row>
    <row r="8" spans="1:3" ht="29.25" customHeight="1">
      <c r="A8" s="33" t="s">
        <v>312</v>
      </c>
      <c r="B8" s="188" t="s">
        <v>295</v>
      </c>
      <c r="C8" s="629"/>
    </row>
    <row r="9" spans="1:3" s="187" customFormat="1" ht="15">
      <c r="A9" s="33" t="s">
        <v>313</v>
      </c>
      <c r="B9" s="34" t="s">
        <v>296</v>
      </c>
      <c r="C9" s="39">
        <v>0</v>
      </c>
    </row>
    <row r="10" spans="1:3" s="187" customFormat="1" ht="23.25">
      <c r="A10" s="33" t="s">
        <v>314</v>
      </c>
      <c r="B10" s="188" t="s">
        <v>297</v>
      </c>
      <c r="C10" s="39"/>
    </row>
    <row r="11" spans="1:3" ht="15">
      <c r="A11" s="35" t="s">
        <v>315</v>
      </c>
      <c r="B11" s="36" t="s">
        <v>298</v>
      </c>
      <c r="C11" s="40">
        <v>55</v>
      </c>
    </row>
    <row r="12" spans="1:3" ht="15.75" thickBot="1">
      <c r="A12" s="33" t="s">
        <v>316</v>
      </c>
      <c r="B12" s="34" t="s">
        <v>422</v>
      </c>
      <c r="C12" s="39">
        <v>0</v>
      </c>
    </row>
    <row r="13" spans="1:3" ht="15.75" thickBot="1">
      <c r="A13" s="659" t="s">
        <v>427</v>
      </c>
      <c r="B13" s="660"/>
      <c r="C13" s="37">
        <f>SUM(C7:C12)</f>
        <v>3090</v>
      </c>
    </row>
    <row r="14" spans="1:3" ht="23.25" customHeight="1">
      <c r="A14" s="661" t="s">
        <v>437</v>
      </c>
      <c r="B14" s="661"/>
      <c r="C14" s="661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5.625" style="18" customWidth="1"/>
    <col min="2" max="2" width="78.375" style="18" bestFit="1" customWidth="1"/>
    <col min="3" max="3" width="27.00390625" style="18" customWidth="1"/>
    <col min="4" max="16384" width="9.375" style="18" customWidth="1"/>
  </cols>
  <sheetData>
    <row r="1" ht="15.75">
      <c r="C1" s="117" t="s">
        <v>558</v>
      </c>
    </row>
    <row r="3" spans="1:3" ht="33" customHeight="1">
      <c r="A3" s="651" t="s">
        <v>559</v>
      </c>
      <c r="B3" s="651"/>
      <c r="C3" s="651"/>
    </row>
    <row r="4" spans="1:4" ht="15.75" customHeight="1" thickBot="1">
      <c r="A4" s="19"/>
      <c r="B4" s="19"/>
      <c r="C4" s="25" t="s">
        <v>335</v>
      </c>
      <c r="D4" s="24"/>
    </row>
    <row r="5" spans="1:3" ht="26.25" customHeight="1" thickBot="1">
      <c r="A5" s="26" t="s">
        <v>309</v>
      </c>
      <c r="B5" s="27" t="s">
        <v>428</v>
      </c>
      <c r="C5" s="28" t="s">
        <v>436</v>
      </c>
    </row>
    <row r="6" spans="1:3" ht="15.75" thickBot="1">
      <c r="A6" s="211" t="s">
        <v>38</v>
      </c>
      <c r="B6" s="212" t="s">
        <v>42</v>
      </c>
      <c r="C6" s="213" t="s">
        <v>40</v>
      </c>
    </row>
    <row r="7" spans="1:3" ht="15">
      <c r="A7" s="32" t="s">
        <v>311</v>
      </c>
      <c r="B7" s="215" t="s">
        <v>37</v>
      </c>
      <c r="C7" s="38">
        <v>0</v>
      </c>
    </row>
    <row r="8" spans="1:3" s="187" customFormat="1" ht="15">
      <c r="A8" s="33" t="s">
        <v>312</v>
      </c>
      <c r="B8" s="214" t="s">
        <v>464</v>
      </c>
      <c r="C8" s="39">
        <v>0</v>
      </c>
    </row>
    <row r="9" spans="1:3" s="187" customFormat="1" ht="15">
      <c r="A9" s="33" t="s">
        <v>313</v>
      </c>
      <c r="B9" s="214" t="s">
        <v>48</v>
      </c>
      <c r="C9" s="39">
        <v>0</v>
      </c>
    </row>
    <row r="10" spans="1:3" s="220" customFormat="1" ht="17.25" customHeight="1" thickBot="1">
      <c r="A10" s="218" t="s">
        <v>314</v>
      </c>
      <c r="B10" s="216" t="s">
        <v>429</v>
      </c>
      <c r="C10" s="219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2020-02-06T13:26:30Z</cp:lastPrinted>
  <dcterms:created xsi:type="dcterms:W3CDTF">1999-10-30T10:30:45Z</dcterms:created>
  <dcterms:modified xsi:type="dcterms:W3CDTF">2020-03-16T12:17:47Z</dcterms:modified>
  <cp:category/>
  <cp:version/>
  <cp:contentType/>
  <cp:contentStatus/>
</cp:coreProperties>
</file>