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2" activeTab="9"/>
  </bookViews>
  <sheets>
    <sheet name="Működési c.mérleg" sheetId="1" r:id="rId1"/>
    <sheet name="Felhalm.c.mérleg" sheetId="2" r:id="rId2"/>
    <sheet name="Beruházások" sheetId="3" r:id="rId3"/>
    <sheet name="Felújítások" sheetId="4" r:id="rId4"/>
    <sheet name="EU-s projekt 1" sheetId="15" r:id="rId5"/>
    <sheet name="Önkorm. összesen" sheetId="5" r:id="rId6"/>
    <sheet name="Intézmények összesítve" sheetId="6" r:id="rId7"/>
    <sheet name="Össz.Önkorm.megbontva" sheetId="8" r:id="rId8"/>
    <sheet name="Polghiv.megbontva" sheetId="7" r:id="rId9"/>
    <sheet name="ÁMK.megbontva" sheetId="9" r:id="rId10"/>
  </sheets>
  <calcPr calcId="125725"/>
</workbook>
</file>

<file path=xl/calcChain.xml><?xml version="1.0" encoding="utf-8"?>
<calcChain xmlns="http://schemas.openxmlformats.org/spreadsheetml/2006/main">
  <c r="J6" i="15"/>
  <c r="K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L20"/>
  <c r="M20"/>
  <c r="L21"/>
  <c r="M21"/>
  <c r="L22"/>
  <c r="M22"/>
  <c r="L23"/>
  <c r="M23"/>
  <c r="B24"/>
  <c r="C24"/>
  <c r="D24"/>
  <c r="E24"/>
  <c r="F24"/>
  <c r="G24"/>
  <c r="H24"/>
  <c r="I24"/>
  <c r="J24"/>
  <c r="K24"/>
  <c r="L24"/>
  <c r="C94" i="5" l="1"/>
  <c r="F147" i="9" l="1"/>
  <c r="F141"/>
  <c r="F134"/>
  <c r="F130"/>
  <c r="F155" s="1"/>
  <c r="F115"/>
  <c r="F94"/>
  <c r="F129" s="1"/>
  <c r="F156" s="1"/>
  <c r="C147"/>
  <c r="C141"/>
  <c r="C134"/>
  <c r="C130"/>
  <c r="C155" s="1"/>
  <c r="C115"/>
  <c r="C94"/>
  <c r="C129" s="1"/>
  <c r="C156" s="1"/>
  <c r="H115"/>
  <c r="H94"/>
  <c r="H129" s="1"/>
  <c r="H156" s="1"/>
  <c r="E115"/>
  <c r="E94"/>
  <c r="E129" s="1"/>
  <c r="E156" s="1"/>
  <c r="F83"/>
  <c r="F78"/>
  <c r="F75"/>
  <c r="F70"/>
  <c r="F66"/>
  <c r="F90" s="1"/>
  <c r="F60"/>
  <c r="F55"/>
  <c r="F49"/>
  <c r="F37"/>
  <c r="F29"/>
  <c r="F22"/>
  <c r="F15"/>
  <c r="F8"/>
  <c r="F65" s="1"/>
  <c r="F91" s="1"/>
  <c r="C83"/>
  <c r="C78"/>
  <c r="C75"/>
  <c r="C70"/>
  <c r="C66"/>
  <c r="C90" s="1"/>
  <c r="C60"/>
  <c r="C55"/>
  <c r="C49"/>
  <c r="C37"/>
  <c r="C29"/>
  <c r="C22"/>
  <c r="C15"/>
  <c r="C8"/>
  <c r="C65" s="1"/>
  <c r="C91" s="1"/>
  <c r="H78"/>
  <c r="H75"/>
  <c r="H90" s="1"/>
  <c r="H37"/>
  <c r="H65" s="1"/>
  <c r="E78"/>
  <c r="E75"/>
  <c r="E90" s="1"/>
  <c r="E37"/>
  <c r="E65" s="1"/>
  <c r="E91" s="1"/>
  <c r="I147" i="7"/>
  <c r="I141"/>
  <c r="I134"/>
  <c r="I130"/>
  <c r="I155" s="1"/>
  <c r="I115"/>
  <c r="I94"/>
  <c r="I129" s="1"/>
  <c r="I156" s="1"/>
  <c r="K115"/>
  <c r="K94"/>
  <c r="K129" s="1"/>
  <c r="K156" s="1"/>
  <c r="F147"/>
  <c r="F141"/>
  <c r="F134"/>
  <c r="F130"/>
  <c r="F155" s="1"/>
  <c r="F115"/>
  <c r="F97"/>
  <c r="F96"/>
  <c r="F95"/>
  <c r="F94" s="1"/>
  <c r="F129" s="1"/>
  <c r="F156" s="1"/>
  <c r="H115"/>
  <c r="H94"/>
  <c r="H129" s="1"/>
  <c r="H156" s="1"/>
  <c r="C147"/>
  <c r="C141"/>
  <c r="C134"/>
  <c r="C130"/>
  <c r="C155" s="1"/>
  <c r="C115"/>
  <c r="C94"/>
  <c r="C129" s="1"/>
  <c r="C156" s="1"/>
  <c r="E94"/>
  <c r="E129" s="1"/>
  <c r="E156" s="1"/>
  <c r="I83"/>
  <c r="I78"/>
  <c r="I75"/>
  <c r="I70"/>
  <c r="I66"/>
  <c r="I90" s="1"/>
  <c r="I91" s="1"/>
  <c r="I60"/>
  <c r="I55"/>
  <c r="I49"/>
  <c r="I29"/>
  <c r="I22"/>
  <c r="I15"/>
  <c r="I8"/>
  <c r="K78"/>
  <c r="K75"/>
  <c r="K90" s="1"/>
  <c r="K91" s="1"/>
  <c r="K15"/>
  <c r="F83"/>
  <c r="F78"/>
  <c r="F75"/>
  <c r="F70"/>
  <c r="F90" s="1"/>
  <c r="F66"/>
  <c r="F60"/>
  <c r="F55"/>
  <c r="F49"/>
  <c r="F37"/>
  <c r="F29"/>
  <c r="F22"/>
  <c r="F65" s="1"/>
  <c r="F91" s="1"/>
  <c r="F15"/>
  <c r="H78"/>
  <c r="H75"/>
  <c r="H90" s="1"/>
  <c r="H91" s="1"/>
  <c r="H37"/>
  <c r="C83"/>
  <c r="C78"/>
  <c r="C75"/>
  <c r="C70"/>
  <c r="C66"/>
  <c r="C90" s="1"/>
  <c r="C60"/>
  <c r="C55"/>
  <c r="C49"/>
  <c r="C37"/>
  <c r="C29"/>
  <c r="C22"/>
  <c r="C15"/>
  <c r="C8"/>
  <c r="C65" s="1"/>
  <c r="C91" s="1"/>
  <c r="E90"/>
  <c r="E78"/>
  <c r="L94" i="8"/>
  <c r="I141"/>
  <c r="I155" s="1"/>
  <c r="I156" s="1"/>
  <c r="K141"/>
  <c r="K155" s="1"/>
  <c r="K156" s="1"/>
  <c r="F147"/>
  <c r="F141"/>
  <c r="F155" s="1"/>
  <c r="F130"/>
  <c r="F94"/>
  <c r="F129" s="1"/>
  <c r="F156" s="1"/>
  <c r="H94"/>
  <c r="H129" s="1"/>
  <c r="H156" s="1"/>
  <c r="C147"/>
  <c r="C141"/>
  <c r="C134"/>
  <c r="C130"/>
  <c r="C155" s="1"/>
  <c r="C129"/>
  <c r="C156" s="1"/>
  <c r="C94"/>
  <c r="E141"/>
  <c r="E155" s="1"/>
  <c r="E94"/>
  <c r="E129" s="1"/>
  <c r="I83"/>
  <c r="I78"/>
  <c r="I75"/>
  <c r="I70"/>
  <c r="I66"/>
  <c r="I90" s="1"/>
  <c r="I60"/>
  <c r="I55"/>
  <c r="I49"/>
  <c r="I37"/>
  <c r="I29"/>
  <c r="I22"/>
  <c r="I15"/>
  <c r="I65" s="1"/>
  <c r="K78"/>
  <c r="K75"/>
  <c r="K90" s="1"/>
  <c r="K91" s="1"/>
  <c r="K37"/>
  <c r="F83"/>
  <c r="F78"/>
  <c r="F75"/>
  <c r="F66"/>
  <c r="F90" s="1"/>
  <c r="F55"/>
  <c r="F49"/>
  <c r="F37"/>
  <c r="F29"/>
  <c r="F22"/>
  <c r="F15"/>
  <c r="F65" s="1"/>
  <c r="F91" s="1"/>
  <c r="H90"/>
  <c r="H65"/>
  <c r="H91" s="1"/>
  <c r="H37"/>
  <c r="C83"/>
  <c r="C78"/>
  <c r="C70"/>
  <c r="C66"/>
  <c r="C90" s="1"/>
  <c r="C60"/>
  <c r="C49"/>
  <c r="C65" s="1"/>
  <c r="C91" s="1"/>
  <c r="C37"/>
  <c r="E90"/>
  <c r="E78"/>
  <c r="E65"/>
  <c r="E91" s="1"/>
  <c r="E37"/>
  <c r="C147" i="6"/>
  <c r="C141"/>
  <c r="C134"/>
  <c r="C130"/>
  <c r="C155" s="1"/>
  <c r="C115"/>
  <c r="C94"/>
  <c r="C129" s="1"/>
  <c r="C156" s="1"/>
  <c r="C83"/>
  <c r="C78"/>
  <c r="C75"/>
  <c r="C70"/>
  <c r="C90" s="1"/>
  <c r="C66"/>
  <c r="C60"/>
  <c r="C55"/>
  <c r="C49"/>
  <c r="C29"/>
  <c r="C22"/>
  <c r="C15"/>
  <c r="C8"/>
  <c r="F147"/>
  <c r="F141"/>
  <c r="F134"/>
  <c r="F130"/>
  <c r="F155" s="1"/>
  <c r="F115"/>
  <c r="F94"/>
  <c r="F129" s="1"/>
  <c r="F156" s="1"/>
  <c r="F83"/>
  <c r="F78"/>
  <c r="F75"/>
  <c r="F70"/>
  <c r="F66"/>
  <c r="F90" s="1"/>
  <c r="F60"/>
  <c r="F55"/>
  <c r="F49"/>
  <c r="F37"/>
  <c r="F29"/>
  <c r="F22"/>
  <c r="F15"/>
  <c r="L15" s="1"/>
  <c r="L65" s="1"/>
  <c r="L91" s="1"/>
  <c r="F8"/>
  <c r="F65" s="1"/>
  <c r="F91" s="1"/>
  <c r="I147"/>
  <c r="I141"/>
  <c r="I134"/>
  <c r="I130"/>
  <c r="I155" s="1"/>
  <c r="I115"/>
  <c r="I94"/>
  <c r="I129" s="1"/>
  <c r="I156" s="1"/>
  <c r="I83"/>
  <c r="I75"/>
  <c r="I70"/>
  <c r="I66"/>
  <c r="I90" s="1"/>
  <c r="I60"/>
  <c r="I55"/>
  <c r="I49"/>
  <c r="I37"/>
  <c r="I29"/>
  <c r="I22"/>
  <c r="I15"/>
  <c r="I8"/>
  <c r="I65" s="1"/>
  <c r="I91" s="1"/>
  <c r="L78"/>
  <c r="L75"/>
  <c r="L90" s="1"/>
  <c r="L37"/>
  <c r="L29"/>
  <c r="L20"/>
  <c r="L8"/>
  <c r="L141"/>
  <c r="L155" s="1"/>
  <c r="L115"/>
  <c r="L94"/>
  <c r="L129" s="1"/>
  <c r="L156" s="1"/>
  <c r="N155"/>
  <c r="N141"/>
  <c r="N115"/>
  <c r="N94"/>
  <c r="N129" s="1"/>
  <c r="N156" s="1"/>
  <c r="N78"/>
  <c r="N75"/>
  <c r="N90" s="1"/>
  <c r="N60"/>
  <c r="N37"/>
  <c r="N29"/>
  <c r="N22"/>
  <c r="N20"/>
  <c r="N15"/>
  <c r="N65" s="1"/>
  <c r="N91" s="1"/>
  <c r="N8"/>
  <c r="K141"/>
  <c r="K134"/>
  <c r="K155" s="1"/>
  <c r="K115"/>
  <c r="K94"/>
  <c r="K129" s="1"/>
  <c r="K156" s="1"/>
  <c r="K78"/>
  <c r="K75"/>
  <c r="K70"/>
  <c r="K90" s="1"/>
  <c r="K60"/>
  <c r="K55"/>
  <c r="K37"/>
  <c r="K29"/>
  <c r="K22"/>
  <c r="K15"/>
  <c r="K8"/>
  <c r="K65" s="1"/>
  <c r="H115"/>
  <c r="H94"/>
  <c r="H129" s="1"/>
  <c r="H156" s="1"/>
  <c r="H78"/>
  <c r="H75"/>
  <c r="H90" s="1"/>
  <c r="H65"/>
  <c r="H91" s="1"/>
  <c r="H37"/>
  <c r="E115"/>
  <c r="E94"/>
  <c r="E129" s="1"/>
  <c r="E156" s="1"/>
  <c r="E78"/>
  <c r="E75"/>
  <c r="E90" s="1"/>
  <c r="E15"/>
  <c r="D8"/>
  <c r="D15"/>
  <c r="D20"/>
  <c r="D22"/>
  <c r="D29"/>
  <c r="D37"/>
  <c r="D45"/>
  <c r="D48"/>
  <c r="D49"/>
  <c r="D55"/>
  <c r="D60"/>
  <c r="D66"/>
  <c r="D70"/>
  <c r="D75"/>
  <c r="D76"/>
  <c r="D78"/>
  <c r="D82"/>
  <c r="D83"/>
  <c r="H91" i="9" l="1"/>
  <c r="E156" i="8"/>
  <c r="I91"/>
  <c r="K91" i="6"/>
  <c r="D90"/>
  <c r="E91"/>
  <c r="D65"/>
  <c r="J91" i="8" l="1"/>
  <c r="J144" l="1"/>
  <c r="D144"/>
  <c r="J76"/>
  <c r="J75"/>
  <c r="J82"/>
  <c r="G117" l="1"/>
  <c r="G118"/>
  <c r="G119"/>
  <c r="G120"/>
  <c r="G121"/>
  <c r="G122"/>
  <c r="G123"/>
  <c r="G124"/>
  <c r="G125"/>
  <c r="G126"/>
  <c r="G127"/>
  <c r="G128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35"/>
  <c r="G134"/>
  <c r="G129"/>
  <c r="G116"/>
  <c r="G115"/>
  <c r="G95"/>
  <c r="G94"/>
  <c r="D143"/>
  <c r="D145"/>
  <c r="D146"/>
  <c r="D117"/>
  <c r="D118"/>
  <c r="D119"/>
  <c r="D120"/>
  <c r="D121"/>
  <c r="D122"/>
  <c r="D123"/>
  <c r="D124"/>
  <c r="D125"/>
  <c r="D126"/>
  <c r="D127"/>
  <c r="D128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42"/>
  <c r="D135"/>
  <c r="D134"/>
  <c r="D129"/>
  <c r="D116"/>
  <c r="D115"/>
  <c r="D95"/>
  <c r="D94"/>
  <c r="G39"/>
  <c r="G40"/>
  <c r="G41"/>
  <c r="G42"/>
  <c r="G43"/>
  <c r="G44"/>
  <c r="G45"/>
  <c r="G46"/>
  <c r="G47"/>
  <c r="G48"/>
  <c r="G90"/>
  <c r="G79"/>
  <c r="G78"/>
  <c r="G71"/>
  <c r="G70"/>
  <c r="G63"/>
  <c r="G60"/>
  <c r="G38"/>
  <c r="D39"/>
  <c r="D40"/>
  <c r="D41"/>
  <c r="D42"/>
  <c r="D43"/>
  <c r="D44"/>
  <c r="D45"/>
  <c r="D46"/>
  <c r="D47"/>
  <c r="D48"/>
  <c r="D31"/>
  <c r="D32"/>
  <c r="D33"/>
  <c r="D34"/>
  <c r="D35"/>
  <c r="D36"/>
  <c r="D10"/>
  <c r="D11"/>
  <c r="D12"/>
  <c r="D13"/>
  <c r="D14"/>
  <c r="D9"/>
  <c r="D84"/>
  <c r="D83"/>
  <c r="D82"/>
  <c r="D76"/>
  <c r="D75"/>
  <c r="D65"/>
  <c r="D58"/>
  <c r="D55"/>
  <c r="D38"/>
  <c r="D37"/>
  <c r="D30"/>
  <c r="D20"/>
  <c r="D29"/>
  <c r="D22"/>
  <c r="D15"/>
  <c r="D8"/>
  <c r="G155"/>
  <c r="G156"/>
  <c r="G37"/>
  <c r="D155" l="1"/>
  <c r="D141"/>
  <c r="G91"/>
  <c r="D90"/>
  <c r="D156"/>
  <c r="D91" l="1"/>
  <c r="J147"/>
  <c r="J141"/>
  <c r="J134"/>
  <c r="J130"/>
  <c r="J155" s="1"/>
  <c r="J116"/>
  <c r="J115"/>
  <c r="J98"/>
  <c r="J97"/>
  <c r="J96"/>
  <c r="J95"/>
  <c r="G156" i="9"/>
  <c r="G129"/>
  <c r="G118"/>
  <c r="G116"/>
  <c r="G115"/>
  <c r="G97"/>
  <c r="G96"/>
  <c r="G95"/>
  <c r="G94"/>
  <c r="G91"/>
  <c r="G90"/>
  <c r="G82"/>
  <c r="G78"/>
  <c r="G75"/>
  <c r="D156"/>
  <c r="D129"/>
  <c r="D118"/>
  <c r="D116"/>
  <c r="D115"/>
  <c r="D97"/>
  <c r="D96"/>
  <c r="D95"/>
  <c r="D94"/>
  <c r="D91"/>
  <c r="D90"/>
  <c r="D82"/>
  <c r="D78"/>
  <c r="D76"/>
  <c r="D75"/>
  <c r="D65"/>
  <c r="G43"/>
  <c r="G42"/>
  <c r="G39"/>
  <c r="D43"/>
  <c r="D42"/>
  <c r="D39"/>
  <c r="G37"/>
  <c r="D37"/>
  <c r="J116" i="7"/>
  <c r="J115"/>
  <c r="J98"/>
  <c r="J97"/>
  <c r="J96"/>
  <c r="J95"/>
  <c r="G116"/>
  <c r="G115"/>
  <c r="G98"/>
  <c r="G97"/>
  <c r="D97" s="1"/>
  <c r="G96"/>
  <c r="D96" s="1"/>
  <c r="G95"/>
  <c r="J91"/>
  <c r="J90"/>
  <c r="J82"/>
  <c r="J78"/>
  <c r="J76"/>
  <c r="J75"/>
  <c r="G82"/>
  <c r="G76"/>
  <c r="G75"/>
  <c r="D82"/>
  <c r="D76"/>
  <c r="D75"/>
  <c r="J156" i="6"/>
  <c r="J155"/>
  <c r="J144"/>
  <c r="J143"/>
  <c r="J142"/>
  <c r="J141"/>
  <c r="J135"/>
  <c r="J134"/>
  <c r="J129"/>
  <c r="J122"/>
  <c r="J120"/>
  <c r="J118"/>
  <c r="J116"/>
  <c r="J115"/>
  <c r="J113"/>
  <c r="J111"/>
  <c r="J106"/>
  <c r="J102"/>
  <c r="J101"/>
  <c r="J100"/>
  <c r="J99"/>
  <c r="J98"/>
  <c r="J97"/>
  <c r="J96"/>
  <c r="J95"/>
  <c r="J94"/>
  <c r="G156"/>
  <c r="G129"/>
  <c r="G118"/>
  <c r="G116"/>
  <c r="G115"/>
  <c r="G98"/>
  <c r="G97"/>
  <c r="G96"/>
  <c r="G95"/>
  <c r="G94"/>
  <c r="D156"/>
  <c r="D129"/>
  <c r="D116"/>
  <c r="D115"/>
  <c r="D99"/>
  <c r="D98"/>
  <c r="D97"/>
  <c r="D96"/>
  <c r="D95"/>
  <c r="D94"/>
  <c r="J91"/>
  <c r="J90"/>
  <c r="J84"/>
  <c r="J83"/>
  <c r="J79"/>
  <c r="J78"/>
  <c r="J76"/>
  <c r="J75"/>
  <c r="J71"/>
  <c r="J70"/>
  <c r="J65"/>
  <c r="J63"/>
  <c r="J60"/>
  <c r="J58"/>
  <c r="J55"/>
  <c r="J48"/>
  <c r="J47"/>
  <c r="J45"/>
  <c r="J44"/>
  <c r="J43"/>
  <c r="J41"/>
  <c r="J40"/>
  <c r="J39"/>
  <c r="J38"/>
  <c r="J37"/>
  <c r="J36"/>
  <c r="J34"/>
  <c r="J32"/>
  <c r="J30"/>
  <c r="J29"/>
  <c r="J27"/>
  <c r="J22"/>
  <c r="J20"/>
  <c r="J15"/>
  <c r="J14"/>
  <c r="J13"/>
  <c r="J12"/>
  <c r="J11"/>
  <c r="J10"/>
  <c r="J9"/>
  <c r="J8"/>
  <c r="G91"/>
  <c r="G90"/>
  <c r="G82"/>
  <c r="G76"/>
  <c r="G75"/>
  <c r="G65"/>
  <c r="G45"/>
  <c r="G43"/>
  <c r="G42"/>
  <c r="G39"/>
  <c r="G37"/>
  <c r="D95" i="7" l="1"/>
  <c r="G94" l="1"/>
  <c r="J129" i="8"/>
  <c r="J94"/>
  <c r="J156"/>
  <c r="G156" i="7" l="1"/>
  <c r="G129"/>
  <c r="J78" i="8"/>
  <c r="J90" l="1"/>
  <c r="C91" i="6"/>
  <c r="D91" s="1"/>
  <c r="M144" i="8"/>
  <c r="M141"/>
  <c r="M135"/>
  <c r="M118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144" i="6"/>
  <c r="M141"/>
  <c r="M135"/>
  <c r="M118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89" i="8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D118" i="5"/>
  <c r="D156"/>
  <c r="D155"/>
  <c r="D144"/>
  <c r="D141"/>
  <c r="D135"/>
  <c r="D134"/>
  <c r="D129"/>
  <c r="D116"/>
  <c r="D11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H95"/>
  <c r="D95"/>
  <c r="D9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"/>
  <c r="D10"/>
  <c r="D11"/>
  <c r="D12"/>
  <c r="D13"/>
  <c r="D14"/>
  <c r="D8"/>
  <c r="J94" i="7" l="1"/>
  <c r="M37" i="8"/>
  <c r="M155"/>
  <c r="M134"/>
  <c r="M156" i="6"/>
  <c r="M129"/>
  <c r="M155"/>
  <c r="M94"/>
  <c r="M134"/>
  <c r="M65"/>
  <c r="M66"/>
  <c r="M90"/>
  <c r="M65" i="8"/>
  <c r="M90"/>
  <c r="J156" i="7" l="1"/>
  <c r="J129"/>
  <c r="M156" i="8"/>
  <c r="M129"/>
  <c r="M91" i="6"/>
  <c r="M91" i="8"/>
  <c r="G23" i="3" l="1"/>
  <c r="F23"/>
  <c r="E23"/>
  <c r="D23"/>
  <c r="B23"/>
  <c r="I20" i="2" l="1"/>
  <c r="E11" i="1" l="1"/>
  <c r="I4" l="1"/>
  <c r="G147" i="8"/>
  <c r="D147"/>
  <c r="G141"/>
  <c r="G130"/>
  <c r="D130"/>
  <c r="G83"/>
  <c r="D78"/>
  <c r="G75"/>
  <c r="D70"/>
  <c r="G66"/>
  <c r="D66"/>
  <c r="D60"/>
  <c r="G55"/>
  <c r="G49"/>
  <c r="D49"/>
  <c r="G65"/>
  <c r="G147" i="7"/>
  <c r="D147"/>
  <c r="G141"/>
  <c r="D141"/>
  <c r="D155" s="1"/>
  <c r="G134"/>
  <c r="D134"/>
  <c r="G130"/>
  <c r="G155" s="1"/>
  <c r="D130"/>
  <c r="D115"/>
  <c r="D94"/>
  <c r="D78"/>
  <c r="J147" i="6"/>
  <c r="G147"/>
  <c r="D147"/>
  <c r="G141"/>
  <c r="D141"/>
  <c r="G134"/>
  <c r="D134"/>
  <c r="J130"/>
  <c r="G130"/>
  <c r="G155" s="1"/>
  <c r="D130"/>
  <c r="D155" s="1"/>
  <c r="G83"/>
  <c r="G78"/>
  <c r="G70"/>
  <c r="J66"/>
  <c r="G66"/>
  <c r="G60"/>
  <c r="G55"/>
  <c r="J49"/>
  <c r="G49"/>
  <c r="G29"/>
  <c r="G22"/>
  <c r="G15"/>
  <c r="G8"/>
  <c r="E159" i="5"/>
  <c r="E158"/>
  <c r="H30" i="2"/>
  <c r="G30"/>
  <c r="I29"/>
  <c r="E29"/>
  <c r="I28"/>
  <c r="E28"/>
  <c r="I27"/>
  <c r="E27"/>
  <c r="I26"/>
  <c r="E26"/>
  <c r="E24" s="1"/>
  <c r="I25"/>
  <c r="E25"/>
  <c r="I24"/>
  <c r="D24"/>
  <c r="C24"/>
  <c r="I23"/>
  <c r="E23"/>
  <c r="I22"/>
  <c r="I21"/>
  <c r="E21"/>
  <c r="E20"/>
  <c r="I19"/>
  <c r="E19"/>
  <c r="D18"/>
  <c r="D30" s="1"/>
  <c r="C18"/>
  <c r="C30" s="1"/>
  <c r="H17"/>
  <c r="G17"/>
  <c r="D17"/>
  <c r="C17"/>
  <c r="I16"/>
  <c r="E16"/>
  <c r="I15"/>
  <c r="E15"/>
  <c r="I14"/>
  <c r="E14"/>
  <c r="I13"/>
  <c r="E13"/>
  <c r="I12"/>
  <c r="E12"/>
  <c r="I11"/>
  <c r="E11"/>
  <c r="E10"/>
  <c r="I9"/>
  <c r="E9"/>
  <c r="I8"/>
  <c r="E8"/>
  <c r="I7"/>
  <c r="E7"/>
  <c r="I6"/>
  <c r="E6"/>
  <c r="I4"/>
  <c r="H4"/>
  <c r="G4"/>
  <c r="H29" i="1"/>
  <c r="G29"/>
  <c r="I28"/>
  <c r="E28"/>
  <c r="I27"/>
  <c r="E27"/>
  <c r="I26"/>
  <c r="E26"/>
  <c r="I25"/>
  <c r="E25"/>
  <c r="I24"/>
  <c r="D24"/>
  <c r="C24"/>
  <c r="I23"/>
  <c r="E23"/>
  <c r="I22"/>
  <c r="E22"/>
  <c r="I21"/>
  <c r="E21"/>
  <c r="I20"/>
  <c r="E20"/>
  <c r="E19" s="1"/>
  <c r="I19"/>
  <c r="I29" s="1"/>
  <c r="D19"/>
  <c r="C19"/>
  <c r="H18"/>
  <c r="G18"/>
  <c r="D18"/>
  <c r="C18"/>
  <c r="I17"/>
  <c r="I16"/>
  <c r="E16"/>
  <c r="I15"/>
  <c r="E15"/>
  <c r="I14"/>
  <c r="E14"/>
  <c r="I13"/>
  <c r="E13"/>
  <c r="I12"/>
  <c r="E12"/>
  <c r="I11"/>
  <c r="I10"/>
  <c r="E10"/>
  <c r="I9"/>
  <c r="E9"/>
  <c r="I8"/>
  <c r="E8"/>
  <c r="I7"/>
  <c r="E7"/>
  <c r="I6"/>
  <c r="E6"/>
  <c r="H4"/>
  <c r="G4"/>
  <c r="G78" i="7" l="1"/>
  <c r="E18" i="2"/>
  <c r="E30" s="1"/>
  <c r="E33" s="1"/>
  <c r="D33"/>
  <c r="G33"/>
  <c r="D29" i="1"/>
  <c r="E24"/>
  <c r="E29" s="1"/>
  <c r="C29"/>
  <c r="H30"/>
  <c r="H32" s="1"/>
  <c r="E18"/>
  <c r="G65" i="9"/>
  <c r="E17" i="2"/>
  <c r="G31"/>
  <c r="I18" i="1"/>
  <c r="I30" s="1"/>
  <c r="G30"/>
  <c r="I17" i="2"/>
  <c r="H31"/>
  <c r="I30"/>
  <c r="D90" i="7"/>
  <c r="D129"/>
  <c r="D156" s="1"/>
  <c r="C31" i="2"/>
  <c r="C32"/>
  <c r="H32"/>
  <c r="C33"/>
  <c r="H33"/>
  <c r="D31"/>
  <c r="D32"/>
  <c r="G32"/>
  <c r="C30" i="1"/>
  <c r="C31"/>
  <c r="H31"/>
  <c r="D30"/>
  <c r="D31"/>
  <c r="G31"/>
  <c r="G90" i="7" l="1"/>
  <c r="D32" i="1"/>
  <c r="E31"/>
  <c r="C32"/>
  <c r="E32"/>
  <c r="E32" i="2"/>
  <c r="I31"/>
  <c r="I33"/>
  <c r="E31"/>
  <c r="G32" i="1"/>
  <c r="I31"/>
  <c r="I32"/>
  <c r="E30"/>
  <c r="I32" i="2"/>
  <c r="E91" i="7"/>
  <c r="D91" s="1"/>
  <c r="G91" l="1"/>
</calcChain>
</file>

<file path=xl/sharedStrings.xml><?xml version="1.0" encoding="utf-8"?>
<sst xmlns="http://schemas.openxmlformats.org/spreadsheetml/2006/main" count="1919" uniqueCount="459">
  <si>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</si>
  <si>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</si>
  <si>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</si>
  <si>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</si>
  <si>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</si>
  <si>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</si>
  <si>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</si>
  <si>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</si>
  <si>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</si>
  <si>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</si>
  <si>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</si>
  <si>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</si>
  <si>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</si>
  <si>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</si>
  <si>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</si>
  <si>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</si>
  <si>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</si>
  <si>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</si>
  <si>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</si>
  <si>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</si>
  <si>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</si>
  <si>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</si>
  <si>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</si>
  <si>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</si>
  <si>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</si>
  <si>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</si>
  <si>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</si>
  <si>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</si>
  <si>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</si>
  <si>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</si>
  <si>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</si>
  <si>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</si>
  <si>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</si>
  <si>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</si>
  <si>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</si>
  <si>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</si>
  <si>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</si>
  <si>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</si>
  <si>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</si>
  <si>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</si>
  <si>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</si>
  <si>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</si>
  <si>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</si>
  <si>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</si>
  <si>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</si>
  <si>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</si>
  <si>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</si>
  <si>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</si>
  <si>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</si>
  <si>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</si>
  <si>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</si>
  <si>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</si>
  <si>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</si>
  <si>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</si>
  <si>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</si>
  <si>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</si>
  <si>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</si>
  <si>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</si>
  <si>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</si>
  <si>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</si>
  <si>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</si>
  <si>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</si>
  <si>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</si>
  <si>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</si>
  <si>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</si>
  <si>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</si>
  <si>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</si>
  <si>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</si>
  <si>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</si>
  <si>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</si>
  <si>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</si>
  <si>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</si>
  <si>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</si>
  <si>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</si>
  <si>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</si>
  <si>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</si>
  <si>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</si>
  <si>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</si>
  <si>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</si>
  <si>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</si>
  <si>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</si>
  <si>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</si>
  <si>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</si>
  <si>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</si>
  <si>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</si>
  <si>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</si>
  <si>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</si>
  <si>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</si>
  <si>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</si>
  <si>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</si>
  <si>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</si>
  <si>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</si>
  <si>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</si>
  <si>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</si>
  <si>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</si>
  <si>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</si>
  <si>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</si>
  <si>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</si>
  <si>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</si>
  <si>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</si>
  <si>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</si>
  <si>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</si>
  <si>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</si>
  <si>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</si>
  <si>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</si>
  <si>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</si>
  <si>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</si>
  <si>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</si>
  <si>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</si>
  <si>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</si>
  <si>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</si>
  <si>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</si>
  <si>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</si>
  <si>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</si>
  <si>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</si>
  <si>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</si>
  <si>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</si>
  <si>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</si>
  <si>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Beruházás  megnevezése</t>
  </si>
  <si>
    <t>Teljes költség</t>
  </si>
  <si>
    <t>Kivitelezés kezdési és befejezési éve</t>
  </si>
  <si>
    <t>E</t>
  </si>
  <si>
    <t>F</t>
  </si>
  <si>
    <t>G=(D+F)</t>
  </si>
  <si>
    <t>ÖSSZESEN:</t>
  </si>
  <si>
    <t>Felújítás  megnevezése</t>
  </si>
  <si>
    <t>Karácsond Községi Önkormányzat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</si>
  <si>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</si>
  <si>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</si>
  <si>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</si>
  <si>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</si>
  <si>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</si>
  <si>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</si>
  <si>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</si>
  <si>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</si>
  <si>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</si>
  <si>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</si>
  <si>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</si>
  <si>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</si>
  <si>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</si>
  <si>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</si>
  <si>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</si>
  <si>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</si>
  <si>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</si>
  <si>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</si>
  <si>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</si>
  <si>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</si>
  <si>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</si>
  <si>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</si>
  <si>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</si>
  <si>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</si>
  <si>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</si>
  <si>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</si>
  <si>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</si>
  <si>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</si>
  <si>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</si>
  <si>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</si>
  <si>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</si>
  <si>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</si>
  <si>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</si>
  <si>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</si>
  <si>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</si>
  <si>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</si>
  <si>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</si>
  <si>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</si>
  <si>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</si>
  <si>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</si>
  <si>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</si>
  <si>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</si>
  <si>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</si>
  <si>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</si>
  <si>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</si>
  <si>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</si>
  <si>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</si>
  <si>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</si>
  <si>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</si>
  <si>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</si>
  <si>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</si>
  <si>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</si>
  <si>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</si>
  <si>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</si>
  <si>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</si>
  <si>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</si>
  <si>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</si>
  <si>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</si>
  <si>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</si>
  <si>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</si>
  <si>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</si>
  <si>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</si>
  <si>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</si>
  <si>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</si>
  <si>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</si>
  <si>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</si>
  <si>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</si>
  <si>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</si>
  <si>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</si>
  <si>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</si>
  <si>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</si>
  <si>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</si>
  <si>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</si>
  <si>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</si>
  <si>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</si>
  <si>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</si>
  <si>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</si>
  <si>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</si>
  <si>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</si>
  <si>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</si>
  <si>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</si>
  <si>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</si>
  <si>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</si>
  <si>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</si>
  <si>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</si>
  <si>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</si>
  <si>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</si>
  <si>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</si>
  <si>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</si>
  <si>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</si>
  <si>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</si>
  <si>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</si>
  <si>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</si>
  <si>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</si>
  <si>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</si>
  <si>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</si>
  <si>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</si>
  <si>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</si>
  <si>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</si>
  <si>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</si>
  <si>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</si>
  <si>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</si>
  <si>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</si>
  <si>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</si>
  <si>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</si>
  <si>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</si>
  <si>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</si>
  <si>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</si>
  <si>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</si>
  <si>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</si>
  <si>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</si>
  <si>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</si>
  <si>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</si>
  <si>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</si>
  <si>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</si>
  <si>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</si>
  <si>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</si>
  <si>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</si>
  <si>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</si>
  <si>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</si>
  <si>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</si>
  <si>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</si>
  <si>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</si>
  <si>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</si>
  <si>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</si>
  <si>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</si>
  <si>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</si>
  <si>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</si>
  <si>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</si>
  <si>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</si>
  <si>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</si>
  <si>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</si>
  <si>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</si>
  <si>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</si>
  <si>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</si>
  <si>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</si>
  <si>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</si>
  <si>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</si>
  <si>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</si>
  <si>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</si>
  <si>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</si>
  <si>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</si>
  <si>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</si>
  <si>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</si>
  <si>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</si>
  <si>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</si>
  <si>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</si>
  <si>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</si>
  <si>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</si>
  <si>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</si>
  <si>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</si>
  <si>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</si>
  <si>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</si>
  <si>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</si>
  <si>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</si>
  <si>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</si>
  <si>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</si>
  <si>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</si>
  <si>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</si>
  <si>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</si>
  <si>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</si>
  <si>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</si>
  <si>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</si>
  <si>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</si>
  <si>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</si>
  <si>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</si>
  <si>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</si>
  <si>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</si>
  <si>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</si>
  <si>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</si>
  <si>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</si>
  <si>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</si>
  <si>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</si>
  <si>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</si>
  <si>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</si>
  <si>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</si>
  <si>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</si>
  <si>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</si>
  <si>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</si>
  <si>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</si>
  <si>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</si>
  <si>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</si>
  <si>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</si>
  <si>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</si>
  <si>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</si>
  <si>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</si>
  <si>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</si>
  <si>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</si>
  <si>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</si>
  <si>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</si>
  <si>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</si>
  <si>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az 1.18-ból: - Általános tartalék</t>
  </si>
  <si>
    <t>1.20.</t>
  </si>
  <si>
    <t xml:space="preserve">     - Céltartalék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</si>
  <si>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</si>
  <si>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</si>
  <si>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</si>
  <si>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</si>
  <si>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</si>
  <si>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</si>
  <si>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</si>
  <si>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</si>
  <si>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</si>
  <si>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</si>
  <si>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</si>
  <si>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</si>
  <si>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</si>
  <si>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</si>
  <si>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</si>
  <si>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</si>
  <si>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</si>
  <si>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</si>
  <si>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</si>
  <si>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</si>
  <si>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</si>
  <si>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</si>
  <si>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</si>
  <si>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</si>
  <si>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</si>
  <si>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</si>
  <si>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</si>
  <si>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</si>
  <si>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</si>
  <si>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</si>
  <si>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</si>
  <si>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</si>
  <si>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</si>
  <si>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</si>
  <si>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</si>
  <si>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</si>
  <si>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</si>
  <si>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</si>
  <si>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</si>
  <si>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</si>
  <si>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</si>
  <si>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</si>
  <si>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Karácsondi Polgármesteri Hivatal</t>
  </si>
  <si>
    <t>Karácsond Általános Művelődési Központ</t>
  </si>
  <si>
    <t>Összesen</t>
  </si>
  <si>
    <t>Módosítás 
(±)</t>
  </si>
  <si>
    <t>H=F±G</t>
  </si>
  <si>
    <t>I</t>
  </si>
  <si>
    <t>J</t>
  </si>
  <si>
    <t>K=I±J</t>
  </si>
  <si>
    <t>L</t>
  </si>
  <si>
    <t>M</t>
  </si>
  <si>
    <t>N=L±M</t>
  </si>
  <si>
    <t>Rövid lejáratú  hitelek, kölcsönök felvétele</t>
  </si>
  <si>
    <t>Belföldi finanszírozás bevételei (13.1. + … + 13.4.)</t>
  </si>
  <si>
    <t>13.4.</t>
  </si>
  <si>
    <t>Irányító szervi (önkormányzati) támogatás (finanszírozás)</t>
  </si>
  <si>
    <t>14.1.</t>
  </si>
  <si>
    <t>14.2.</t>
  </si>
  <si>
    <t>14.3.</t>
  </si>
  <si>
    <t>14.4.</t>
  </si>
  <si>
    <t>Kötelező feladatok bevételei, kiadásai</t>
  </si>
  <si>
    <t>Államigazgatási feladatok bevételei, kiadásai</t>
  </si>
  <si>
    <t>Önként vállalt feladatok bevételei, kiadásai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</si>
  <si>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</si>
  <si>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</si>
  <si>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</si>
  <si>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</si>
  <si>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</si>
  <si>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</si>
  <si>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</si>
  <si>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</si>
  <si>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</si>
  <si>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</si>
  <si>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</si>
  <si>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</si>
  <si>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</si>
  <si>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</si>
  <si>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</si>
  <si>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</si>
  <si>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</si>
  <si>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</si>
  <si>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</si>
  <si>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</si>
  <si>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</si>
  <si>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</si>
  <si>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</si>
  <si>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</si>
  <si>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2015. évi Felújítási kiadások előirányzata felújításonként</t>
  </si>
  <si>
    <t>2014-2015</t>
  </si>
  <si>
    <t>2015</t>
  </si>
  <si>
    <t xml:space="preserve">   Irányító szervi (önkormányzati) támogatás (finanszírozás)</t>
  </si>
  <si>
    <t>2015. évi eredeti előirányzat</t>
  </si>
  <si>
    <t>2015. évi módosítás</t>
  </si>
  <si>
    <t>Informatikai eszközök beszerzése, létesítése</t>
  </si>
  <si>
    <t>2015. évi módosítás utáni</t>
  </si>
  <si>
    <t>2015. évi módosítás
(±)</t>
  </si>
  <si>
    <t>Óvoda tetőszerkezetének felújítása</t>
  </si>
  <si>
    <t>Részesedés Karácsondi Szociális Szövetkezet alapításához</t>
  </si>
  <si>
    <t>Egyéb tárgyi eszközök beszerzése</t>
  </si>
  <si>
    <t>Szennyvízelvezetés- és tisztítás</t>
  </si>
  <si>
    <t>Napelemek és tartozékok</t>
  </si>
  <si>
    <t>2015. évi Beruházások  előirányzata beruházásonként</t>
  </si>
  <si>
    <t>II. Felhalmozási célú bevételek és kiadások mérlege
2015. (Önkormányzati szinten)</t>
  </si>
  <si>
    <t>,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</si>
  <si>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</si>
  <si>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</si>
  <si>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 xml:space="preserve"> </t>
  </si>
  <si>
    <t>Felhasználás   2015. XII. 31-ig</t>
  </si>
  <si>
    <t>Óvoda, iskola épületének energetikai korszerúsítése</t>
  </si>
  <si>
    <t>Hunyasdi park, játszótér kialakítása, polgármesteri hivatal felújítása</t>
  </si>
  <si>
    <t>I. sz. Orvosi rendelőhöz tartozó szolgálati lakás felújítása</t>
  </si>
  <si>
    <t>2015. évi módosítás után</t>
  </si>
  <si>
    <t>Karácsond, Vasút út 1335 hrsz. Ingatlan vásárlása</t>
  </si>
  <si>
    <t>Településvédelmi kamerarendszer kiépítése</t>
  </si>
  <si>
    <t>2016
Módosítás utáni</t>
  </si>
  <si>
    <t xml:space="preserve">2016. év </t>
  </si>
  <si>
    <t>2016. Módosítás utáni</t>
  </si>
  <si>
    <t>2016.
Módosítás utáni</t>
  </si>
  <si>
    <t>2016. év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</si>
  <si>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</si>
  <si>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</si>
  <si>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Teljesítés %-a 2016. XII. 31-ig</t>
  </si>
  <si>
    <t>2016. utáni</t>
  </si>
  <si>
    <t>2016. évi</t>
  </si>
  <si>
    <t>2016. előtti</t>
  </si>
  <si>
    <t>Ft-ban</t>
  </si>
  <si>
    <r>
      <t xml:space="preserve">"Csatlakozási konstrukció az önkormányzati ASP rendszer országos kiterjesztéséhez"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.melléklet a ..2017 .(..) önkormányzati rendelethez </t>
    </r>
    <r>
      <rPr>
        <b/>
        <sz val="10"/>
        <color theme="1"/>
        <rFont val="Calibri"/>
        <family val="2"/>
        <charset val="238"/>
        <scheme val="minor"/>
      </rPr>
      <t xml:space="preserve">   </t>
    </r>
  </si>
  <si>
    <t>KÖFOP- 1.2.1-VEKOP-16</t>
  </si>
  <si>
    <t>1. melléklet a 4/2017.(V.31.) önkormányzati rendelethez</t>
  </si>
  <si>
    <t>2. melléklet a 4/2017.(V. 31) önkormányzati rendelethez</t>
  </si>
  <si>
    <t>3. melléklet a 4/2017. (V. 31) önkormányzati rendelethez</t>
  </si>
  <si>
    <t>4. melléklet a 4/2017. (V. 31) önkormányzati rendelethez</t>
  </si>
  <si>
    <t>6. melléklet a 4/2017. (V.31.)) önkormányzati rendelethez</t>
  </si>
  <si>
    <t>7. melléklet a 4/2017. (V.31.) önkormányzati rendelethez</t>
  </si>
  <si>
    <t>8. melléklet a 4/2017. (V.31.) önkormányzati rendelethez</t>
  </si>
  <si>
    <t>9. melléklet a 6/2017.(V.31.) önkormányzati rendelethez</t>
  </si>
  <si>
    <t>10. melléklet a 4/2017. (V.31.) önkormányzati rendelethez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</si>
</sst>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#,##0.0"/>
  </numFmts>
  <fonts count="33">
    <font>
      <sz val="11"/>
      <color theme="1"/>
      <name val="Calibri"/>
      <family val="2"/>
      <scheme val="minor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84">
    <xf numFmtId="0" fontId="0" fillId="0" borderId="0" xfId="0"/>
    <xf numFmtId="0" fontId="2" fillId="0" borderId="0" xfId="0" applyFont="1" applyFill="1" applyAlignment="1" applyProtection="1">
      <alignment horizontal="right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vertical="center" wrapText="1"/>
    </xf>
    <xf numFmtId="3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Border="1" applyAlignment="1" applyProtection="1">
      <alignment horizontal="left" wrapText="1" indent="1"/>
    </xf>
    <xf numFmtId="0" fontId="8" fillId="0" borderId="17" xfId="0" applyFont="1" applyBorder="1" applyAlignment="1" applyProtection="1">
      <alignment horizontal="left" wrapText="1" indent="1"/>
    </xf>
    <xf numFmtId="0" fontId="8" fillId="0" borderId="21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wrapText="1"/>
    </xf>
    <xf numFmtId="0" fontId="8" fillId="0" borderId="12" xfId="0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8" fillId="0" borderId="20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wrapText="1"/>
    </xf>
    <xf numFmtId="0" fontId="9" fillId="0" borderId="30" xfId="0" applyFont="1" applyBorder="1" applyAlignment="1" applyProtection="1">
      <alignment horizontal="center" wrapText="1"/>
    </xf>
    <xf numFmtId="0" fontId="9" fillId="0" borderId="31" xfId="0" applyFont="1" applyBorder="1" applyAlignment="1" applyProtection="1">
      <alignment wrapText="1"/>
    </xf>
    <xf numFmtId="0" fontId="8" fillId="0" borderId="21" xfId="0" applyFont="1" applyBorder="1" applyAlignment="1" applyProtection="1">
      <alignment horizontal="lef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left" vertical="center" wrapText="1" inden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164" fontId="9" fillId="0" borderId="2" xfId="0" applyNumberFormat="1" applyFont="1" applyFill="1" applyBorder="1" applyAlignment="1" applyProtection="1">
      <alignment horizontal="centerContinuous" vertical="center" wrapText="1"/>
    </xf>
    <xf numFmtId="164" fontId="9" fillId="0" borderId="3" xfId="0" applyNumberFormat="1" applyFont="1" applyFill="1" applyBorder="1" applyAlignment="1" applyProtection="1">
      <alignment horizontal="centerContinuous" vertical="center" wrapText="1"/>
    </xf>
    <xf numFmtId="164" fontId="9" fillId="0" borderId="4" xfId="0" applyNumberFormat="1" applyFont="1" applyFill="1" applyBorder="1" applyAlignment="1" applyProtection="1">
      <alignment horizontal="centerContinuous" vertical="center" wrapText="1"/>
    </xf>
    <xf numFmtId="164" fontId="9" fillId="0" borderId="5" xfId="0" applyNumberFormat="1" applyFont="1" applyFill="1" applyBorder="1" applyAlignment="1" applyProtection="1">
      <alignment horizontal="centerContinuous" vertical="center" wrapText="1"/>
    </xf>
    <xf numFmtId="164" fontId="9" fillId="0" borderId="6" xfId="0" applyNumberFormat="1" applyFont="1" applyFill="1" applyBorder="1" applyAlignment="1" applyProtection="1">
      <alignment horizontal="centerContinuous" vertical="center" wrapText="1"/>
    </xf>
    <xf numFmtId="164" fontId="9" fillId="0" borderId="7" xfId="0" applyNumberFormat="1" applyFont="1" applyFill="1" applyBorder="1" applyAlignment="1" applyProtection="1">
      <alignment horizontal="centerContinuous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8" fillId="0" borderId="16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6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17" xfId="0" applyNumberFormat="1" applyFont="1" applyFill="1" applyBorder="1" applyAlignment="1" applyProtection="1">
      <alignment horizontal="left" vertical="center" wrapText="1" indent="2"/>
    </xf>
    <xf numFmtId="164" fontId="12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11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vertical="center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5" fillId="0" borderId="12" xfId="1" applyNumberFormat="1" applyFont="1" applyFill="1" applyBorder="1" applyAlignment="1" applyProtection="1">
      <alignment horizontal="center" vertical="center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49" fontId="15" fillId="0" borderId="20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3" xfId="1" applyFont="1" applyFill="1" applyBorder="1" applyAlignment="1" applyProtection="1">
      <alignment horizontal="center" vertical="center" wrapText="1"/>
    </xf>
    <xf numFmtId="0" fontId="3" fillId="0" borderId="24" xfId="1" applyFont="1" applyFill="1" applyBorder="1" applyAlignment="1" applyProtection="1">
      <alignment vertical="center" wrapText="1"/>
    </xf>
    <xf numFmtId="49" fontId="15" fillId="0" borderId="44" xfId="1" applyNumberFormat="1" applyFont="1" applyFill="1" applyBorder="1" applyAlignment="1" applyProtection="1">
      <alignment horizontal="center" vertical="center" wrapText="1"/>
    </xf>
    <xf numFmtId="49" fontId="15" fillId="0" borderId="23" xfId="1" applyNumberFormat="1" applyFont="1" applyFill="1" applyBorder="1" applyAlignment="1" applyProtection="1">
      <alignment horizontal="center" vertical="center" wrapText="1"/>
    </xf>
    <xf numFmtId="49" fontId="15" fillId="0" borderId="46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15" fillId="0" borderId="51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8" fillId="0" borderId="47" xfId="0" applyFont="1" applyBorder="1" applyAlignment="1" applyProtection="1">
      <alignment horizontal="left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0" fontId="15" fillId="0" borderId="17" xfId="1" applyFont="1" applyFill="1" applyBorder="1" applyAlignment="1" applyProtection="1">
      <alignment horizontal="left" vertical="center" wrapText="1" indent="1"/>
    </xf>
    <xf numFmtId="0" fontId="15" fillId="0" borderId="39" xfId="1" applyFont="1" applyFill="1" applyBorder="1" applyAlignment="1" applyProtection="1">
      <alignment horizontal="left" vertical="center" wrapText="1" indent="1"/>
    </xf>
    <xf numFmtId="0" fontId="15" fillId="0" borderId="0" xfId="1" applyFont="1" applyFill="1" applyBorder="1" applyAlignment="1" applyProtection="1">
      <alignment horizontal="left" vertical="center" wrapText="1" indent="1"/>
    </xf>
    <xf numFmtId="0" fontId="15" fillId="0" borderId="17" xfId="1" applyFont="1" applyFill="1" applyBorder="1" applyAlignment="1" applyProtection="1">
      <alignment horizontal="left" indent="6"/>
    </xf>
    <xf numFmtId="0" fontId="15" fillId="0" borderId="17" xfId="1" applyFont="1" applyFill="1" applyBorder="1" applyAlignment="1" applyProtection="1">
      <alignment horizontal="left" vertical="center" wrapText="1" indent="6"/>
    </xf>
    <xf numFmtId="0" fontId="15" fillId="0" borderId="17" xfId="1" applyFont="1" applyFill="1" applyBorder="1" applyAlignment="1" applyProtection="1">
      <alignment horizontal="left" vertical="center" indent="6"/>
    </xf>
    <xf numFmtId="0" fontId="15" fillId="0" borderId="21" xfId="1" applyFont="1" applyFill="1" applyBorder="1" applyAlignment="1" applyProtection="1">
      <alignment horizontal="left" vertical="center" wrapText="1" indent="6"/>
    </xf>
    <xf numFmtId="0" fontId="15" fillId="0" borderId="47" xfId="1" applyFont="1" applyFill="1" applyBorder="1" applyAlignment="1" applyProtection="1">
      <alignment horizontal="left" vertical="center" wrapText="1" indent="6"/>
    </xf>
    <xf numFmtId="0" fontId="15" fillId="0" borderId="21" xfId="1" applyFont="1" applyFill="1" applyBorder="1" applyAlignment="1" applyProtection="1">
      <alignment horizontal="left" vertical="center" wrapText="1" indent="1"/>
    </xf>
    <xf numFmtId="0" fontId="15" fillId="0" borderId="13" xfId="1" applyFont="1" applyFill="1" applyBorder="1" applyAlignment="1" applyProtection="1">
      <alignment horizontal="left" vertical="center" wrapText="1" indent="6"/>
    </xf>
    <xf numFmtId="0" fontId="4" fillId="0" borderId="3" xfId="1" applyFont="1" applyFill="1" applyBorder="1" applyAlignment="1" applyProtection="1">
      <alignment horizontal="left" vertical="center" wrapText="1" indent="1"/>
    </xf>
    <xf numFmtId="0" fontId="15" fillId="0" borderId="13" xfId="1" applyFont="1" applyFill="1" applyBorder="1" applyAlignment="1" applyProtection="1">
      <alignment horizontal="left" vertical="center" wrapText="1" indent="1"/>
    </xf>
    <xf numFmtId="0" fontId="15" fillId="0" borderId="24" xfId="1" applyFont="1" applyFill="1" applyBorder="1" applyAlignment="1" applyProtection="1">
      <alignment horizontal="left" vertical="center" wrapText="1" indent="1"/>
    </xf>
    <xf numFmtId="0" fontId="0" fillId="0" borderId="0" xfId="0" applyFill="1"/>
    <xf numFmtId="164" fontId="18" fillId="0" borderId="0" xfId="0" applyNumberFormat="1" applyFont="1" applyFill="1" applyAlignment="1">
      <alignment vertical="center" wrapText="1"/>
    </xf>
    <xf numFmtId="164" fontId="21" fillId="0" borderId="50" xfId="0" applyNumberFormat="1" applyFont="1" applyFill="1" applyBorder="1" applyAlignment="1">
      <alignment horizontal="center" vertical="center"/>
    </xf>
    <xf numFmtId="49" fontId="22" fillId="0" borderId="54" xfId="0" applyNumberFormat="1" applyFont="1" applyFill="1" applyBorder="1" applyAlignment="1">
      <alignment horizontal="left" vertical="center"/>
    </xf>
    <xf numFmtId="3" fontId="22" fillId="0" borderId="1" xfId="0" applyNumberFormat="1" applyFont="1" applyFill="1" applyBorder="1" applyAlignment="1" applyProtection="1">
      <alignment horizontal="right" vertical="center"/>
      <protection locked="0"/>
    </xf>
    <xf numFmtId="3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55" xfId="0" applyNumberFormat="1" applyFont="1" applyFill="1" applyBorder="1" applyAlignment="1">
      <alignment horizontal="right" vertical="center" wrapText="1"/>
    </xf>
    <xf numFmtId="4" fontId="21" fillId="0" borderId="55" xfId="0" applyNumberFormat="1" applyFont="1" applyFill="1" applyBorder="1" applyAlignment="1">
      <alignment horizontal="right" vertical="center" wrapText="1"/>
    </xf>
    <xf numFmtId="49" fontId="24" fillId="0" borderId="56" xfId="0" quotePrefix="1" applyNumberFormat="1" applyFont="1" applyFill="1" applyBorder="1" applyAlignment="1">
      <alignment horizontal="left" vertical="center" indent="1"/>
    </xf>
    <xf numFmtId="3" fontId="24" fillId="0" borderId="15" xfId="0" applyNumberFormat="1" applyFont="1" applyFill="1" applyBorder="1" applyAlignment="1" applyProtection="1">
      <alignment horizontal="right" vertical="center"/>
      <protection locked="0"/>
    </xf>
    <xf numFmtId="3" fontId="24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5" xfId="0" applyNumberFormat="1" applyFont="1" applyFill="1" applyBorder="1" applyAlignment="1">
      <alignment horizontal="right" vertical="center" wrapText="1"/>
    </xf>
    <xf numFmtId="4" fontId="21" fillId="0" borderId="15" xfId="0" applyNumberFormat="1" applyFont="1" applyFill="1" applyBorder="1" applyAlignment="1">
      <alignment horizontal="right" vertical="center" wrapText="1"/>
    </xf>
    <xf numFmtId="49" fontId="22" fillId="0" borderId="56" xfId="0" applyNumberFormat="1" applyFont="1" applyFill="1" applyBorder="1" applyAlignment="1">
      <alignment horizontal="left" vertical="center"/>
    </xf>
    <xf numFmtId="3" fontId="22" fillId="0" borderId="15" xfId="0" applyNumberFormat="1" applyFont="1" applyFill="1" applyBorder="1" applyAlignment="1" applyProtection="1">
      <alignment horizontal="right" vertical="center"/>
      <protection locked="0"/>
    </xf>
    <xf numFmtId="3" fontId="22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57" xfId="0" applyNumberFormat="1" applyFont="1" applyFill="1" applyBorder="1" applyAlignment="1" applyProtection="1">
      <alignment horizontal="left" vertical="center"/>
      <protection locked="0"/>
    </xf>
    <xf numFmtId="3" fontId="22" fillId="0" borderId="58" xfId="0" applyNumberFormat="1" applyFont="1" applyFill="1" applyBorder="1" applyAlignment="1" applyProtection="1">
      <alignment horizontal="right" vertical="center"/>
      <protection locked="0"/>
    </xf>
    <xf numFmtId="3" fontId="22" fillId="0" borderId="58" xfId="0" applyNumberFormat="1" applyFont="1" applyFill="1" applyBorder="1" applyAlignment="1" applyProtection="1">
      <alignment horizontal="right" vertical="center" wrapText="1"/>
      <protection locked="0"/>
    </xf>
    <xf numFmtId="4" fontId="21" fillId="0" borderId="59" xfId="0" applyNumberFormat="1" applyFont="1" applyFill="1" applyBorder="1" applyAlignment="1">
      <alignment horizontal="right" vertical="center" wrapText="1"/>
    </xf>
    <xf numFmtId="49" fontId="23" fillId="0" borderId="35" xfId="0" applyNumberFormat="1" applyFont="1" applyFill="1" applyBorder="1" applyAlignment="1" applyProtection="1">
      <alignment horizontal="left" vertical="center" indent="1"/>
      <protection locked="0"/>
    </xf>
    <xf numFmtId="164" fontId="23" fillId="0" borderId="10" xfId="0" applyNumberFormat="1" applyFont="1" applyFill="1" applyBorder="1" applyAlignment="1">
      <alignment vertical="center"/>
    </xf>
    <xf numFmtId="4" fontId="25" fillId="0" borderId="10" xfId="0" applyNumberFormat="1" applyFont="1" applyFill="1" applyBorder="1" applyAlignment="1" applyProtection="1">
      <alignment vertical="center" wrapText="1"/>
      <protection locked="0"/>
    </xf>
    <xf numFmtId="49" fontId="23" fillId="0" borderId="6" xfId="0" applyNumberFormat="1" applyFont="1" applyFill="1" applyBorder="1" applyAlignment="1" applyProtection="1">
      <alignment vertical="center"/>
      <protection locked="0"/>
    </xf>
    <xf numFmtId="49" fontId="23" fillId="0" borderId="6" xfId="0" applyNumberFormat="1" applyFont="1" applyFill="1" applyBorder="1" applyAlignment="1" applyProtection="1">
      <alignment horizontal="right" vertical="center"/>
      <protection locked="0"/>
    </xf>
    <xf numFmtId="3" fontId="25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51" xfId="0" applyNumberFormat="1" applyFont="1" applyFill="1" applyBorder="1" applyAlignment="1" applyProtection="1">
      <alignment vertical="center"/>
      <protection locked="0"/>
    </xf>
    <xf numFmtId="49" fontId="23" fillId="0" borderId="51" xfId="0" applyNumberFormat="1" applyFont="1" applyFill="1" applyBorder="1" applyAlignment="1" applyProtection="1">
      <alignment horizontal="right" vertical="center"/>
      <protection locked="0"/>
    </xf>
    <xf numFmtId="3" fontId="25" fillId="0" borderId="5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2" xfId="0" applyNumberFormat="1" applyFont="1" applyFill="1" applyBorder="1" applyAlignment="1">
      <alignment horizontal="left" vertical="center"/>
    </xf>
    <xf numFmtId="164" fontId="21" fillId="0" borderId="1" xfId="0" applyNumberFormat="1" applyFont="1" applyFill="1" applyBorder="1" applyAlignment="1" applyProtection="1">
      <alignment horizontal="right" vertical="center" wrapText="1"/>
    </xf>
    <xf numFmtId="49" fontId="22" fillId="0" borderId="16" xfId="0" applyNumberFormat="1" applyFont="1" applyFill="1" applyBorder="1" applyAlignment="1">
      <alignment horizontal="left" vertical="center"/>
    </xf>
    <xf numFmtId="164" fontId="23" fillId="0" borderId="15" xfId="0" applyNumberFormat="1" applyFont="1" applyFill="1" applyBorder="1" applyAlignment="1" applyProtection="1">
      <alignment horizontal="right" vertical="center" wrapText="1"/>
    </xf>
    <xf numFmtId="49" fontId="22" fillId="0" borderId="16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  <xf numFmtId="165" fontId="21" fillId="0" borderId="10" xfId="0" applyNumberFormat="1" applyFont="1" applyFill="1" applyBorder="1" applyAlignment="1">
      <alignment horizontal="left" vertical="center" wrapText="1" indent="1"/>
    </xf>
    <xf numFmtId="165" fontId="26" fillId="0" borderId="0" xfId="0" applyNumberFormat="1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9" fillId="0" borderId="2" xfId="0" applyNumberFormat="1" applyFont="1" applyFill="1" applyBorder="1" applyAlignment="1" applyProtection="1">
      <alignment horizontal="center" vertical="center" wrapText="1"/>
    </xf>
    <xf numFmtId="164" fontId="19" fillId="0" borderId="3" xfId="0" applyNumberFormat="1" applyFont="1" applyFill="1" applyBorder="1" applyAlignment="1" applyProtection="1">
      <alignment horizontal="center" vertical="center" wrapText="1"/>
    </xf>
    <xf numFmtId="164" fontId="19" fillId="0" borderId="5" xfId="0" applyNumberFormat="1" applyFont="1" applyFill="1" applyBorder="1" applyAlignment="1" applyProtection="1">
      <alignment horizontal="center" vertical="center" wrapText="1"/>
    </xf>
    <xf numFmtId="164" fontId="21" fillId="0" borderId="30" xfId="0" applyNumberFormat="1" applyFont="1" applyFill="1" applyBorder="1" applyAlignment="1" applyProtection="1">
      <alignment horizontal="center" vertical="center" wrapText="1"/>
    </xf>
    <xf numFmtId="164" fontId="21" fillId="0" borderId="31" xfId="0" applyNumberFormat="1" applyFont="1" applyFill="1" applyBorder="1" applyAlignment="1" applyProtection="1">
      <alignment horizontal="center" vertical="center" wrapText="1"/>
    </xf>
    <xf numFmtId="164" fontId="21" fillId="0" borderId="32" xfId="0" applyNumberFormat="1" applyFont="1" applyFill="1" applyBorder="1" applyAlignment="1" applyProtection="1">
      <alignment horizontal="center" vertical="center" wrapText="1"/>
    </xf>
    <xf numFmtId="164" fontId="27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vertical="center" wrapText="1"/>
      <protection locked="0"/>
    </xf>
    <xf numFmtId="49" fontId="2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33" xfId="0" applyNumberFormat="1" applyFont="1" applyFill="1" applyBorder="1" applyAlignment="1" applyProtection="1">
      <alignment vertical="center" wrapText="1"/>
    </xf>
    <xf numFmtId="164" fontId="27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21" xfId="0" applyNumberFormat="1" applyFont="1" applyFill="1" applyBorder="1" applyAlignment="1" applyProtection="1">
      <alignment vertical="center" wrapText="1"/>
      <protection locked="0"/>
    </xf>
    <xf numFmtId="49" fontId="2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7" fillId="0" borderId="34" xfId="0" applyNumberFormat="1" applyFont="1" applyFill="1" applyBorder="1" applyAlignment="1" applyProtection="1">
      <alignment vertical="center" wrapText="1"/>
    </xf>
    <xf numFmtId="164" fontId="19" fillId="0" borderId="2" xfId="0" applyNumberFormat="1" applyFont="1" applyFill="1" applyBorder="1" applyAlignment="1" applyProtection="1">
      <alignment horizontal="left" vertical="center" wrapText="1"/>
    </xf>
    <xf numFmtId="164" fontId="19" fillId="0" borderId="3" xfId="0" applyNumberFormat="1" applyFont="1" applyFill="1" applyBorder="1" applyAlignment="1" applyProtection="1">
      <alignment vertical="center" wrapText="1"/>
    </xf>
    <xf numFmtId="164" fontId="19" fillId="2" borderId="3" xfId="0" applyNumberFormat="1" applyFont="1" applyFill="1" applyBorder="1" applyAlignment="1" applyProtection="1">
      <alignment vertical="center" wrapText="1"/>
    </xf>
    <xf numFmtId="164" fontId="19" fillId="0" borderId="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27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0" xfId="0" applyNumberFormat="1" applyFont="1" applyFill="1" applyAlignment="1">
      <alignment vertical="center" wrapText="1"/>
    </xf>
    <xf numFmtId="49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7" xfId="0" applyNumberFormat="1" applyFont="1" applyFill="1" applyBorder="1" applyAlignment="1" applyProtection="1">
      <alignment vertical="center" wrapText="1"/>
      <protection locked="0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49" fontId="25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34" xfId="0" applyNumberFormat="1" applyFont="1" applyFill="1" applyBorder="1" applyAlignment="1" applyProtection="1">
      <alignment vertical="center" wrapText="1"/>
    </xf>
    <xf numFmtId="164" fontId="21" fillId="0" borderId="3" xfId="0" applyNumberFormat="1" applyFont="1" applyFill="1" applyBorder="1" applyAlignment="1" applyProtection="1">
      <alignment vertical="center" wrapText="1"/>
    </xf>
    <xf numFmtId="164" fontId="21" fillId="2" borderId="3" xfId="0" applyNumberFormat="1" applyFont="1" applyFill="1" applyBorder="1" applyAlignment="1" applyProtection="1">
      <alignment vertical="center" wrapText="1"/>
    </xf>
    <xf numFmtId="164" fontId="21" fillId="0" borderId="5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30" fillId="0" borderId="0" xfId="0" applyFont="1" applyFill="1"/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164" fontId="3" fillId="0" borderId="9" xfId="1" applyNumberFormat="1" applyFont="1" applyFill="1" applyBorder="1" applyAlignment="1" applyProtection="1">
      <alignment horizontal="right" vertical="center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1" applyNumberFormat="1" applyFont="1" applyFill="1" applyBorder="1" applyAlignment="1" applyProtection="1">
      <alignment horizontal="right" vertical="center" wrapText="1" indent="1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1" xfId="1" applyNumberFormat="1" applyFont="1" applyFill="1" applyBorder="1" applyAlignment="1" applyProtection="1">
      <alignment horizontal="right" vertical="center" wrapText="1" indent="1"/>
    </xf>
    <xf numFmtId="164" fontId="1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</xf>
    <xf numFmtId="164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6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5" xfId="1" applyNumberFormat="1" applyFont="1" applyFill="1" applyBorder="1" applyAlignment="1" applyProtection="1">
      <alignment horizontal="right" vertical="center" wrapText="1" indent="1"/>
    </xf>
    <xf numFmtId="164" fontId="15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8" xfId="1" applyNumberFormat="1" applyFont="1" applyFill="1" applyBorder="1" applyAlignment="1" applyProtection="1">
      <alignment horizontal="right" vertical="center" wrapText="1" indent="1"/>
    </xf>
    <xf numFmtId="164" fontId="4" fillId="0" borderId="3" xfId="1" applyNumberFormat="1" applyFont="1" applyFill="1" applyBorder="1" applyAlignment="1" applyProtection="1">
      <alignment horizontal="right" vertical="center" wrapText="1" indent="1"/>
    </xf>
    <xf numFmtId="164" fontId="4" fillId="0" borderId="4" xfId="1" applyNumberFormat="1" applyFont="1" applyFill="1" applyBorder="1" applyAlignment="1" applyProtection="1">
      <alignment horizontal="right" vertical="center" wrapText="1" indent="1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9" fillId="0" borderId="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3" xfId="0" quotePrefix="1" applyNumberFormat="1" applyFont="1" applyBorder="1" applyAlignment="1" applyProtection="1">
      <alignment horizontal="right" vertical="center" wrapText="1" indent="1"/>
    </xf>
    <xf numFmtId="164" fontId="9" fillId="0" borderId="4" xfId="0" quotePrefix="1" applyNumberFormat="1" applyFont="1" applyBorder="1" applyAlignment="1" applyProtection="1">
      <alignment horizontal="right" vertical="center" wrapText="1" indent="1"/>
    </xf>
    <xf numFmtId="164" fontId="9" fillId="0" borderId="9" xfId="0" quotePrefix="1" applyNumberFormat="1" applyFont="1" applyBorder="1" applyAlignment="1" applyProtection="1">
      <alignment horizontal="right" vertical="center" wrapText="1" indent="1"/>
    </xf>
    <xf numFmtId="0" fontId="31" fillId="0" borderId="0" xfId="0" applyFont="1" applyFill="1" applyAlignment="1">
      <alignment vertical="center" wrapText="1"/>
    </xf>
    <xf numFmtId="164" fontId="3" fillId="0" borderId="24" xfId="1" applyNumberFormat="1" applyFont="1" applyFill="1" applyBorder="1" applyAlignment="1" applyProtection="1">
      <alignment horizontal="right" vertical="center" wrapText="1" indent="1"/>
    </xf>
    <xf numFmtId="164" fontId="3" fillId="0" borderId="25" xfId="1" applyNumberFormat="1" applyFont="1" applyFill="1" applyBorder="1" applyAlignment="1" applyProtection="1">
      <alignment horizontal="right" vertical="center" wrapText="1" inden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30" xfId="1" applyFont="1" applyFill="1" applyBorder="1" applyAlignment="1" applyProtection="1">
      <alignment horizontal="center" vertical="center" wrapText="1"/>
    </xf>
    <xf numFmtId="0" fontId="3" fillId="0" borderId="31" xfId="1" applyFont="1" applyFill="1" applyBorder="1" applyAlignment="1" applyProtection="1">
      <alignment vertical="center" wrapText="1"/>
    </xf>
    <xf numFmtId="164" fontId="3" fillId="0" borderId="52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8" fillId="0" borderId="21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/>
    </xf>
    <xf numFmtId="3" fontId="3" fillId="0" borderId="4" xfId="1" applyNumberFormat="1" applyFont="1" applyFill="1" applyBorder="1" applyAlignment="1" applyProtection="1">
      <alignment horizontal="right" vertical="center" wrapText="1" indent="1"/>
    </xf>
    <xf numFmtId="164" fontId="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horizontal="center" vertical="center" wrapText="1"/>
    </xf>
    <xf numFmtId="164" fontId="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vertical="center" wrapText="1"/>
    </xf>
    <xf numFmtId="49" fontId="15" fillId="0" borderId="18" xfId="1" applyNumberFormat="1" applyFont="1" applyFill="1" applyBorder="1" applyAlignment="1" applyProtection="1">
      <alignment horizontal="center" vertical="center" wrapText="1"/>
    </xf>
    <xf numFmtId="164" fontId="1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49" fontId="8" fillId="0" borderId="20" xfId="0" applyNumberFormat="1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15" fillId="0" borderId="27" xfId="1" applyFont="1" applyFill="1" applyBorder="1" applyAlignment="1" applyProtection="1">
      <alignment vertical="center" wrapText="1"/>
    </xf>
    <xf numFmtId="0" fontId="15" fillId="0" borderId="17" xfId="1" applyFont="1" applyFill="1" applyBorder="1" applyAlignment="1" applyProtection="1">
      <alignment vertical="center" wrapText="1"/>
    </xf>
    <xf numFmtId="0" fontId="15" fillId="0" borderId="39" xfId="1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vertical="center" wrapText="1"/>
    </xf>
    <xf numFmtId="0" fontId="15" fillId="0" borderId="17" xfId="1" applyFont="1" applyFill="1" applyBorder="1" applyAlignment="1" applyProtection="1">
      <alignment vertical="center"/>
    </xf>
    <xf numFmtId="0" fontId="15" fillId="0" borderId="21" xfId="1" applyFont="1" applyFill="1" applyBorder="1" applyAlignment="1" applyProtection="1">
      <alignment vertical="center" wrapText="1"/>
    </xf>
    <xf numFmtId="0" fontId="15" fillId="0" borderId="47" xfId="1" applyFont="1" applyFill="1" applyBorder="1" applyAlignment="1" applyProtection="1">
      <alignment vertical="center" wrapText="1"/>
    </xf>
    <xf numFmtId="0" fontId="15" fillId="0" borderId="13" xfId="1" applyFont="1" applyFill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15" fillId="0" borderId="24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>
      <alignment vertical="center" wrapText="1"/>
    </xf>
    <xf numFmtId="0" fontId="15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37" xfId="0" applyNumberFormat="1" applyFont="1" applyFill="1" applyBorder="1" applyAlignment="1" applyProtection="1">
      <alignment horizontal="center" vertical="center" wrapText="1"/>
    </xf>
    <xf numFmtId="3" fontId="1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0" xfId="0" applyNumberFormat="1" applyFont="1" applyFill="1" applyAlignment="1">
      <alignment vertical="center" wrapText="1"/>
    </xf>
    <xf numFmtId="3" fontId="3" fillId="0" borderId="51" xfId="0" applyNumberFormat="1" applyFont="1" applyFill="1" applyBorder="1" applyAlignment="1" applyProtection="1">
      <alignment horizontal="center" vertical="center" wrapText="1"/>
    </xf>
    <xf numFmtId="3" fontId="3" fillId="0" borderId="24" xfId="1" applyNumberFormat="1" applyFont="1" applyFill="1" applyBorder="1" applyAlignment="1" applyProtection="1">
      <alignment horizontal="right" vertical="center" wrapText="1" indent="1"/>
    </xf>
    <xf numFmtId="3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" xfId="0" applyNumberFormat="1" applyFont="1" applyBorder="1" applyAlignment="1" applyProtection="1">
      <alignment horizontal="right" vertical="center" wrapText="1" indent="1"/>
    </xf>
    <xf numFmtId="3" fontId="9" fillId="0" borderId="4" xfId="0" applyNumberFormat="1" applyFont="1" applyBorder="1" applyAlignment="1" applyProtection="1">
      <alignment horizontal="right" vertical="center" wrapText="1" indent="1"/>
      <protection locked="0"/>
    </xf>
    <xf numFmtId="3" fontId="9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NumberFormat="1" applyFont="1" applyFill="1" applyAlignment="1" applyProtection="1">
      <alignment horizontal="right" vertical="center" wrapText="1" indent="1"/>
    </xf>
    <xf numFmtId="0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 applyProtection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0" xfId="0" quotePrefix="1" applyFont="1" applyFill="1" applyBorder="1" applyAlignment="1" applyProtection="1">
      <alignment horizontal="right" vertical="center" indent="1"/>
    </xf>
    <xf numFmtId="0" fontId="9" fillId="0" borderId="0" xfId="0" applyFont="1" applyFill="1" applyAlignment="1">
      <alignment vertical="center"/>
    </xf>
    <xf numFmtId="49" fontId="9" fillId="0" borderId="10" xfId="0" applyNumberFormat="1" applyFont="1" applyFill="1" applyBorder="1" applyAlignment="1" applyProtection="1">
      <alignment horizontal="right" vertical="center" indent="1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0" fillId="0" borderId="7" xfId="0" applyFont="1" applyFill="1" applyBorder="1" applyAlignment="1" applyProtection="1">
      <alignment horizontal="right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60" xfId="1" applyNumberFormat="1" applyFont="1" applyFill="1" applyBorder="1" applyAlignment="1" applyProtection="1">
      <alignment horizontal="right" vertical="center" wrapText="1" indent="1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>
      <alignment vertical="center" wrapText="1"/>
    </xf>
    <xf numFmtId="49" fontId="8" fillId="0" borderId="16" xfId="1" applyNumberFormat="1" applyFont="1" applyFill="1" applyBorder="1" applyAlignment="1" applyProtection="1">
      <alignment horizontal="center" vertical="center" wrapTex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164" fontId="8" fillId="0" borderId="21" xfId="1" applyNumberFormat="1" applyFont="1" applyFill="1" applyBorder="1" applyAlignment="1" applyProtection="1">
      <alignment horizontal="right" vertical="center" wrapText="1" inden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1" applyNumberFormat="1" applyFont="1" applyFill="1" applyBorder="1" applyAlignment="1" applyProtection="1">
      <alignment horizontal="righ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49" fontId="8" fillId="0" borderId="46" xfId="1" applyNumberFormat="1" applyFont="1" applyFill="1" applyBorder="1" applyAlignment="1" applyProtection="1">
      <alignment horizontal="center" vertical="center" wrapText="1"/>
    </xf>
    <xf numFmtId="164" fontId="8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164" fontId="9" fillId="0" borderId="52" xfId="1" applyNumberFormat="1" applyFont="1" applyFill="1" applyBorder="1" applyAlignment="1" applyProtection="1">
      <alignment horizontal="right" vertical="center" wrapText="1" indent="1"/>
    </xf>
    <xf numFmtId="164" fontId="9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43" xfId="1" applyFont="1" applyFill="1" applyBorder="1" applyAlignment="1" applyProtection="1">
      <alignment horizontal="center" vertical="center" wrapText="1"/>
    </xf>
    <xf numFmtId="0" fontId="9" fillId="0" borderId="36" xfId="1" applyFont="1" applyFill="1" applyBorder="1" applyAlignment="1" applyProtection="1">
      <alignment vertical="center" wrapText="1"/>
    </xf>
    <xf numFmtId="164" fontId="9" fillId="0" borderId="36" xfId="1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44" xfId="1" applyNumberFormat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1" applyNumberFormat="1" applyFont="1" applyFill="1" applyBorder="1" applyAlignment="1" applyProtection="1">
      <alignment horizontal="righ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8" fillId="0" borderId="39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indent="6"/>
    </xf>
    <xf numFmtId="0" fontId="8" fillId="0" borderId="17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6"/>
    </xf>
    <xf numFmtId="0" fontId="8" fillId="0" borderId="47" xfId="1" applyFont="1" applyFill="1" applyBorder="1" applyAlignment="1" applyProtection="1">
      <alignment horizontal="left" vertical="center" wrapText="1" indent="6"/>
    </xf>
    <xf numFmtId="164" fontId="8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1" applyNumberFormat="1" applyFont="1" applyFill="1" applyBorder="1" applyAlignment="1" applyProtection="1">
      <alignment horizontal="righ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6"/>
    </xf>
    <xf numFmtId="164" fontId="8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" fontId="8" fillId="0" borderId="0" xfId="0" applyNumberFormat="1" applyFont="1" applyFill="1" applyAlignment="1">
      <alignment vertic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9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164" fontId="21" fillId="0" borderId="8" xfId="0" applyNumberFormat="1" applyFont="1" applyFill="1" applyBorder="1" applyAlignment="1">
      <alignment horizontal="center" vertical="center"/>
    </xf>
    <xf numFmtId="164" fontId="21" fillId="0" borderId="8" xfId="0" applyNumberFormat="1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8" xfId="0" applyNumberFormat="1" applyFont="1" applyFill="1" applyBorder="1" applyAlignment="1" applyProtection="1">
      <alignment horizontal="center" vertical="center" wrapText="1"/>
    </xf>
    <xf numFmtId="164" fontId="13" fillId="0" borderId="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right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horizontal="right" vertical="center" wrapText="1"/>
    </xf>
    <xf numFmtId="164" fontId="21" fillId="0" borderId="35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164" fontId="21" fillId="0" borderId="35" xfId="0" applyNumberFormat="1" applyFont="1" applyFill="1" applyBorder="1" applyAlignment="1">
      <alignment horizontal="center" vertical="center"/>
    </xf>
    <xf numFmtId="164" fontId="21" fillId="0" borderId="9" xfId="0" applyNumberFormat="1" applyFont="1" applyFill="1" applyBorder="1" applyAlignment="1">
      <alignment horizontal="center" vertical="center"/>
    </xf>
    <xf numFmtId="165" fontId="26" fillId="0" borderId="6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 applyAlignment="1">
      <alignment horizontal="center" vertical="center" shrinkToFit="1"/>
    </xf>
    <xf numFmtId="164" fontId="17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textRotation="180"/>
    </xf>
    <xf numFmtId="164" fontId="2" fillId="0" borderId="51" xfId="0" applyNumberFormat="1" applyFont="1" applyFill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19" fillId="0" borderId="8" xfId="0" applyNumberFormat="1" applyFont="1" applyFill="1" applyBorder="1" applyAlignment="1">
      <alignment horizontal="center" vertical="center"/>
    </xf>
    <xf numFmtId="164" fontId="20" fillId="0" borderId="35" xfId="0" applyNumberFormat="1" applyFont="1" applyFill="1" applyBorder="1" applyAlignment="1">
      <alignment horizontal="center" vertical="center" wrapText="1"/>
    </xf>
    <xf numFmtId="164" fontId="20" fillId="0" borderId="37" xfId="0" applyNumberFormat="1" applyFont="1" applyFill="1" applyBorder="1" applyAlignment="1">
      <alignment horizontal="center" vertical="center" wrapText="1"/>
    </xf>
    <xf numFmtId="164" fontId="20" fillId="0" borderId="9" xfId="0" applyNumberFormat="1" applyFont="1" applyFill="1" applyBorder="1" applyAlignment="1">
      <alignment horizontal="center" vertical="center" wrapText="1"/>
    </xf>
    <xf numFmtId="164" fontId="19" fillId="0" borderId="49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9" fillId="0" borderId="50" xfId="0" applyNumberFormat="1" applyFont="1" applyFill="1" applyBorder="1" applyAlignment="1">
      <alignment horizontal="center" vertical="center" wrapText="1"/>
    </xf>
    <xf numFmtId="164" fontId="19" fillId="0" borderId="51" xfId="0" applyNumberFormat="1" applyFont="1" applyFill="1" applyBorder="1" applyAlignment="1">
      <alignment horizontal="center" vertical="center" wrapText="1"/>
    </xf>
    <xf numFmtId="164" fontId="19" fillId="0" borderId="52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164" fontId="21" fillId="0" borderId="8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8" xfId="0" applyNumberFormat="1" applyFont="1" applyFill="1" applyBorder="1" applyAlignment="1">
      <alignment horizontal="center" vertical="center" wrapText="1"/>
    </xf>
    <xf numFmtId="164" fontId="19" fillId="0" borderId="35" xfId="0" applyNumberFormat="1" applyFont="1" applyFill="1" applyBorder="1" applyAlignment="1">
      <alignment horizontal="center" vertical="center" wrapText="1"/>
    </xf>
    <xf numFmtId="164" fontId="19" fillId="0" borderId="37" xfId="0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 wrapText="1"/>
    </xf>
    <xf numFmtId="0" fontId="9" fillId="0" borderId="37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164" fontId="12" fillId="0" borderId="51" xfId="0" applyNumberFormat="1" applyFont="1" applyFill="1" applyBorder="1" applyAlignment="1">
      <alignment horizontal="right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49" xfId="0" quotePrefix="1" applyFont="1" applyFill="1" applyBorder="1" applyAlignment="1" applyProtection="1">
      <alignment horizontal="center" vertical="center"/>
    </xf>
    <xf numFmtId="0" fontId="3" fillId="0" borderId="6" xfId="0" quotePrefix="1" applyFont="1" applyFill="1" applyBorder="1" applyAlignment="1" applyProtection="1">
      <alignment horizontal="center" vertical="center"/>
    </xf>
    <xf numFmtId="0" fontId="3" fillId="0" borderId="7" xfId="0" quotePrefix="1" applyFont="1" applyFill="1" applyBorder="1" applyAlignment="1" applyProtection="1">
      <alignment horizontal="center" vertical="center"/>
    </xf>
    <xf numFmtId="0" fontId="3" fillId="0" borderId="50" xfId="0" quotePrefix="1" applyFont="1" applyFill="1" applyBorder="1" applyAlignment="1" applyProtection="1">
      <alignment horizontal="center" vertical="center"/>
    </xf>
    <xf numFmtId="0" fontId="3" fillId="0" borderId="51" xfId="0" quotePrefix="1" applyFont="1" applyFill="1" applyBorder="1" applyAlignment="1" applyProtection="1">
      <alignment horizontal="center" vertical="center"/>
    </xf>
    <xf numFmtId="0" fontId="3" fillId="0" borderId="52" xfId="0" quotePrefix="1" applyFont="1" applyFill="1" applyBorder="1" applyAlignment="1" applyProtection="1">
      <alignment horizontal="center" vertical="center"/>
    </xf>
    <xf numFmtId="164" fontId="1" fillId="0" borderId="51" xfId="0" applyNumberFormat="1" applyFont="1" applyFill="1" applyBorder="1" applyAlignment="1">
      <alignment horizontal="right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workbookViewId="0">
      <selection activeCell="G1" sqref="G1:I1"/>
    </sheetView>
  </sheetViews>
  <sheetFormatPr defaultRowHeight="12.75"/>
  <cols>
    <col min="1" max="1" width="5.85546875" style="28" customWidth="1"/>
    <col min="2" max="2" width="41.140625" style="29" customWidth="1"/>
    <col min="3" max="5" width="13.28515625" style="28" customWidth="1"/>
    <col min="6" max="6" width="47.28515625" style="28" customWidth="1"/>
    <col min="7" max="9" width="13.28515625" style="28" customWidth="1"/>
    <col min="10" max="10" width="4.140625" style="28" customWidth="1"/>
    <col min="11" max="256" width="9.140625" style="28"/>
    <col min="257" max="257" width="5.85546875" style="28" customWidth="1"/>
    <col min="258" max="258" width="41.140625" style="28" customWidth="1"/>
    <col min="259" max="261" width="13.28515625" style="28" customWidth="1"/>
    <col min="262" max="262" width="47.28515625" style="28" customWidth="1"/>
    <col min="263" max="265" width="13.28515625" style="28" customWidth="1"/>
    <col min="266" max="266" width="4.140625" style="28" customWidth="1"/>
    <col min="267" max="512" width="9.140625" style="28"/>
    <col min="513" max="513" width="5.85546875" style="28" customWidth="1"/>
    <col min="514" max="514" width="41.140625" style="28" customWidth="1"/>
    <col min="515" max="517" width="13.28515625" style="28" customWidth="1"/>
    <col min="518" max="518" width="47.28515625" style="28" customWidth="1"/>
    <col min="519" max="521" width="13.28515625" style="28" customWidth="1"/>
    <col min="522" max="522" width="4.140625" style="28" customWidth="1"/>
    <col min="523" max="768" width="9.140625" style="28"/>
    <col min="769" max="769" width="5.85546875" style="28" customWidth="1"/>
    <col min="770" max="770" width="41.140625" style="28" customWidth="1"/>
    <col min="771" max="773" width="13.28515625" style="28" customWidth="1"/>
    <col min="774" max="774" width="47.28515625" style="28" customWidth="1"/>
    <col min="775" max="777" width="13.28515625" style="28" customWidth="1"/>
    <col min="778" max="778" width="4.140625" style="28" customWidth="1"/>
    <col min="779" max="1024" width="9.140625" style="28"/>
    <col min="1025" max="1025" width="5.85546875" style="28" customWidth="1"/>
    <col min="1026" max="1026" width="41.140625" style="28" customWidth="1"/>
    <col min="1027" max="1029" width="13.28515625" style="28" customWidth="1"/>
    <col min="1030" max="1030" width="47.28515625" style="28" customWidth="1"/>
    <col min="1031" max="1033" width="13.28515625" style="28" customWidth="1"/>
    <col min="1034" max="1034" width="4.140625" style="28" customWidth="1"/>
    <col min="1035" max="1280" width="9.140625" style="28"/>
    <col min="1281" max="1281" width="5.85546875" style="28" customWidth="1"/>
    <col min="1282" max="1282" width="41.140625" style="28" customWidth="1"/>
    <col min="1283" max="1285" width="13.28515625" style="28" customWidth="1"/>
    <col min="1286" max="1286" width="47.28515625" style="28" customWidth="1"/>
    <col min="1287" max="1289" width="13.28515625" style="28" customWidth="1"/>
    <col min="1290" max="1290" width="4.140625" style="28" customWidth="1"/>
    <col min="1291" max="1536" width="9.140625" style="28"/>
    <col min="1537" max="1537" width="5.85546875" style="28" customWidth="1"/>
    <col min="1538" max="1538" width="41.140625" style="28" customWidth="1"/>
    <col min="1539" max="1541" width="13.28515625" style="28" customWidth="1"/>
    <col min="1542" max="1542" width="47.28515625" style="28" customWidth="1"/>
    <col min="1543" max="1545" width="13.28515625" style="28" customWidth="1"/>
    <col min="1546" max="1546" width="4.140625" style="28" customWidth="1"/>
    <col min="1547" max="1792" width="9.140625" style="28"/>
    <col min="1793" max="1793" width="5.85546875" style="28" customWidth="1"/>
    <col min="1794" max="1794" width="41.140625" style="28" customWidth="1"/>
    <col min="1795" max="1797" width="13.28515625" style="28" customWidth="1"/>
    <col min="1798" max="1798" width="47.28515625" style="28" customWidth="1"/>
    <col min="1799" max="1801" width="13.28515625" style="28" customWidth="1"/>
    <col min="1802" max="1802" width="4.140625" style="28" customWidth="1"/>
    <col min="1803" max="2048" width="9.140625" style="28"/>
    <col min="2049" max="2049" width="5.85546875" style="28" customWidth="1"/>
    <col min="2050" max="2050" width="41.140625" style="28" customWidth="1"/>
    <col min="2051" max="2053" width="13.28515625" style="28" customWidth="1"/>
    <col min="2054" max="2054" width="47.28515625" style="28" customWidth="1"/>
    <col min="2055" max="2057" width="13.28515625" style="28" customWidth="1"/>
    <col min="2058" max="2058" width="4.140625" style="28" customWidth="1"/>
    <col min="2059" max="2304" width="9.140625" style="28"/>
    <col min="2305" max="2305" width="5.85546875" style="28" customWidth="1"/>
    <col min="2306" max="2306" width="41.140625" style="28" customWidth="1"/>
    <col min="2307" max="2309" width="13.28515625" style="28" customWidth="1"/>
    <col min="2310" max="2310" width="47.28515625" style="28" customWidth="1"/>
    <col min="2311" max="2313" width="13.28515625" style="28" customWidth="1"/>
    <col min="2314" max="2314" width="4.140625" style="28" customWidth="1"/>
    <col min="2315" max="2560" width="9.140625" style="28"/>
    <col min="2561" max="2561" width="5.85546875" style="28" customWidth="1"/>
    <col min="2562" max="2562" width="41.140625" style="28" customWidth="1"/>
    <col min="2563" max="2565" width="13.28515625" style="28" customWidth="1"/>
    <col min="2566" max="2566" width="47.28515625" style="28" customWidth="1"/>
    <col min="2567" max="2569" width="13.28515625" style="28" customWidth="1"/>
    <col min="2570" max="2570" width="4.140625" style="28" customWidth="1"/>
    <col min="2571" max="2816" width="9.140625" style="28"/>
    <col min="2817" max="2817" width="5.85546875" style="28" customWidth="1"/>
    <col min="2818" max="2818" width="41.140625" style="28" customWidth="1"/>
    <col min="2819" max="2821" width="13.28515625" style="28" customWidth="1"/>
    <col min="2822" max="2822" width="47.28515625" style="28" customWidth="1"/>
    <col min="2823" max="2825" width="13.28515625" style="28" customWidth="1"/>
    <col min="2826" max="2826" width="4.140625" style="28" customWidth="1"/>
    <col min="2827" max="3072" width="9.140625" style="28"/>
    <col min="3073" max="3073" width="5.85546875" style="28" customWidth="1"/>
    <col min="3074" max="3074" width="41.140625" style="28" customWidth="1"/>
    <col min="3075" max="3077" width="13.28515625" style="28" customWidth="1"/>
    <col min="3078" max="3078" width="47.28515625" style="28" customWidth="1"/>
    <col min="3079" max="3081" width="13.28515625" style="28" customWidth="1"/>
    <col min="3082" max="3082" width="4.140625" style="28" customWidth="1"/>
    <col min="3083" max="3328" width="9.140625" style="28"/>
    <col min="3329" max="3329" width="5.85546875" style="28" customWidth="1"/>
    <col min="3330" max="3330" width="41.140625" style="28" customWidth="1"/>
    <col min="3331" max="3333" width="13.28515625" style="28" customWidth="1"/>
    <col min="3334" max="3334" width="47.28515625" style="28" customWidth="1"/>
    <col min="3335" max="3337" width="13.28515625" style="28" customWidth="1"/>
    <col min="3338" max="3338" width="4.140625" style="28" customWidth="1"/>
    <col min="3339" max="3584" width="9.140625" style="28"/>
    <col min="3585" max="3585" width="5.85546875" style="28" customWidth="1"/>
    <col min="3586" max="3586" width="41.140625" style="28" customWidth="1"/>
    <col min="3587" max="3589" width="13.28515625" style="28" customWidth="1"/>
    <col min="3590" max="3590" width="47.28515625" style="28" customWidth="1"/>
    <col min="3591" max="3593" width="13.28515625" style="28" customWidth="1"/>
    <col min="3594" max="3594" width="4.140625" style="28" customWidth="1"/>
    <col min="3595" max="3840" width="9.140625" style="28"/>
    <col min="3841" max="3841" width="5.85546875" style="28" customWidth="1"/>
    <col min="3842" max="3842" width="41.140625" style="28" customWidth="1"/>
    <col min="3843" max="3845" width="13.28515625" style="28" customWidth="1"/>
    <col min="3846" max="3846" width="47.28515625" style="28" customWidth="1"/>
    <col min="3847" max="3849" width="13.28515625" style="28" customWidth="1"/>
    <col min="3850" max="3850" width="4.140625" style="28" customWidth="1"/>
    <col min="3851" max="4096" width="9.140625" style="28"/>
    <col min="4097" max="4097" width="5.85546875" style="28" customWidth="1"/>
    <col min="4098" max="4098" width="41.140625" style="28" customWidth="1"/>
    <col min="4099" max="4101" width="13.28515625" style="28" customWidth="1"/>
    <col min="4102" max="4102" width="47.28515625" style="28" customWidth="1"/>
    <col min="4103" max="4105" width="13.28515625" style="28" customWidth="1"/>
    <col min="4106" max="4106" width="4.140625" style="28" customWidth="1"/>
    <col min="4107" max="4352" width="9.140625" style="28"/>
    <col min="4353" max="4353" width="5.85546875" style="28" customWidth="1"/>
    <col min="4354" max="4354" width="41.140625" style="28" customWidth="1"/>
    <col min="4355" max="4357" width="13.28515625" style="28" customWidth="1"/>
    <col min="4358" max="4358" width="47.28515625" style="28" customWidth="1"/>
    <col min="4359" max="4361" width="13.28515625" style="28" customWidth="1"/>
    <col min="4362" max="4362" width="4.140625" style="28" customWidth="1"/>
    <col min="4363" max="4608" width="9.140625" style="28"/>
    <col min="4609" max="4609" width="5.85546875" style="28" customWidth="1"/>
    <col min="4610" max="4610" width="41.140625" style="28" customWidth="1"/>
    <col min="4611" max="4613" width="13.28515625" style="28" customWidth="1"/>
    <col min="4614" max="4614" width="47.28515625" style="28" customWidth="1"/>
    <col min="4615" max="4617" width="13.28515625" style="28" customWidth="1"/>
    <col min="4618" max="4618" width="4.140625" style="28" customWidth="1"/>
    <col min="4619" max="4864" width="9.140625" style="28"/>
    <col min="4865" max="4865" width="5.85546875" style="28" customWidth="1"/>
    <col min="4866" max="4866" width="41.140625" style="28" customWidth="1"/>
    <col min="4867" max="4869" width="13.28515625" style="28" customWidth="1"/>
    <col min="4870" max="4870" width="47.28515625" style="28" customWidth="1"/>
    <col min="4871" max="4873" width="13.28515625" style="28" customWidth="1"/>
    <col min="4874" max="4874" width="4.140625" style="28" customWidth="1"/>
    <col min="4875" max="5120" width="9.140625" style="28"/>
    <col min="5121" max="5121" width="5.85546875" style="28" customWidth="1"/>
    <col min="5122" max="5122" width="41.140625" style="28" customWidth="1"/>
    <col min="5123" max="5125" width="13.28515625" style="28" customWidth="1"/>
    <col min="5126" max="5126" width="47.28515625" style="28" customWidth="1"/>
    <col min="5127" max="5129" width="13.28515625" style="28" customWidth="1"/>
    <col min="5130" max="5130" width="4.140625" style="28" customWidth="1"/>
    <col min="5131" max="5376" width="9.140625" style="28"/>
    <col min="5377" max="5377" width="5.85546875" style="28" customWidth="1"/>
    <col min="5378" max="5378" width="41.140625" style="28" customWidth="1"/>
    <col min="5379" max="5381" width="13.28515625" style="28" customWidth="1"/>
    <col min="5382" max="5382" width="47.28515625" style="28" customWidth="1"/>
    <col min="5383" max="5385" width="13.28515625" style="28" customWidth="1"/>
    <col min="5386" max="5386" width="4.140625" style="28" customWidth="1"/>
    <col min="5387" max="5632" width="9.140625" style="28"/>
    <col min="5633" max="5633" width="5.85546875" style="28" customWidth="1"/>
    <col min="5634" max="5634" width="41.140625" style="28" customWidth="1"/>
    <col min="5635" max="5637" width="13.28515625" style="28" customWidth="1"/>
    <col min="5638" max="5638" width="47.28515625" style="28" customWidth="1"/>
    <col min="5639" max="5641" width="13.28515625" style="28" customWidth="1"/>
    <col min="5642" max="5642" width="4.140625" style="28" customWidth="1"/>
    <col min="5643" max="5888" width="9.140625" style="28"/>
    <col min="5889" max="5889" width="5.85546875" style="28" customWidth="1"/>
    <col min="5890" max="5890" width="41.140625" style="28" customWidth="1"/>
    <col min="5891" max="5893" width="13.28515625" style="28" customWidth="1"/>
    <col min="5894" max="5894" width="47.28515625" style="28" customWidth="1"/>
    <col min="5895" max="5897" width="13.28515625" style="28" customWidth="1"/>
    <col min="5898" max="5898" width="4.140625" style="28" customWidth="1"/>
    <col min="5899" max="6144" width="9.140625" style="28"/>
    <col min="6145" max="6145" width="5.85546875" style="28" customWidth="1"/>
    <col min="6146" max="6146" width="41.140625" style="28" customWidth="1"/>
    <col min="6147" max="6149" width="13.28515625" style="28" customWidth="1"/>
    <col min="6150" max="6150" width="47.28515625" style="28" customWidth="1"/>
    <col min="6151" max="6153" width="13.28515625" style="28" customWidth="1"/>
    <col min="6154" max="6154" width="4.140625" style="28" customWidth="1"/>
    <col min="6155" max="6400" width="9.140625" style="28"/>
    <col min="6401" max="6401" width="5.85546875" style="28" customWidth="1"/>
    <col min="6402" max="6402" width="41.140625" style="28" customWidth="1"/>
    <col min="6403" max="6405" width="13.28515625" style="28" customWidth="1"/>
    <col min="6406" max="6406" width="47.28515625" style="28" customWidth="1"/>
    <col min="6407" max="6409" width="13.28515625" style="28" customWidth="1"/>
    <col min="6410" max="6410" width="4.140625" style="28" customWidth="1"/>
    <col min="6411" max="6656" width="9.140625" style="28"/>
    <col min="6657" max="6657" width="5.85546875" style="28" customWidth="1"/>
    <col min="6658" max="6658" width="41.140625" style="28" customWidth="1"/>
    <col min="6659" max="6661" width="13.28515625" style="28" customWidth="1"/>
    <col min="6662" max="6662" width="47.28515625" style="28" customWidth="1"/>
    <col min="6663" max="6665" width="13.28515625" style="28" customWidth="1"/>
    <col min="6666" max="6666" width="4.140625" style="28" customWidth="1"/>
    <col min="6667" max="6912" width="9.140625" style="28"/>
    <col min="6913" max="6913" width="5.85546875" style="28" customWidth="1"/>
    <col min="6914" max="6914" width="41.140625" style="28" customWidth="1"/>
    <col min="6915" max="6917" width="13.28515625" style="28" customWidth="1"/>
    <col min="6918" max="6918" width="47.28515625" style="28" customWidth="1"/>
    <col min="6919" max="6921" width="13.28515625" style="28" customWidth="1"/>
    <col min="6922" max="6922" width="4.140625" style="28" customWidth="1"/>
    <col min="6923" max="7168" width="9.140625" style="28"/>
    <col min="7169" max="7169" width="5.85546875" style="28" customWidth="1"/>
    <col min="7170" max="7170" width="41.140625" style="28" customWidth="1"/>
    <col min="7171" max="7173" width="13.28515625" style="28" customWidth="1"/>
    <col min="7174" max="7174" width="47.28515625" style="28" customWidth="1"/>
    <col min="7175" max="7177" width="13.28515625" style="28" customWidth="1"/>
    <col min="7178" max="7178" width="4.140625" style="28" customWidth="1"/>
    <col min="7179" max="7424" width="9.140625" style="28"/>
    <col min="7425" max="7425" width="5.85546875" style="28" customWidth="1"/>
    <col min="7426" max="7426" width="41.140625" style="28" customWidth="1"/>
    <col min="7427" max="7429" width="13.28515625" style="28" customWidth="1"/>
    <col min="7430" max="7430" width="47.28515625" style="28" customWidth="1"/>
    <col min="7431" max="7433" width="13.28515625" style="28" customWidth="1"/>
    <col min="7434" max="7434" width="4.140625" style="28" customWidth="1"/>
    <col min="7435" max="7680" width="9.140625" style="28"/>
    <col min="7681" max="7681" width="5.85546875" style="28" customWidth="1"/>
    <col min="7682" max="7682" width="41.140625" style="28" customWidth="1"/>
    <col min="7683" max="7685" width="13.28515625" style="28" customWidth="1"/>
    <col min="7686" max="7686" width="47.28515625" style="28" customWidth="1"/>
    <col min="7687" max="7689" width="13.28515625" style="28" customWidth="1"/>
    <col min="7690" max="7690" width="4.140625" style="28" customWidth="1"/>
    <col min="7691" max="7936" width="9.140625" style="28"/>
    <col min="7937" max="7937" width="5.85546875" style="28" customWidth="1"/>
    <col min="7938" max="7938" width="41.140625" style="28" customWidth="1"/>
    <col min="7939" max="7941" width="13.28515625" style="28" customWidth="1"/>
    <col min="7942" max="7942" width="47.28515625" style="28" customWidth="1"/>
    <col min="7943" max="7945" width="13.28515625" style="28" customWidth="1"/>
    <col min="7946" max="7946" width="4.140625" style="28" customWidth="1"/>
    <col min="7947" max="8192" width="9.140625" style="28"/>
    <col min="8193" max="8193" width="5.85546875" style="28" customWidth="1"/>
    <col min="8194" max="8194" width="41.140625" style="28" customWidth="1"/>
    <col min="8195" max="8197" width="13.28515625" style="28" customWidth="1"/>
    <col min="8198" max="8198" width="47.28515625" style="28" customWidth="1"/>
    <col min="8199" max="8201" width="13.28515625" style="28" customWidth="1"/>
    <col min="8202" max="8202" width="4.140625" style="28" customWidth="1"/>
    <col min="8203" max="8448" width="9.140625" style="28"/>
    <col min="8449" max="8449" width="5.85546875" style="28" customWidth="1"/>
    <col min="8450" max="8450" width="41.140625" style="28" customWidth="1"/>
    <col min="8451" max="8453" width="13.28515625" style="28" customWidth="1"/>
    <col min="8454" max="8454" width="47.28515625" style="28" customWidth="1"/>
    <col min="8455" max="8457" width="13.28515625" style="28" customWidth="1"/>
    <col min="8458" max="8458" width="4.140625" style="28" customWidth="1"/>
    <col min="8459" max="8704" width="9.140625" style="28"/>
    <col min="8705" max="8705" width="5.85546875" style="28" customWidth="1"/>
    <col min="8706" max="8706" width="41.140625" style="28" customWidth="1"/>
    <col min="8707" max="8709" width="13.28515625" style="28" customWidth="1"/>
    <col min="8710" max="8710" width="47.28515625" style="28" customWidth="1"/>
    <col min="8711" max="8713" width="13.28515625" style="28" customWidth="1"/>
    <col min="8714" max="8714" width="4.140625" style="28" customWidth="1"/>
    <col min="8715" max="8960" width="9.140625" style="28"/>
    <col min="8961" max="8961" width="5.85546875" style="28" customWidth="1"/>
    <col min="8962" max="8962" width="41.140625" style="28" customWidth="1"/>
    <col min="8963" max="8965" width="13.28515625" style="28" customWidth="1"/>
    <col min="8966" max="8966" width="47.28515625" style="28" customWidth="1"/>
    <col min="8967" max="8969" width="13.28515625" style="28" customWidth="1"/>
    <col min="8970" max="8970" width="4.140625" style="28" customWidth="1"/>
    <col min="8971" max="9216" width="9.140625" style="28"/>
    <col min="9217" max="9217" width="5.85546875" style="28" customWidth="1"/>
    <col min="9218" max="9218" width="41.140625" style="28" customWidth="1"/>
    <col min="9219" max="9221" width="13.28515625" style="28" customWidth="1"/>
    <col min="9222" max="9222" width="47.28515625" style="28" customWidth="1"/>
    <col min="9223" max="9225" width="13.28515625" style="28" customWidth="1"/>
    <col min="9226" max="9226" width="4.140625" style="28" customWidth="1"/>
    <col min="9227" max="9472" width="9.140625" style="28"/>
    <col min="9473" max="9473" width="5.85546875" style="28" customWidth="1"/>
    <col min="9474" max="9474" width="41.140625" style="28" customWidth="1"/>
    <col min="9475" max="9477" width="13.28515625" style="28" customWidth="1"/>
    <col min="9478" max="9478" width="47.28515625" style="28" customWidth="1"/>
    <col min="9479" max="9481" width="13.28515625" style="28" customWidth="1"/>
    <col min="9482" max="9482" width="4.140625" style="28" customWidth="1"/>
    <col min="9483" max="9728" width="9.140625" style="28"/>
    <col min="9729" max="9729" width="5.85546875" style="28" customWidth="1"/>
    <col min="9730" max="9730" width="41.140625" style="28" customWidth="1"/>
    <col min="9731" max="9733" width="13.28515625" style="28" customWidth="1"/>
    <col min="9734" max="9734" width="47.28515625" style="28" customWidth="1"/>
    <col min="9735" max="9737" width="13.28515625" style="28" customWidth="1"/>
    <col min="9738" max="9738" width="4.140625" style="28" customWidth="1"/>
    <col min="9739" max="9984" width="9.140625" style="28"/>
    <col min="9985" max="9985" width="5.85546875" style="28" customWidth="1"/>
    <col min="9986" max="9986" width="41.140625" style="28" customWidth="1"/>
    <col min="9987" max="9989" width="13.28515625" style="28" customWidth="1"/>
    <col min="9990" max="9990" width="47.28515625" style="28" customWidth="1"/>
    <col min="9991" max="9993" width="13.28515625" style="28" customWidth="1"/>
    <col min="9994" max="9994" width="4.140625" style="28" customWidth="1"/>
    <col min="9995" max="10240" width="9.140625" style="28"/>
    <col min="10241" max="10241" width="5.85546875" style="28" customWidth="1"/>
    <col min="10242" max="10242" width="41.140625" style="28" customWidth="1"/>
    <col min="10243" max="10245" width="13.28515625" style="28" customWidth="1"/>
    <col min="10246" max="10246" width="47.28515625" style="28" customWidth="1"/>
    <col min="10247" max="10249" width="13.28515625" style="28" customWidth="1"/>
    <col min="10250" max="10250" width="4.140625" style="28" customWidth="1"/>
    <col min="10251" max="10496" width="9.140625" style="28"/>
    <col min="10497" max="10497" width="5.85546875" style="28" customWidth="1"/>
    <col min="10498" max="10498" width="41.140625" style="28" customWidth="1"/>
    <col min="10499" max="10501" width="13.28515625" style="28" customWidth="1"/>
    <col min="10502" max="10502" width="47.28515625" style="28" customWidth="1"/>
    <col min="10503" max="10505" width="13.28515625" style="28" customWidth="1"/>
    <col min="10506" max="10506" width="4.140625" style="28" customWidth="1"/>
    <col min="10507" max="10752" width="9.140625" style="28"/>
    <col min="10753" max="10753" width="5.85546875" style="28" customWidth="1"/>
    <col min="10754" max="10754" width="41.140625" style="28" customWidth="1"/>
    <col min="10755" max="10757" width="13.28515625" style="28" customWidth="1"/>
    <col min="10758" max="10758" width="47.28515625" style="28" customWidth="1"/>
    <col min="10759" max="10761" width="13.28515625" style="28" customWidth="1"/>
    <col min="10762" max="10762" width="4.140625" style="28" customWidth="1"/>
    <col min="10763" max="11008" width="9.140625" style="28"/>
    <col min="11009" max="11009" width="5.85546875" style="28" customWidth="1"/>
    <col min="11010" max="11010" width="41.140625" style="28" customWidth="1"/>
    <col min="11011" max="11013" width="13.28515625" style="28" customWidth="1"/>
    <col min="11014" max="11014" width="47.28515625" style="28" customWidth="1"/>
    <col min="11015" max="11017" width="13.28515625" style="28" customWidth="1"/>
    <col min="11018" max="11018" width="4.140625" style="28" customWidth="1"/>
    <col min="11019" max="11264" width="9.140625" style="28"/>
    <col min="11265" max="11265" width="5.85546875" style="28" customWidth="1"/>
    <col min="11266" max="11266" width="41.140625" style="28" customWidth="1"/>
    <col min="11267" max="11269" width="13.28515625" style="28" customWidth="1"/>
    <col min="11270" max="11270" width="47.28515625" style="28" customWidth="1"/>
    <col min="11271" max="11273" width="13.28515625" style="28" customWidth="1"/>
    <col min="11274" max="11274" width="4.140625" style="28" customWidth="1"/>
    <col min="11275" max="11520" width="9.140625" style="28"/>
    <col min="11521" max="11521" width="5.85546875" style="28" customWidth="1"/>
    <col min="11522" max="11522" width="41.140625" style="28" customWidth="1"/>
    <col min="11523" max="11525" width="13.28515625" style="28" customWidth="1"/>
    <col min="11526" max="11526" width="47.28515625" style="28" customWidth="1"/>
    <col min="11527" max="11529" width="13.28515625" style="28" customWidth="1"/>
    <col min="11530" max="11530" width="4.140625" style="28" customWidth="1"/>
    <col min="11531" max="11776" width="9.140625" style="28"/>
    <col min="11777" max="11777" width="5.85546875" style="28" customWidth="1"/>
    <col min="11778" max="11778" width="41.140625" style="28" customWidth="1"/>
    <col min="11779" max="11781" width="13.28515625" style="28" customWidth="1"/>
    <col min="11782" max="11782" width="47.28515625" style="28" customWidth="1"/>
    <col min="11783" max="11785" width="13.28515625" style="28" customWidth="1"/>
    <col min="11786" max="11786" width="4.140625" style="28" customWidth="1"/>
    <col min="11787" max="12032" width="9.140625" style="28"/>
    <col min="12033" max="12033" width="5.85546875" style="28" customWidth="1"/>
    <col min="12034" max="12034" width="41.140625" style="28" customWidth="1"/>
    <col min="12035" max="12037" width="13.28515625" style="28" customWidth="1"/>
    <col min="12038" max="12038" width="47.28515625" style="28" customWidth="1"/>
    <col min="12039" max="12041" width="13.28515625" style="28" customWidth="1"/>
    <col min="12042" max="12042" width="4.140625" style="28" customWidth="1"/>
    <col min="12043" max="12288" width="9.140625" style="28"/>
    <col min="12289" max="12289" width="5.85546875" style="28" customWidth="1"/>
    <col min="12290" max="12290" width="41.140625" style="28" customWidth="1"/>
    <col min="12291" max="12293" width="13.28515625" style="28" customWidth="1"/>
    <col min="12294" max="12294" width="47.28515625" style="28" customWidth="1"/>
    <col min="12295" max="12297" width="13.28515625" style="28" customWidth="1"/>
    <col min="12298" max="12298" width="4.140625" style="28" customWidth="1"/>
    <col min="12299" max="12544" width="9.140625" style="28"/>
    <col min="12545" max="12545" width="5.85546875" style="28" customWidth="1"/>
    <col min="12546" max="12546" width="41.140625" style="28" customWidth="1"/>
    <col min="12547" max="12549" width="13.28515625" style="28" customWidth="1"/>
    <col min="12550" max="12550" width="47.28515625" style="28" customWidth="1"/>
    <col min="12551" max="12553" width="13.28515625" style="28" customWidth="1"/>
    <col min="12554" max="12554" width="4.140625" style="28" customWidth="1"/>
    <col min="12555" max="12800" width="9.140625" style="28"/>
    <col min="12801" max="12801" width="5.85546875" style="28" customWidth="1"/>
    <col min="12802" max="12802" width="41.140625" style="28" customWidth="1"/>
    <col min="12803" max="12805" width="13.28515625" style="28" customWidth="1"/>
    <col min="12806" max="12806" width="47.28515625" style="28" customWidth="1"/>
    <col min="12807" max="12809" width="13.28515625" style="28" customWidth="1"/>
    <col min="12810" max="12810" width="4.140625" style="28" customWidth="1"/>
    <col min="12811" max="13056" width="9.140625" style="28"/>
    <col min="13057" max="13057" width="5.85546875" style="28" customWidth="1"/>
    <col min="13058" max="13058" width="41.140625" style="28" customWidth="1"/>
    <col min="13059" max="13061" width="13.28515625" style="28" customWidth="1"/>
    <col min="13062" max="13062" width="47.28515625" style="28" customWidth="1"/>
    <col min="13063" max="13065" width="13.28515625" style="28" customWidth="1"/>
    <col min="13066" max="13066" width="4.140625" style="28" customWidth="1"/>
    <col min="13067" max="13312" width="9.140625" style="28"/>
    <col min="13313" max="13313" width="5.85546875" style="28" customWidth="1"/>
    <col min="13314" max="13314" width="41.140625" style="28" customWidth="1"/>
    <col min="13315" max="13317" width="13.28515625" style="28" customWidth="1"/>
    <col min="13318" max="13318" width="47.28515625" style="28" customWidth="1"/>
    <col min="13319" max="13321" width="13.28515625" style="28" customWidth="1"/>
    <col min="13322" max="13322" width="4.140625" style="28" customWidth="1"/>
    <col min="13323" max="13568" width="9.140625" style="28"/>
    <col min="13569" max="13569" width="5.85546875" style="28" customWidth="1"/>
    <col min="13570" max="13570" width="41.140625" style="28" customWidth="1"/>
    <col min="13571" max="13573" width="13.28515625" style="28" customWidth="1"/>
    <col min="13574" max="13574" width="47.28515625" style="28" customWidth="1"/>
    <col min="13575" max="13577" width="13.28515625" style="28" customWidth="1"/>
    <col min="13578" max="13578" width="4.140625" style="28" customWidth="1"/>
    <col min="13579" max="13824" width="9.140625" style="28"/>
    <col min="13825" max="13825" width="5.85546875" style="28" customWidth="1"/>
    <col min="13826" max="13826" width="41.140625" style="28" customWidth="1"/>
    <col min="13827" max="13829" width="13.28515625" style="28" customWidth="1"/>
    <col min="13830" max="13830" width="47.28515625" style="28" customWidth="1"/>
    <col min="13831" max="13833" width="13.28515625" style="28" customWidth="1"/>
    <col min="13834" max="13834" width="4.140625" style="28" customWidth="1"/>
    <col min="13835" max="14080" width="9.140625" style="28"/>
    <col min="14081" max="14081" width="5.85546875" style="28" customWidth="1"/>
    <col min="14082" max="14082" width="41.140625" style="28" customWidth="1"/>
    <col min="14083" max="14085" width="13.28515625" style="28" customWidth="1"/>
    <col min="14086" max="14086" width="47.28515625" style="28" customWidth="1"/>
    <col min="14087" max="14089" width="13.28515625" style="28" customWidth="1"/>
    <col min="14090" max="14090" width="4.140625" style="28" customWidth="1"/>
    <col min="14091" max="14336" width="9.140625" style="28"/>
    <col min="14337" max="14337" width="5.85546875" style="28" customWidth="1"/>
    <col min="14338" max="14338" width="41.140625" style="28" customWidth="1"/>
    <col min="14339" max="14341" width="13.28515625" style="28" customWidth="1"/>
    <col min="14342" max="14342" width="47.28515625" style="28" customWidth="1"/>
    <col min="14343" max="14345" width="13.28515625" style="28" customWidth="1"/>
    <col min="14346" max="14346" width="4.140625" style="28" customWidth="1"/>
    <col min="14347" max="14592" width="9.140625" style="28"/>
    <col min="14593" max="14593" width="5.85546875" style="28" customWidth="1"/>
    <col min="14594" max="14594" width="41.140625" style="28" customWidth="1"/>
    <col min="14595" max="14597" width="13.28515625" style="28" customWidth="1"/>
    <col min="14598" max="14598" width="47.28515625" style="28" customWidth="1"/>
    <col min="14599" max="14601" width="13.28515625" style="28" customWidth="1"/>
    <col min="14602" max="14602" width="4.140625" style="28" customWidth="1"/>
    <col min="14603" max="14848" width="9.140625" style="28"/>
    <col min="14849" max="14849" width="5.85546875" style="28" customWidth="1"/>
    <col min="14850" max="14850" width="41.140625" style="28" customWidth="1"/>
    <col min="14851" max="14853" width="13.28515625" style="28" customWidth="1"/>
    <col min="14854" max="14854" width="47.28515625" style="28" customWidth="1"/>
    <col min="14855" max="14857" width="13.28515625" style="28" customWidth="1"/>
    <col min="14858" max="14858" width="4.140625" style="28" customWidth="1"/>
    <col min="14859" max="15104" width="9.140625" style="28"/>
    <col min="15105" max="15105" width="5.85546875" style="28" customWidth="1"/>
    <col min="15106" max="15106" width="41.140625" style="28" customWidth="1"/>
    <col min="15107" max="15109" width="13.28515625" style="28" customWidth="1"/>
    <col min="15110" max="15110" width="47.28515625" style="28" customWidth="1"/>
    <col min="15111" max="15113" width="13.28515625" style="28" customWidth="1"/>
    <col min="15114" max="15114" width="4.140625" style="28" customWidth="1"/>
    <col min="15115" max="15360" width="9.140625" style="28"/>
    <col min="15361" max="15361" width="5.85546875" style="28" customWidth="1"/>
    <col min="15362" max="15362" width="41.140625" style="28" customWidth="1"/>
    <col min="15363" max="15365" width="13.28515625" style="28" customWidth="1"/>
    <col min="15366" max="15366" width="47.28515625" style="28" customWidth="1"/>
    <col min="15367" max="15369" width="13.28515625" style="28" customWidth="1"/>
    <col min="15370" max="15370" width="4.140625" style="28" customWidth="1"/>
    <col min="15371" max="15616" width="9.140625" style="28"/>
    <col min="15617" max="15617" width="5.85546875" style="28" customWidth="1"/>
    <col min="15618" max="15618" width="41.140625" style="28" customWidth="1"/>
    <col min="15619" max="15621" width="13.28515625" style="28" customWidth="1"/>
    <col min="15622" max="15622" width="47.28515625" style="28" customWidth="1"/>
    <col min="15623" max="15625" width="13.28515625" style="28" customWidth="1"/>
    <col min="15626" max="15626" width="4.140625" style="28" customWidth="1"/>
    <col min="15627" max="15872" width="9.140625" style="28"/>
    <col min="15873" max="15873" width="5.85546875" style="28" customWidth="1"/>
    <col min="15874" max="15874" width="41.140625" style="28" customWidth="1"/>
    <col min="15875" max="15877" width="13.28515625" style="28" customWidth="1"/>
    <col min="15878" max="15878" width="47.28515625" style="28" customWidth="1"/>
    <col min="15879" max="15881" width="13.28515625" style="28" customWidth="1"/>
    <col min="15882" max="15882" width="4.140625" style="28" customWidth="1"/>
    <col min="15883" max="16128" width="9.140625" style="28"/>
    <col min="16129" max="16129" width="5.85546875" style="28" customWidth="1"/>
    <col min="16130" max="16130" width="41.140625" style="28" customWidth="1"/>
    <col min="16131" max="16133" width="13.28515625" style="28" customWidth="1"/>
    <col min="16134" max="16134" width="47.28515625" style="28" customWidth="1"/>
    <col min="16135" max="16137" width="13.28515625" style="28" customWidth="1"/>
    <col min="16138" max="16138" width="4.140625" style="28" customWidth="1"/>
    <col min="16139" max="16384" width="9.140625" style="28"/>
  </cols>
  <sheetData>
    <row r="1" spans="1:10" ht="25.5" customHeight="1">
      <c r="B1" s="424" t="s">
        <v>0</v>
      </c>
      <c r="C1" s="424"/>
      <c r="D1" s="424"/>
      <c r="E1" s="424"/>
      <c r="F1" s="424"/>
      <c r="G1" s="423" t="s">
        <v>450</v>
      </c>
      <c r="H1" s="423"/>
      <c r="I1" s="423"/>
      <c r="J1" s="419"/>
    </row>
    <row r="2" spans="1:10" ht="14.25" thickBot="1">
      <c r="G2" s="30"/>
      <c r="H2" s="30"/>
      <c r="I2" s="30" t="s">
        <v>1</v>
      </c>
      <c r="J2" s="419"/>
    </row>
    <row r="3" spans="1:10" ht="13.5" thickBot="1">
      <c r="A3" s="420" t="s">
        <v>2</v>
      </c>
      <c r="B3" s="31" t="s">
        <v>3</v>
      </c>
      <c r="C3" s="32"/>
      <c r="D3" s="33"/>
      <c r="E3" s="33"/>
      <c r="F3" s="31" t="s">
        <v>4</v>
      </c>
      <c r="G3" s="34"/>
      <c r="H3" s="35"/>
      <c r="I3" s="36"/>
      <c r="J3" s="419"/>
    </row>
    <row r="4" spans="1:10" s="27" customFormat="1" ht="39" thickBot="1">
      <c r="A4" s="421"/>
      <c r="B4" s="37" t="s">
        <v>5</v>
      </c>
      <c r="C4" s="38" t="s">
        <v>413</v>
      </c>
      <c r="D4" s="39" t="s">
        <v>414</v>
      </c>
      <c r="E4" s="39" t="s">
        <v>416</v>
      </c>
      <c r="F4" s="37" t="s">
        <v>5</v>
      </c>
      <c r="G4" s="38" t="str">
        <f>+C4</f>
        <v>2015. évi eredeti előirányzat</v>
      </c>
      <c r="H4" s="38" t="str">
        <f>+D4</f>
        <v>2015. évi módosítás</v>
      </c>
      <c r="I4" s="40" t="str">
        <f>+E4</f>
        <v>2015. évi módosítás utáni</v>
      </c>
      <c r="J4" s="419"/>
    </row>
    <row r="5" spans="1:10" s="27" customFormat="1" ht="13.5" thickBot="1">
      <c r="A5" s="41" t="s">
        <v>6</v>
      </c>
      <c r="B5" s="37" t="s">
        <v>7</v>
      </c>
      <c r="C5" s="38" t="s">
        <v>8</v>
      </c>
      <c r="D5" s="39" t="s">
        <v>9</v>
      </c>
      <c r="E5" s="39" t="s">
        <v>425</v>
      </c>
      <c r="F5" s="37" t="s">
        <v>11</v>
      </c>
      <c r="G5" s="38" t="s">
        <v>12</v>
      </c>
      <c r="H5" s="38" t="s">
        <v>13</v>
      </c>
      <c r="I5" s="42" t="s">
        <v>14</v>
      </c>
      <c r="J5" s="419"/>
    </row>
    <row r="6" spans="1:10">
      <c r="A6" s="43" t="s">
        <v>15</v>
      </c>
      <c r="B6" s="44" t="s">
        <v>16</v>
      </c>
      <c r="C6" s="45">
        <v>126681</v>
      </c>
      <c r="D6" s="45">
        <v>16388</v>
      </c>
      <c r="E6" s="46">
        <f>C6+D6</f>
        <v>143069</v>
      </c>
      <c r="F6" s="44" t="s">
        <v>17</v>
      </c>
      <c r="G6" s="45">
        <v>159072</v>
      </c>
      <c r="H6" s="45">
        <v>-2681</v>
      </c>
      <c r="I6" s="47">
        <f>G6+H6</f>
        <v>156391</v>
      </c>
      <c r="J6" s="419"/>
    </row>
    <row r="7" spans="1:10" ht="25.5">
      <c r="A7" s="48" t="s">
        <v>18</v>
      </c>
      <c r="B7" s="49" t="s">
        <v>19</v>
      </c>
      <c r="C7" s="50">
        <v>63900</v>
      </c>
      <c r="D7" s="50"/>
      <c r="E7" s="46">
        <f t="shared" ref="E7:E16" si="0">C7+D7</f>
        <v>63900</v>
      </c>
      <c r="F7" s="49" t="s">
        <v>20</v>
      </c>
      <c r="G7" s="50">
        <v>34097</v>
      </c>
      <c r="H7" s="50">
        <v>-1182</v>
      </c>
      <c r="I7" s="47">
        <f t="shared" ref="I7:I17" si="1">G7+H7</f>
        <v>32915</v>
      </c>
      <c r="J7" s="419"/>
    </row>
    <row r="8" spans="1:10">
      <c r="A8" s="48" t="s">
        <v>21</v>
      </c>
      <c r="B8" s="49" t="s">
        <v>22</v>
      </c>
      <c r="C8" s="50"/>
      <c r="D8" s="50"/>
      <c r="E8" s="46">
        <f t="shared" si="0"/>
        <v>0</v>
      </c>
      <c r="F8" s="49" t="s">
        <v>23</v>
      </c>
      <c r="G8" s="50">
        <v>88912</v>
      </c>
      <c r="H8" s="50">
        <v>17500</v>
      </c>
      <c r="I8" s="47">
        <f t="shared" si="1"/>
        <v>106412</v>
      </c>
      <c r="J8" s="419"/>
    </row>
    <row r="9" spans="1:10">
      <c r="A9" s="48" t="s">
        <v>24</v>
      </c>
      <c r="B9" s="49" t="s">
        <v>25</v>
      </c>
      <c r="C9" s="50">
        <v>92600</v>
      </c>
      <c r="D9" s="50">
        <v>5172</v>
      </c>
      <c r="E9" s="46">
        <f t="shared" si="0"/>
        <v>97772</v>
      </c>
      <c r="F9" s="49" t="s">
        <v>26</v>
      </c>
      <c r="G9" s="50">
        <v>11120</v>
      </c>
      <c r="H9" s="50">
        <v>6421</v>
      </c>
      <c r="I9" s="47">
        <f t="shared" si="1"/>
        <v>17541</v>
      </c>
      <c r="J9" s="419"/>
    </row>
    <row r="10" spans="1:10">
      <c r="A10" s="48" t="s">
        <v>27</v>
      </c>
      <c r="B10" s="51" t="s">
        <v>28</v>
      </c>
      <c r="C10" s="50">
        <v>12236</v>
      </c>
      <c r="D10" s="50">
        <v>4655</v>
      </c>
      <c r="E10" s="46">
        <f t="shared" si="0"/>
        <v>16891</v>
      </c>
      <c r="F10" s="49" t="s">
        <v>29</v>
      </c>
      <c r="G10" s="50">
        <v>84517</v>
      </c>
      <c r="H10" s="50">
        <v>-48439</v>
      </c>
      <c r="I10" s="47">
        <f t="shared" si="1"/>
        <v>36078</v>
      </c>
      <c r="J10" s="419"/>
    </row>
    <row r="11" spans="1:10">
      <c r="A11" s="48" t="s">
        <v>30</v>
      </c>
      <c r="B11" s="49" t="s">
        <v>31</v>
      </c>
      <c r="C11" s="52">
        <v>1664</v>
      </c>
      <c r="D11" s="52"/>
      <c r="E11" s="46">
        <f>C11+D11</f>
        <v>1664</v>
      </c>
      <c r="F11" s="49" t="s">
        <v>32</v>
      </c>
      <c r="G11" s="50"/>
      <c r="H11" s="50"/>
      <c r="I11" s="47">
        <f t="shared" si="1"/>
        <v>0</v>
      </c>
      <c r="J11" s="419"/>
    </row>
    <row r="12" spans="1:10">
      <c r="A12" s="48" t="s">
        <v>33</v>
      </c>
      <c r="B12" s="49" t="s">
        <v>34</v>
      </c>
      <c r="C12" s="50"/>
      <c r="D12" s="50"/>
      <c r="E12" s="46">
        <f t="shared" si="0"/>
        <v>0</v>
      </c>
      <c r="F12" s="53"/>
      <c r="G12" s="50"/>
      <c r="H12" s="50"/>
      <c r="I12" s="47">
        <f t="shared" si="1"/>
        <v>0</v>
      </c>
      <c r="J12" s="419"/>
    </row>
    <row r="13" spans="1:10">
      <c r="A13" s="48" t="s">
        <v>35</v>
      </c>
      <c r="B13" s="53"/>
      <c r="C13" s="50"/>
      <c r="D13" s="50"/>
      <c r="E13" s="46">
        <f t="shared" si="0"/>
        <v>0</v>
      </c>
      <c r="F13" s="53"/>
      <c r="G13" s="50"/>
      <c r="H13" s="50"/>
      <c r="I13" s="47">
        <f t="shared" si="1"/>
        <v>0</v>
      </c>
      <c r="J13" s="419"/>
    </row>
    <row r="14" spans="1:10">
      <c r="A14" s="48" t="s">
        <v>36</v>
      </c>
      <c r="B14" s="54"/>
      <c r="C14" s="52"/>
      <c r="D14" s="52"/>
      <c r="E14" s="46">
        <f t="shared" si="0"/>
        <v>0</v>
      </c>
      <c r="F14" s="53"/>
      <c r="G14" s="50"/>
      <c r="H14" s="50"/>
      <c r="I14" s="47">
        <f t="shared" si="1"/>
        <v>0</v>
      </c>
      <c r="J14" s="419"/>
    </row>
    <row r="15" spans="1:10">
      <c r="A15" s="48" t="s">
        <v>37</v>
      </c>
      <c r="B15" s="53"/>
      <c r="C15" s="50"/>
      <c r="D15" s="50"/>
      <c r="E15" s="46">
        <f t="shared" si="0"/>
        <v>0</v>
      </c>
      <c r="F15" s="53"/>
      <c r="G15" s="50"/>
      <c r="H15" s="50"/>
      <c r="I15" s="47">
        <f t="shared" si="1"/>
        <v>0</v>
      </c>
      <c r="J15" s="419"/>
    </row>
    <row r="16" spans="1:10">
      <c r="A16" s="48" t="s">
        <v>38</v>
      </c>
      <c r="B16" s="53"/>
      <c r="C16" s="50"/>
      <c r="D16" s="50"/>
      <c r="E16" s="46">
        <f t="shared" si="0"/>
        <v>0</v>
      </c>
      <c r="F16" s="53"/>
      <c r="G16" s="50"/>
      <c r="H16" s="50"/>
      <c r="I16" s="47">
        <f t="shared" si="1"/>
        <v>0</v>
      </c>
      <c r="J16" s="419"/>
    </row>
    <row r="17" spans="1:10" ht="13.5" thickBot="1">
      <c r="A17" s="48" t="s">
        <v>39</v>
      </c>
      <c r="B17" s="55"/>
      <c r="C17" s="56"/>
      <c r="D17" s="56"/>
      <c r="E17" s="57"/>
      <c r="F17" s="53"/>
      <c r="G17" s="56"/>
      <c r="H17" s="56"/>
      <c r="I17" s="47">
        <f t="shared" si="1"/>
        <v>0</v>
      </c>
      <c r="J17" s="419"/>
    </row>
    <row r="18" spans="1:10" ht="26.25" thickBot="1">
      <c r="A18" s="58" t="s">
        <v>40</v>
      </c>
      <c r="B18" s="59" t="s">
        <v>41</v>
      </c>
      <c r="C18" s="60">
        <f>SUM(C6:C17)</f>
        <v>297081</v>
      </c>
      <c r="D18" s="60">
        <f>SUM(D6:D17)</f>
        <v>26215</v>
      </c>
      <c r="E18" s="60">
        <f>SUM(E6:E17)</f>
        <v>323296</v>
      </c>
      <c r="F18" s="59" t="s">
        <v>42</v>
      </c>
      <c r="G18" s="60">
        <f>SUM(G6:G17)</f>
        <v>377718</v>
      </c>
      <c r="H18" s="60">
        <f>SUM(H6:H17)</f>
        <v>-28381</v>
      </c>
      <c r="I18" s="61">
        <f>SUM(I6:I17)</f>
        <v>349337</v>
      </c>
      <c r="J18" s="419"/>
    </row>
    <row r="19" spans="1:10" ht="25.5">
      <c r="A19" s="62" t="s">
        <v>43</v>
      </c>
      <c r="B19" s="63" t="s">
        <v>44</v>
      </c>
      <c r="C19" s="64">
        <f>+C20+C21+C22+C23</f>
        <v>122543</v>
      </c>
      <c r="D19" s="64">
        <f>+D20+D21+D22+D23</f>
        <v>-42068</v>
      </c>
      <c r="E19" s="64">
        <f>+E20+E21+E22+E23</f>
        <v>80475</v>
      </c>
      <c r="F19" s="49" t="s">
        <v>45</v>
      </c>
      <c r="G19" s="65"/>
      <c r="H19" s="65">
        <v>42000</v>
      </c>
      <c r="I19" s="66">
        <f>G19+H19</f>
        <v>42000</v>
      </c>
      <c r="J19" s="419"/>
    </row>
    <row r="20" spans="1:10">
      <c r="A20" s="67" t="s">
        <v>46</v>
      </c>
      <c r="B20" s="49" t="s">
        <v>47</v>
      </c>
      <c r="C20" s="50">
        <v>122543</v>
      </c>
      <c r="D20" s="50">
        <v>-42068</v>
      </c>
      <c r="E20" s="68">
        <f>C20+D20</f>
        <v>80475</v>
      </c>
      <c r="F20" s="49" t="s">
        <v>48</v>
      </c>
      <c r="G20" s="50"/>
      <c r="H20" s="50"/>
      <c r="I20" s="69">
        <f t="shared" ref="I20:I28" si="2">G20+H20</f>
        <v>0</v>
      </c>
      <c r="J20" s="419"/>
    </row>
    <row r="21" spans="1:10">
      <c r="A21" s="67" t="s">
        <v>49</v>
      </c>
      <c r="B21" s="49" t="s">
        <v>50</v>
      </c>
      <c r="C21" s="50"/>
      <c r="D21" s="50"/>
      <c r="E21" s="68">
        <f>C21+D21</f>
        <v>0</v>
      </c>
      <c r="F21" s="49" t="s">
        <v>51</v>
      </c>
      <c r="G21" s="50"/>
      <c r="H21" s="50"/>
      <c r="I21" s="69">
        <f t="shared" si="2"/>
        <v>0</v>
      </c>
      <c r="J21" s="419"/>
    </row>
    <row r="22" spans="1:10">
      <c r="A22" s="67" t="s">
        <v>52</v>
      </c>
      <c r="B22" s="49" t="s">
        <v>53</v>
      </c>
      <c r="C22" s="50"/>
      <c r="D22" s="50"/>
      <c r="E22" s="68">
        <f>C22+D22</f>
        <v>0</v>
      </c>
      <c r="F22" s="49" t="s">
        <v>54</v>
      </c>
      <c r="G22" s="50"/>
      <c r="H22" s="50"/>
      <c r="I22" s="69">
        <f t="shared" si="2"/>
        <v>0</v>
      </c>
      <c r="J22" s="419"/>
    </row>
    <row r="23" spans="1:10">
      <c r="A23" s="67" t="s">
        <v>55</v>
      </c>
      <c r="B23" s="49" t="s">
        <v>56</v>
      </c>
      <c r="C23" s="50"/>
      <c r="D23" s="50"/>
      <c r="E23" s="68">
        <f>C23+D23</f>
        <v>0</v>
      </c>
      <c r="F23" s="63" t="s">
        <v>57</v>
      </c>
      <c r="G23" s="50"/>
      <c r="H23" s="50"/>
      <c r="I23" s="69">
        <f t="shared" si="2"/>
        <v>0</v>
      </c>
      <c r="J23" s="419"/>
    </row>
    <row r="24" spans="1:10" ht="25.5">
      <c r="A24" s="67" t="s">
        <v>58</v>
      </c>
      <c r="B24" s="49" t="s">
        <v>59</v>
      </c>
      <c r="C24" s="70">
        <f>+C25+C26</f>
        <v>0</v>
      </c>
      <c r="D24" s="70">
        <f>+D25+D26</f>
        <v>20500</v>
      </c>
      <c r="E24" s="70">
        <f>+E25+E26</f>
        <v>20500</v>
      </c>
      <c r="F24" s="49" t="s">
        <v>60</v>
      </c>
      <c r="G24" s="50"/>
      <c r="H24" s="50"/>
      <c r="I24" s="69">
        <f t="shared" si="2"/>
        <v>0</v>
      </c>
      <c r="J24" s="419"/>
    </row>
    <row r="25" spans="1:10">
      <c r="A25" s="62" t="s">
        <v>61</v>
      </c>
      <c r="B25" s="63" t="s">
        <v>62</v>
      </c>
      <c r="C25" s="65"/>
      <c r="D25" s="65"/>
      <c r="E25" s="71">
        <f>C25+D25</f>
        <v>0</v>
      </c>
      <c r="F25" s="44" t="s">
        <v>63</v>
      </c>
      <c r="G25" s="65"/>
      <c r="H25" s="65"/>
      <c r="I25" s="66">
        <f t="shared" si="2"/>
        <v>0</v>
      </c>
      <c r="J25" s="419"/>
    </row>
    <row r="26" spans="1:10">
      <c r="A26" s="67" t="s">
        <v>64</v>
      </c>
      <c r="B26" s="49" t="s">
        <v>65</v>
      </c>
      <c r="C26" s="50"/>
      <c r="D26" s="50">
        <v>20500</v>
      </c>
      <c r="E26" s="68">
        <f>C26+D26</f>
        <v>20500</v>
      </c>
      <c r="F26" s="49" t="s">
        <v>66</v>
      </c>
      <c r="G26" s="50"/>
      <c r="H26" s="50"/>
      <c r="I26" s="69">
        <f t="shared" si="2"/>
        <v>0</v>
      </c>
      <c r="J26" s="419"/>
    </row>
    <row r="27" spans="1:10">
      <c r="A27" s="48" t="s">
        <v>67</v>
      </c>
      <c r="B27" s="49" t="s">
        <v>68</v>
      </c>
      <c r="C27" s="50"/>
      <c r="D27" s="50"/>
      <c r="E27" s="68">
        <f>C27+D27</f>
        <v>0</v>
      </c>
      <c r="F27" s="49" t="s">
        <v>69</v>
      </c>
      <c r="G27" s="50"/>
      <c r="H27" s="50"/>
      <c r="I27" s="69">
        <f t="shared" si="2"/>
        <v>0</v>
      </c>
      <c r="J27" s="419"/>
    </row>
    <row r="28" spans="1:10" ht="26.25" thickBot="1">
      <c r="A28" s="72" t="s">
        <v>70</v>
      </c>
      <c r="B28" s="63" t="s">
        <v>71</v>
      </c>
      <c r="C28" s="65"/>
      <c r="D28" s="65"/>
      <c r="E28" s="71">
        <f>C28+D28</f>
        <v>0</v>
      </c>
      <c r="F28" s="73"/>
      <c r="G28" s="65"/>
      <c r="H28" s="65"/>
      <c r="I28" s="66">
        <f t="shared" si="2"/>
        <v>0</v>
      </c>
      <c r="J28" s="419"/>
    </row>
    <row r="29" spans="1:10" ht="26.25" thickBot="1">
      <c r="A29" s="58" t="s">
        <v>72</v>
      </c>
      <c r="B29" s="59" t="s">
        <v>73</v>
      </c>
      <c r="C29" s="60">
        <f>+C19+C24+C27+C28</f>
        <v>122543</v>
      </c>
      <c r="D29" s="60">
        <f>+D19+D24+D27+D28</f>
        <v>-21568</v>
      </c>
      <c r="E29" s="74">
        <f>+E19+E24+E27+E28</f>
        <v>100975</v>
      </c>
      <c r="F29" s="59" t="s">
        <v>74</v>
      </c>
      <c r="G29" s="60">
        <f>SUM(G19:G28)</f>
        <v>0</v>
      </c>
      <c r="H29" s="60">
        <f>SUM(H19:H28)</f>
        <v>42000</v>
      </c>
      <c r="I29" s="61">
        <f>SUM(I19:I28)</f>
        <v>42000</v>
      </c>
      <c r="J29" s="419"/>
    </row>
    <row r="30" spans="1:10" ht="13.5" thickBot="1">
      <c r="A30" s="58" t="s">
        <v>75</v>
      </c>
      <c r="B30" s="59" t="s">
        <v>76</v>
      </c>
      <c r="C30" s="60">
        <f>+C18+C29</f>
        <v>419624</v>
      </c>
      <c r="D30" s="60">
        <f>+D18+D29</f>
        <v>4647</v>
      </c>
      <c r="E30" s="61">
        <f>+E18+E29</f>
        <v>424271</v>
      </c>
      <c r="F30" s="59" t="s">
        <v>77</v>
      </c>
      <c r="G30" s="60">
        <f>+G18+G29</f>
        <v>377718</v>
      </c>
      <c r="H30" s="60">
        <f>+H18+H29</f>
        <v>13619</v>
      </c>
      <c r="I30" s="61">
        <f>+I18+I29</f>
        <v>391337</v>
      </c>
      <c r="J30" s="419"/>
    </row>
    <row r="31" spans="1:10" ht="13.5" thickBot="1">
      <c r="A31" s="58" t="s">
        <v>78</v>
      </c>
      <c r="B31" s="59" t="s">
        <v>79</v>
      </c>
      <c r="C31" s="60">
        <f>IF(C18-G18&lt;0,G18-C18,"-")</f>
        <v>80637</v>
      </c>
      <c r="D31" s="60" t="str">
        <f>IF(D18-H18&lt;0,H18-D18,"-")</f>
        <v>-</v>
      </c>
      <c r="E31" s="61">
        <f>IF(E18-I18&lt;0,I18-E18,"-")</f>
        <v>26041</v>
      </c>
      <c r="F31" s="59" t="s">
        <v>80</v>
      </c>
      <c r="G31" s="60" t="str">
        <f>IF(C18-G18&gt;0,C18-G18,"-")</f>
        <v>-</v>
      </c>
      <c r="H31" s="60">
        <f>IF(D18-H18&gt;0,D18-H18,"-")</f>
        <v>54596</v>
      </c>
      <c r="I31" s="61" t="str">
        <f>IF(E18-I18&gt;0,E18-I18,"-")</f>
        <v>-</v>
      </c>
      <c r="J31" s="419"/>
    </row>
    <row r="32" spans="1:10" ht="13.5" thickBot="1">
      <c r="A32" s="58" t="s">
        <v>81</v>
      </c>
      <c r="B32" s="59" t="s">
        <v>82</v>
      </c>
      <c r="C32" s="60" t="str">
        <f>IF(C18+C29-G30&lt;0,G30-(C18+C29),"-")</f>
        <v>-</v>
      </c>
      <c r="D32" s="60">
        <f>IF(D18+D29-H30&lt;0,H30-(D18+D29),"-")</f>
        <v>8972</v>
      </c>
      <c r="E32" s="61" t="str">
        <f>IF(E18+E29-I30&lt;0,I30-(E18+E29),"-")</f>
        <v>-</v>
      </c>
      <c r="F32" s="59" t="s">
        <v>83</v>
      </c>
      <c r="G32" s="60">
        <f>IF(C18+C29-G30&gt;0,C18+C29-G30,"-")</f>
        <v>41906</v>
      </c>
      <c r="H32" s="60" t="str">
        <f>IF(D18+D29-H30&gt;0,D18+D29-H30,"-")</f>
        <v>-</v>
      </c>
      <c r="I32" s="61">
        <f>IF(E18+E29-I30&gt;0,E18+E29-I30,"-")</f>
        <v>32934</v>
      </c>
      <c r="J32" s="419"/>
    </row>
    <row r="33" spans="2:6">
      <c r="B33" s="422"/>
      <c r="C33" s="422"/>
      <c r="D33" s="422"/>
      <c r="E33" s="422"/>
      <c r="F33" s="422"/>
    </row>
  </sheetData>
  <mergeCells count="5">
    <mergeCell ref="J1:J32"/>
    <mergeCell ref="A3:A4"/>
    <mergeCell ref="B33:F33"/>
    <mergeCell ref="G1:I1"/>
    <mergeCell ref="B1:F1"/>
  </mergeCells>
  <pageMargins left="0.7" right="0.7" top="0.75" bottom="0.75" header="0.3" footer="0.3"/>
  <pageSetup paperSize="9" scale="75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H159"/>
  <sheetViews>
    <sheetView tabSelected="1" workbookViewId="0">
      <selection activeCell="F1" sqref="F1:H1"/>
    </sheetView>
  </sheetViews>
  <sheetFormatPr defaultRowHeight="12.75"/>
  <cols>
    <col min="1" max="1" width="13.85546875" style="4" customWidth="1"/>
    <col min="2" max="2" width="53.140625" style="5" customWidth="1"/>
    <col min="3" max="3" width="12.140625" style="6" customWidth="1"/>
    <col min="4" max="4" width="12.140625" style="324" customWidth="1"/>
    <col min="5" max="5" width="12.140625" style="249" customWidth="1"/>
    <col min="6" max="6" width="12.140625" style="6" customWidth="1"/>
    <col min="7" max="7" width="12.140625" style="324" customWidth="1"/>
    <col min="8" max="8" width="12.140625" style="249" customWidth="1"/>
    <col min="9" max="256" width="9.140625" style="249"/>
    <col min="257" max="257" width="13.85546875" style="249" customWidth="1"/>
    <col min="258" max="258" width="53.140625" style="249" customWidth="1"/>
    <col min="259" max="264" width="12.140625" style="249" customWidth="1"/>
    <col min="265" max="512" width="9.140625" style="249"/>
    <col min="513" max="513" width="13.85546875" style="249" customWidth="1"/>
    <col min="514" max="514" width="53.140625" style="249" customWidth="1"/>
    <col min="515" max="520" width="12.140625" style="249" customWidth="1"/>
    <col min="521" max="768" width="9.140625" style="249"/>
    <col min="769" max="769" width="13.85546875" style="249" customWidth="1"/>
    <col min="770" max="770" width="53.140625" style="249" customWidth="1"/>
    <col min="771" max="776" width="12.140625" style="249" customWidth="1"/>
    <col min="777" max="1024" width="9.140625" style="249"/>
    <col min="1025" max="1025" width="13.85546875" style="249" customWidth="1"/>
    <col min="1026" max="1026" width="53.140625" style="249" customWidth="1"/>
    <col min="1027" max="1032" width="12.140625" style="249" customWidth="1"/>
    <col min="1033" max="1280" width="9.140625" style="249"/>
    <col min="1281" max="1281" width="13.85546875" style="249" customWidth="1"/>
    <col min="1282" max="1282" width="53.140625" style="249" customWidth="1"/>
    <col min="1283" max="1288" width="12.140625" style="249" customWidth="1"/>
    <col min="1289" max="1536" width="9.140625" style="249"/>
    <col min="1537" max="1537" width="13.85546875" style="249" customWidth="1"/>
    <col min="1538" max="1538" width="53.140625" style="249" customWidth="1"/>
    <col min="1539" max="1544" width="12.140625" style="249" customWidth="1"/>
    <col min="1545" max="1792" width="9.140625" style="249"/>
    <col min="1793" max="1793" width="13.85546875" style="249" customWidth="1"/>
    <col min="1794" max="1794" width="53.140625" style="249" customWidth="1"/>
    <col min="1795" max="1800" width="12.140625" style="249" customWidth="1"/>
    <col min="1801" max="2048" width="9.140625" style="249"/>
    <col min="2049" max="2049" width="13.85546875" style="249" customWidth="1"/>
    <col min="2050" max="2050" width="53.140625" style="249" customWidth="1"/>
    <col min="2051" max="2056" width="12.140625" style="249" customWidth="1"/>
    <col min="2057" max="2304" width="9.140625" style="249"/>
    <col min="2305" max="2305" width="13.85546875" style="249" customWidth="1"/>
    <col min="2306" max="2306" width="53.140625" style="249" customWidth="1"/>
    <col min="2307" max="2312" width="12.140625" style="249" customWidth="1"/>
    <col min="2313" max="2560" width="9.140625" style="249"/>
    <col min="2561" max="2561" width="13.85546875" style="249" customWidth="1"/>
    <col min="2562" max="2562" width="53.140625" style="249" customWidth="1"/>
    <col min="2563" max="2568" width="12.140625" style="249" customWidth="1"/>
    <col min="2569" max="2816" width="9.140625" style="249"/>
    <col min="2817" max="2817" width="13.85546875" style="249" customWidth="1"/>
    <col min="2818" max="2818" width="53.140625" style="249" customWidth="1"/>
    <col min="2819" max="2824" width="12.140625" style="249" customWidth="1"/>
    <col min="2825" max="3072" width="9.140625" style="249"/>
    <col min="3073" max="3073" width="13.85546875" style="249" customWidth="1"/>
    <col min="3074" max="3074" width="53.140625" style="249" customWidth="1"/>
    <col min="3075" max="3080" width="12.140625" style="249" customWidth="1"/>
    <col min="3081" max="3328" width="9.140625" style="249"/>
    <col min="3329" max="3329" width="13.85546875" style="249" customWidth="1"/>
    <col min="3330" max="3330" width="53.140625" style="249" customWidth="1"/>
    <col min="3331" max="3336" width="12.140625" style="249" customWidth="1"/>
    <col min="3337" max="3584" width="9.140625" style="249"/>
    <col min="3585" max="3585" width="13.85546875" style="249" customWidth="1"/>
    <col min="3586" max="3586" width="53.140625" style="249" customWidth="1"/>
    <col min="3587" max="3592" width="12.140625" style="249" customWidth="1"/>
    <col min="3593" max="3840" width="9.140625" style="249"/>
    <col min="3841" max="3841" width="13.85546875" style="249" customWidth="1"/>
    <col min="3842" max="3842" width="53.140625" style="249" customWidth="1"/>
    <col min="3843" max="3848" width="12.140625" style="249" customWidth="1"/>
    <col min="3849" max="4096" width="9.140625" style="249"/>
    <col min="4097" max="4097" width="13.85546875" style="249" customWidth="1"/>
    <col min="4098" max="4098" width="53.140625" style="249" customWidth="1"/>
    <col min="4099" max="4104" width="12.140625" style="249" customWidth="1"/>
    <col min="4105" max="4352" width="9.140625" style="249"/>
    <col min="4353" max="4353" width="13.85546875" style="249" customWidth="1"/>
    <col min="4354" max="4354" width="53.140625" style="249" customWidth="1"/>
    <col min="4355" max="4360" width="12.140625" style="249" customWidth="1"/>
    <col min="4361" max="4608" width="9.140625" style="249"/>
    <col min="4609" max="4609" width="13.85546875" style="249" customWidth="1"/>
    <col min="4610" max="4610" width="53.140625" style="249" customWidth="1"/>
    <col min="4611" max="4616" width="12.140625" style="249" customWidth="1"/>
    <col min="4617" max="4864" width="9.140625" style="249"/>
    <col min="4865" max="4865" width="13.85546875" style="249" customWidth="1"/>
    <col min="4866" max="4866" width="53.140625" style="249" customWidth="1"/>
    <col min="4867" max="4872" width="12.140625" style="249" customWidth="1"/>
    <col min="4873" max="5120" width="9.140625" style="249"/>
    <col min="5121" max="5121" width="13.85546875" style="249" customWidth="1"/>
    <col min="5122" max="5122" width="53.140625" style="249" customWidth="1"/>
    <col min="5123" max="5128" width="12.140625" style="249" customWidth="1"/>
    <col min="5129" max="5376" width="9.140625" style="249"/>
    <col min="5377" max="5377" width="13.85546875" style="249" customWidth="1"/>
    <col min="5378" max="5378" width="53.140625" style="249" customWidth="1"/>
    <col min="5379" max="5384" width="12.140625" style="249" customWidth="1"/>
    <col min="5385" max="5632" width="9.140625" style="249"/>
    <col min="5633" max="5633" width="13.85546875" style="249" customWidth="1"/>
    <col min="5634" max="5634" width="53.140625" style="249" customWidth="1"/>
    <col min="5635" max="5640" width="12.140625" style="249" customWidth="1"/>
    <col min="5641" max="5888" width="9.140625" style="249"/>
    <col min="5889" max="5889" width="13.85546875" style="249" customWidth="1"/>
    <col min="5890" max="5890" width="53.140625" style="249" customWidth="1"/>
    <col min="5891" max="5896" width="12.140625" style="249" customWidth="1"/>
    <col min="5897" max="6144" width="9.140625" style="249"/>
    <col min="6145" max="6145" width="13.85546875" style="249" customWidth="1"/>
    <col min="6146" max="6146" width="53.140625" style="249" customWidth="1"/>
    <col min="6147" max="6152" width="12.140625" style="249" customWidth="1"/>
    <col min="6153" max="6400" width="9.140625" style="249"/>
    <col min="6401" max="6401" width="13.85546875" style="249" customWidth="1"/>
    <col min="6402" max="6402" width="53.140625" style="249" customWidth="1"/>
    <col min="6403" max="6408" width="12.140625" style="249" customWidth="1"/>
    <col min="6409" max="6656" width="9.140625" style="249"/>
    <col min="6657" max="6657" width="13.85546875" style="249" customWidth="1"/>
    <col min="6658" max="6658" width="53.140625" style="249" customWidth="1"/>
    <col min="6659" max="6664" width="12.140625" style="249" customWidth="1"/>
    <col min="6665" max="6912" width="9.140625" style="249"/>
    <col min="6913" max="6913" width="13.85546875" style="249" customWidth="1"/>
    <col min="6914" max="6914" width="53.140625" style="249" customWidth="1"/>
    <col min="6915" max="6920" width="12.140625" style="249" customWidth="1"/>
    <col min="6921" max="7168" width="9.140625" style="249"/>
    <col min="7169" max="7169" width="13.85546875" style="249" customWidth="1"/>
    <col min="7170" max="7170" width="53.140625" style="249" customWidth="1"/>
    <col min="7171" max="7176" width="12.140625" style="249" customWidth="1"/>
    <col min="7177" max="7424" width="9.140625" style="249"/>
    <col min="7425" max="7425" width="13.85546875" style="249" customWidth="1"/>
    <col min="7426" max="7426" width="53.140625" style="249" customWidth="1"/>
    <col min="7427" max="7432" width="12.140625" style="249" customWidth="1"/>
    <col min="7433" max="7680" width="9.140625" style="249"/>
    <col min="7681" max="7681" width="13.85546875" style="249" customWidth="1"/>
    <col min="7682" max="7682" width="53.140625" style="249" customWidth="1"/>
    <col min="7683" max="7688" width="12.140625" style="249" customWidth="1"/>
    <col min="7689" max="7936" width="9.140625" style="249"/>
    <col min="7937" max="7937" width="13.85546875" style="249" customWidth="1"/>
    <col min="7938" max="7938" width="53.140625" style="249" customWidth="1"/>
    <col min="7939" max="7944" width="12.140625" style="249" customWidth="1"/>
    <col min="7945" max="8192" width="9.140625" style="249"/>
    <col min="8193" max="8193" width="13.85546875" style="249" customWidth="1"/>
    <col min="8194" max="8194" width="53.140625" style="249" customWidth="1"/>
    <col min="8195" max="8200" width="12.140625" style="249" customWidth="1"/>
    <col min="8201" max="8448" width="9.140625" style="249"/>
    <col min="8449" max="8449" width="13.85546875" style="249" customWidth="1"/>
    <col min="8450" max="8450" width="53.140625" style="249" customWidth="1"/>
    <col min="8451" max="8456" width="12.140625" style="249" customWidth="1"/>
    <col min="8457" max="8704" width="9.140625" style="249"/>
    <col min="8705" max="8705" width="13.85546875" style="249" customWidth="1"/>
    <col min="8706" max="8706" width="53.140625" style="249" customWidth="1"/>
    <col min="8707" max="8712" width="12.140625" style="249" customWidth="1"/>
    <col min="8713" max="8960" width="9.140625" style="249"/>
    <col min="8961" max="8961" width="13.85546875" style="249" customWidth="1"/>
    <col min="8962" max="8962" width="53.140625" style="249" customWidth="1"/>
    <col min="8963" max="8968" width="12.140625" style="249" customWidth="1"/>
    <col min="8969" max="9216" width="9.140625" style="249"/>
    <col min="9217" max="9217" width="13.85546875" style="249" customWidth="1"/>
    <col min="9218" max="9218" width="53.140625" style="249" customWidth="1"/>
    <col min="9219" max="9224" width="12.140625" style="249" customWidth="1"/>
    <col min="9225" max="9472" width="9.140625" style="249"/>
    <col min="9473" max="9473" width="13.85546875" style="249" customWidth="1"/>
    <col min="9474" max="9474" width="53.140625" style="249" customWidth="1"/>
    <col min="9475" max="9480" width="12.140625" style="249" customWidth="1"/>
    <col min="9481" max="9728" width="9.140625" style="249"/>
    <col min="9729" max="9729" width="13.85546875" style="249" customWidth="1"/>
    <col min="9730" max="9730" width="53.140625" style="249" customWidth="1"/>
    <col min="9731" max="9736" width="12.140625" style="249" customWidth="1"/>
    <col min="9737" max="9984" width="9.140625" style="249"/>
    <col min="9985" max="9985" width="13.85546875" style="249" customWidth="1"/>
    <col min="9986" max="9986" width="53.140625" style="249" customWidth="1"/>
    <col min="9987" max="9992" width="12.140625" style="249" customWidth="1"/>
    <col min="9993" max="10240" width="9.140625" style="249"/>
    <col min="10241" max="10241" width="13.85546875" style="249" customWidth="1"/>
    <col min="10242" max="10242" width="53.140625" style="249" customWidth="1"/>
    <col min="10243" max="10248" width="12.140625" style="249" customWidth="1"/>
    <col min="10249" max="10496" width="9.140625" style="249"/>
    <col min="10497" max="10497" width="13.85546875" style="249" customWidth="1"/>
    <col min="10498" max="10498" width="53.140625" style="249" customWidth="1"/>
    <col min="10499" max="10504" width="12.140625" style="249" customWidth="1"/>
    <col min="10505" max="10752" width="9.140625" style="249"/>
    <col min="10753" max="10753" width="13.85546875" style="249" customWidth="1"/>
    <col min="10754" max="10754" width="53.140625" style="249" customWidth="1"/>
    <col min="10755" max="10760" width="12.140625" style="249" customWidth="1"/>
    <col min="10761" max="11008" width="9.140625" style="249"/>
    <col min="11009" max="11009" width="13.85546875" style="249" customWidth="1"/>
    <col min="11010" max="11010" width="53.140625" style="249" customWidth="1"/>
    <col min="11011" max="11016" width="12.140625" style="249" customWidth="1"/>
    <col min="11017" max="11264" width="9.140625" style="249"/>
    <col min="11265" max="11265" width="13.85546875" style="249" customWidth="1"/>
    <col min="11266" max="11266" width="53.140625" style="249" customWidth="1"/>
    <col min="11267" max="11272" width="12.140625" style="249" customWidth="1"/>
    <col min="11273" max="11520" width="9.140625" style="249"/>
    <col min="11521" max="11521" width="13.85546875" style="249" customWidth="1"/>
    <col min="11522" max="11522" width="53.140625" style="249" customWidth="1"/>
    <col min="11523" max="11528" width="12.140625" style="249" customWidth="1"/>
    <col min="11529" max="11776" width="9.140625" style="249"/>
    <col min="11777" max="11777" width="13.85546875" style="249" customWidth="1"/>
    <col min="11778" max="11778" width="53.140625" style="249" customWidth="1"/>
    <col min="11779" max="11784" width="12.140625" style="249" customWidth="1"/>
    <col min="11785" max="12032" width="9.140625" style="249"/>
    <col min="12033" max="12033" width="13.85546875" style="249" customWidth="1"/>
    <col min="12034" max="12034" width="53.140625" style="249" customWidth="1"/>
    <col min="12035" max="12040" width="12.140625" style="249" customWidth="1"/>
    <col min="12041" max="12288" width="9.140625" style="249"/>
    <col min="12289" max="12289" width="13.85546875" style="249" customWidth="1"/>
    <col min="12290" max="12290" width="53.140625" style="249" customWidth="1"/>
    <col min="12291" max="12296" width="12.140625" style="249" customWidth="1"/>
    <col min="12297" max="12544" width="9.140625" style="249"/>
    <col min="12545" max="12545" width="13.85546875" style="249" customWidth="1"/>
    <col min="12546" max="12546" width="53.140625" style="249" customWidth="1"/>
    <col min="12547" max="12552" width="12.140625" style="249" customWidth="1"/>
    <col min="12553" max="12800" width="9.140625" style="249"/>
    <col min="12801" max="12801" width="13.85546875" style="249" customWidth="1"/>
    <col min="12802" max="12802" width="53.140625" style="249" customWidth="1"/>
    <col min="12803" max="12808" width="12.140625" style="249" customWidth="1"/>
    <col min="12809" max="13056" width="9.140625" style="249"/>
    <col min="13057" max="13057" width="13.85546875" style="249" customWidth="1"/>
    <col min="13058" max="13058" width="53.140625" style="249" customWidth="1"/>
    <col min="13059" max="13064" width="12.140625" style="249" customWidth="1"/>
    <col min="13065" max="13312" width="9.140625" style="249"/>
    <col min="13313" max="13313" width="13.85546875" style="249" customWidth="1"/>
    <col min="13314" max="13314" width="53.140625" style="249" customWidth="1"/>
    <col min="13315" max="13320" width="12.140625" style="249" customWidth="1"/>
    <col min="13321" max="13568" width="9.140625" style="249"/>
    <col min="13569" max="13569" width="13.85546875" style="249" customWidth="1"/>
    <col min="13570" max="13570" width="53.140625" style="249" customWidth="1"/>
    <col min="13571" max="13576" width="12.140625" style="249" customWidth="1"/>
    <col min="13577" max="13824" width="9.140625" style="249"/>
    <col min="13825" max="13825" width="13.85546875" style="249" customWidth="1"/>
    <col min="13826" max="13826" width="53.140625" style="249" customWidth="1"/>
    <col min="13827" max="13832" width="12.140625" style="249" customWidth="1"/>
    <col min="13833" max="14080" width="9.140625" style="249"/>
    <col min="14081" max="14081" width="13.85546875" style="249" customWidth="1"/>
    <col min="14082" max="14082" width="53.140625" style="249" customWidth="1"/>
    <col min="14083" max="14088" width="12.140625" style="249" customWidth="1"/>
    <col min="14089" max="14336" width="9.140625" style="249"/>
    <col min="14337" max="14337" width="13.85546875" style="249" customWidth="1"/>
    <col min="14338" max="14338" width="53.140625" style="249" customWidth="1"/>
    <col min="14339" max="14344" width="12.140625" style="249" customWidth="1"/>
    <col min="14345" max="14592" width="9.140625" style="249"/>
    <col min="14593" max="14593" width="13.85546875" style="249" customWidth="1"/>
    <col min="14594" max="14594" width="53.140625" style="249" customWidth="1"/>
    <col min="14595" max="14600" width="12.140625" style="249" customWidth="1"/>
    <col min="14601" max="14848" width="9.140625" style="249"/>
    <col min="14849" max="14849" width="13.85546875" style="249" customWidth="1"/>
    <col min="14850" max="14850" width="53.140625" style="249" customWidth="1"/>
    <col min="14851" max="14856" width="12.140625" style="249" customWidth="1"/>
    <col min="14857" max="15104" width="9.140625" style="249"/>
    <col min="15105" max="15105" width="13.85546875" style="249" customWidth="1"/>
    <col min="15106" max="15106" width="53.140625" style="249" customWidth="1"/>
    <col min="15107" max="15112" width="12.140625" style="249" customWidth="1"/>
    <col min="15113" max="15360" width="9.140625" style="249"/>
    <col min="15361" max="15361" width="13.85546875" style="249" customWidth="1"/>
    <col min="15362" max="15362" width="53.140625" style="249" customWidth="1"/>
    <col min="15363" max="15368" width="12.140625" style="249" customWidth="1"/>
    <col min="15369" max="15616" width="9.140625" style="249"/>
    <col min="15617" max="15617" width="13.85546875" style="249" customWidth="1"/>
    <col min="15618" max="15618" width="53.140625" style="249" customWidth="1"/>
    <col min="15619" max="15624" width="12.140625" style="249" customWidth="1"/>
    <col min="15625" max="15872" width="9.140625" style="249"/>
    <col min="15873" max="15873" width="13.85546875" style="249" customWidth="1"/>
    <col min="15874" max="15874" width="53.140625" style="249" customWidth="1"/>
    <col min="15875" max="15880" width="12.140625" style="249" customWidth="1"/>
    <col min="15881" max="16128" width="9.140625" style="249"/>
    <col min="16129" max="16129" width="13.85546875" style="249" customWidth="1"/>
    <col min="16130" max="16130" width="53.140625" style="249" customWidth="1"/>
    <col min="16131" max="16136" width="12.140625" style="249" customWidth="1"/>
    <col min="16137" max="16384" width="9.140625" style="249"/>
  </cols>
  <sheetData>
    <row r="1" spans="1:8" s="93" customFormat="1" ht="26.25" customHeight="1" thickBot="1">
      <c r="A1" s="115" t="s">
        <v>440</v>
      </c>
      <c r="B1" s="92"/>
      <c r="D1" s="294"/>
      <c r="E1" s="94"/>
      <c r="F1" s="474" t="s">
        <v>458</v>
      </c>
      <c r="G1" s="474"/>
      <c r="H1" s="474"/>
    </row>
    <row r="2" spans="1:8" s="2" customFormat="1" ht="21" customHeight="1" thickBot="1">
      <c r="A2" s="117" t="s">
        <v>5</v>
      </c>
      <c r="B2" s="466" t="s">
        <v>364</v>
      </c>
      <c r="C2" s="482" t="s">
        <v>382</v>
      </c>
      <c r="D2" s="478"/>
      <c r="E2" s="479"/>
      <c r="F2" s="482" t="s">
        <v>365</v>
      </c>
      <c r="G2" s="478"/>
      <c r="H2" s="479"/>
    </row>
    <row r="3" spans="1:8" s="2" customFormat="1" ht="26.25" thickBot="1">
      <c r="A3" s="117" t="s">
        <v>127</v>
      </c>
      <c r="B3" s="467"/>
      <c r="C3" s="483"/>
      <c r="D3" s="480"/>
      <c r="E3" s="481"/>
      <c r="F3" s="483"/>
      <c r="G3" s="480"/>
      <c r="H3" s="481"/>
    </row>
    <row r="4" spans="1:8" s="2" customFormat="1" ht="15.95" customHeight="1" thickBot="1">
      <c r="A4" s="95"/>
      <c r="B4" s="95"/>
      <c r="C4" s="1"/>
      <c r="D4" s="295"/>
      <c r="E4" s="1"/>
      <c r="F4" s="1"/>
      <c r="G4" s="295"/>
      <c r="H4" s="1"/>
    </row>
    <row r="5" spans="1:8" ht="39" thickBot="1">
      <c r="A5" s="96" t="s">
        <v>129</v>
      </c>
      <c r="B5" s="97" t="s">
        <v>130</v>
      </c>
      <c r="C5" s="252" t="s">
        <v>131</v>
      </c>
      <c r="D5" s="296" t="s">
        <v>366</v>
      </c>
      <c r="E5" s="253" t="s">
        <v>438</v>
      </c>
      <c r="F5" s="252" t="s">
        <v>131</v>
      </c>
      <c r="G5" s="296" t="s">
        <v>366</v>
      </c>
      <c r="H5" s="253" t="s">
        <v>438</v>
      </c>
    </row>
    <row r="6" spans="1:8" s="101" customFormat="1" ht="12.95" customHeight="1" thickBot="1">
      <c r="A6" s="98" t="s">
        <v>6</v>
      </c>
      <c r="B6" s="99" t="s">
        <v>7</v>
      </c>
      <c r="C6" s="99" t="s">
        <v>8</v>
      </c>
      <c r="D6" s="297" t="s">
        <v>9</v>
      </c>
      <c r="E6" s="100" t="s">
        <v>10</v>
      </c>
      <c r="F6" s="99" t="s">
        <v>8</v>
      </c>
      <c r="G6" s="297" t="s">
        <v>9</v>
      </c>
      <c r="H6" s="100" t="s">
        <v>10</v>
      </c>
    </row>
    <row r="7" spans="1:8" s="101" customFormat="1" ht="15.95" customHeight="1" thickBot="1">
      <c r="A7" s="96"/>
      <c r="B7" s="96" t="s">
        <v>3</v>
      </c>
      <c r="C7" s="254"/>
      <c r="D7" s="297"/>
      <c r="E7" s="121"/>
      <c r="F7" s="254"/>
      <c r="G7" s="297"/>
      <c r="H7" s="121"/>
    </row>
    <row r="8" spans="1:8" s="101" customFormat="1" ht="12" customHeight="1" thickBot="1">
      <c r="A8" s="106" t="s">
        <v>15</v>
      </c>
      <c r="B8" s="122" t="s">
        <v>132</v>
      </c>
      <c r="C8" s="216">
        <f t="shared" ref="C8" si="0">+C9+C10+C11+C12+C13+C14</f>
        <v>0</v>
      </c>
      <c r="D8" s="263"/>
      <c r="E8" s="218">
        <v>0</v>
      </c>
      <c r="F8" s="216">
        <f t="shared" ref="F8" si="1">+F9+F10+F11+F12+F13+F14</f>
        <v>0</v>
      </c>
      <c r="G8" s="263"/>
      <c r="H8" s="218">
        <v>0</v>
      </c>
    </row>
    <row r="9" spans="1:8" s="3" customFormat="1" ht="12" customHeight="1">
      <c r="A9" s="102" t="s">
        <v>133</v>
      </c>
      <c r="B9" s="11" t="s">
        <v>134</v>
      </c>
      <c r="C9" s="219"/>
      <c r="D9" s="298"/>
      <c r="E9" s="221"/>
      <c r="F9" s="219"/>
      <c r="G9" s="298"/>
      <c r="H9" s="221"/>
    </row>
    <row r="10" spans="1:8" s="104" customFormat="1" ht="12" customHeight="1">
      <c r="A10" s="103" t="s">
        <v>135</v>
      </c>
      <c r="B10" s="12" t="s">
        <v>136</v>
      </c>
      <c r="C10" s="222"/>
      <c r="D10" s="299"/>
      <c r="E10" s="224"/>
      <c r="F10" s="222"/>
      <c r="G10" s="299"/>
      <c r="H10" s="224"/>
    </row>
    <row r="11" spans="1:8" s="104" customFormat="1" ht="12" customHeight="1">
      <c r="A11" s="103" t="s">
        <v>137</v>
      </c>
      <c r="B11" s="12" t="s">
        <v>138</v>
      </c>
      <c r="C11" s="222"/>
      <c r="D11" s="299"/>
      <c r="E11" s="224"/>
      <c r="F11" s="222"/>
      <c r="G11" s="299"/>
      <c r="H11" s="224"/>
    </row>
    <row r="12" spans="1:8" s="104" customFormat="1" ht="12" customHeight="1">
      <c r="A12" s="103" t="s">
        <v>139</v>
      </c>
      <c r="B12" s="12" t="s">
        <v>140</v>
      </c>
      <c r="C12" s="222"/>
      <c r="D12" s="299"/>
      <c r="E12" s="224"/>
      <c r="F12" s="222"/>
      <c r="G12" s="299"/>
      <c r="H12" s="224"/>
    </row>
    <row r="13" spans="1:8" s="104" customFormat="1" ht="12" customHeight="1">
      <c r="A13" s="103" t="s">
        <v>141</v>
      </c>
      <c r="B13" s="12" t="s">
        <v>142</v>
      </c>
      <c r="C13" s="222"/>
      <c r="D13" s="299"/>
      <c r="E13" s="224"/>
      <c r="F13" s="222"/>
      <c r="G13" s="299"/>
      <c r="H13" s="224"/>
    </row>
    <row r="14" spans="1:8" s="3" customFormat="1" ht="12" customHeight="1" thickBot="1">
      <c r="A14" s="105" t="s">
        <v>143</v>
      </c>
      <c r="B14" s="13" t="s">
        <v>144</v>
      </c>
      <c r="C14" s="222"/>
      <c r="D14" s="299"/>
      <c r="E14" s="224"/>
      <c r="F14" s="222"/>
      <c r="G14" s="299"/>
      <c r="H14" s="224"/>
    </row>
    <row r="15" spans="1:8" s="3" customFormat="1" ht="12" customHeight="1" thickBot="1">
      <c r="A15" s="106" t="s">
        <v>18</v>
      </c>
      <c r="B15" s="14" t="s">
        <v>145</v>
      </c>
      <c r="C15" s="216">
        <f t="shared" ref="C15" si="2">+C16+C17+C18+C19+C20</f>
        <v>0</v>
      </c>
      <c r="D15" s="263"/>
      <c r="E15" s="218"/>
      <c r="F15" s="216">
        <f t="shared" ref="F15" si="3">+F16+F17+F18+F19+F20</f>
        <v>0</v>
      </c>
      <c r="G15" s="263"/>
      <c r="H15" s="218"/>
    </row>
    <row r="16" spans="1:8" s="3" customFormat="1" ht="12" customHeight="1">
      <c r="A16" s="102" t="s">
        <v>146</v>
      </c>
      <c r="B16" s="11" t="s">
        <v>147</v>
      </c>
      <c r="C16" s="219"/>
      <c r="D16" s="298"/>
      <c r="E16" s="221"/>
      <c r="F16" s="219"/>
      <c r="G16" s="298"/>
      <c r="H16" s="221"/>
    </row>
    <row r="17" spans="1:8" s="3" customFormat="1" ht="12" customHeight="1">
      <c r="A17" s="103" t="s">
        <v>148</v>
      </c>
      <c r="B17" s="12" t="s">
        <v>149</v>
      </c>
      <c r="C17" s="222"/>
      <c r="D17" s="299"/>
      <c r="E17" s="224"/>
      <c r="F17" s="222"/>
      <c r="G17" s="299"/>
      <c r="H17" s="224"/>
    </row>
    <row r="18" spans="1:8" s="3" customFormat="1" ht="12" customHeight="1">
      <c r="A18" s="103" t="s">
        <v>150</v>
      </c>
      <c r="B18" s="12" t="s">
        <v>151</v>
      </c>
      <c r="C18" s="222"/>
      <c r="D18" s="299"/>
      <c r="E18" s="224"/>
      <c r="F18" s="222"/>
      <c r="G18" s="299"/>
      <c r="H18" s="224"/>
    </row>
    <row r="19" spans="1:8" s="3" customFormat="1" ht="12" customHeight="1">
      <c r="A19" s="103" t="s">
        <v>152</v>
      </c>
      <c r="B19" s="12" t="s">
        <v>153</v>
      </c>
      <c r="C19" s="222"/>
      <c r="D19" s="299"/>
      <c r="E19" s="224"/>
      <c r="F19" s="222"/>
      <c r="G19" s="299"/>
      <c r="H19" s="224"/>
    </row>
    <row r="20" spans="1:8" s="3" customFormat="1" ht="12" customHeight="1">
      <c r="A20" s="103" t="s">
        <v>154</v>
      </c>
      <c r="B20" s="12" t="s">
        <v>155</v>
      </c>
      <c r="C20" s="222"/>
      <c r="D20" s="299"/>
      <c r="E20" s="224"/>
      <c r="F20" s="222"/>
      <c r="G20" s="299"/>
      <c r="H20" s="224"/>
    </row>
    <row r="21" spans="1:8" s="104" customFormat="1" ht="12" customHeight="1" thickBot="1">
      <c r="A21" s="105" t="s">
        <v>156</v>
      </c>
      <c r="B21" s="13" t="s">
        <v>157</v>
      </c>
      <c r="C21" s="225"/>
      <c r="D21" s="300"/>
      <c r="E21" s="227"/>
      <c r="F21" s="225"/>
      <c r="G21" s="300"/>
      <c r="H21" s="227"/>
    </row>
    <row r="22" spans="1:8" s="104" customFormat="1" ht="12" customHeight="1" thickBot="1">
      <c r="A22" s="106" t="s">
        <v>21</v>
      </c>
      <c r="B22" s="122" t="s">
        <v>158</v>
      </c>
      <c r="C22" s="216">
        <f t="shared" ref="C22" si="4">+C23+C24+C25+C26+C27</f>
        <v>0</v>
      </c>
      <c r="D22" s="263"/>
      <c r="E22" s="218"/>
      <c r="F22" s="216">
        <f t="shared" ref="F22" si="5">+F23+F24+F25+F26+F27</f>
        <v>0</v>
      </c>
      <c r="G22" s="263"/>
      <c r="H22" s="218"/>
    </row>
    <row r="23" spans="1:8" s="104" customFormat="1" ht="12" customHeight="1">
      <c r="A23" s="102" t="s">
        <v>159</v>
      </c>
      <c r="B23" s="11" t="s">
        <v>160</v>
      </c>
      <c r="C23" s="219"/>
      <c r="D23" s="298"/>
      <c r="E23" s="221"/>
      <c r="F23" s="219"/>
      <c r="G23" s="298"/>
      <c r="H23" s="221"/>
    </row>
    <row r="24" spans="1:8" s="3" customFormat="1" ht="12" customHeight="1">
      <c r="A24" s="103" t="s">
        <v>161</v>
      </c>
      <c r="B24" s="12" t="s">
        <v>162</v>
      </c>
      <c r="C24" s="222"/>
      <c r="D24" s="299"/>
      <c r="E24" s="224"/>
      <c r="F24" s="222"/>
      <c r="G24" s="299"/>
      <c r="H24" s="224"/>
    </row>
    <row r="25" spans="1:8" s="104" customFormat="1" ht="12" customHeight="1">
      <c r="A25" s="103" t="s">
        <v>163</v>
      </c>
      <c r="B25" s="12" t="s">
        <v>164</v>
      </c>
      <c r="C25" s="222"/>
      <c r="D25" s="299"/>
      <c r="E25" s="224"/>
      <c r="F25" s="222"/>
      <c r="G25" s="299"/>
      <c r="H25" s="224"/>
    </row>
    <row r="26" spans="1:8" s="104" customFormat="1" ht="12" customHeight="1">
      <c r="A26" s="103" t="s">
        <v>165</v>
      </c>
      <c r="B26" s="12" t="s">
        <v>166</v>
      </c>
      <c r="C26" s="222"/>
      <c r="D26" s="299"/>
      <c r="E26" s="224"/>
      <c r="F26" s="222"/>
      <c r="G26" s="299"/>
      <c r="H26" s="224"/>
    </row>
    <row r="27" spans="1:8" s="104" customFormat="1" ht="12" customHeight="1">
      <c r="A27" s="103" t="s">
        <v>167</v>
      </c>
      <c r="B27" s="12" t="s">
        <v>168</v>
      </c>
      <c r="C27" s="222"/>
      <c r="D27" s="299"/>
      <c r="E27" s="224"/>
      <c r="F27" s="222"/>
      <c r="G27" s="299"/>
      <c r="H27" s="224"/>
    </row>
    <row r="28" spans="1:8" s="104" customFormat="1" ht="12" customHeight="1" thickBot="1">
      <c r="A28" s="105" t="s">
        <v>169</v>
      </c>
      <c r="B28" s="13" t="s">
        <v>170</v>
      </c>
      <c r="C28" s="225"/>
      <c r="D28" s="300"/>
      <c r="E28" s="227"/>
      <c r="F28" s="225"/>
      <c r="G28" s="300"/>
      <c r="H28" s="227"/>
    </row>
    <row r="29" spans="1:8" s="104" customFormat="1" ht="12" customHeight="1" thickBot="1">
      <c r="A29" s="106" t="s">
        <v>171</v>
      </c>
      <c r="B29" s="122" t="s">
        <v>172</v>
      </c>
      <c r="C29" s="216">
        <f t="shared" ref="C29" si="6">+C30+C31+C32+C33+C34+C35+C36</f>
        <v>0</v>
      </c>
      <c r="D29" s="301"/>
      <c r="E29" s="218"/>
      <c r="F29" s="216">
        <f t="shared" ref="F29" si="7">+F30+F31+F32+F33+F34+F35+F36</f>
        <v>0</v>
      </c>
      <c r="G29" s="301"/>
      <c r="H29" s="218"/>
    </row>
    <row r="30" spans="1:8" s="104" customFormat="1" ht="12" customHeight="1">
      <c r="A30" s="102" t="s">
        <v>173</v>
      </c>
      <c r="B30" s="11" t="s">
        <v>174</v>
      </c>
      <c r="C30" s="219"/>
      <c r="D30" s="302"/>
      <c r="E30" s="221"/>
      <c r="F30" s="219"/>
      <c r="G30" s="302"/>
      <c r="H30" s="221"/>
    </row>
    <row r="31" spans="1:8" s="104" customFormat="1" ht="12" customHeight="1">
      <c r="A31" s="103" t="s">
        <v>175</v>
      </c>
      <c r="B31" s="12" t="s">
        <v>176</v>
      </c>
      <c r="C31" s="222"/>
      <c r="D31" s="303"/>
      <c r="E31" s="224"/>
      <c r="F31" s="222"/>
      <c r="G31" s="303"/>
      <c r="H31" s="224"/>
    </row>
    <row r="32" spans="1:8" s="104" customFormat="1" ht="12" customHeight="1">
      <c r="A32" s="103" t="s">
        <v>177</v>
      </c>
      <c r="B32" s="12" t="s">
        <v>178</v>
      </c>
      <c r="C32" s="222"/>
      <c r="D32" s="303"/>
      <c r="E32" s="224"/>
      <c r="F32" s="222"/>
      <c r="G32" s="303"/>
      <c r="H32" s="224"/>
    </row>
    <row r="33" spans="1:8" s="104" customFormat="1" ht="12" customHeight="1">
      <c r="A33" s="103" t="s">
        <v>179</v>
      </c>
      <c r="B33" s="12" t="s">
        <v>180</v>
      </c>
      <c r="C33" s="222"/>
      <c r="D33" s="303"/>
      <c r="E33" s="224"/>
      <c r="F33" s="222"/>
      <c r="G33" s="303"/>
      <c r="H33" s="224"/>
    </row>
    <row r="34" spans="1:8" s="104" customFormat="1" ht="12" customHeight="1">
      <c r="A34" s="103" t="s">
        <v>181</v>
      </c>
      <c r="B34" s="12" t="s">
        <v>182</v>
      </c>
      <c r="C34" s="222"/>
      <c r="D34" s="303"/>
      <c r="E34" s="224"/>
      <c r="F34" s="222"/>
      <c r="G34" s="303"/>
      <c r="H34" s="224"/>
    </row>
    <row r="35" spans="1:8" s="104" customFormat="1" ht="12" customHeight="1">
      <c r="A35" s="103" t="s">
        <v>183</v>
      </c>
      <c r="B35" s="12" t="s">
        <v>184</v>
      </c>
      <c r="C35" s="222"/>
      <c r="D35" s="303"/>
      <c r="E35" s="224"/>
      <c r="F35" s="222"/>
      <c r="G35" s="303"/>
      <c r="H35" s="224"/>
    </row>
    <row r="36" spans="1:8" s="104" customFormat="1" ht="12" customHeight="1" thickBot="1">
      <c r="A36" s="105" t="s">
        <v>185</v>
      </c>
      <c r="B36" s="13" t="s">
        <v>186</v>
      </c>
      <c r="C36" s="225"/>
      <c r="D36" s="304"/>
      <c r="E36" s="227"/>
      <c r="F36" s="225"/>
      <c r="G36" s="304"/>
      <c r="H36" s="227"/>
    </row>
    <row r="37" spans="1:8" s="104" customFormat="1" ht="12" customHeight="1" thickBot="1">
      <c r="A37" s="106" t="s">
        <v>27</v>
      </c>
      <c r="B37" s="122" t="s">
        <v>187</v>
      </c>
      <c r="C37" s="216">
        <f t="shared" ref="C37" si="8">SUM(C38:C48)</f>
        <v>4474000</v>
      </c>
      <c r="D37" s="263">
        <f>+E37-C37</f>
        <v>1199500</v>
      </c>
      <c r="E37" s="218">
        <f t="shared" ref="E37:F37" si="9">SUM(E38:E48)</f>
        <v>5673500</v>
      </c>
      <c r="F37" s="216">
        <f t="shared" si="9"/>
        <v>4474000</v>
      </c>
      <c r="G37" s="263">
        <f>+H37-F37</f>
        <v>1199500</v>
      </c>
      <c r="H37" s="218">
        <f t="shared" ref="H37" si="10">SUM(H38:H48)</f>
        <v>5673500</v>
      </c>
    </row>
    <row r="38" spans="1:8" s="104" customFormat="1" ht="12" customHeight="1">
      <c r="A38" s="102" t="s">
        <v>188</v>
      </c>
      <c r="B38" s="11" t="s">
        <v>189</v>
      </c>
      <c r="C38" s="219"/>
      <c r="D38" s="298"/>
      <c r="E38" s="221"/>
      <c r="F38" s="219"/>
      <c r="G38" s="298"/>
      <c r="H38" s="221"/>
    </row>
    <row r="39" spans="1:8" s="104" customFormat="1" ht="12" customHeight="1">
      <c r="A39" s="103" t="s">
        <v>190</v>
      </c>
      <c r="B39" s="12" t="s">
        <v>191</v>
      </c>
      <c r="C39" s="222">
        <v>410000</v>
      </c>
      <c r="D39" s="299">
        <f>+E39-C39</f>
        <v>545000</v>
      </c>
      <c r="E39" s="224">
        <v>955000</v>
      </c>
      <c r="F39" s="222">
        <v>410000</v>
      </c>
      <c r="G39" s="299">
        <f>+H39-F39</f>
        <v>545000</v>
      </c>
      <c r="H39" s="224">
        <v>955000</v>
      </c>
    </row>
    <row r="40" spans="1:8" s="104" customFormat="1" ht="12" customHeight="1">
      <c r="A40" s="103" t="s">
        <v>192</v>
      </c>
      <c r="B40" s="12" t="s">
        <v>193</v>
      </c>
      <c r="C40" s="222"/>
      <c r="D40" s="299"/>
      <c r="E40" s="224"/>
      <c r="F40" s="222"/>
      <c r="G40" s="299"/>
      <c r="H40" s="224"/>
    </row>
    <row r="41" spans="1:8" s="104" customFormat="1" ht="12" customHeight="1">
      <c r="A41" s="103" t="s">
        <v>194</v>
      </c>
      <c r="B41" s="12" t="s">
        <v>195</v>
      </c>
      <c r="C41" s="222"/>
      <c r="D41" s="299"/>
      <c r="E41" s="224"/>
      <c r="F41" s="222"/>
      <c r="G41" s="299"/>
      <c r="H41" s="224"/>
    </row>
    <row r="42" spans="1:8" s="104" customFormat="1" ht="12" customHeight="1">
      <c r="A42" s="103" t="s">
        <v>196</v>
      </c>
      <c r="B42" s="12" t="s">
        <v>197</v>
      </c>
      <c r="C42" s="222">
        <v>3200000</v>
      </c>
      <c r="D42" s="299">
        <f>+E42-C42</f>
        <v>654500</v>
      </c>
      <c r="E42" s="224">
        <v>3854500</v>
      </c>
      <c r="F42" s="222">
        <v>3200000</v>
      </c>
      <c r="G42" s="299">
        <f>+H42-F42</f>
        <v>654500</v>
      </c>
      <c r="H42" s="224">
        <v>3854500</v>
      </c>
    </row>
    <row r="43" spans="1:8" s="104" customFormat="1" ht="12" customHeight="1">
      <c r="A43" s="103" t="s">
        <v>198</v>
      </c>
      <c r="B43" s="12" t="s">
        <v>199</v>
      </c>
      <c r="C43" s="222">
        <v>864000</v>
      </c>
      <c r="D43" s="299">
        <f>+E43-C43</f>
        <v>0</v>
      </c>
      <c r="E43" s="224">
        <v>864000</v>
      </c>
      <c r="F43" s="222">
        <v>864000</v>
      </c>
      <c r="G43" s="299">
        <f>+H43-F43</f>
        <v>0</v>
      </c>
      <c r="H43" s="224">
        <v>864000</v>
      </c>
    </row>
    <row r="44" spans="1:8" s="104" customFormat="1" ht="12" customHeight="1">
      <c r="A44" s="103" t="s">
        <v>200</v>
      </c>
      <c r="B44" s="12" t="s">
        <v>201</v>
      </c>
      <c r="C44" s="222"/>
      <c r="D44" s="299"/>
      <c r="E44" s="224"/>
      <c r="F44" s="222"/>
      <c r="G44" s="299"/>
      <c r="H44" s="224"/>
    </row>
    <row r="45" spans="1:8" s="104" customFormat="1" ht="12" customHeight="1">
      <c r="A45" s="103" t="s">
        <v>202</v>
      </c>
      <c r="B45" s="12" t="s">
        <v>203</v>
      </c>
      <c r="C45" s="222"/>
      <c r="D45" s="299">
        <v>5094</v>
      </c>
      <c r="E45" s="224"/>
      <c r="F45" s="222"/>
      <c r="G45" s="299">
        <v>5094</v>
      </c>
      <c r="H45" s="224"/>
    </row>
    <row r="46" spans="1:8" s="104" customFormat="1" ht="12" customHeight="1">
      <c r="A46" s="103" t="s">
        <v>204</v>
      </c>
      <c r="B46" s="12" t="s">
        <v>205</v>
      </c>
      <c r="C46" s="222"/>
      <c r="D46" s="305"/>
      <c r="E46" s="224"/>
      <c r="F46" s="222"/>
      <c r="G46" s="305"/>
      <c r="H46" s="224"/>
    </row>
    <row r="47" spans="1:8" s="104" customFormat="1" ht="12" customHeight="1">
      <c r="A47" s="105" t="s">
        <v>206</v>
      </c>
      <c r="B47" s="13" t="s">
        <v>207</v>
      </c>
      <c r="C47" s="225"/>
      <c r="D47" s="306"/>
      <c r="E47" s="227"/>
      <c r="F47" s="225"/>
      <c r="G47" s="306"/>
      <c r="H47" s="227"/>
    </row>
    <row r="48" spans="1:8" s="104" customFormat="1" ht="12" customHeight="1" thickBot="1">
      <c r="A48" s="105" t="s">
        <v>208</v>
      </c>
      <c r="B48" s="13" t="s">
        <v>209</v>
      </c>
      <c r="C48" s="225"/>
      <c r="D48" s="306"/>
      <c r="E48" s="227"/>
      <c r="F48" s="225"/>
      <c r="G48" s="306"/>
      <c r="H48" s="227"/>
    </row>
    <row r="49" spans="1:8" s="104" customFormat="1" ht="12" customHeight="1" thickBot="1">
      <c r="A49" s="106" t="s">
        <v>30</v>
      </c>
      <c r="B49" s="122" t="s">
        <v>210</v>
      </c>
      <c r="C49" s="216">
        <f t="shared" ref="C49" si="11">SUM(C50:C54)</f>
        <v>0</v>
      </c>
      <c r="D49" s="263"/>
      <c r="E49" s="218"/>
      <c r="F49" s="216">
        <f t="shared" ref="F49" si="12">SUM(F50:F54)</f>
        <v>0</v>
      </c>
      <c r="G49" s="263"/>
      <c r="H49" s="218"/>
    </row>
    <row r="50" spans="1:8" s="104" customFormat="1" ht="12" customHeight="1">
      <c r="A50" s="102" t="s">
        <v>211</v>
      </c>
      <c r="B50" s="11" t="s">
        <v>212</v>
      </c>
      <c r="C50" s="219"/>
      <c r="D50" s="307"/>
      <c r="E50" s="221"/>
      <c r="F50" s="219"/>
      <c r="G50" s="307"/>
      <c r="H50" s="221"/>
    </row>
    <row r="51" spans="1:8" s="104" customFormat="1" ht="12" customHeight="1">
      <c r="A51" s="103" t="s">
        <v>213</v>
      </c>
      <c r="B51" s="12" t="s">
        <v>214</v>
      </c>
      <c r="C51" s="222"/>
      <c r="D51" s="305"/>
      <c r="E51" s="224"/>
      <c r="F51" s="222"/>
      <c r="G51" s="305"/>
      <c r="H51" s="224"/>
    </row>
    <row r="52" spans="1:8" s="104" customFormat="1" ht="12" customHeight="1">
      <c r="A52" s="103" t="s">
        <v>215</v>
      </c>
      <c r="B52" s="12" t="s">
        <v>216</v>
      </c>
      <c r="C52" s="222"/>
      <c r="D52" s="305"/>
      <c r="E52" s="224"/>
      <c r="F52" s="222"/>
      <c r="G52" s="305"/>
      <c r="H52" s="224"/>
    </row>
    <row r="53" spans="1:8" s="104" customFormat="1" ht="12" customHeight="1">
      <c r="A53" s="103" t="s">
        <v>217</v>
      </c>
      <c r="B53" s="12" t="s">
        <v>218</v>
      </c>
      <c r="C53" s="222"/>
      <c r="D53" s="305"/>
      <c r="E53" s="224"/>
      <c r="F53" s="222"/>
      <c r="G53" s="305"/>
      <c r="H53" s="224"/>
    </row>
    <row r="54" spans="1:8" s="104" customFormat="1" ht="12" customHeight="1" thickBot="1">
      <c r="A54" s="105" t="s">
        <v>219</v>
      </c>
      <c r="B54" s="13" t="s">
        <v>220</v>
      </c>
      <c r="C54" s="225"/>
      <c r="D54" s="306"/>
      <c r="E54" s="227"/>
      <c r="F54" s="225"/>
      <c r="G54" s="306"/>
      <c r="H54" s="227"/>
    </row>
    <row r="55" spans="1:8" s="104" customFormat="1" ht="12" customHeight="1" thickBot="1">
      <c r="A55" s="106" t="s">
        <v>221</v>
      </c>
      <c r="B55" s="122" t="s">
        <v>222</v>
      </c>
      <c r="C55" s="216">
        <f t="shared" ref="C55" si="13">SUM(C56:C58)</f>
        <v>0</v>
      </c>
      <c r="D55" s="263"/>
      <c r="E55" s="218"/>
      <c r="F55" s="216">
        <f t="shared" ref="F55" si="14">SUM(F56:F58)</f>
        <v>0</v>
      </c>
      <c r="G55" s="263"/>
      <c r="H55" s="218"/>
    </row>
    <row r="56" spans="1:8" s="104" customFormat="1" ht="12" customHeight="1">
      <c r="A56" s="102" t="s">
        <v>223</v>
      </c>
      <c r="B56" s="11" t="s">
        <v>224</v>
      </c>
      <c r="C56" s="219"/>
      <c r="D56" s="298"/>
      <c r="E56" s="221"/>
      <c r="F56" s="219"/>
      <c r="G56" s="298"/>
      <c r="H56" s="221"/>
    </row>
    <row r="57" spans="1:8" s="104" customFormat="1" ht="12" customHeight="1">
      <c r="A57" s="103" t="s">
        <v>225</v>
      </c>
      <c r="B57" s="12" t="s">
        <v>226</v>
      </c>
      <c r="C57" s="222"/>
      <c r="D57" s="299"/>
      <c r="E57" s="224"/>
      <c r="F57" s="222"/>
      <c r="G57" s="299"/>
      <c r="H57" s="224"/>
    </row>
    <row r="58" spans="1:8" s="104" customFormat="1" ht="12" customHeight="1">
      <c r="A58" s="103" t="s">
        <v>227</v>
      </c>
      <c r="B58" s="12" t="s">
        <v>228</v>
      </c>
      <c r="C58" s="222"/>
      <c r="D58" s="299"/>
      <c r="E58" s="224"/>
      <c r="F58" s="222"/>
      <c r="G58" s="299"/>
      <c r="H58" s="224"/>
    </row>
    <row r="59" spans="1:8" s="104" customFormat="1" ht="12" customHeight="1" thickBot="1">
      <c r="A59" s="105" t="s">
        <v>229</v>
      </c>
      <c r="B59" s="13" t="s">
        <v>230</v>
      </c>
      <c r="C59" s="225"/>
      <c r="D59" s="300"/>
      <c r="E59" s="227"/>
      <c r="F59" s="225"/>
      <c r="G59" s="300"/>
      <c r="H59" s="227"/>
    </row>
    <row r="60" spans="1:8" s="104" customFormat="1" ht="12" customHeight="1" thickBot="1">
      <c r="A60" s="106" t="s">
        <v>35</v>
      </c>
      <c r="B60" s="14" t="s">
        <v>231</v>
      </c>
      <c r="C60" s="216">
        <f t="shared" ref="C60" si="15">SUM(C61:C63)</f>
        <v>0</v>
      </c>
      <c r="D60" s="263"/>
      <c r="E60" s="218"/>
      <c r="F60" s="216">
        <f t="shared" ref="F60" si="16">SUM(F61:F63)</f>
        <v>0</v>
      </c>
      <c r="G60" s="263"/>
      <c r="H60" s="218"/>
    </row>
    <row r="61" spans="1:8" s="104" customFormat="1" ht="12" customHeight="1">
      <c r="A61" s="102" t="s">
        <v>232</v>
      </c>
      <c r="B61" s="11" t="s">
        <v>233</v>
      </c>
      <c r="C61" s="222"/>
      <c r="D61" s="305"/>
      <c r="E61" s="224"/>
      <c r="F61" s="222"/>
      <c r="G61" s="305"/>
      <c r="H61" s="224"/>
    </row>
    <row r="62" spans="1:8" s="104" customFormat="1" ht="12" customHeight="1">
      <c r="A62" s="103" t="s">
        <v>234</v>
      </c>
      <c r="B62" s="12" t="s">
        <v>235</v>
      </c>
      <c r="C62" s="222"/>
      <c r="D62" s="305"/>
      <c r="E62" s="224"/>
      <c r="F62" s="222"/>
      <c r="G62" s="305"/>
      <c r="H62" s="224"/>
    </row>
    <row r="63" spans="1:8" s="104" customFormat="1" ht="12" customHeight="1">
      <c r="A63" s="103" t="s">
        <v>236</v>
      </c>
      <c r="B63" s="12" t="s">
        <v>237</v>
      </c>
      <c r="C63" s="222"/>
      <c r="D63" s="305"/>
      <c r="E63" s="224"/>
      <c r="F63" s="222"/>
      <c r="G63" s="305"/>
      <c r="H63" s="224"/>
    </row>
    <row r="64" spans="1:8" s="104" customFormat="1" ht="12" customHeight="1" thickBot="1">
      <c r="A64" s="105" t="s">
        <v>238</v>
      </c>
      <c r="B64" s="13" t="s">
        <v>239</v>
      </c>
      <c r="C64" s="222"/>
      <c r="D64" s="305"/>
      <c r="E64" s="224"/>
      <c r="F64" s="222"/>
      <c r="G64" s="305"/>
      <c r="H64" s="224"/>
    </row>
    <row r="65" spans="1:8" s="104" customFormat="1" ht="12" customHeight="1" thickBot="1">
      <c r="A65" s="106" t="s">
        <v>36</v>
      </c>
      <c r="B65" s="122" t="s">
        <v>240</v>
      </c>
      <c r="C65" s="216">
        <f t="shared" ref="C65" si="17">+C8+C15+C22+C29+C37+C49+C55+C60</f>
        <v>4474000</v>
      </c>
      <c r="D65" s="308">
        <f>+E65-C65</f>
        <v>1199500</v>
      </c>
      <c r="E65" s="218">
        <f t="shared" ref="E65:F65" si="18">+E8+E15+E22+E29+E37+E49+E55+E60</f>
        <v>5673500</v>
      </c>
      <c r="F65" s="216">
        <f t="shared" si="18"/>
        <v>4474000</v>
      </c>
      <c r="G65" s="308">
        <f t="shared" ref="G65:H65" si="19">+G8+G15+G22+G29+G37+G49+G55+G60</f>
        <v>1199500</v>
      </c>
      <c r="H65" s="218">
        <f t="shared" si="19"/>
        <v>5673500</v>
      </c>
    </row>
    <row r="66" spans="1:8" s="104" customFormat="1" ht="12" customHeight="1" thickBot="1">
      <c r="A66" s="15" t="s">
        <v>241</v>
      </c>
      <c r="B66" s="14" t="s">
        <v>242</v>
      </c>
      <c r="C66" s="216">
        <f t="shared" ref="C66" si="20">SUM(C67:C69)</f>
        <v>0</v>
      </c>
      <c r="D66" s="263"/>
      <c r="E66" s="218"/>
      <c r="F66" s="216">
        <f t="shared" ref="F66" si="21">SUM(F67:F69)</f>
        <v>0</v>
      </c>
      <c r="G66" s="263"/>
      <c r="H66" s="218"/>
    </row>
    <row r="67" spans="1:8" s="104" customFormat="1" ht="12" customHeight="1">
      <c r="A67" s="102" t="s">
        <v>243</v>
      </c>
      <c r="B67" s="11" t="s">
        <v>244</v>
      </c>
      <c r="C67" s="222"/>
      <c r="D67" s="305"/>
      <c r="E67" s="224"/>
      <c r="F67" s="222"/>
      <c r="G67" s="305"/>
      <c r="H67" s="224"/>
    </row>
    <row r="68" spans="1:8" s="104" customFormat="1" ht="12" customHeight="1">
      <c r="A68" s="103" t="s">
        <v>245</v>
      </c>
      <c r="B68" s="12" t="s">
        <v>246</v>
      </c>
      <c r="C68" s="222"/>
      <c r="D68" s="305"/>
      <c r="E68" s="224"/>
      <c r="F68" s="222"/>
      <c r="G68" s="305"/>
      <c r="H68" s="224"/>
    </row>
    <row r="69" spans="1:8" s="104" customFormat="1" ht="12" customHeight="1" thickBot="1">
      <c r="A69" s="105" t="s">
        <v>247</v>
      </c>
      <c r="B69" s="16" t="s">
        <v>248</v>
      </c>
      <c r="C69" s="222"/>
      <c r="D69" s="309"/>
      <c r="E69" s="224"/>
      <c r="F69" s="222"/>
      <c r="G69" s="309"/>
      <c r="H69" s="224"/>
    </row>
    <row r="70" spans="1:8" s="104" customFormat="1" ht="12" customHeight="1" thickBot="1">
      <c r="A70" s="15" t="s">
        <v>249</v>
      </c>
      <c r="B70" s="14" t="s">
        <v>250</v>
      </c>
      <c r="C70" s="216">
        <f t="shared" ref="C70" si="22">SUM(C71:C74)</f>
        <v>0</v>
      </c>
      <c r="D70" s="310"/>
      <c r="E70" s="218"/>
      <c r="F70" s="216">
        <f t="shared" ref="F70" si="23">SUM(F71:F74)</f>
        <v>0</v>
      </c>
      <c r="G70" s="310"/>
      <c r="H70" s="218"/>
    </row>
    <row r="71" spans="1:8" s="104" customFormat="1" ht="12" customHeight="1">
      <c r="A71" s="102" t="s">
        <v>251</v>
      </c>
      <c r="B71" s="11" t="s">
        <v>252</v>
      </c>
      <c r="C71" s="222"/>
      <c r="D71" s="311"/>
      <c r="E71" s="224"/>
      <c r="F71" s="222"/>
      <c r="G71" s="311"/>
      <c r="H71" s="224"/>
    </row>
    <row r="72" spans="1:8" s="104" customFormat="1" ht="12" customHeight="1">
      <c r="A72" s="103" t="s">
        <v>253</v>
      </c>
      <c r="B72" s="12" t="s">
        <v>254</v>
      </c>
      <c r="C72" s="222"/>
      <c r="D72" s="311"/>
      <c r="E72" s="224"/>
      <c r="F72" s="222"/>
      <c r="G72" s="311"/>
      <c r="H72" s="224"/>
    </row>
    <row r="73" spans="1:8" s="104" customFormat="1" ht="12" customHeight="1">
      <c r="A73" s="103" t="s">
        <v>255</v>
      </c>
      <c r="B73" s="12" t="s">
        <v>256</v>
      </c>
      <c r="C73" s="222"/>
      <c r="D73" s="311"/>
      <c r="E73" s="224"/>
      <c r="F73" s="222"/>
      <c r="G73" s="311"/>
      <c r="H73" s="224"/>
    </row>
    <row r="74" spans="1:8" s="104" customFormat="1" ht="12" customHeight="1" thickBot="1">
      <c r="A74" s="105" t="s">
        <v>257</v>
      </c>
      <c r="B74" s="13" t="s">
        <v>258</v>
      </c>
      <c r="C74" s="222"/>
      <c r="D74" s="311"/>
      <c r="E74" s="224"/>
      <c r="F74" s="222"/>
      <c r="G74" s="311"/>
      <c r="H74" s="224"/>
    </row>
    <row r="75" spans="1:8" s="104" customFormat="1" ht="12" customHeight="1" thickBot="1">
      <c r="A75" s="15" t="s">
        <v>259</v>
      </c>
      <c r="B75" s="14" t="s">
        <v>260</v>
      </c>
      <c r="C75" s="216">
        <f t="shared" ref="C75" si="24">SUM(C76:C77)</f>
        <v>362500</v>
      </c>
      <c r="D75" s="310">
        <f>+E75-C75</f>
        <v>384500</v>
      </c>
      <c r="E75" s="218">
        <f t="shared" ref="E75:F75" si="25">SUM(E76:E77)</f>
        <v>747000</v>
      </c>
      <c r="F75" s="216">
        <f t="shared" si="25"/>
        <v>362500</v>
      </c>
      <c r="G75" s="310">
        <f>+H75-F75</f>
        <v>384500</v>
      </c>
      <c r="H75" s="218">
        <f t="shared" ref="H75" si="26">SUM(H76:H77)</f>
        <v>747000</v>
      </c>
    </row>
    <row r="76" spans="1:8" s="104" customFormat="1" ht="12" customHeight="1">
      <c r="A76" s="102" t="s">
        <v>261</v>
      </c>
      <c r="B76" s="11" t="s">
        <v>262</v>
      </c>
      <c r="C76" s="222">
        <v>362500</v>
      </c>
      <c r="D76" s="311">
        <f>+E76-C76</f>
        <v>384500</v>
      </c>
      <c r="E76" s="224">
        <v>747000</v>
      </c>
      <c r="F76" s="222">
        <v>362500</v>
      </c>
      <c r="G76" s="311">
        <v>384500</v>
      </c>
      <c r="H76" s="224">
        <v>747000</v>
      </c>
    </row>
    <row r="77" spans="1:8" s="104" customFormat="1" ht="12" customHeight="1" thickBot="1">
      <c r="A77" s="105" t="s">
        <v>263</v>
      </c>
      <c r="B77" s="13" t="s">
        <v>264</v>
      </c>
      <c r="C77" s="222"/>
      <c r="D77" s="311"/>
      <c r="E77" s="224"/>
      <c r="F77" s="222"/>
      <c r="G77" s="311"/>
      <c r="H77" s="224"/>
    </row>
    <row r="78" spans="1:8" s="3" customFormat="1" ht="12" customHeight="1" thickBot="1">
      <c r="A78" s="15" t="s">
        <v>265</v>
      </c>
      <c r="B78" s="14" t="s">
        <v>266</v>
      </c>
      <c r="C78" s="216">
        <f t="shared" ref="C78" si="27">SUM(C79:C82)</f>
        <v>96906153</v>
      </c>
      <c r="D78" s="310">
        <f>+E78-C78</f>
        <v>-2000000</v>
      </c>
      <c r="E78" s="218">
        <f t="shared" ref="E78:F78" si="28">SUM(E79:E82)</f>
        <v>94906153</v>
      </c>
      <c r="F78" s="216">
        <f t="shared" si="28"/>
        <v>96906153</v>
      </c>
      <c r="G78" s="310">
        <f>+H78-F78</f>
        <v>-2000000</v>
      </c>
      <c r="H78" s="218">
        <f t="shared" ref="H78" si="29">SUM(H79:H82)</f>
        <v>94906153</v>
      </c>
    </row>
    <row r="79" spans="1:8" s="104" customFormat="1" ht="12" customHeight="1">
      <c r="A79" s="102" t="s">
        <v>267</v>
      </c>
      <c r="B79" s="11" t="s">
        <v>268</v>
      </c>
      <c r="C79" s="222"/>
      <c r="D79" s="311"/>
      <c r="E79" s="224"/>
      <c r="F79" s="222"/>
      <c r="G79" s="311"/>
      <c r="H79" s="224"/>
    </row>
    <row r="80" spans="1:8" s="104" customFormat="1" ht="12" customHeight="1">
      <c r="A80" s="103" t="s">
        <v>269</v>
      </c>
      <c r="B80" s="12" t="s">
        <v>270</v>
      </c>
      <c r="C80" s="222"/>
      <c r="D80" s="311"/>
      <c r="E80" s="224"/>
      <c r="F80" s="222"/>
      <c r="G80" s="311"/>
      <c r="H80" s="224"/>
    </row>
    <row r="81" spans="1:8" s="104" customFormat="1" ht="12" customHeight="1">
      <c r="A81" s="105" t="s">
        <v>271</v>
      </c>
      <c r="B81" s="13" t="s">
        <v>272</v>
      </c>
      <c r="C81" s="222"/>
      <c r="D81" s="311"/>
      <c r="E81" s="224"/>
      <c r="F81" s="222"/>
      <c r="G81" s="311"/>
      <c r="H81" s="224"/>
    </row>
    <row r="82" spans="1:8" s="104" customFormat="1" ht="12" customHeight="1" thickBot="1">
      <c r="A82" s="113" t="s">
        <v>376</v>
      </c>
      <c r="B82" s="123" t="s">
        <v>377</v>
      </c>
      <c r="C82" s="229">
        <v>96906153</v>
      </c>
      <c r="D82" s="312">
        <f>+E82-C82</f>
        <v>-2000000</v>
      </c>
      <c r="E82" s="230">
        <v>94906153</v>
      </c>
      <c r="F82" s="229">
        <v>96906153</v>
      </c>
      <c r="G82" s="312">
        <f>+H82-F82</f>
        <v>-2000000</v>
      </c>
      <c r="H82" s="230">
        <v>94906153</v>
      </c>
    </row>
    <row r="83" spans="1:8" s="104" customFormat="1" ht="12" customHeight="1" thickBot="1">
      <c r="A83" s="15" t="s">
        <v>273</v>
      </c>
      <c r="B83" s="14" t="s">
        <v>274</v>
      </c>
      <c r="C83" s="216">
        <f t="shared" ref="C83" si="30">SUM(C84:C87)</f>
        <v>0</v>
      </c>
      <c r="D83" s="310"/>
      <c r="E83" s="218"/>
      <c r="F83" s="216">
        <f t="shared" ref="F83" si="31">SUM(F84:F87)</f>
        <v>0</v>
      </c>
      <c r="G83" s="310"/>
      <c r="H83" s="218"/>
    </row>
    <row r="84" spans="1:8" s="104" customFormat="1" ht="12" customHeight="1">
      <c r="A84" s="17" t="s">
        <v>275</v>
      </c>
      <c r="B84" s="11" t="s">
        <v>276</v>
      </c>
      <c r="C84" s="222"/>
      <c r="D84" s="311"/>
      <c r="E84" s="224"/>
      <c r="F84" s="222"/>
      <c r="G84" s="311"/>
      <c r="H84" s="224"/>
    </row>
    <row r="85" spans="1:8" s="104" customFormat="1" ht="12" customHeight="1">
      <c r="A85" s="18" t="s">
        <v>277</v>
      </c>
      <c r="B85" s="12" t="s">
        <v>278</v>
      </c>
      <c r="C85" s="222"/>
      <c r="D85" s="311"/>
      <c r="E85" s="224"/>
      <c r="F85" s="222"/>
      <c r="G85" s="311"/>
      <c r="H85" s="224"/>
    </row>
    <row r="86" spans="1:8" s="104" customFormat="1" ht="12" customHeight="1">
      <c r="A86" s="18" t="s">
        <v>279</v>
      </c>
      <c r="B86" s="12" t="s">
        <v>280</v>
      </c>
      <c r="C86" s="222"/>
      <c r="D86" s="311"/>
      <c r="E86" s="224"/>
      <c r="F86" s="222"/>
      <c r="G86" s="311"/>
      <c r="H86" s="224"/>
    </row>
    <row r="87" spans="1:8" s="3" customFormat="1" ht="12" customHeight="1" thickBot="1">
      <c r="A87" s="19" t="s">
        <v>281</v>
      </c>
      <c r="B87" s="13" t="s">
        <v>282</v>
      </c>
      <c r="C87" s="222"/>
      <c r="D87" s="311"/>
      <c r="E87" s="224"/>
      <c r="F87" s="222"/>
      <c r="G87" s="311"/>
      <c r="H87" s="224"/>
    </row>
    <row r="88" spans="1:8" s="3" customFormat="1" ht="12" customHeight="1" thickBot="1">
      <c r="A88" s="15" t="s">
        <v>283</v>
      </c>
      <c r="B88" s="14" t="s">
        <v>284</v>
      </c>
      <c r="C88" s="231"/>
      <c r="D88" s="313"/>
      <c r="E88" s="218"/>
      <c r="F88" s="231"/>
      <c r="G88" s="313"/>
      <c r="H88" s="218"/>
    </row>
    <row r="89" spans="1:8" s="3" customFormat="1" ht="12" customHeight="1" thickBot="1">
      <c r="A89" s="15" t="s">
        <v>285</v>
      </c>
      <c r="B89" s="14" t="s">
        <v>71</v>
      </c>
      <c r="C89" s="231"/>
      <c r="D89" s="313"/>
      <c r="E89" s="218"/>
      <c r="F89" s="231"/>
      <c r="G89" s="313"/>
      <c r="H89" s="218"/>
    </row>
    <row r="90" spans="1:8" s="3" customFormat="1" ht="12" customHeight="1" thickBot="1">
      <c r="A90" s="15" t="s">
        <v>286</v>
      </c>
      <c r="B90" s="20" t="s">
        <v>287</v>
      </c>
      <c r="C90" s="216">
        <f t="shared" ref="C90" si="32">+C66+C70+C75+C78+C83+C89+C88</f>
        <v>97268653</v>
      </c>
      <c r="D90" s="301">
        <f>+E90-C90</f>
        <v>-1615500</v>
      </c>
      <c r="E90" s="218">
        <f t="shared" ref="E90:F90" si="33">+E66+E70+E75+E78+E83+E89+E88</f>
        <v>95653153</v>
      </c>
      <c r="F90" s="216">
        <f t="shared" si="33"/>
        <v>97268653</v>
      </c>
      <c r="G90" s="301">
        <f>+H90-F90</f>
        <v>-1615500</v>
      </c>
      <c r="H90" s="218">
        <f t="shared" ref="H90" si="34">+H66+H70+H75+H78+H83+H89+H88</f>
        <v>95653153</v>
      </c>
    </row>
    <row r="91" spans="1:8" s="3" customFormat="1" ht="12" customHeight="1" thickBot="1">
      <c r="A91" s="21" t="s">
        <v>288</v>
      </c>
      <c r="B91" s="22" t="s">
        <v>289</v>
      </c>
      <c r="C91" s="216">
        <f t="shared" ref="C91" si="35">+C65+C90</f>
        <v>101742653</v>
      </c>
      <c r="D91" s="301">
        <f>+E91-C91</f>
        <v>-416000</v>
      </c>
      <c r="E91" s="218">
        <f t="shared" ref="E91:F91" si="36">+E65+E90</f>
        <v>101326653</v>
      </c>
      <c r="F91" s="216">
        <f t="shared" si="36"/>
        <v>101742653</v>
      </c>
      <c r="G91" s="301">
        <f>+H91-F91</f>
        <v>-416000</v>
      </c>
      <c r="H91" s="218">
        <f t="shared" ref="H91" si="37">+H65+H90</f>
        <v>101326653</v>
      </c>
    </row>
    <row r="92" spans="1:8" s="104" customFormat="1" ht="15" customHeight="1">
      <c r="A92" s="124"/>
      <c r="B92" s="125"/>
      <c r="C92" s="108"/>
      <c r="D92" s="314"/>
      <c r="F92" s="108"/>
      <c r="G92" s="314"/>
    </row>
    <row r="93" spans="1:8" s="101" customFormat="1" ht="16.5" customHeight="1" thickBot="1">
      <c r="A93" s="281"/>
      <c r="B93" s="281" t="s">
        <v>4</v>
      </c>
      <c r="C93" s="281"/>
      <c r="D93" s="315"/>
      <c r="E93" s="281"/>
      <c r="F93" s="281"/>
      <c r="G93" s="315"/>
      <c r="H93" s="281"/>
    </row>
    <row r="94" spans="1:8" s="3" customFormat="1" ht="12" customHeight="1" thickBot="1">
      <c r="A94" s="109" t="s">
        <v>15</v>
      </c>
      <c r="B94" s="110" t="s">
        <v>426</v>
      </c>
      <c r="C94" s="250">
        <f t="shared" ref="C94" si="38">+C95+C96+C97+C98+C99+C112</f>
        <v>96813653</v>
      </c>
      <c r="D94" s="316">
        <f>+E94-C94</f>
        <v>1672285</v>
      </c>
      <c r="E94" s="251">
        <f t="shared" ref="E94:F94" si="39">+E95+E96+E97+E98+E99+E112</f>
        <v>98485938</v>
      </c>
      <c r="F94" s="250">
        <f t="shared" si="39"/>
        <v>96813653</v>
      </c>
      <c r="G94" s="316">
        <f>+H94-F94</f>
        <v>1672285</v>
      </c>
      <c r="H94" s="251">
        <f t="shared" ref="H94" si="40">+H95+H96+H97+H98+H99+H112</f>
        <v>98485938</v>
      </c>
    </row>
    <row r="95" spans="1:8" ht="12" customHeight="1">
      <c r="A95" s="111" t="s">
        <v>133</v>
      </c>
      <c r="B95" s="126" t="s">
        <v>290</v>
      </c>
      <c r="C95" s="234">
        <v>55010834</v>
      </c>
      <c r="D95" s="317">
        <f>+E95-C95</f>
        <v>322258</v>
      </c>
      <c r="E95" s="235">
        <v>55333092</v>
      </c>
      <c r="F95" s="234">
        <v>55010834</v>
      </c>
      <c r="G95" s="317">
        <f>+H95-F95</f>
        <v>322258</v>
      </c>
      <c r="H95" s="235">
        <v>55333092</v>
      </c>
    </row>
    <row r="96" spans="1:8" ht="12" customHeight="1">
      <c r="A96" s="103" t="s">
        <v>135</v>
      </c>
      <c r="B96" s="127" t="s">
        <v>20</v>
      </c>
      <c r="C96" s="222">
        <v>14838407</v>
      </c>
      <c r="D96" s="303">
        <f>+E96-C96</f>
        <v>0</v>
      </c>
      <c r="E96" s="224">
        <v>14838407</v>
      </c>
      <c r="F96" s="222">
        <v>14838407</v>
      </c>
      <c r="G96" s="303">
        <f>+H96-F96</f>
        <v>0</v>
      </c>
      <c r="H96" s="224">
        <v>14838407</v>
      </c>
    </row>
    <row r="97" spans="1:8" ht="12" customHeight="1">
      <c r="A97" s="103" t="s">
        <v>137</v>
      </c>
      <c r="B97" s="127" t="s">
        <v>291</v>
      </c>
      <c r="C97" s="225">
        <v>26964412</v>
      </c>
      <c r="D97" s="303">
        <f>+E97-C97</f>
        <v>1350027</v>
      </c>
      <c r="E97" s="227">
        <v>28314439</v>
      </c>
      <c r="F97" s="225">
        <v>26964412</v>
      </c>
      <c r="G97" s="303">
        <f>+H97-F97</f>
        <v>1350027</v>
      </c>
      <c r="H97" s="227">
        <v>28314439</v>
      </c>
    </row>
    <row r="98" spans="1:8" ht="12" customHeight="1">
      <c r="A98" s="103" t="s">
        <v>139</v>
      </c>
      <c r="B98" s="128" t="s">
        <v>26</v>
      </c>
      <c r="C98" s="225"/>
      <c r="D98" s="300"/>
      <c r="E98" s="227"/>
      <c r="F98" s="225"/>
      <c r="G98" s="300"/>
      <c r="H98" s="227"/>
    </row>
    <row r="99" spans="1:8" ht="12" customHeight="1">
      <c r="A99" s="103" t="s">
        <v>292</v>
      </c>
      <c r="B99" s="129" t="s">
        <v>29</v>
      </c>
      <c r="C99" s="225"/>
      <c r="D99" s="300"/>
      <c r="E99" s="227"/>
      <c r="F99" s="225"/>
      <c r="G99" s="300"/>
      <c r="H99" s="227"/>
    </row>
    <row r="100" spans="1:8" ht="12" customHeight="1">
      <c r="A100" s="103" t="s">
        <v>143</v>
      </c>
      <c r="B100" s="127" t="s">
        <v>293</v>
      </c>
      <c r="C100" s="225"/>
      <c r="D100" s="300"/>
      <c r="E100" s="227"/>
      <c r="F100" s="225"/>
      <c r="G100" s="300"/>
      <c r="H100" s="227"/>
    </row>
    <row r="101" spans="1:8" ht="12" customHeight="1">
      <c r="A101" s="103" t="s">
        <v>294</v>
      </c>
      <c r="B101" s="130" t="s">
        <v>295</v>
      </c>
      <c r="C101" s="225"/>
      <c r="D101" s="300"/>
      <c r="E101" s="227"/>
      <c r="F101" s="225"/>
      <c r="G101" s="300"/>
      <c r="H101" s="227"/>
    </row>
    <row r="102" spans="1:8" ht="12" customHeight="1">
      <c r="A102" s="103" t="s">
        <v>296</v>
      </c>
      <c r="B102" s="130" t="s">
        <v>297</v>
      </c>
      <c r="C102" s="225"/>
      <c r="D102" s="300"/>
      <c r="E102" s="227"/>
      <c r="F102" s="225"/>
      <c r="G102" s="300"/>
      <c r="H102" s="227"/>
    </row>
    <row r="103" spans="1:8" ht="12" customHeight="1">
      <c r="A103" s="103" t="s">
        <v>298</v>
      </c>
      <c r="B103" s="130" t="s">
        <v>299</v>
      </c>
      <c r="C103" s="225"/>
      <c r="D103" s="300"/>
      <c r="E103" s="227"/>
      <c r="F103" s="225"/>
      <c r="G103" s="300"/>
      <c r="H103" s="227"/>
    </row>
    <row r="104" spans="1:8" ht="12" customHeight="1">
      <c r="A104" s="103" t="s">
        <v>300</v>
      </c>
      <c r="B104" s="131" t="s">
        <v>301</v>
      </c>
      <c r="C104" s="225"/>
      <c r="D104" s="300"/>
      <c r="E104" s="227"/>
      <c r="F104" s="225"/>
      <c r="G104" s="300"/>
      <c r="H104" s="227"/>
    </row>
    <row r="105" spans="1:8" ht="12" customHeight="1">
      <c r="A105" s="103" t="s">
        <v>302</v>
      </c>
      <c r="B105" s="131" t="s">
        <v>303</v>
      </c>
      <c r="C105" s="225"/>
      <c r="D105" s="300"/>
      <c r="E105" s="227"/>
      <c r="F105" s="225"/>
      <c r="G105" s="300"/>
      <c r="H105" s="227"/>
    </row>
    <row r="106" spans="1:8" ht="12" customHeight="1">
      <c r="A106" s="103" t="s">
        <v>304</v>
      </c>
      <c r="B106" s="130" t="s">
        <v>305</v>
      </c>
      <c r="C106" s="225"/>
      <c r="D106" s="300"/>
      <c r="E106" s="227"/>
      <c r="F106" s="225"/>
      <c r="G106" s="300"/>
      <c r="H106" s="227"/>
    </row>
    <row r="107" spans="1:8" ht="12" customHeight="1">
      <c r="A107" s="103" t="s">
        <v>306</v>
      </c>
      <c r="B107" s="130" t="s">
        <v>307</v>
      </c>
      <c r="C107" s="225"/>
      <c r="D107" s="300"/>
      <c r="E107" s="227"/>
      <c r="F107" s="225"/>
      <c r="G107" s="300"/>
      <c r="H107" s="227"/>
    </row>
    <row r="108" spans="1:8" ht="12" customHeight="1">
      <c r="A108" s="103" t="s">
        <v>308</v>
      </c>
      <c r="B108" s="131" t="s">
        <v>309</v>
      </c>
      <c r="C108" s="222"/>
      <c r="D108" s="300"/>
      <c r="E108" s="227"/>
      <c r="F108" s="222"/>
      <c r="G108" s="300"/>
      <c r="H108" s="227"/>
    </row>
    <row r="109" spans="1:8" ht="12" customHeight="1">
      <c r="A109" s="112" t="s">
        <v>310</v>
      </c>
      <c r="B109" s="133" t="s">
        <v>311</v>
      </c>
      <c r="C109" s="225"/>
      <c r="D109" s="300"/>
      <c r="E109" s="227"/>
      <c r="F109" s="225"/>
      <c r="G109" s="300"/>
      <c r="H109" s="227"/>
    </row>
    <row r="110" spans="1:8" ht="12" customHeight="1">
      <c r="A110" s="103" t="s">
        <v>312</v>
      </c>
      <c r="B110" s="133" t="s">
        <v>313</v>
      </c>
      <c r="C110" s="225"/>
      <c r="D110" s="300"/>
      <c r="E110" s="227"/>
      <c r="F110" s="225"/>
      <c r="G110" s="300"/>
      <c r="H110" s="227"/>
    </row>
    <row r="111" spans="1:8" ht="12" customHeight="1">
      <c r="A111" s="103" t="s">
        <v>314</v>
      </c>
      <c r="B111" s="131" t="s">
        <v>315</v>
      </c>
      <c r="C111" s="222"/>
      <c r="D111" s="299"/>
      <c r="E111" s="224"/>
      <c r="F111" s="222"/>
      <c r="G111" s="299"/>
      <c r="H111" s="224"/>
    </row>
    <row r="112" spans="1:8" ht="12" customHeight="1">
      <c r="A112" s="103" t="s">
        <v>316</v>
      </c>
      <c r="B112" s="128" t="s">
        <v>32</v>
      </c>
      <c r="C112" s="222"/>
      <c r="D112" s="299"/>
      <c r="E112" s="224"/>
      <c r="F112" s="222"/>
      <c r="G112" s="299"/>
      <c r="H112" s="224"/>
    </row>
    <row r="113" spans="1:8" ht="12" customHeight="1">
      <c r="A113" s="105" t="s">
        <v>317</v>
      </c>
      <c r="B113" s="127" t="s">
        <v>318</v>
      </c>
      <c r="C113" s="225"/>
      <c r="D113" s="300"/>
      <c r="E113" s="227"/>
      <c r="F113" s="225"/>
      <c r="G113" s="300"/>
      <c r="H113" s="227"/>
    </row>
    <row r="114" spans="1:8" ht="12" customHeight="1" thickBot="1">
      <c r="A114" s="113" t="s">
        <v>319</v>
      </c>
      <c r="B114" s="134" t="s">
        <v>320</v>
      </c>
      <c r="C114" s="236"/>
      <c r="D114" s="318"/>
      <c r="E114" s="237"/>
      <c r="F114" s="236"/>
      <c r="G114" s="318"/>
      <c r="H114" s="237"/>
    </row>
    <row r="115" spans="1:8" ht="12" customHeight="1" thickBot="1">
      <c r="A115" s="106" t="s">
        <v>18</v>
      </c>
      <c r="B115" s="107" t="s">
        <v>427</v>
      </c>
      <c r="C115" s="216">
        <f t="shared" ref="C115" si="41">+C116+C118+C120</f>
        <v>2929000</v>
      </c>
      <c r="D115" s="263">
        <f>+E115-C115</f>
        <v>-88285</v>
      </c>
      <c r="E115" s="218">
        <f t="shared" ref="E115:F115" si="42">+E116+E118+E120</f>
        <v>2840715</v>
      </c>
      <c r="F115" s="216">
        <f t="shared" si="42"/>
        <v>2929000</v>
      </c>
      <c r="G115" s="263">
        <f>+H115-F115</f>
        <v>-88285</v>
      </c>
      <c r="H115" s="218">
        <f t="shared" ref="H115" si="43">+H116+H118+H120</f>
        <v>2840715</v>
      </c>
    </row>
    <row r="116" spans="1:8" ht="12" customHeight="1">
      <c r="A116" s="102" t="s">
        <v>146</v>
      </c>
      <c r="B116" s="127" t="s">
        <v>85</v>
      </c>
      <c r="C116" s="219">
        <v>1524000</v>
      </c>
      <c r="D116" s="298">
        <f>+E116-C116</f>
        <v>375467</v>
      </c>
      <c r="E116" s="221">
        <v>1899467</v>
      </c>
      <c r="F116" s="219">
        <v>1524000</v>
      </c>
      <c r="G116" s="298">
        <f>+H116-F116</f>
        <v>375467</v>
      </c>
      <c r="H116" s="221">
        <v>1899467</v>
      </c>
    </row>
    <row r="117" spans="1:8" ht="12" customHeight="1">
      <c r="A117" s="102" t="s">
        <v>148</v>
      </c>
      <c r="B117" s="135" t="s">
        <v>321</v>
      </c>
      <c r="C117" s="219"/>
      <c r="D117" s="298"/>
      <c r="E117" s="221"/>
      <c r="F117" s="219"/>
      <c r="G117" s="298"/>
      <c r="H117" s="221"/>
    </row>
    <row r="118" spans="1:8" ht="12" customHeight="1">
      <c r="A118" s="102" t="s">
        <v>150</v>
      </c>
      <c r="B118" s="135" t="s">
        <v>89</v>
      </c>
      <c r="C118" s="222">
        <v>1405000</v>
      </c>
      <c r="D118" s="299">
        <f>+E118-C118</f>
        <v>-463752</v>
      </c>
      <c r="E118" s="224">
        <v>941248</v>
      </c>
      <c r="F118" s="222">
        <v>1405000</v>
      </c>
      <c r="G118" s="299">
        <f>+H118-F118</f>
        <v>-463752</v>
      </c>
      <c r="H118" s="224">
        <v>941248</v>
      </c>
    </row>
    <row r="119" spans="1:8" ht="12" customHeight="1">
      <c r="A119" s="102" t="s">
        <v>152</v>
      </c>
      <c r="B119" s="135" t="s">
        <v>322</v>
      </c>
      <c r="C119" s="222"/>
      <c r="D119" s="299"/>
      <c r="E119" s="224"/>
      <c r="F119" s="222"/>
      <c r="G119" s="299"/>
      <c r="H119" s="224"/>
    </row>
    <row r="120" spans="1:8" ht="12" customHeight="1">
      <c r="A120" s="102" t="s">
        <v>154</v>
      </c>
      <c r="B120" s="23" t="s">
        <v>93</v>
      </c>
      <c r="C120" s="222"/>
      <c r="D120" s="299"/>
      <c r="E120" s="224"/>
      <c r="F120" s="222"/>
      <c r="G120" s="299"/>
      <c r="H120" s="224"/>
    </row>
    <row r="121" spans="1:8" ht="12" customHeight="1">
      <c r="A121" s="102" t="s">
        <v>156</v>
      </c>
      <c r="B121" s="24" t="s">
        <v>323</v>
      </c>
      <c r="C121" s="222"/>
      <c r="D121" s="299"/>
      <c r="E121" s="224"/>
      <c r="F121" s="222"/>
      <c r="G121" s="299"/>
      <c r="H121" s="224"/>
    </row>
    <row r="122" spans="1:8" ht="12" customHeight="1">
      <c r="A122" s="102" t="s">
        <v>324</v>
      </c>
      <c r="B122" s="136" t="s">
        <v>325</v>
      </c>
      <c r="C122" s="222"/>
      <c r="D122" s="299"/>
      <c r="E122" s="224"/>
      <c r="F122" s="222"/>
      <c r="G122" s="299"/>
      <c r="H122" s="224"/>
    </row>
    <row r="123" spans="1:8" ht="12" customHeight="1">
      <c r="A123" s="102" t="s">
        <v>326</v>
      </c>
      <c r="B123" s="131" t="s">
        <v>303</v>
      </c>
      <c r="C123" s="222"/>
      <c r="D123" s="299"/>
      <c r="E123" s="224"/>
      <c r="F123" s="222"/>
      <c r="G123" s="299"/>
      <c r="H123" s="224"/>
    </row>
    <row r="124" spans="1:8" ht="12" customHeight="1">
      <c r="A124" s="102" t="s">
        <v>327</v>
      </c>
      <c r="B124" s="131" t="s">
        <v>328</v>
      </c>
      <c r="C124" s="222"/>
      <c r="D124" s="299"/>
      <c r="E124" s="224"/>
      <c r="F124" s="222"/>
      <c r="G124" s="299"/>
      <c r="H124" s="224"/>
    </row>
    <row r="125" spans="1:8" ht="12" customHeight="1">
      <c r="A125" s="102" t="s">
        <v>329</v>
      </c>
      <c r="B125" s="131" t="s">
        <v>330</v>
      </c>
      <c r="C125" s="222"/>
      <c r="D125" s="299"/>
      <c r="E125" s="224"/>
      <c r="F125" s="222"/>
      <c r="G125" s="299"/>
      <c r="H125" s="224"/>
    </row>
    <row r="126" spans="1:8" ht="12" customHeight="1">
      <c r="A126" s="102" t="s">
        <v>331</v>
      </c>
      <c r="B126" s="131" t="s">
        <v>309</v>
      </c>
      <c r="C126" s="222"/>
      <c r="D126" s="299"/>
      <c r="E126" s="224"/>
      <c r="F126" s="222"/>
      <c r="G126" s="299"/>
      <c r="H126" s="224"/>
    </row>
    <row r="127" spans="1:8" ht="12" customHeight="1">
      <c r="A127" s="102" t="s">
        <v>332</v>
      </c>
      <c r="B127" s="131" t="s">
        <v>333</v>
      </c>
      <c r="C127" s="222"/>
      <c r="D127" s="299"/>
      <c r="E127" s="224"/>
      <c r="F127" s="222"/>
      <c r="G127" s="299"/>
      <c r="H127" s="224"/>
    </row>
    <row r="128" spans="1:8" ht="12" customHeight="1" thickBot="1">
      <c r="A128" s="112" t="s">
        <v>334</v>
      </c>
      <c r="B128" s="131" t="s">
        <v>335</v>
      </c>
      <c r="C128" s="225"/>
      <c r="D128" s="300"/>
      <c r="E128" s="227"/>
      <c r="F128" s="225"/>
      <c r="G128" s="300"/>
      <c r="H128" s="227"/>
    </row>
    <row r="129" spans="1:8" ht="12" customHeight="1" thickBot="1">
      <c r="A129" s="106" t="s">
        <v>21</v>
      </c>
      <c r="B129" s="137" t="s">
        <v>336</v>
      </c>
      <c r="C129" s="216">
        <f t="shared" ref="C129" si="44">+C94+C115</f>
        <v>99742653</v>
      </c>
      <c r="D129" s="263">
        <f>+E129-C129</f>
        <v>1584000</v>
      </c>
      <c r="E129" s="218">
        <f t="shared" ref="E129:F129" si="45">+E94+E115</f>
        <v>101326653</v>
      </c>
      <c r="F129" s="216">
        <f t="shared" si="45"/>
        <v>99742653</v>
      </c>
      <c r="G129" s="263">
        <f>+H129-F129</f>
        <v>1584000</v>
      </c>
      <c r="H129" s="218">
        <f t="shared" ref="H129" si="46">+H94+H115</f>
        <v>101326653</v>
      </c>
    </row>
    <row r="130" spans="1:8" ht="12" customHeight="1" thickBot="1">
      <c r="A130" s="106" t="s">
        <v>24</v>
      </c>
      <c r="B130" s="137" t="s">
        <v>337</v>
      </c>
      <c r="C130" s="216">
        <f t="shared" ref="C130" si="47">+C131+C132+C133</f>
        <v>0</v>
      </c>
      <c r="D130" s="263"/>
      <c r="E130" s="218"/>
      <c r="F130" s="216">
        <f t="shared" ref="F130" si="48">+F131+F132+F133</f>
        <v>0</v>
      </c>
      <c r="G130" s="263"/>
      <c r="H130" s="218"/>
    </row>
    <row r="131" spans="1:8" s="3" customFormat="1" ht="12" customHeight="1">
      <c r="A131" s="102" t="s">
        <v>173</v>
      </c>
      <c r="B131" s="138" t="s">
        <v>338</v>
      </c>
      <c r="C131" s="222"/>
      <c r="D131" s="299"/>
      <c r="E131" s="224"/>
      <c r="F131" s="222"/>
      <c r="G131" s="299"/>
      <c r="H131" s="224"/>
    </row>
    <row r="132" spans="1:8" ht="12" customHeight="1">
      <c r="A132" s="102" t="s">
        <v>175</v>
      </c>
      <c r="B132" s="138" t="s">
        <v>339</v>
      </c>
      <c r="C132" s="222"/>
      <c r="D132" s="299"/>
      <c r="E132" s="224"/>
      <c r="F132" s="222"/>
      <c r="G132" s="299"/>
      <c r="H132" s="224"/>
    </row>
    <row r="133" spans="1:8" ht="12" customHeight="1" thickBot="1">
      <c r="A133" s="112" t="s">
        <v>177</v>
      </c>
      <c r="B133" s="139" t="s">
        <v>340</v>
      </c>
      <c r="C133" s="222"/>
      <c r="D133" s="299"/>
      <c r="E133" s="224"/>
      <c r="F133" s="222"/>
      <c r="G133" s="299"/>
      <c r="H133" s="224"/>
    </row>
    <row r="134" spans="1:8" ht="12" customHeight="1" thickBot="1">
      <c r="A134" s="106" t="s">
        <v>27</v>
      </c>
      <c r="B134" s="137" t="s">
        <v>341</v>
      </c>
      <c r="C134" s="216">
        <f t="shared" ref="C134" si="49">+C135+C136+C137+C138+C139+C140</f>
        <v>0</v>
      </c>
      <c r="D134" s="263"/>
      <c r="E134" s="218"/>
      <c r="F134" s="216">
        <f t="shared" ref="F134" si="50">+F135+F136+F137+F138+F139+F140</f>
        <v>0</v>
      </c>
      <c r="G134" s="263"/>
      <c r="H134" s="218"/>
    </row>
    <row r="135" spans="1:8" ht="12" customHeight="1">
      <c r="A135" s="102" t="s">
        <v>188</v>
      </c>
      <c r="B135" s="138" t="s">
        <v>342</v>
      </c>
      <c r="C135" s="222"/>
      <c r="D135" s="299"/>
      <c r="E135" s="224"/>
      <c r="F135" s="222"/>
      <c r="G135" s="299"/>
      <c r="H135" s="224"/>
    </row>
    <row r="136" spans="1:8" ht="12" customHeight="1">
      <c r="A136" s="102" t="s">
        <v>190</v>
      </c>
      <c r="B136" s="138" t="s">
        <v>343</v>
      </c>
      <c r="C136" s="222"/>
      <c r="D136" s="299"/>
      <c r="E136" s="224"/>
      <c r="F136" s="222"/>
      <c r="G136" s="299"/>
      <c r="H136" s="224"/>
    </row>
    <row r="137" spans="1:8" ht="12" customHeight="1">
      <c r="A137" s="102" t="s">
        <v>192</v>
      </c>
      <c r="B137" s="138" t="s">
        <v>344</v>
      </c>
      <c r="C137" s="222"/>
      <c r="D137" s="299"/>
      <c r="E137" s="224"/>
      <c r="F137" s="222"/>
      <c r="G137" s="299"/>
      <c r="H137" s="224"/>
    </row>
    <row r="138" spans="1:8" ht="12" customHeight="1">
      <c r="A138" s="102" t="s">
        <v>194</v>
      </c>
      <c r="B138" s="138" t="s">
        <v>345</v>
      </c>
      <c r="C138" s="222"/>
      <c r="D138" s="299"/>
      <c r="E138" s="224"/>
      <c r="F138" s="222"/>
      <c r="G138" s="299"/>
      <c r="H138" s="224"/>
    </row>
    <row r="139" spans="1:8" ht="12" customHeight="1">
      <c r="A139" s="102" t="s">
        <v>196</v>
      </c>
      <c r="B139" s="138" t="s">
        <v>346</v>
      </c>
      <c r="C139" s="222"/>
      <c r="D139" s="299"/>
      <c r="E139" s="224"/>
      <c r="F139" s="222"/>
      <c r="G139" s="299"/>
      <c r="H139" s="224"/>
    </row>
    <row r="140" spans="1:8" s="3" customFormat="1" ht="12" customHeight="1" thickBot="1">
      <c r="A140" s="112" t="s">
        <v>198</v>
      </c>
      <c r="B140" s="139" t="s">
        <v>347</v>
      </c>
      <c r="C140" s="222"/>
      <c r="D140" s="299"/>
      <c r="E140" s="224"/>
      <c r="F140" s="222"/>
      <c r="G140" s="299"/>
      <c r="H140" s="224"/>
    </row>
    <row r="141" spans="1:8" ht="12" customHeight="1" thickBot="1">
      <c r="A141" s="106" t="s">
        <v>30</v>
      </c>
      <c r="B141" s="137" t="s">
        <v>348</v>
      </c>
      <c r="C141" s="238">
        <f t="shared" ref="C141" si="51">+C142+C143+C145+C146+C144</f>
        <v>0</v>
      </c>
      <c r="D141" s="308"/>
      <c r="E141" s="240"/>
      <c r="F141" s="238">
        <f t="shared" ref="F141" si="52">+F142+F143+F145+F146+F144</f>
        <v>0</v>
      </c>
      <c r="G141" s="308"/>
      <c r="H141" s="240"/>
    </row>
    <row r="142" spans="1:8">
      <c r="A142" s="102" t="s">
        <v>211</v>
      </c>
      <c r="B142" s="138" t="s">
        <v>349</v>
      </c>
      <c r="C142" s="222"/>
      <c r="D142" s="299"/>
      <c r="E142" s="224"/>
      <c r="F142" s="222"/>
      <c r="G142" s="299"/>
      <c r="H142" s="224"/>
    </row>
    <row r="143" spans="1:8" ht="12" customHeight="1">
      <c r="A143" s="102" t="s">
        <v>213</v>
      </c>
      <c r="B143" s="138" t="s">
        <v>350</v>
      </c>
      <c r="C143" s="222"/>
      <c r="D143" s="299"/>
      <c r="E143" s="224"/>
      <c r="F143" s="222"/>
      <c r="G143" s="299"/>
      <c r="H143" s="224"/>
    </row>
    <row r="144" spans="1:8" ht="12" customHeight="1">
      <c r="A144" s="102" t="s">
        <v>215</v>
      </c>
      <c r="B144" s="138" t="s">
        <v>351</v>
      </c>
      <c r="C144" s="222"/>
      <c r="D144" s="299"/>
      <c r="E144" s="224"/>
      <c r="F144" s="222"/>
      <c r="G144" s="299"/>
      <c r="H144" s="224"/>
    </row>
    <row r="145" spans="1:8" s="3" customFormat="1" ht="12" customHeight="1">
      <c r="A145" s="102" t="s">
        <v>217</v>
      </c>
      <c r="B145" s="138" t="s">
        <v>63</v>
      </c>
      <c r="C145" s="222"/>
      <c r="D145" s="299"/>
      <c r="E145" s="224"/>
      <c r="F145" s="222"/>
      <c r="G145" s="299"/>
      <c r="H145" s="224"/>
    </row>
    <row r="146" spans="1:8" s="3" customFormat="1" ht="12" customHeight="1" thickBot="1">
      <c r="A146" s="112" t="s">
        <v>219</v>
      </c>
      <c r="B146" s="139" t="s">
        <v>108</v>
      </c>
      <c r="C146" s="222"/>
      <c r="D146" s="299"/>
      <c r="E146" s="224"/>
      <c r="F146" s="222"/>
      <c r="G146" s="299"/>
      <c r="H146" s="224"/>
    </row>
    <row r="147" spans="1:8" s="3" customFormat="1" ht="12" customHeight="1" thickBot="1">
      <c r="A147" s="106" t="s">
        <v>33</v>
      </c>
      <c r="B147" s="137" t="s">
        <v>352</v>
      </c>
      <c r="C147" s="241">
        <f t="shared" ref="C147" si="53">+C148+C149+C150+C151+C152</f>
        <v>0</v>
      </c>
      <c r="D147" s="319"/>
      <c r="E147" s="243"/>
      <c r="F147" s="241">
        <f t="shared" ref="F147" si="54">+F148+F149+F150+F151+F152</f>
        <v>0</v>
      </c>
      <c r="G147" s="319"/>
      <c r="H147" s="243"/>
    </row>
    <row r="148" spans="1:8" s="3" customFormat="1" ht="12" customHeight="1">
      <c r="A148" s="102" t="s">
        <v>223</v>
      </c>
      <c r="B148" s="138" t="s">
        <v>353</v>
      </c>
      <c r="C148" s="222"/>
      <c r="D148" s="299"/>
      <c r="E148" s="224"/>
      <c r="F148" s="222"/>
      <c r="G148" s="299"/>
      <c r="H148" s="224"/>
    </row>
    <row r="149" spans="1:8" s="3" customFormat="1" ht="12" customHeight="1">
      <c r="A149" s="102" t="s">
        <v>225</v>
      </c>
      <c r="B149" s="138" t="s">
        <v>354</v>
      </c>
      <c r="C149" s="222"/>
      <c r="D149" s="299"/>
      <c r="E149" s="224"/>
      <c r="F149" s="222"/>
      <c r="G149" s="299"/>
      <c r="H149" s="224"/>
    </row>
    <row r="150" spans="1:8" s="3" customFormat="1" ht="12" customHeight="1">
      <c r="A150" s="102" t="s">
        <v>227</v>
      </c>
      <c r="B150" s="138" t="s">
        <v>355</v>
      </c>
      <c r="C150" s="222"/>
      <c r="D150" s="299"/>
      <c r="E150" s="224"/>
      <c r="F150" s="222"/>
      <c r="G150" s="299"/>
      <c r="H150" s="224"/>
    </row>
    <row r="151" spans="1:8" s="3" customFormat="1" ht="12" customHeight="1">
      <c r="A151" s="102" t="s">
        <v>229</v>
      </c>
      <c r="B151" s="138" t="s">
        <v>356</v>
      </c>
      <c r="C151" s="222"/>
      <c r="D151" s="299"/>
      <c r="E151" s="224"/>
      <c r="F151" s="222"/>
      <c r="G151" s="299"/>
      <c r="H151" s="224"/>
    </row>
    <row r="152" spans="1:8" ht="12.75" customHeight="1" thickBot="1">
      <c r="A152" s="112" t="s">
        <v>357</v>
      </c>
      <c r="B152" s="139" t="s">
        <v>358</v>
      </c>
      <c r="C152" s="225"/>
      <c r="D152" s="300"/>
      <c r="E152" s="227"/>
      <c r="F152" s="225"/>
      <c r="G152" s="300"/>
      <c r="H152" s="227"/>
    </row>
    <row r="153" spans="1:8" ht="12.75" customHeight="1" thickBot="1">
      <c r="A153" s="114" t="s">
        <v>35</v>
      </c>
      <c r="B153" s="137" t="s">
        <v>66</v>
      </c>
      <c r="C153" s="244"/>
      <c r="D153" s="320"/>
      <c r="E153" s="243"/>
      <c r="F153" s="244"/>
      <c r="G153" s="320"/>
      <c r="H153" s="243"/>
    </row>
    <row r="154" spans="1:8" ht="12.75" customHeight="1" thickBot="1">
      <c r="A154" s="114" t="s">
        <v>36</v>
      </c>
      <c r="B154" s="137" t="s">
        <v>69</v>
      </c>
      <c r="C154" s="244"/>
      <c r="D154" s="320"/>
      <c r="E154" s="243"/>
      <c r="F154" s="244"/>
      <c r="G154" s="320"/>
      <c r="H154" s="243"/>
    </row>
    <row r="155" spans="1:8" ht="12" customHeight="1" thickBot="1">
      <c r="A155" s="106" t="s">
        <v>37</v>
      </c>
      <c r="B155" s="137" t="s">
        <v>359</v>
      </c>
      <c r="C155" s="246">
        <f t="shared" ref="C155" si="55">+C130+C134+C141+C147+C153+C154</f>
        <v>0</v>
      </c>
      <c r="D155" s="321"/>
      <c r="E155" s="248"/>
      <c r="F155" s="246">
        <f t="shared" ref="F155" si="56">+F130+F134+F141+F147+F153+F154</f>
        <v>0</v>
      </c>
      <c r="G155" s="321"/>
      <c r="H155" s="248"/>
    </row>
    <row r="156" spans="1:8" ht="15" customHeight="1" thickBot="1">
      <c r="A156" s="25" t="s">
        <v>38</v>
      </c>
      <c r="B156" s="26" t="s">
        <v>360</v>
      </c>
      <c r="C156" s="246">
        <f t="shared" ref="C156" si="57">+C129+C155</f>
        <v>99742653</v>
      </c>
      <c r="D156" s="321">
        <f>+E156-C156</f>
        <v>1584000</v>
      </c>
      <c r="E156" s="248">
        <f t="shared" ref="E156:F156" si="58">+E129+E155</f>
        <v>101326653</v>
      </c>
      <c r="F156" s="246">
        <f t="shared" si="58"/>
        <v>99742653</v>
      </c>
      <c r="G156" s="321">
        <f>+H156-F156</f>
        <v>1584000</v>
      </c>
      <c r="H156" s="248">
        <f t="shared" ref="H156" si="59">+H129+H155</f>
        <v>101326653</v>
      </c>
    </row>
    <row r="157" spans="1:8" ht="13.5" thickBot="1">
      <c r="D157" s="322"/>
      <c r="E157" s="6"/>
      <c r="G157" s="322"/>
      <c r="H157" s="6"/>
    </row>
    <row r="158" spans="1:8" ht="15" customHeight="1" thickBot="1">
      <c r="A158" s="7" t="s">
        <v>361</v>
      </c>
      <c r="B158" s="8"/>
      <c r="C158" s="9"/>
      <c r="D158" s="323"/>
      <c r="E158" s="10"/>
      <c r="F158" s="9"/>
      <c r="G158" s="323"/>
      <c r="H158" s="10"/>
    </row>
    <row r="159" spans="1:8" ht="14.25" customHeight="1" thickBot="1">
      <c r="A159" s="7" t="s">
        <v>362</v>
      </c>
      <c r="B159" s="8"/>
      <c r="C159" s="9"/>
      <c r="D159" s="323"/>
      <c r="E159" s="10"/>
      <c r="F159" s="9"/>
      <c r="G159" s="323"/>
      <c r="H159" s="10"/>
    </row>
  </sheetData>
  <mergeCells count="4">
    <mergeCell ref="B2:B3"/>
    <mergeCell ref="C2:E3"/>
    <mergeCell ref="F2:H3"/>
    <mergeCell ref="F1:H1"/>
  </mergeCells>
  <pageMargins left="0.7" right="0.7" top="0.75" bottom="0.75" header="0.3" footer="0.3"/>
  <pageSetup paperSize="8" scale="9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workbookViewId="0">
      <selection activeCell="G1" sqref="G1:I1"/>
    </sheetView>
  </sheetViews>
  <sheetFormatPr defaultRowHeight="12.75"/>
  <cols>
    <col min="1" max="1" width="5.85546875" style="28" customWidth="1"/>
    <col min="2" max="2" width="42.7109375" style="29" customWidth="1"/>
    <col min="3" max="5" width="13.28515625" style="28" customWidth="1"/>
    <col min="6" max="6" width="42.7109375" style="28" customWidth="1"/>
    <col min="7" max="9" width="13.28515625" style="28" customWidth="1"/>
    <col min="10" max="10" width="4.140625" style="28" customWidth="1"/>
    <col min="11" max="256" width="9.140625" style="28"/>
    <col min="257" max="257" width="5.85546875" style="28" customWidth="1"/>
    <col min="258" max="258" width="42.7109375" style="28" customWidth="1"/>
    <col min="259" max="261" width="13.28515625" style="28" customWidth="1"/>
    <col min="262" max="262" width="42.7109375" style="28" customWidth="1"/>
    <col min="263" max="265" width="13.28515625" style="28" customWidth="1"/>
    <col min="266" max="266" width="4.140625" style="28" customWidth="1"/>
    <col min="267" max="512" width="9.140625" style="28"/>
    <col min="513" max="513" width="5.85546875" style="28" customWidth="1"/>
    <col min="514" max="514" width="42.7109375" style="28" customWidth="1"/>
    <col min="515" max="517" width="13.28515625" style="28" customWidth="1"/>
    <col min="518" max="518" width="42.7109375" style="28" customWidth="1"/>
    <col min="519" max="521" width="13.28515625" style="28" customWidth="1"/>
    <col min="522" max="522" width="4.140625" style="28" customWidth="1"/>
    <col min="523" max="768" width="9.140625" style="28"/>
    <col min="769" max="769" width="5.85546875" style="28" customWidth="1"/>
    <col min="770" max="770" width="42.7109375" style="28" customWidth="1"/>
    <col min="771" max="773" width="13.28515625" style="28" customWidth="1"/>
    <col min="774" max="774" width="42.7109375" style="28" customWidth="1"/>
    <col min="775" max="777" width="13.28515625" style="28" customWidth="1"/>
    <col min="778" max="778" width="4.140625" style="28" customWidth="1"/>
    <col min="779" max="1024" width="9.140625" style="28"/>
    <col min="1025" max="1025" width="5.85546875" style="28" customWidth="1"/>
    <col min="1026" max="1026" width="42.7109375" style="28" customWidth="1"/>
    <col min="1027" max="1029" width="13.28515625" style="28" customWidth="1"/>
    <col min="1030" max="1030" width="42.7109375" style="28" customWidth="1"/>
    <col min="1031" max="1033" width="13.28515625" style="28" customWidth="1"/>
    <col min="1034" max="1034" width="4.140625" style="28" customWidth="1"/>
    <col min="1035" max="1280" width="9.140625" style="28"/>
    <col min="1281" max="1281" width="5.85546875" style="28" customWidth="1"/>
    <col min="1282" max="1282" width="42.7109375" style="28" customWidth="1"/>
    <col min="1283" max="1285" width="13.28515625" style="28" customWidth="1"/>
    <col min="1286" max="1286" width="42.7109375" style="28" customWidth="1"/>
    <col min="1287" max="1289" width="13.28515625" style="28" customWidth="1"/>
    <col min="1290" max="1290" width="4.140625" style="28" customWidth="1"/>
    <col min="1291" max="1536" width="9.140625" style="28"/>
    <col min="1537" max="1537" width="5.85546875" style="28" customWidth="1"/>
    <col min="1538" max="1538" width="42.7109375" style="28" customWidth="1"/>
    <col min="1539" max="1541" width="13.28515625" style="28" customWidth="1"/>
    <col min="1542" max="1542" width="42.7109375" style="28" customWidth="1"/>
    <col min="1543" max="1545" width="13.28515625" style="28" customWidth="1"/>
    <col min="1546" max="1546" width="4.140625" style="28" customWidth="1"/>
    <col min="1547" max="1792" width="9.140625" style="28"/>
    <col min="1793" max="1793" width="5.85546875" style="28" customWidth="1"/>
    <col min="1794" max="1794" width="42.7109375" style="28" customWidth="1"/>
    <col min="1795" max="1797" width="13.28515625" style="28" customWidth="1"/>
    <col min="1798" max="1798" width="42.7109375" style="28" customWidth="1"/>
    <col min="1799" max="1801" width="13.28515625" style="28" customWidth="1"/>
    <col min="1802" max="1802" width="4.140625" style="28" customWidth="1"/>
    <col min="1803" max="2048" width="9.140625" style="28"/>
    <col min="2049" max="2049" width="5.85546875" style="28" customWidth="1"/>
    <col min="2050" max="2050" width="42.7109375" style="28" customWidth="1"/>
    <col min="2051" max="2053" width="13.28515625" style="28" customWidth="1"/>
    <col min="2054" max="2054" width="42.7109375" style="28" customWidth="1"/>
    <col min="2055" max="2057" width="13.28515625" style="28" customWidth="1"/>
    <col min="2058" max="2058" width="4.140625" style="28" customWidth="1"/>
    <col min="2059" max="2304" width="9.140625" style="28"/>
    <col min="2305" max="2305" width="5.85546875" style="28" customWidth="1"/>
    <col min="2306" max="2306" width="42.7109375" style="28" customWidth="1"/>
    <col min="2307" max="2309" width="13.28515625" style="28" customWidth="1"/>
    <col min="2310" max="2310" width="42.7109375" style="28" customWidth="1"/>
    <col min="2311" max="2313" width="13.28515625" style="28" customWidth="1"/>
    <col min="2314" max="2314" width="4.140625" style="28" customWidth="1"/>
    <col min="2315" max="2560" width="9.140625" style="28"/>
    <col min="2561" max="2561" width="5.85546875" style="28" customWidth="1"/>
    <col min="2562" max="2562" width="42.7109375" style="28" customWidth="1"/>
    <col min="2563" max="2565" width="13.28515625" style="28" customWidth="1"/>
    <col min="2566" max="2566" width="42.7109375" style="28" customWidth="1"/>
    <col min="2567" max="2569" width="13.28515625" style="28" customWidth="1"/>
    <col min="2570" max="2570" width="4.140625" style="28" customWidth="1"/>
    <col min="2571" max="2816" width="9.140625" style="28"/>
    <col min="2817" max="2817" width="5.85546875" style="28" customWidth="1"/>
    <col min="2818" max="2818" width="42.7109375" style="28" customWidth="1"/>
    <col min="2819" max="2821" width="13.28515625" style="28" customWidth="1"/>
    <col min="2822" max="2822" width="42.7109375" style="28" customWidth="1"/>
    <col min="2823" max="2825" width="13.28515625" style="28" customWidth="1"/>
    <col min="2826" max="2826" width="4.140625" style="28" customWidth="1"/>
    <col min="2827" max="3072" width="9.140625" style="28"/>
    <col min="3073" max="3073" width="5.85546875" style="28" customWidth="1"/>
    <col min="3074" max="3074" width="42.7109375" style="28" customWidth="1"/>
    <col min="3075" max="3077" width="13.28515625" style="28" customWidth="1"/>
    <col min="3078" max="3078" width="42.7109375" style="28" customWidth="1"/>
    <col min="3079" max="3081" width="13.28515625" style="28" customWidth="1"/>
    <col min="3082" max="3082" width="4.140625" style="28" customWidth="1"/>
    <col min="3083" max="3328" width="9.140625" style="28"/>
    <col min="3329" max="3329" width="5.85546875" style="28" customWidth="1"/>
    <col min="3330" max="3330" width="42.7109375" style="28" customWidth="1"/>
    <col min="3331" max="3333" width="13.28515625" style="28" customWidth="1"/>
    <col min="3334" max="3334" width="42.7109375" style="28" customWidth="1"/>
    <col min="3335" max="3337" width="13.28515625" style="28" customWidth="1"/>
    <col min="3338" max="3338" width="4.140625" style="28" customWidth="1"/>
    <col min="3339" max="3584" width="9.140625" style="28"/>
    <col min="3585" max="3585" width="5.85546875" style="28" customWidth="1"/>
    <col min="3586" max="3586" width="42.7109375" style="28" customWidth="1"/>
    <col min="3587" max="3589" width="13.28515625" style="28" customWidth="1"/>
    <col min="3590" max="3590" width="42.7109375" style="28" customWidth="1"/>
    <col min="3591" max="3593" width="13.28515625" style="28" customWidth="1"/>
    <col min="3594" max="3594" width="4.140625" style="28" customWidth="1"/>
    <col min="3595" max="3840" width="9.140625" style="28"/>
    <col min="3841" max="3841" width="5.85546875" style="28" customWidth="1"/>
    <col min="3842" max="3842" width="42.7109375" style="28" customWidth="1"/>
    <col min="3843" max="3845" width="13.28515625" style="28" customWidth="1"/>
    <col min="3846" max="3846" width="42.7109375" style="28" customWidth="1"/>
    <col min="3847" max="3849" width="13.28515625" style="28" customWidth="1"/>
    <col min="3850" max="3850" width="4.140625" style="28" customWidth="1"/>
    <col min="3851" max="4096" width="9.140625" style="28"/>
    <col min="4097" max="4097" width="5.85546875" style="28" customWidth="1"/>
    <col min="4098" max="4098" width="42.7109375" style="28" customWidth="1"/>
    <col min="4099" max="4101" width="13.28515625" style="28" customWidth="1"/>
    <col min="4102" max="4102" width="42.7109375" style="28" customWidth="1"/>
    <col min="4103" max="4105" width="13.28515625" style="28" customWidth="1"/>
    <col min="4106" max="4106" width="4.140625" style="28" customWidth="1"/>
    <col min="4107" max="4352" width="9.140625" style="28"/>
    <col min="4353" max="4353" width="5.85546875" style="28" customWidth="1"/>
    <col min="4354" max="4354" width="42.7109375" style="28" customWidth="1"/>
    <col min="4355" max="4357" width="13.28515625" style="28" customWidth="1"/>
    <col min="4358" max="4358" width="42.7109375" style="28" customWidth="1"/>
    <col min="4359" max="4361" width="13.28515625" style="28" customWidth="1"/>
    <col min="4362" max="4362" width="4.140625" style="28" customWidth="1"/>
    <col min="4363" max="4608" width="9.140625" style="28"/>
    <col min="4609" max="4609" width="5.85546875" style="28" customWidth="1"/>
    <col min="4610" max="4610" width="42.7109375" style="28" customWidth="1"/>
    <col min="4611" max="4613" width="13.28515625" style="28" customWidth="1"/>
    <col min="4614" max="4614" width="42.7109375" style="28" customWidth="1"/>
    <col min="4615" max="4617" width="13.28515625" style="28" customWidth="1"/>
    <col min="4618" max="4618" width="4.140625" style="28" customWidth="1"/>
    <col min="4619" max="4864" width="9.140625" style="28"/>
    <col min="4865" max="4865" width="5.85546875" style="28" customWidth="1"/>
    <col min="4866" max="4866" width="42.7109375" style="28" customWidth="1"/>
    <col min="4867" max="4869" width="13.28515625" style="28" customWidth="1"/>
    <col min="4870" max="4870" width="42.7109375" style="28" customWidth="1"/>
    <col min="4871" max="4873" width="13.28515625" style="28" customWidth="1"/>
    <col min="4874" max="4874" width="4.140625" style="28" customWidth="1"/>
    <col min="4875" max="5120" width="9.140625" style="28"/>
    <col min="5121" max="5121" width="5.85546875" style="28" customWidth="1"/>
    <col min="5122" max="5122" width="42.7109375" style="28" customWidth="1"/>
    <col min="5123" max="5125" width="13.28515625" style="28" customWidth="1"/>
    <col min="5126" max="5126" width="42.7109375" style="28" customWidth="1"/>
    <col min="5127" max="5129" width="13.28515625" style="28" customWidth="1"/>
    <col min="5130" max="5130" width="4.140625" style="28" customWidth="1"/>
    <col min="5131" max="5376" width="9.140625" style="28"/>
    <col min="5377" max="5377" width="5.85546875" style="28" customWidth="1"/>
    <col min="5378" max="5378" width="42.7109375" style="28" customWidth="1"/>
    <col min="5379" max="5381" width="13.28515625" style="28" customWidth="1"/>
    <col min="5382" max="5382" width="42.7109375" style="28" customWidth="1"/>
    <col min="5383" max="5385" width="13.28515625" style="28" customWidth="1"/>
    <col min="5386" max="5386" width="4.140625" style="28" customWidth="1"/>
    <col min="5387" max="5632" width="9.140625" style="28"/>
    <col min="5633" max="5633" width="5.85546875" style="28" customWidth="1"/>
    <col min="5634" max="5634" width="42.7109375" style="28" customWidth="1"/>
    <col min="5635" max="5637" width="13.28515625" style="28" customWidth="1"/>
    <col min="5638" max="5638" width="42.7109375" style="28" customWidth="1"/>
    <col min="5639" max="5641" width="13.28515625" style="28" customWidth="1"/>
    <col min="5642" max="5642" width="4.140625" style="28" customWidth="1"/>
    <col min="5643" max="5888" width="9.140625" style="28"/>
    <col min="5889" max="5889" width="5.85546875" style="28" customWidth="1"/>
    <col min="5890" max="5890" width="42.7109375" style="28" customWidth="1"/>
    <col min="5891" max="5893" width="13.28515625" style="28" customWidth="1"/>
    <col min="5894" max="5894" width="42.7109375" style="28" customWidth="1"/>
    <col min="5895" max="5897" width="13.28515625" style="28" customWidth="1"/>
    <col min="5898" max="5898" width="4.140625" style="28" customWidth="1"/>
    <col min="5899" max="6144" width="9.140625" style="28"/>
    <col min="6145" max="6145" width="5.85546875" style="28" customWidth="1"/>
    <col min="6146" max="6146" width="42.7109375" style="28" customWidth="1"/>
    <col min="6147" max="6149" width="13.28515625" style="28" customWidth="1"/>
    <col min="6150" max="6150" width="42.7109375" style="28" customWidth="1"/>
    <col min="6151" max="6153" width="13.28515625" style="28" customWidth="1"/>
    <col min="6154" max="6154" width="4.140625" style="28" customWidth="1"/>
    <col min="6155" max="6400" width="9.140625" style="28"/>
    <col min="6401" max="6401" width="5.85546875" style="28" customWidth="1"/>
    <col min="6402" max="6402" width="42.7109375" style="28" customWidth="1"/>
    <col min="6403" max="6405" width="13.28515625" style="28" customWidth="1"/>
    <col min="6406" max="6406" width="42.7109375" style="28" customWidth="1"/>
    <col min="6407" max="6409" width="13.28515625" style="28" customWidth="1"/>
    <col min="6410" max="6410" width="4.140625" style="28" customWidth="1"/>
    <col min="6411" max="6656" width="9.140625" style="28"/>
    <col min="6657" max="6657" width="5.85546875" style="28" customWidth="1"/>
    <col min="6658" max="6658" width="42.7109375" style="28" customWidth="1"/>
    <col min="6659" max="6661" width="13.28515625" style="28" customWidth="1"/>
    <col min="6662" max="6662" width="42.7109375" style="28" customWidth="1"/>
    <col min="6663" max="6665" width="13.28515625" style="28" customWidth="1"/>
    <col min="6666" max="6666" width="4.140625" style="28" customWidth="1"/>
    <col min="6667" max="6912" width="9.140625" style="28"/>
    <col min="6913" max="6913" width="5.85546875" style="28" customWidth="1"/>
    <col min="6914" max="6914" width="42.7109375" style="28" customWidth="1"/>
    <col min="6915" max="6917" width="13.28515625" style="28" customWidth="1"/>
    <col min="6918" max="6918" width="42.7109375" style="28" customWidth="1"/>
    <col min="6919" max="6921" width="13.28515625" style="28" customWidth="1"/>
    <col min="6922" max="6922" width="4.140625" style="28" customWidth="1"/>
    <col min="6923" max="7168" width="9.140625" style="28"/>
    <col min="7169" max="7169" width="5.85546875" style="28" customWidth="1"/>
    <col min="7170" max="7170" width="42.7109375" style="28" customWidth="1"/>
    <col min="7171" max="7173" width="13.28515625" style="28" customWidth="1"/>
    <col min="7174" max="7174" width="42.7109375" style="28" customWidth="1"/>
    <col min="7175" max="7177" width="13.28515625" style="28" customWidth="1"/>
    <col min="7178" max="7178" width="4.140625" style="28" customWidth="1"/>
    <col min="7179" max="7424" width="9.140625" style="28"/>
    <col min="7425" max="7425" width="5.85546875" style="28" customWidth="1"/>
    <col min="7426" max="7426" width="42.7109375" style="28" customWidth="1"/>
    <col min="7427" max="7429" width="13.28515625" style="28" customWidth="1"/>
    <col min="7430" max="7430" width="42.7109375" style="28" customWidth="1"/>
    <col min="7431" max="7433" width="13.28515625" style="28" customWidth="1"/>
    <col min="7434" max="7434" width="4.140625" style="28" customWidth="1"/>
    <col min="7435" max="7680" width="9.140625" style="28"/>
    <col min="7681" max="7681" width="5.85546875" style="28" customWidth="1"/>
    <col min="7682" max="7682" width="42.7109375" style="28" customWidth="1"/>
    <col min="7683" max="7685" width="13.28515625" style="28" customWidth="1"/>
    <col min="7686" max="7686" width="42.7109375" style="28" customWidth="1"/>
    <col min="7687" max="7689" width="13.28515625" style="28" customWidth="1"/>
    <col min="7690" max="7690" width="4.140625" style="28" customWidth="1"/>
    <col min="7691" max="7936" width="9.140625" style="28"/>
    <col min="7937" max="7937" width="5.85546875" style="28" customWidth="1"/>
    <col min="7938" max="7938" width="42.7109375" style="28" customWidth="1"/>
    <col min="7939" max="7941" width="13.28515625" style="28" customWidth="1"/>
    <col min="7942" max="7942" width="42.7109375" style="28" customWidth="1"/>
    <col min="7943" max="7945" width="13.28515625" style="28" customWidth="1"/>
    <col min="7946" max="7946" width="4.140625" style="28" customWidth="1"/>
    <col min="7947" max="8192" width="9.140625" style="28"/>
    <col min="8193" max="8193" width="5.85546875" style="28" customWidth="1"/>
    <col min="8194" max="8194" width="42.7109375" style="28" customWidth="1"/>
    <col min="8195" max="8197" width="13.28515625" style="28" customWidth="1"/>
    <col min="8198" max="8198" width="42.7109375" style="28" customWidth="1"/>
    <col min="8199" max="8201" width="13.28515625" style="28" customWidth="1"/>
    <col min="8202" max="8202" width="4.140625" style="28" customWidth="1"/>
    <col min="8203" max="8448" width="9.140625" style="28"/>
    <col min="8449" max="8449" width="5.85546875" style="28" customWidth="1"/>
    <col min="8450" max="8450" width="42.7109375" style="28" customWidth="1"/>
    <col min="8451" max="8453" width="13.28515625" style="28" customWidth="1"/>
    <col min="8454" max="8454" width="42.7109375" style="28" customWidth="1"/>
    <col min="8455" max="8457" width="13.28515625" style="28" customWidth="1"/>
    <col min="8458" max="8458" width="4.140625" style="28" customWidth="1"/>
    <col min="8459" max="8704" width="9.140625" style="28"/>
    <col min="8705" max="8705" width="5.85546875" style="28" customWidth="1"/>
    <col min="8706" max="8706" width="42.7109375" style="28" customWidth="1"/>
    <col min="8707" max="8709" width="13.28515625" style="28" customWidth="1"/>
    <col min="8710" max="8710" width="42.7109375" style="28" customWidth="1"/>
    <col min="8711" max="8713" width="13.28515625" style="28" customWidth="1"/>
    <col min="8714" max="8714" width="4.140625" style="28" customWidth="1"/>
    <col min="8715" max="8960" width="9.140625" style="28"/>
    <col min="8961" max="8961" width="5.85546875" style="28" customWidth="1"/>
    <col min="8962" max="8962" width="42.7109375" style="28" customWidth="1"/>
    <col min="8963" max="8965" width="13.28515625" style="28" customWidth="1"/>
    <col min="8966" max="8966" width="42.7109375" style="28" customWidth="1"/>
    <col min="8967" max="8969" width="13.28515625" style="28" customWidth="1"/>
    <col min="8970" max="8970" width="4.140625" style="28" customWidth="1"/>
    <col min="8971" max="9216" width="9.140625" style="28"/>
    <col min="9217" max="9217" width="5.85546875" style="28" customWidth="1"/>
    <col min="9218" max="9218" width="42.7109375" style="28" customWidth="1"/>
    <col min="9219" max="9221" width="13.28515625" style="28" customWidth="1"/>
    <col min="9222" max="9222" width="42.7109375" style="28" customWidth="1"/>
    <col min="9223" max="9225" width="13.28515625" style="28" customWidth="1"/>
    <col min="9226" max="9226" width="4.140625" style="28" customWidth="1"/>
    <col min="9227" max="9472" width="9.140625" style="28"/>
    <col min="9473" max="9473" width="5.85546875" style="28" customWidth="1"/>
    <col min="9474" max="9474" width="42.7109375" style="28" customWidth="1"/>
    <col min="9475" max="9477" width="13.28515625" style="28" customWidth="1"/>
    <col min="9478" max="9478" width="42.7109375" style="28" customWidth="1"/>
    <col min="9479" max="9481" width="13.28515625" style="28" customWidth="1"/>
    <col min="9482" max="9482" width="4.140625" style="28" customWidth="1"/>
    <col min="9483" max="9728" width="9.140625" style="28"/>
    <col min="9729" max="9729" width="5.85546875" style="28" customWidth="1"/>
    <col min="9730" max="9730" width="42.7109375" style="28" customWidth="1"/>
    <col min="9731" max="9733" width="13.28515625" style="28" customWidth="1"/>
    <col min="9734" max="9734" width="42.7109375" style="28" customWidth="1"/>
    <col min="9735" max="9737" width="13.28515625" style="28" customWidth="1"/>
    <col min="9738" max="9738" width="4.140625" style="28" customWidth="1"/>
    <col min="9739" max="9984" width="9.140625" style="28"/>
    <col min="9985" max="9985" width="5.85546875" style="28" customWidth="1"/>
    <col min="9986" max="9986" width="42.7109375" style="28" customWidth="1"/>
    <col min="9987" max="9989" width="13.28515625" style="28" customWidth="1"/>
    <col min="9990" max="9990" width="42.7109375" style="28" customWidth="1"/>
    <col min="9991" max="9993" width="13.28515625" style="28" customWidth="1"/>
    <col min="9994" max="9994" width="4.140625" style="28" customWidth="1"/>
    <col min="9995" max="10240" width="9.140625" style="28"/>
    <col min="10241" max="10241" width="5.85546875" style="28" customWidth="1"/>
    <col min="10242" max="10242" width="42.7109375" style="28" customWidth="1"/>
    <col min="10243" max="10245" width="13.28515625" style="28" customWidth="1"/>
    <col min="10246" max="10246" width="42.7109375" style="28" customWidth="1"/>
    <col min="10247" max="10249" width="13.28515625" style="28" customWidth="1"/>
    <col min="10250" max="10250" width="4.140625" style="28" customWidth="1"/>
    <col min="10251" max="10496" width="9.140625" style="28"/>
    <col min="10497" max="10497" width="5.85546875" style="28" customWidth="1"/>
    <col min="10498" max="10498" width="42.7109375" style="28" customWidth="1"/>
    <col min="10499" max="10501" width="13.28515625" style="28" customWidth="1"/>
    <col min="10502" max="10502" width="42.7109375" style="28" customWidth="1"/>
    <col min="10503" max="10505" width="13.28515625" style="28" customWidth="1"/>
    <col min="10506" max="10506" width="4.140625" style="28" customWidth="1"/>
    <col min="10507" max="10752" width="9.140625" style="28"/>
    <col min="10753" max="10753" width="5.85546875" style="28" customWidth="1"/>
    <col min="10754" max="10754" width="42.7109375" style="28" customWidth="1"/>
    <col min="10755" max="10757" width="13.28515625" style="28" customWidth="1"/>
    <col min="10758" max="10758" width="42.7109375" style="28" customWidth="1"/>
    <col min="10759" max="10761" width="13.28515625" style="28" customWidth="1"/>
    <col min="10762" max="10762" width="4.140625" style="28" customWidth="1"/>
    <col min="10763" max="11008" width="9.140625" style="28"/>
    <col min="11009" max="11009" width="5.85546875" style="28" customWidth="1"/>
    <col min="11010" max="11010" width="42.7109375" style="28" customWidth="1"/>
    <col min="11011" max="11013" width="13.28515625" style="28" customWidth="1"/>
    <col min="11014" max="11014" width="42.7109375" style="28" customWidth="1"/>
    <col min="11015" max="11017" width="13.28515625" style="28" customWidth="1"/>
    <col min="11018" max="11018" width="4.140625" style="28" customWidth="1"/>
    <col min="11019" max="11264" width="9.140625" style="28"/>
    <col min="11265" max="11265" width="5.85546875" style="28" customWidth="1"/>
    <col min="11266" max="11266" width="42.7109375" style="28" customWidth="1"/>
    <col min="11267" max="11269" width="13.28515625" style="28" customWidth="1"/>
    <col min="11270" max="11270" width="42.7109375" style="28" customWidth="1"/>
    <col min="11271" max="11273" width="13.28515625" style="28" customWidth="1"/>
    <col min="11274" max="11274" width="4.140625" style="28" customWidth="1"/>
    <col min="11275" max="11520" width="9.140625" style="28"/>
    <col min="11521" max="11521" width="5.85546875" style="28" customWidth="1"/>
    <col min="11522" max="11522" width="42.7109375" style="28" customWidth="1"/>
    <col min="11523" max="11525" width="13.28515625" style="28" customWidth="1"/>
    <col min="11526" max="11526" width="42.7109375" style="28" customWidth="1"/>
    <col min="11527" max="11529" width="13.28515625" style="28" customWidth="1"/>
    <col min="11530" max="11530" width="4.140625" style="28" customWidth="1"/>
    <col min="11531" max="11776" width="9.140625" style="28"/>
    <col min="11777" max="11777" width="5.85546875" style="28" customWidth="1"/>
    <col min="11778" max="11778" width="42.7109375" style="28" customWidth="1"/>
    <col min="11779" max="11781" width="13.28515625" style="28" customWidth="1"/>
    <col min="11782" max="11782" width="42.7109375" style="28" customWidth="1"/>
    <col min="11783" max="11785" width="13.28515625" style="28" customWidth="1"/>
    <col min="11786" max="11786" width="4.140625" style="28" customWidth="1"/>
    <col min="11787" max="12032" width="9.140625" style="28"/>
    <col min="12033" max="12033" width="5.85546875" style="28" customWidth="1"/>
    <col min="12034" max="12034" width="42.7109375" style="28" customWidth="1"/>
    <col min="12035" max="12037" width="13.28515625" style="28" customWidth="1"/>
    <col min="12038" max="12038" width="42.7109375" style="28" customWidth="1"/>
    <col min="12039" max="12041" width="13.28515625" style="28" customWidth="1"/>
    <col min="12042" max="12042" width="4.140625" style="28" customWidth="1"/>
    <col min="12043" max="12288" width="9.140625" style="28"/>
    <col min="12289" max="12289" width="5.85546875" style="28" customWidth="1"/>
    <col min="12290" max="12290" width="42.7109375" style="28" customWidth="1"/>
    <col min="12291" max="12293" width="13.28515625" style="28" customWidth="1"/>
    <col min="12294" max="12294" width="42.7109375" style="28" customWidth="1"/>
    <col min="12295" max="12297" width="13.28515625" style="28" customWidth="1"/>
    <col min="12298" max="12298" width="4.140625" style="28" customWidth="1"/>
    <col min="12299" max="12544" width="9.140625" style="28"/>
    <col min="12545" max="12545" width="5.85546875" style="28" customWidth="1"/>
    <col min="12546" max="12546" width="42.7109375" style="28" customWidth="1"/>
    <col min="12547" max="12549" width="13.28515625" style="28" customWidth="1"/>
    <col min="12550" max="12550" width="42.7109375" style="28" customWidth="1"/>
    <col min="12551" max="12553" width="13.28515625" style="28" customWidth="1"/>
    <col min="12554" max="12554" width="4.140625" style="28" customWidth="1"/>
    <col min="12555" max="12800" width="9.140625" style="28"/>
    <col min="12801" max="12801" width="5.85546875" style="28" customWidth="1"/>
    <col min="12802" max="12802" width="42.7109375" style="28" customWidth="1"/>
    <col min="12803" max="12805" width="13.28515625" style="28" customWidth="1"/>
    <col min="12806" max="12806" width="42.7109375" style="28" customWidth="1"/>
    <col min="12807" max="12809" width="13.28515625" style="28" customWidth="1"/>
    <col min="12810" max="12810" width="4.140625" style="28" customWidth="1"/>
    <col min="12811" max="13056" width="9.140625" style="28"/>
    <col min="13057" max="13057" width="5.85546875" style="28" customWidth="1"/>
    <col min="13058" max="13058" width="42.7109375" style="28" customWidth="1"/>
    <col min="13059" max="13061" width="13.28515625" style="28" customWidth="1"/>
    <col min="13062" max="13062" width="42.7109375" style="28" customWidth="1"/>
    <col min="13063" max="13065" width="13.28515625" style="28" customWidth="1"/>
    <col min="13066" max="13066" width="4.140625" style="28" customWidth="1"/>
    <col min="13067" max="13312" width="9.140625" style="28"/>
    <col min="13313" max="13313" width="5.85546875" style="28" customWidth="1"/>
    <col min="13314" max="13314" width="42.7109375" style="28" customWidth="1"/>
    <col min="13315" max="13317" width="13.28515625" style="28" customWidth="1"/>
    <col min="13318" max="13318" width="42.7109375" style="28" customWidth="1"/>
    <col min="13319" max="13321" width="13.28515625" style="28" customWidth="1"/>
    <col min="13322" max="13322" width="4.140625" style="28" customWidth="1"/>
    <col min="13323" max="13568" width="9.140625" style="28"/>
    <col min="13569" max="13569" width="5.85546875" style="28" customWidth="1"/>
    <col min="13570" max="13570" width="42.7109375" style="28" customWidth="1"/>
    <col min="13571" max="13573" width="13.28515625" style="28" customWidth="1"/>
    <col min="13574" max="13574" width="42.7109375" style="28" customWidth="1"/>
    <col min="13575" max="13577" width="13.28515625" style="28" customWidth="1"/>
    <col min="13578" max="13578" width="4.140625" style="28" customWidth="1"/>
    <col min="13579" max="13824" width="9.140625" style="28"/>
    <col min="13825" max="13825" width="5.85546875" style="28" customWidth="1"/>
    <col min="13826" max="13826" width="42.7109375" style="28" customWidth="1"/>
    <col min="13827" max="13829" width="13.28515625" style="28" customWidth="1"/>
    <col min="13830" max="13830" width="42.7109375" style="28" customWidth="1"/>
    <col min="13831" max="13833" width="13.28515625" style="28" customWidth="1"/>
    <col min="13834" max="13834" width="4.140625" style="28" customWidth="1"/>
    <col min="13835" max="14080" width="9.140625" style="28"/>
    <col min="14081" max="14081" width="5.85546875" style="28" customWidth="1"/>
    <col min="14082" max="14082" width="42.7109375" style="28" customWidth="1"/>
    <col min="14083" max="14085" width="13.28515625" style="28" customWidth="1"/>
    <col min="14086" max="14086" width="42.7109375" style="28" customWidth="1"/>
    <col min="14087" max="14089" width="13.28515625" style="28" customWidth="1"/>
    <col min="14090" max="14090" width="4.140625" style="28" customWidth="1"/>
    <col min="14091" max="14336" width="9.140625" style="28"/>
    <col min="14337" max="14337" width="5.85546875" style="28" customWidth="1"/>
    <col min="14338" max="14338" width="42.7109375" style="28" customWidth="1"/>
    <col min="14339" max="14341" width="13.28515625" style="28" customWidth="1"/>
    <col min="14342" max="14342" width="42.7109375" style="28" customWidth="1"/>
    <col min="14343" max="14345" width="13.28515625" style="28" customWidth="1"/>
    <col min="14346" max="14346" width="4.140625" style="28" customWidth="1"/>
    <col min="14347" max="14592" width="9.140625" style="28"/>
    <col min="14593" max="14593" width="5.85546875" style="28" customWidth="1"/>
    <col min="14594" max="14594" width="42.7109375" style="28" customWidth="1"/>
    <col min="14595" max="14597" width="13.28515625" style="28" customWidth="1"/>
    <col min="14598" max="14598" width="42.7109375" style="28" customWidth="1"/>
    <col min="14599" max="14601" width="13.28515625" style="28" customWidth="1"/>
    <col min="14602" max="14602" width="4.140625" style="28" customWidth="1"/>
    <col min="14603" max="14848" width="9.140625" style="28"/>
    <col min="14849" max="14849" width="5.85546875" style="28" customWidth="1"/>
    <col min="14850" max="14850" width="42.7109375" style="28" customWidth="1"/>
    <col min="14851" max="14853" width="13.28515625" style="28" customWidth="1"/>
    <col min="14854" max="14854" width="42.7109375" style="28" customWidth="1"/>
    <col min="14855" max="14857" width="13.28515625" style="28" customWidth="1"/>
    <col min="14858" max="14858" width="4.140625" style="28" customWidth="1"/>
    <col min="14859" max="15104" width="9.140625" style="28"/>
    <col min="15105" max="15105" width="5.85546875" style="28" customWidth="1"/>
    <col min="15106" max="15106" width="42.7109375" style="28" customWidth="1"/>
    <col min="15107" max="15109" width="13.28515625" style="28" customWidth="1"/>
    <col min="15110" max="15110" width="42.7109375" style="28" customWidth="1"/>
    <col min="15111" max="15113" width="13.28515625" style="28" customWidth="1"/>
    <col min="15114" max="15114" width="4.140625" style="28" customWidth="1"/>
    <col min="15115" max="15360" width="9.140625" style="28"/>
    <col min="15361" max="15361" width="5.85546875" style="28" customWidth="1"/>
    <col min="15362" max="15362" width="42.7109375" style="28" customWidth="1"/>
    <col min="15363" max="15365" width="13.28515625" style="28" customWidth="1"/>
    <col min="15366" max="15366" width="42.7109375" style="28" customWidth="1"/>
    <col min="15367" max="15369" width="13.28515625" style="28" customWidth="1"/>
    <col min="15370" max="15370" width="4.140625" style="28" customWidth="1"/>
    <col min="15371" max="15616" width="9.140625" style="28"/>
    <col min="15617" max="15617" width="5.85546875" style="28" customWidth="1"/>
    <col min="15618" max="15618" width="42.7109375" style="28" customWidth="1"/>
    <col min="15619" max="15621" width="13.28515625" style="28" customWidth="1"/>
    <col min="15622" max="15622" width="42.7109375" style="28" customWidth="1"/>
    <col min="15623" max="15625" width="13.28515625" style="28" customWidth="1"/>
    <col min="15626" max="15626" width="4.140625" style="28" customWidth="1"/>
    <col min="15627" max="15872" width="9.140625" style="28"/>
    <col min="15873" max="15873" width="5.85546875" style="28" customWidth="1"/>
    <col min="15874" max="15874" width="42.7109375" style="28" customWidth="1"/>
    <col min="15875" max="15877" width="13.28515625" style="28" customWidth="1"/>
    <col min="15878" max="15878" width="42.7109375" style="28" customWidth="1"/>
    <col min="15879" max="15881" width="13.28515625" style="28" customWidth="1"/>
    <col min="15882" max="15882" width="4.140625" style="28" customWidth="1"/>
    <col min="15883" max="16128" width="9.140625" style="28"/>
    <col min="16129" max="16129" width="5.85546875" style="28" customWidth="1"/>
    <col min="16130" max="16130" width="42.7109375" style="28" customWidth="1"/>
    <col min="16131" max="16133" width="13.28515625" style="28" customWidth="1"/>
    <col min="16134" max="16134" width="42.7109375" style="28" customWidth="1"/>
    <col min="16135" max="16137" width="13.28515625" style="28" customWidth="1"/>
    <col min="16138" max="16138" width="4.140625" style="28" customWidth="1"/>
    <col min="16139" max="16384" width="9.140625" style="28"/>
  </cols>
  <sheetData>
    <row r="1" spans="1:10" ht="25.5" customHeight="1">
      <c r="B1" s="424" t="s">
        <v>424</v>
      </c>
      <c r="C1" s="424"/>
      <c r="D1" s="424"/>
      <c r="E1" s="424"/>
      <c r="F1" s="424"/>
      <c r="G1" s="423" t="s">
        <v>451</v>
      </c>
      <c r="H1" s="423"/>
      <c r="I1" s="423"/>
      <c r="J1" s="419"/>
    </row>
    <row r="2" spans="1:10" ht="14.25" thickBot="1">
      <c r="G2" s="30" t="s">
        <v>1</v>
      </c>
      <c r="H2" s="30"/>
      <c r="I2" s="30"/>
      <c r="J2" s="419"/>
    </row>
    <row r="3" spans="1:10" ht="13.5" thickBot="1">
      <c r="A3" s="420" t="s">
        <v>2</v>
      </c>
      <c r="B3" s="31" t="s">
        <v>3</v>
      </c>
      <c r="C3" s="32"/>
      <c r="D3" s="33"/>
      <c r="E3" s="33"/>
      <c r="F3" s="31" t="s">
        <v>4</v>
      </c>
      <c r="G3" s="34"/>
      <c r="H3" s="35"/>
      <c r="I3" s="36"/>
      <c r="J3" s="419"/>
    </row>
    <row r="4" spans="1:10" s="27" customFormat="1" ht="39" thickBot="1">
      <c r="A4" s="421"/>
      <c r="B4" s="37" t="s">
        <v>5</v>
      </c>
      <c r="C4" s="38" t="s">
        <v>413</v>
      </c>
      <c r="D4" s="39" t="s">
        <v>414</v>
      </c>
      <c r="E4" s="39" t="s">
        <v>416</v>
      </c>
      <c r="F4" s="37" t="s">
        <v>5</v>
      </c>
      <c r="G4" s="38" t="str">
        <f>+C4</f>
        <v>2015. évi eredeti előirányzat</v>
      </c>
      <c r="H4" s="38" t="str">
        <f>+D4</f>
        <v>2015. évi módosítás</v>
      </c>
      <c r="I4" s="40" t="str">
        <f>+E4</f>
        <v>2015. évi módosítás utáni</v>
      </c>
      <c r="J4" s="419"/>
    </row>
    <row r="5" spans="1:10" s="27" customFormat="1" ht="13.5" thickBot="1">
      <c r="A5" s="41" t="s">
        <v>6</v>
      </c>
      <c r="B5" s="37" t="s">
        <v>7</v>
      </c>
      <c r="C5" s="38" t="s">
        <v>8</v>
      </c>
      <c r="D5" s="39" t="s">
        <v>9</v>
      </c>
      <c r="E5" s="39" t="s">
        <v>10</v>
      </c>
      <c r="F5" s="37" t="s">
        <v>11</v>
      </c>
      <c r="G5" s="38" t="s">
        <v>12</v>
      </c>
      <c r="H5" s="38" t="s">
        <v>13</v>
      </c>
      <c r="I5" s="42" t="s">
        <v>14</v>
      </c>
      <c r="J5" s="419"/>
    </row>
    <row r="6" spans="1:10" ht="25.5">
      <c r="A6" s="43" t="s">
        <v>15</v>
      </c>
      <c r="B6" s="44" t="s">
        <v>84</v>
      </c>
      <c r="C6" s="45">
        <v>41855</v>
      </c>
      <c r="D6" s="45">
        <v>268993</v>
      </c>
      <c r="E6" s="46">
        <f>C6+D6</f>
        <v>310848</v>
      </c>
      <c r="F6" s="44" t="s">
        <v>85</v>
      </c>
      <c r="G6" s="45">
        <v>55046</v>
      </c>
      <c r="H6" s="75">
        <v>111740</v>
      </c>
      <c r="I6" s="76">
        <f>G6+H6</f>
        <v>166786</v>
      </c>
      <c r="J6" s="419"/>
    </row>
    <row r="7" spans="1:10">
      <c r="A7" s="48" t="s">
        <v>18</v>
      </c>
      <c r="B7" s="49" t="s">
        <v>86</v>
      </c>
      <c r="C7" s="50"/>
      <c r="D7" s="50"/>
      <c r="E7" s="46">
        <f t="shared" ref="E7:E16" si="0">C7+D7</f>
        <v>0</v>
      </c>
      <c r="F7" s="49" t="s">
        <v>87</v>
      </c>
      <c r="G7" s="50"/>
      <c r="H7" s="50"/>
      <c r="I7" s="69">
        <f t="shared" ref="I7:I29" si="1">G7+H7</f>
        <v>0</v>
      </c>
      <c r="J7" s="419"/>
    </row>
    <row r="8" spans="1:10">
      <c r="A8" s="48" t="s">
        <v>21</v>
      </c>
      <c r="B8" s="49" t="s">
        <v>88</v>
      </c>
      <c r="C8" s="50"/>
      <c r="D8" s="50"/>
      <c r="E8" s="46">
        <f t="shared" si="0"/>
        <v>0</v>
      </c>
      <c r="F8" s="49" t="s">
        <v>89</v>
      </c>
      <c r="G8" s="50">
        <v>29073</v>
      </c>
      <c r="H8" s="50">
        <v>159117</v>
      </c>
      <c r="I8" s="69">
        <f t="shared" si="1"/>
        <v>188190</v>
      </c>
      <c r="J8" s="419"/>
    </row>
    <row r="9" spans="1:10">
      <c r="A9" s="48" t="s">
        <v>24</v>
      </c>
      <c r="B9" s="49" t="s">
        <v>90</v>
      </c>
      <c r="C9" s="50"/>
      <c r="D9" s="50"/>
      <c r="E9" s="46">
        <f t="shared" si="0"/>
        <v>0</v>
      </c>
      <c r="F9" s="49" t="s">
        <v>91</v>
      </c>
      <c r="G9" s="50"/>
      <c r="H9" s="50"/>
      <c r="I9" s="69">
        <f t="shared" si="1"/>
        <v>0</v>
      </c>
      <c r="J9" s="419"/>
    </row>
    <row r="10" spans="1:10">
      <c r="A10" s="48" t="s">
        <v>27</v>
      </c>
      <c r="B10" s="49" t="s">
        <v>92</v>
      </c>
      <c r="C10" s="50"/>
      <c r="D10" s="50"/>
      <c r="E10" s="46">
        <f t="shared" si="0"/>
        <v>0</v>
      </c>
      <c r="F10" s="49" t="s">
        <v>93</v>
      </c>
      <c r="G10" s="50"/>
      <c r="H10" s="50">
        <v>72</v>
      </c>
      <c r="I10" s="69">
        <v>72</v>
      </c>
      <c r="J10" s="419"/>
    </row>
    <row r="11" spans="1:10">
      <c r="A11" s="48" t="s">
        <v>30</v>
      </c>
      <c r="B11" s="49" t="s">
        <v>94</v>
      </c>
      <c r="C11" s="52"/>
      <c r="D11" s="52"/>
      <c r="E11" s="46">
        <f t="shared" si="0"/>
        <v>0</v>
      </c>
      <c r="F11" s="77"/>
      <c r="G11" s="50"/>
      <c r="H11" s="50"/>
      <c r="I11" s="69">
        <f t="shared" si="1"/>
        <v>0</v>
      </c>
      <c r="J11" s="419"/>
    </row>
    <row r="12" spans="1:10">
      <c r="A12" s="48" t="s">
        <v>33</v>
      </c>
      <c r="B12" s="53"/>
      <c r="C12" s="50"/>
      <c r="D12" s="50"/>
      <c r="E12" s="46">
        <f t="shared" si="0"/>
        <v>0</v>
      </c>
      <c r="F12" s="77"/>
      <c r="G12" s="50"/>
      <c r="H12" s="50"/>
      <c r="I12" s="69">
        <f t="shared" si="1"/>
        <v>0</v>
      </c>
      <c r="J12" s="419"/>
    </row>
    <row r="13" spans="1:10">
      <c r="A13" s="48" t="s">
        <v>35</v>
      </c>
      <c r="B13" s="53"/>
      <c r="C13" s="50"/>
      <c r="D13" s="50"/>
      <c r="E13" s="46">
        <f t="shared" si="0"/>
        <v>0</v>
      </c>
      <c r="F13" s="77"/>
      <c r="G13" s="50"/>
      <c r="H13" s="50"/>
      <c r="I13" s="69">
        <f t="shared" si="1"/>
        <v>0</v>
      </c>
      <c r="J13" s="419"/>
    </row>
    <row r="14" spans="1:10">
      <c r="A14" s="48" t="s">
        <v>36</v>
      </c>
      <c r="B14" s="78"/>
      <c r="C14" s="52"/>
      <c r="D14" s="52"/>
      <c r="E14" s="46">
        <f t="shared" si="0"/>
        <v>0</v>
      </c>
      <c r="F14" s="77"/>
      <c r="G14" s="50"/>
      <c r="H14" s="50"/>
      <c r="I14" s="69">
        <f t="shared" si="1"/>
        <v>0</v>
      </c>
      <c r="J14" s="419"/>
    </row>
    <row r="15" spans="1:10">
      <c r="A15" s="48" t="s">
        <v>37</v>
      </c>
      <c r="B15" s="53"/>
      <c r="C15" s="52"/>
      <c r="D15" s="52"/>
      <c r="E15" s="46">
        <f t="shared" si="0"/>
        <v>0</v>
      </c>
      <c r="F15" s="77"/>
      <c r="G15" s="50"/>
      <c r="H15" s="50"/>
      <c r="I15" s="69">
        <f t="shared" si="1"/>
        <v>0</v>
      </c>
      <c r="J15" s="419"/>
    </row>
    <row r="16" spans="1:10" ht="13.5" thickBot="1">
      <c r="A16" s="72" t="s">
        <v>38</v>
      </c>
      <c r="B16" s="73"/>
      <c r="C16" s="79"/>
      <c r="D16" s="79"/>
      <c r="E16" s="46">
        <f t="shared" si="0"/>
        <v>0</v>
      </c>
      <c r="F16" s="63" t="s">
        <v>32</v>
      </c>
      <c r="G16" s="65"/>
      <c r="H16" s="65"/>
      <c r="I16" s="66">
        <f t="shared" si="1"/>
        <v>0</v>
      </c>
      <c r="J16" s="419"/>
    </row>
    <row r="17" spans="1:10" ht="26.25" thickBot="1">
      <c r="A17" s="58" t="s">
        <v>39</v>
      </c>
      <c r="B17" s="59" t="s">
        <v>95</v>
      </c>
      <c r="C17" s="60">
        <f>+C6+C8+C9+C11+C12+C13+C14+C15+C16</f>
        <v>41855</v>
      </c>
      <c r="D17" s="60">
        <f>+D6+D8+D9+D11+D12+D13+D14+D15+D16</f>
        <v>268993</v>
      </c>
      <c r="E17" s="60">
        <f>+E6+E8+E9+E11+E12+E13+E14+E15+E16</f>
        <v>310848</v>
      </c>
      <c r="F17" s="59" t="s">
        <v>96</v>
      </c>
      <c r="G17" s="60">
        <f>+G6+G8+G10+G11+G12+G13+G14+G15+G16</f>
        <v>84119</v>
      </c>
      <c r="H17" s="60">
        <f>+H6+H8+H10+H11+H12+H13+H14+H15+H16</f>
        <v>270929</v>
      </c>
      <c r="I17" s="61">
        <f>+I6+I8+I10+I11+I12+I13+I14+I15+I16</f>
        <v>355048</v>
      </c>
      <c r="J17" s="419"/>
    </row>
    <row r="18" spans="1:10">
      <c r="A18" s="43" t="s">
        <v>40</v>
      </c>
      <c r="B18" s="80" t="s">
        <v>97</v>
      </c>
      <c r="C18" s="81">
        <f>+C19+C20+C21+C22+C23</f>
        <v>122901</v>
      </c>
      <c r="D18" s="81">
        <f>+D19+D20+D21+D22+D23</f>
        <v>-20044</v>
      </c>
      <c r="E18" s="81">
        <f>+E19+E20+E21+E22+E23</f>
        <v>102857</v>
      </c>
      <c r="F18" s="49" t="s">
        <v>45</v>
      </c>
      <c r="G18" s="45"/>
      <c r="H18" s="45">
        <v>42000</v>
      </c>
      <c r="I18" s="47">
        <v>42000</v>
      </c>
      <c r="J18" s="419"/>
    </row>
    <row r="19" spans="1:10">
      <c r="A19" s="48" t="s">
        <v>43</v>
      </c>
      <c r="B19" s="82" t="s">
        <v>98</v>
      </c>
      <c r="C19" s="50">
        <v>122901</v>
      </c>
      <c r="D19" s="50">
        <v>-40544</v>
      </c>
      <c r="E19" s="68">
        <f t="shared" ref="E19:E29" si="2">C19+D19</f>
        <v>82357</v>
      </c>
      <c r="F19" s="49" t="s">
        <v>99</v>
      </c>
      <c r="G19" s="50"/>
      <c r="H19" s="50"/>
      <c r="I19" s="69">
        <f t="shared" si="1"/>
        <v>0</v>
      </c>
      <c r="J19" s="419"/>
    </row>
    <row r="20" spans="1:10">
      <c r="A20" s="43" t="s">
        <v>46</v>
      </c>
      <c r="B20" s="82" t="s">
        <v>100</v>
      </c>
      <c r="C20" s="50"/>
      <c r="D20" s="50"/>
      <c r="E20" s="68">
        <f t="shared" si="2"/>
        <v>0</v>
      </c>
      <c r="F20" s="49" t="s">
        <v>51</v>
      </c>
      <c r="G20" s="50"/>
      <c r="H20" s="50"/>
      <c r="I20" s="69">
        <f>G20+H20</f>
        <v>0</v>
      </c>
      <c r="J20" s="419"/>
    </row>
    <row r="21" spans="1:10">
      <c r="A21" s="48" t="s">
        <v>49</v>
      </c>
      <c r="B21" s="82" t="s">
        <v>101</v>
      </c>
      <c r="C21" s="50"/>
      <c r="D21" s="50"/>
      <c r="E21" s="68">
        <f t="shared" si="2"/>
        <v>0</v>
      </c>
      <c r="F21" s="49" t="s">
        <v>54</v>
      </c>
      <c r="G21" s="50"/>
      <c r="H21" s="50"/>
      <c r="I21" s="69">
        <f t="shared" si="1"/>
        <v>0</v>
      </c>
      <c r="J21" s="419"/>
    </row>
    <row r="22" spans="1:10">
      <c r="A22" s="43" t="s">
        <v>52</v>
      </c>
      <c r="B22" s="82" t="s">
        <v>102</v>
      </c>
      <c r="C22" s="50"/>
      <c r="D22" s="50">
        <v>20500</v>
      </c>
      <c r="E22" s="68">
        <v>20500</v>
      </c>
      <c r="F22" s="63" t="s">
        <v>57</v>
      </c>
      <c r="G22" s="50"/>
      <c r="H22" s="50"/>
      <c r="I22" s="69">
        <f t="shared" si="1"/>
        <v>0</v>
      </c>
      <c r="J22" s="419"/>
    </row>
    <row r="23" spans="1:10" ht="25.5">
      <c r="A23" s="48" t="s">
        <v>55</v>
      </c>
      <c r="B23" s="83" t="s">
        <v>103</v>
      </c>
      <c r="C23" s="50"/>
      <c r="D23" s="50"/>
      <c r="E23" s="68">
        <f t="shared" si="2"/>
        <v>0</v>
      </c>
      <c r="F23" s="49" t="s">
        <v>104</v>
      </c>
      <c r="G23" s="50"/>
      <c r="H23" s="50"/>
      <c r="I23" s="69">
        <f t="shared" si="1"/>
        <v>0</v>
      </c>
      <c r="J23" s="419"/>
    </row>
    <row r="24" spans="1:10" ht="25.5">
      <c r="A24" s="43" t="s">
        <v>58</v>
      </c>
      <c r="B24" s="84" t="s">
        <v>105</v>
      </c>
      <c r="C24" s="70">
        <f>+C25+C26+C27+C28+C29</f>
        <v>0</v>
      </c>
      <c r="D24" s="70">
        <f>+D25+D26+D27+D28+D29</f>
        <v>0</v>
      </c>
      <c r="E24" s="70">
        <f>+E25+E26+E27+E28+E29</f>
        <v>0</v>
      </c>
      <c r="F24" s="44" t="s">
        <v>106</v>
      </c>
      <c r="G24" s="50"/>
      <c r="H24" s="50"/>
      <c r="I24" s="69">
        <f t="shared" si="1"/>
        <v>0</v>
      </c>
      <c r="J24" s="419"/>
    </row>
    <row r="25" spans="1:10">
      <c r="A25" s="48" t="s">
        <v>61</v>
      </c>
      <c r="B25" s="83" t="s">
        <v>107</v>
      </c>
      <c r="C25" s="50"/>
      <c r="D25" s="50"/>
      <c r="E25" s="68">
        <f t="shared" si="2"/>
        <v>0</v>
      </c>
      <c r="F25" s="44" t="s">
        <v>108</v>
      </c>
      <c r="G25" s="50"/>
      <c r="H25" s="50"/>
      <c r="I25" s="69">
        <f t="shared" si="1"/>
        <v>0</v>
      </c>
      <c r="J25" s="419"/>
    </row>
    <row r="26" spans="1:10">
      <c r="A26" s="43" t="s">
        <v>64</v>
      </c>
      <c r="B26" s="83" t="s">
        <v>109</v>
      </c>
      <c r="C26" s="50"/>
      <c r="D26" s="50"/>
      <c r="E26" s="68">
        <f t="shared" si="2"/>
        <v>0</v>
      </c>
      <c r="F26" s="85"/>
      <c r="G26" s="50"/>
      <c r="H26" s="50"/>
      <c r="I26" s="69">
        <f t="shared" si="1"/>
        <v>0</v>
      </c>
      <c r="J26" s="419"/>
    </row>
    <row r="27" spans="1:10">
      <c r="A27" s="48" t="s">
        <v>67</v>
      </c>
      <c r="B27" s="82" t="s">
        <v>110</v>
      </c>
      <c r="C27" s="50"/>
      <c r="D27" s="50"/>
      <c r="E27" s="68">
        <f t="shared" si="2"/>
        <v>0</v>
      </c>
      <c r="F27" s="85"/>
      <c r="G27" s="50"/>
      <c r="H27" s="50"/>
      <c r="I27" s="69">
        <f t="shared" si="1"/>
        <v>0</v>
      </c>
      <c r="J27" s="419"/>
    </row>
    <row r="28" spans="1:10">
      <c r="A28" s="43" t="s">
        <v>70</v>
      </c>
      <c r="B28" s="86" t="s">
        <v>111</v>
      </c>
      <c r="C28" s="50"/>
      <c r="D28" s="50"/>
      <c r="E28" s="68">
        <f t="shared" si="2"/>
        <v>0</v>
      </c>
      <c r="F28" s="53"/>
      <c r="G28" s="50"/>
      <c r="H28" s="50"/>
      <c r="I28" s="69">
        <f t="shared" si="1"/>
        <v>0</v>
      </c>
      <c r="J28" s="419"/>
    </row>
    <row r="29" spans="1:10" ht="13.5" thickBot="1">
      <c r="A29" s="48" t="s">
        <v>72</v>
      </c>
      <c r="B29" s="87" t="s">
        <v>112</v>
      </c>
      <c r="C29" s="50"/>
      <c r="D29" s="50"/>
      <c r="E29" s="68">
        <f t="shared" si="2"/>
        <v>0</v>
      </c>
      <c r="F29" s="85"/>
      <c r="G29" s="50"/>
      <c r="H29" s="50"/>
      <c r="I29" s="69">
        <f t="shared" si="1"/>
        <v>0</v>
      </c>
      <c r="J29" s="419"/>
    </row>
    <row r="30" spans="1:10" ht="39" thickBot="1">
      <c r="A30" s="58" t="s">
        <v>75</v>
      </c>
      <c r="B30" s="59" t="s">
        <v>113</v>
      </c>
      <c r="C30" s="60">
        <f>+C18+C24</f>
        <v>122901</v>
      </c>
      <c r="D30" s="60">
        <f>+D18+D24</f>
        <v>-20044</v>
      </c>
      <c r="E30" s="60">
        <f>+E18+E24</f>
        <v>102857</v>
      </c>
      <c r="F30" s="59" t="s">
        <v>114</v>
      </c>
      <c r="G30" s="60">
        <f>SUM(G18:G29)</f>
        <v>0</v>
      </c>
      <c r="H30" s="60">
        <f>SUM(H18:H29)</f>
        <v>42000</v>
      </c>
      <c r="I30" s="61">
        <f>SUM(I18:I29)</f>
        <v>42000</v>
      </c>
      <c r="J30" s="419"/>
    </row>
    <row r="31" spans="1:10" ht="13.5" thickBot="1">
      <c r="A31" s="58" t="s">
        <v>78</v>
      </c>
      <c r="B31" s="59" t="s">
        <v>115</v>
      </c>
      <c r="C31" s="60">
        <f>+C17+C30</f>
        <v>164756</v>
      </c>
      <c r="D31" s="60">
        <f>+D17+D30</f>
        <v>248949</v>
      </c>
      <c r="E31" s="61">
        <f>+E17+E30</f>
        <v>413705</v>
      </c>
      <c r="F31" s="59" t="s">
        <v>116</v>
      </c>
      <c r="G31" s="60">
        <f>+G17+G30</f>
        <v>84119</v>
      </c>
      <c r="H31" s="60">
        <f>+H17+H30</f>
        <v>312929</v>
      </c>
      <c r="I31" s="61">
        <f>+I17+I30</f>
        <v>397048</v>
      </c>
      <c r="J31" s="419"/>
    </row>
    <row r="32" spans="1:10" ht="13.5" thickBot="1">
      <c r="A32" s="58" t="s">
        <v>81</v>
      </c>
      <c r="B32" s="59" t="s">
        <v>79</v>
      </c>
      <c r="C32" s="60">
        <f>IF(C17-G17&lt;0,G17-C17,"-")</f>
        <v>42264</v>
      </c>
      <c r="D32" s="60">
        <f>IF(D17-H17&lt;0,H17-D17,"-")</f>
        <v>1936</v>
      </c>
      <c r="E32" s="61">
        <f>IF(E17-I17&lt;0,I17-E17,"-")</f>
        <v>44200</v>
      </c>
      <c r="F32" s="59" t="s">
        <v>80</v>
      </c>
      <c r="G32" s="60" t="str">
        <f>IF(C17-G17&gt;0,C17-G17,"-")</f>
        <v>-</v>
      </c>
      <c r="H32" s="60" t="str">
        <f>IF(D17-H17&gt;0,D17-H17,"-")</f>
        <v>-</v>
      </c>
      <c r="I32" s="61" t="str">
        <f>IF(E17-I17&gt;0,E17-I17,"-")</f>
        <v>-</v>
      </c>
      <c r="J32" s="419"/>
    </row>
    <row r="33" spans="1:10" ht="13.5" thickBot="1">
      <c r="A33" s="58" t="s">
        <v>117</v>
      </c>
      <c r="B33" s="59" t="s">
        <v>82</v>
      </c>
      <c r="C33" s="60" t="str">
        <f>IF(C17+C30-G26&lt;0,G26-(C17+C30),"-")</f>
        <v>-</v>
      </c>
      <c r="D33" s="60" t="str">
        <f>IF(D17+D30-H26&lt;0,H26-(D17+D30),"-")</f>
        <v>-</v>
      </c>
      <c r="E33" s="61" t="str">
        <f>IF(E17+E30-I26&lt;0,I26-(E17+E30),"-")</f>
        <v>-</v>
      </c>
      <c r="F33" s="59" t="s">
        <v>83</v>
      </c>
      <c r="G33" s="60">
        <f>IF(C17+C30-G26&gt;0,C17+C30-G26,"-")</f>
        <v>164756</v>
      </c>
      <c r="H33" s="60">
        <f>IF(D17+D30-H26&gt;0,D17+D30-H26,"-")</f>
        <v>248949</v>
      </c>
      <c r="I33" s="61">
        <f>IF(E17+E30-I26&gt;0,E17+E30-I26,"-")</f>
        <v>413705</v>
      </c>
      <c r="J33" s="419"/>
    </row>
  </sheetData>
  <mergeCells count="4">
    <mergeCell ref="J1:J33"/>
    <mergeCell ref="A3:A4"/>
    <mergeCell ref="G1:I1"/>
    <mergeCell ref="B1:F1"/>
  </mergeCells>
  <pageMargins left="0.7" right="0.7" top="0.75" bottom="0.75" header="0.3" footer="0.3"/>
  <pageSetup paperSize="9" scale="76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E1" sqref="E1:G1"/>
    </sheetView>
  </sheetViews>
  <sheetFormatPr defaultRowHeight="12.75"/>
  <cols>
    <col min="1" max="1" width="39.28515625" style="91" customWidth="1"/>
    <col min="2" max="2" width="13.42578125" style="88" customWidth="1"/>
    <col min="3" max="3" width="14" style="88" customWidth="1"/>
    <col min="4" max="5" width="15.42578125" style="88" customWidth="1"/>
    <col min="6" max="6" width="14.28515625" style="88" customWidth="1"/>
    <col min="7" max="7" width="16.140625" style="28" customWidth="1"/>
    <col min="8" max="9" width="11" style="88" customWidth="1"/>
    <col min="10" max="10" width="11.85546875" style="88" customWidth="1"/>
    <col min="11" max="256" width="9.140625" style="88"/>
    <col min="257" max="257" width="40.42578125" style="88" customWidth="1"/>
    <col min="258" max="258" width="13.42578125" style="88" customWidth="1"/>
    <col min="259" max="259" width="14" style="88" customWidth="1"/>
    <col min="260" max="261" width="15.42578125" style="88" customWidth="1"/>
    <col min="262" max="262" width="14.28515625" style="88" customWidth="1"/>
    <col min="263" max="263" width="16.140625" style="88" customWidth="1"/>
    <col min="264" max="265" width="11" style="88" customWidth="1"/>
    <col min="266" max="266" width="11.85546875" style="88" customWidth="1"/>
    <col min="267" max="512" width="9.140625" style="88"/>
    <col min="513" max="513" width="40.42578125" style="88" customWidth="1"/>
    <col min="514" max="514" width="13.42578125" style="88" customWidth="1"/>
    <col min="515" max="515" width="14" style="88" customWidth="1"/>
    <col min="516" max="517" width="15.42578125" style="88" customWidth="1"/>
    <col min="518" max="518" width="14.28515625" style="88" customWidth="1"/>
    <col min="519" max="519" width="16.140625" style="88" customWidth="1"/>
    <col min="520" max="521" width="11" style="88" customWidth="1"/>
    <col min="522" max="522" width="11.85546875" style="88" customWidth="1"/>
    <col min="523" max="768" width="9.140625" style="88"/>
    <col min="769" max="769" width="40.42578125" style="88" customWidth="1"/>
    <col min="770" max="770" width="13.42578125" style="88" customWidth="1"/>
    <col min="771" max="771" width="14" style="88" customWidth="1"/>
    <col min="772" max="773" width="15.42578125" style="88" customWidth="1"/>
    <col min="774" max="774" width="14.28515625" style="88" customWidth="1"/>
    <col min="775" max="775" width="16.140625" style="88" customWidth="1"/>
    <col min="776" max="777" width="11" style="88" customWidth="1"/>
    <col min="778" max="778" width="11.85546875" style="88" customWidth="1"/>
    <col min="779" max="1024" width="9.140625" style="88"/>
    <col min="1025" max="1025" width="40.42578125" style="88" customWidth="1"/>
    <col min="1026" max="1026" width="13.42578125" style="88" customWidth="1"/>
    <col min="1027" max="1027" width="14" style="88" customWidth="1"/>
    <col min="1028" max="1029" width="15.42578125" style="88" customWidth="1"/>
    <col min="1030" max="1030" width="14.28515625" style="88" customWidth="1"/>
    <col min="1031" max="1031" width="16.140625" style="88" customWidth="1"/>
    <col min="1032" max="1033" width="11" style="88" customWidth="1"/>
    <col min="1034" max="1034" width="11.85546875" style="88" customWidth="1"/>
    <col min="1035" max="1280" width="9.140625" style="88"/>
    <col min="1281" max="1281" width="40.42578125" style="88" customWidth="1"/>
    <col min="1282" max="1282" width="13.42578125" style="88" customWidth="1"/>
    <col min="1283" max="1283" width="14" style="88" customWidth="1"/>
    <col min="1284" max="1285" width="15.42578125" style="88" customWidth="1"/>
    <col min="1286" max="1286" width="14.28515625" style="88" customWidth="1"/>
    <col min="1287" max="1287" width="16.140625" style="88" customWidth="1"/>
    <col min="1288" max="1289" width="11" style="88" customWidth="1"/>
    <col min="1290" max="1290" width="11.85546875" style="88" customWidth="1"/>
    <col min="1291" max="1536" width="9.140625" style="88"/>
    <col min="1537" max="1537" width="40.42578125" style="88" customWidth="1"/>
    <col min="1538" max="1538" width="13.42578125" style="88" customWidth="1"/>
    <col min="1539" max="1539" width="14" style="88" customWidth="1"/>
    <col min="1540" max="1541" width="15.42578125" style="88" customWidth="1"/>
    <col min="1542" max="1542" width="14.28515625" style="88" customWidth="1"/>
    <col min="1543" max="1543" width="16.140625" style="88" customWidth="1"/>
    <col min="1544" max="1545" width="11" style="88" customWidth="1"/>
    <col min="1546" max="1546" width="11.85546875" style="88" customWidth="1"/>
    <col min="1547" max="1792" width="9.140625" style="88"/>
    <col min="1793" max="1793" width="40.42578125" style="88" customWidth="1"/>
    <col min="1794" max="1794" width="13.42578125" style="88" customWidth="1"/>
    <col min="1795" max="1795" width="14" style="88" customWidth="1"/>
    <col min="1796" max="1797" width="15.42578125" style="88" customWidth="1"/>
    <col min="1798" max="1798" width="14.28515625" style="88" customWidth="1"/>
    <col min="1799" max="1799" width="16.140625" style="88" customWidth="1"/>
    <col min="1800" max="1801" width="11" style="88" customWidth="1"/>
    <col min="1802" max="1802" width="11.85546875" style="88" customWidth="1"/>
    <col min="1803" max="2048" width="9.140625" style="88"/>
    <col min="2049" max="2049" width="40.42578125" style="88" customWidth="1"/>
    <col min="2050" max="2050" width="13.42578125" style="88" customWidth="1"/>
    <col min="2051" max="2051" width="14" style="88" customWidth="1"/>
    <col min="2052" max="2053" width="15.42578125" style="88" customWidth="1"/>
    <col min="2054" max="2054" width="14.28515625" style="88" customWidth="1"/>
    <col min="2055" max="2055" width="16.140625" style="88" customWidth="1"/>
    <col min="2056" max="2057" width="11" style="88" customWidth="1"/>
    <col min="2058" max="2058" width="11.85546875" style="88" customWidth="1"/>
    <col min="2059" max="2304" width="9.140625" style="88"/>
    <col min="2305" max="2305" width="40.42578125" style="88" customWidth="1"/>
    <col min="2306" max="2306" width="13.42578125" style="88" customWidth="1"/>
    <col min="2307" max="2307" width="14" style="88" customWidth="1"/>
    <col min="2308" max="2309" width="15.42578125" style="88" customWidth="1"/>
    <col min="2310" max="2310" width="14.28515625" style="88" customWidth="1"/>
    <col min="2311" max="2311" width="16.140625" style="88" customWidth="1"/>
    <col min="2312" max="2313" width="11" style="88" customWidth="1"/>
    <col min="2314" max="2314" width="11.85546875" style="88" customWidth="1"/>
    <col min="2315" max="2560" width="9.140625" style="88"/>
    <col min="2561" max="2561" width="40.42578125" style="88" customWidth="1"/>
    <col min="2562" max="2562" width="13.42578125" style="88" customWidth="1"/>
    <col min="2563" max="2563" width="14" style="88" customWidth="1"/>
    <col min="2564" max="2565" width="15.42578125" style="88" customWidth="1"/>
    <col min="2566" max="2566" width="14.28515625" style="88" customWidth="1"/>
    <col min="2567" max="2567" width="16.140625" style="88" customWidth="1"/>
    <col min="2568" max="2569" width="11" style="88" customWidth="1"/>
    <col min="2570" max="2570" width="11.85546875" style="88" customWidth="1"/>
    <col min="2571" max="2816" width="9.140625" style="88"/>
    <col min="2817" max="2817" width="40.42578125" style="88" customWidth="1"/>
    <col min="2818" max="2818" width="13.42578125" style="88" customWidth="1"/>
    <col min="2819" max="2819" width="14" style="88" customWidth="1"/>
    <col min="2820" max="2821" width="15.42578125" style="88" customWidth="1"/>
    <col min="2822" max="2822" width="14.28515625" style="88" customWidth="1"/>
    <col min="2823" max="2823" width="16.140625" style="88" customWidth="1"/>
    <col min="2824" max="2825" width="11" style="88" customWidth="1"/>
    <col min="2826" max="2826" width="11.85546875" style="88" customWidth="1"/>
    <col min="2827" max="3072" width="9.140625" style="88"/>
    <col min="3073" max="3073" width="40.42578125" style="88" customWidth="1"/>
    <col min="3074" max="3074" width="13.42578125" style="88" customWidth="1"/>
    <col min="3075" max="3075" width="14" style="88" customWidth="1"/>
    <col min="3076" max="3077" width="15.42578125" style="88" customWidth="1"/>
    <col min="3078" max="3078" width="14.28515625" style="88" customWidth="1"/>
    <col min="3079" max="3079" width="16.140625" style="88" customWidth="1"/>
    <col min="3080" max="3081" width="11" style="88" customWidth="1"/>
    <col min="3082" max="3082" width="11.85546875" style="88" customWidth="1"/>
    <col min="3083" max="3328" width="9.140625" style="88"/>
    <col min="3329" max="3329" width="40.42578125" style="88" customWidth="1"/>
    <col min="3330" max="3330" width="13.42578125" style="88" customWidth="1"/>
    <col min="3331" max="3331" width="14" style="88" customWidth="1"/>
    <col min="3332" max="3333" width="15.42578125" style="88" customWidth="1"/>
    <col min="3334" max="3334" width="14.28515625" style="88" customWidth="1"/>
    <col min="3335" max="3335" width="16.140625" style="88" customWidth="1"/>
    <col min="3336" max="3337" width="11" style="88" customWidth="1"/>
    <col min="3338" max="3338" width="11.85546875" style="88" customWidth="1"/>
    <col min="3339" max="3584" width="9.140625" style="88"/>
    <col min="3585" max="3585" width="40.42578125" style="88" customWidth="1"/>
    <col min="3586" max="3586" width="13.42578125" style="88" customWidth="1"/>
    <col min="3587" max="3587" width="14" style="88" customWidth="1"/>
    <col min="3588" max="3589" width="15.42578125" style="88" customWidth="1"/>
    <col min="3590" max="3590" width="14.28515625" style="88" customWidth="1"/>
    <col min="3591" max="3591" width="16.140625" style="88" customWidth="1"/>
    <col min="3592" max="3593" width="11" style="88" customWidth="1"/>
    <col min="3594" max="3594" width="11.85546875" style="88" customWidth="1"/>
    <col min="3595" max="3840" width="9.140625" style="88"/>
    <col min="3841" max="3841" width="40.42578125" style="88" customWidth="1"/>
    <col min="3842" max="3842" width="13.42578125" style="88" customWidth="1"/>
    <col min="3843" max="3843" width="14" style="88" customWidth="1"/>
    <col min="3844" max="3845" width="15.42578125" style="88" customWidth="1"/>
    <col min="3846" max="3846" width="14.28515625" style="88" customWidth="1"/>
    <col min="3847" max="3847" width="16.140625" style="88" customWidth="1"/>
    <col min="3848" max="3849" width="11" style="88" customWidth="1"/>
    <col min="3850" max="3850" width="11.85546875" style="88" customWidth="1"/>
    <col min="3851" max="4096" width="9.140625" style="88"/>
    <col min="4097" max="4097" width="40.42578125" style="88" customWidth="1"/>
    <col min="4098" max="4098" width="13.42578125" style="88" customWidth="1"/>
    <col min="4099" max="4099" width="14" style="88" customWidth="1"/>
    <col min="4100" max="4101" width="15.42578125" style="88" customWidth="1"/>
    <col min="4102" max="4102" width="14.28515625" style="88" customWidth="1"/>
    <col min="4103" max="4103" width="16.140625" style="88" customWidth="1"/>
    <col min="4104" max="4105" width="11" style="88" customWidth="1"/>
    <col min="4106" max="4106" width="11.85546875" style="88" customWidth="1"/>
    <col min="4107" max="4352" width="9.140625" style="88"/>
    <col min="4353" max="4353" width="40.42578125" style="88" customWidth="1"/>
    <col min="4354" max="4354" width="13.42578125" style="88" customWidth="1"/>
    <col min="4355" max="4355" width="14" style="88" customWidth="1"/>
    <col min="4356" max="4357" width="15.42578125" style="88" customWidth="1"/>
    <col min="4358" max="4358" width="14.28515625" style="88" customWidth="1"/>
    <col min="4359" max="4359" width="16.140625" style="88" customWidth="1"/>
    <col min="4360" max="4361" width="11" style="88" customWidth="1"/>
    <col min="4362" max="4362" width="11.85546875" style="88" customWidth="1"/>
    <col min="4363" max="4608" width="9.140625" style="88"/>
    <col min="4609" max="4609" width="40.42578125" style="88" customWidth="1"/>
    <col min="4610" max="4610" width="13.42578125" style="88" customWidth="1"/>
    <col min="4611" max="4611" width="14" style="88" customWidth="1"/>
    <col min="4612" max="4613" width="15.42578125" style="88" customWidth="1"/>
    <col min="4614" max="4614" width="14.28515625" style="88" customWidth="1"/>
    <col min="4615" max="4615" width="16.140625" style="88" customWidth="1"/>
    <col min="4616" max="4617" width="11" style="88" customWidth="1"/>
    <col min="4618" max="4618" width="11.85546875" style="88" customWidth="1"/>
    <col min="4619" max="4864" width="9.140625" style="88"/>
    <col min="4865" max="4865" width="40.42578125" style="88" customWidth="1"/>
    <col min="4866" max="4866" width="13.42578125" style="88" customWidth="1"/>
    <col min="4867" max="4867" width="14" style="88" customWidth="1"/>
    <col min="4868" max="4869" width="15.42578125" style="88" customWidth="1"/>
    <col min="4870" max="4870" width="14.28515625" style="88" customWidth="1"/>
    <col min="4871" max="4871" width="16.140625" style="88" customWidth="1"/>
    <col min="4872" max="4873" width="11" style="88" customWidth="1"/>
    <col min="4874" max="4874" width="11.85546875" style="88" customWidth="1"/>
    <col min="4875" max="5120" width="9.140625" style="88"/>
    <col min="5121" max="5121" width="40.42578125" style="88" customWidth="1"/>
    <col min="5122" max="5122" width="13.42578125" style="88" customWidth="1"/>
    <col min="5123" max="5123" width="14" style="88" customWidth="1"/>
    <col min="5124" max="5125" width="15.42578125" style="88" customWidth="1"/>
    <col min="5126" max="5126" width="14.28515625" style="88" customWidth="1"/>
    <col min="5127" max="5127" width="16.140625" style="88" customWidth="1"/>
    <col min="5128" max="5129" width="11" style="88" customWidth="1"/>
    <col min="5130" max="5130" width="11.85546875" style="88" customWidth="1"/>
    <col min="5131" max="5376" width="9.140625" style="88"/>
    <col min="5377" max="5377" width="40.42578125" style="88" customWidth="1"/>
    <col min="5378" max="5378" width="13.42578125" style="88" customWidth="1"/>
    <col min="5379" max="5379" width="14" style="88" customWidth="1"/>
    <col min="5380" max="5381" width="15.42578125" style="88" customWidth="1"/>
    <col min="5382" max="5382" width="14.28515625" style="88" customWidth="1"/>
    <col min="5383" max="5383" width="16.140625" style="88" customWidth="1"/>
    <col min="5384" max="5385" width="11" style="88" customWidth="1"/>
    <col min="5386" max="5386" width="11.85546875" style="88" customWidth="1"/>
    <col min="5387" max="5632" width="9.140625" style="88"/>
    <col min="5633" max="5633" width="40.42578125" style="88" customWidth="1"/>
    <col min="5634" max="5634" width="13.42578125" style="88" customWidth="1"/>
    <col min="5635" max="5635" width="14" style="88" customWidth="1"/>
    <col min="5636" max="5637" width="15.42578125" style="88" customWidth="1"/>
    <col min="5638" max="5638" width="14.28515625" style="88" customWidth="1"/>
    <col min="5639" max="5639" width="16.140625" style="88" customWidth="1"/>
    <col min="5640" max="5641" width="11" style="88" customWidth="1"/>
    <col min="5642" max="5642" width="11.85546875" style="88" customWidth="1"/>
    <col min="5643" max="5888" width="9.140625" style="88"/>
    <col min="5889" max="5889" width="40.42578125" style="88" customWidth="1"/>
    <col min="5890" max="5890" width="13.42578125" style="88" customWidth="1"/>
    <col min="5891" max="5891" width="14" style="88" customWidth="1"/>
    <col min="5892" max="5893" width="15.42578125" style="88" customWidth="1"/>
    <col min="5894" max="5894" width="14.28515625" style="88" customWidth="1"/>
    <col min="5895" max="5895" width="16.140625" style="88" customWidth="1"/>
    <col min="5896" max="5897" width="11" style="88" customWidth="1"/>
    <col min="5898" max="5898" width="11.85546875" style="88" customWidth="1"/>
    <col min="5899" max="6144" width="9.140625" style="88"/>
    <col min="6145" max="6145" width="40.42578125" style="88" customWidth="1"/>
    <col min="6146" max="6146" width="13.42578125" style="88" customWidth="1"/>
    <col min="6147" max="6147" width="14" style="88" customWidth="1"/>
    <col min="6148" max="6149" width="15.42578125" style="88" customWidth="1"/>
    <col min="6150" max="6150" width="14.28515625" style="88" customWidth="1"/>
    <col min="6151" max="6151" width="16.140625" style="88" customWidth="1"/>
    <col min="6152" max="6153" width="11" style="88" customWidth="1"/>
    <col min="6154" max="6154" width="11.85546875" style="88" customWidth="1"/>
    <col min="6155" max="6400" width="9.140625" style="88"/>
    <col min="6401" max="6401" width="40.42578125" style="88" customWidth="1"/>
    <col min="6402" max="6402" width="13.42578125" style="88" customWidth="1"/>
    <col min="6403" max="6403" width="14" style="88" customWidth="1"/>
    <col min="6404" max="6405" width="15.42578125" style="88" customWidth="1"/>
    <col min="6406" max="6406" width="14.28515625" style="88" customWidth="1"/>
    <col min="6407" max="6407" width="16.140625" style="88" customWidth="1"/>
    <col min="6408" max="6409" width="11" style="88" customWidth="1"/>
    <col min="6410" max="6410" width="11.85546875" style="88" customWidth="1"/>
    <col min="6411" max="6656" width="9.140625" style="88"/>
    <col min="6657" max="6657" width="40.42578125" style="88" customWidth="1"/>
    <col min="6658" max="6658" width="13.42578125" style="88" customWidth="1"/>
    <col min="6659" max="6659" width="14" style="88" customWidth="1"/>
    <col min="6660" max="6661" width="15.42578125" style="88" customWidth="1"/>
    <col min="6662" max="6662" width="14.28515625" style="88" customWidth="1"/>
    <col min="6663" max="6663" width="16.140625" style="88" customWidth="1"/>
    <col min="6664" max="6665" width="11" style="88" customWidth="1"/>
    <col min="6666" max="6666" width="11.85546875" style="88" customWidth="1"/>
    <col min="6667" max="6912" width="9.140625" style="88"/>
    <col min="6913" max="6913" width="40.42578125" style="88" customWidth="1"/>
    <col min="6914" max="6914" width="13.42578125" style="88" customWidth="1"/>
    <col min="6915" max="6915" width="14" style="88" customWidth="1"/>
    <col min="6916" max="6917" width="15.42578125" style="88" customWidth="1"/>
    <col min="6918" max="6918" width="14.28515625" style="88" customWidth="1"/>
    <col min="6919" max="6919" width="16.140625" style="88" customWidth="1"/>
    <col min="6920" max="6921" width="11" style="88" customWidth="1"/>
    <col min="6922" max="6922" width="11.85546875" style="88" customWidth="1"/>
    <col min="6923" max="7168" width="9.140625" style="88"/>
    <col min="7169" max="7169" width="40.42578125" style="88" customWidth="1"/>
    <col min="7170" max="7170" width="13.42578125" style="88" customWidth="1"/>
    <col min="7171" max="7171" width="14" style="88" customWidth="1"/>
    <col min="7172" max="7173" width="15.42578125" style="88" customWidth="1"/>
    <col min="7174" max="7174" width="14.28515625" style="88" customWidth="1"/>
    <col min="7175" max="7175" width="16.140625" style="88" customWidth="1"/>
    <col min="7176" max="7177" width="11" style="88" customWidth="1"/>
    <col min="7178" max="7178" width="11.85546875" style="88" customWidth="1"/>
    <col min="7179" max="7424" width="9.140625" style="88"/>
    <col min="7425" max="7425" width="40.42578125" style="88" customWidth="1"/>
    <col min="7426" max="7426" width="13.42578125" style="88" customWidth="1"/>
    <col min="7427" max="7427" width="14" style="88" customWidth="1"/>
    <col min="7428" max="7429" width="15.42578125" style="88" customWidth="1"/>
    <col min="7430" max="7430" width="14.28515625" style="88" customWidth="1"/>
    <col min="7431" max="7431" width="16.140625" style="88" customWidth="1"/>
    <col min="7432" max="7433" width="11" style="88" customWidth="1"/>
    <col min="7434" max="7434" width="11.85546875" style="88" customWidth="1"/>
    <col min="7435" max="7680" width="9.140625" style="88"/>
    <col min="7681" max="7681" width="40.42578125" style="88" customWidth="1"/>
    <col min="7682" max="7682" width="13.42578125" style="88" customWidth="1"/>
    <col min="7683" max="7683" width="14" style="88" customWidth="1"/>
    <col min="7684" max="7685" width="15.42578125" style="88" customWidth="1"/>
    <col min="7686" max="7686" width="14.28515625" style="88" customWidth="1"/>
    <col min="7687" max="7687" width="16.140625" style="88" customWidth="1"/>
    <col min="7688" max="7689" width="11" style="88" customWidth="1"/>
    <col min="7690" max="7690" width="11.85546875" style="88" customWidth="1"/>
    <col min="7691" max="7936" width="9.140625" style="88"/>
    <col min="7937" max="7937" width="40.42578125" style="88" customWidth="1"/>
    <col min="7938" max="7938" width="13.42578125" style="88" customWidth="1"/>
    <col min="7939" max="7939" width="14" style="88" customWidth="1"/>
    <col min="7940" max="7941" width="15.42578125" style="88" customWidth="1"/>
    <col min="7942" max="7942" width="14.28515625" style="88" customWidth="1"/>
    <col min="7943" max="7943" width="16.140625" style="88" customWidth="1"/>
    <col min="7944" max="7945" width="11" style="88" customWidth="1"/>
    <col min="7946" max="7946" width="11.85546875" style="88" customWidth="1"/>
    <col min="7947" max="8192" width="9.140625" style="88"/>
    <col min="8193" max="8193" width="40.42578125" style="88" customWidth="1"/>
    <col min="8194" max="8194" width="13.42578125" style="88" customWidth="1"/>
    <col min="8195" max="8195" width="14" style="88" customWidth="1"/>
    <col min="8196" max="8197" width="15.42578125" style="88" customWidth="1"/>
    <col min="8198" max="8198" width="14.28515625" style="88" customWidth="1"/>
    <col min="8199" max="8199" width="16.140625" style="88" customWidth="1"/>
    <col min="8200" max="8201" width="11" style="88" customWidth="1"/>
    <col min="8202" max="8202" width="11.85546875" style="88" customWidth="1"/>
    <col min="8203" max="8448" width="9.140625" style="88"/>
    <col min="8449" max="8449" width="40.42578125" style="88" customWidth="1"/>
    <col min="8450" max="8450" width="13.42578125" style="88" customWidth="1"/>
    <col min="8451" max="8451" width="14" style="88" customWidth="1"/>
    <col min="8452" max="8453" width="15.42578125" style="88" customWidth="1"/>
    <col min="8454" max="8454" width="14.28515625" style="88" customWidth="1"/>
    <col min="8455" max="8455" width="16.140625" style="88" customWidth="1"/>
    <col min="8456" max="8457" width="11" style="88" customWidth="1"/>
    <col min="8458" max="8458" width="11.85546875" style="88" customWidth="1"/>
    <col min="8459" max="8704" width="9.140625" style="88"/>
    <col min="8705" max="8705" width="40.42578125" style="88" customWidth="1"/>
    <col min="8706" max="8706" width="13.42578125" style="88" customWidth="1"/>
    <col min="8707" max="8707" width="14" style="88" customWidth="1"/>
    <col min="8708" max="8709" width="15.42578125" style="88" customWidth="1"/>
    <col min="8710" max="8710" width="14.28515625" style="88" customWidth="1"/>
    <col min="8711" max="8711" width="16.140625" style="88" customWidth="1"/>
    <col min="8712" max="8713" width="11" style="88" customWidth="1"/>
    <col min="8714" max="8714" width="11.85546875" style="88" customWidth="1"/>
    <col min="8715" max="8960" width="9.140625" style="88"/>
    <col min="8961" max="8961" width="40.42578125" style="88" customWidth="1"/>
    <col min="8962" max="8962" width="13.42578125" style="88" customWidth="1"/>
    <col min="8963" max="8963" width="14" style="88" customWidth="1"/>
    <col min="8964" max="8965" width="15.42578125" style="88" customWidth="1"/>
    <col min="8966" max="8966" width="14.28515625" style="88" customWidth="1"/>
    <col min="8967" max="8967" width="16.140625" style="88" customWidth="1"/>
    <col min="8968" max="8969" width="11" style="88" customWidth="1"/>
    <col min="8970" max="8970" width="11.85546875" style="88" customWidth="1"/>
    <col min="8971" max="9216" width="9.140625" style="88"/>
    <col min="9217" max="9217" width="40.42578125" style="88" customWidth="1"/>
    <col min="9218" max="9218" width="13.42578125" style="88" customWidth="1"/>
    <col min="9219" max="9219" width="14" style="88" customWidth="1"/>
    <col min="9220" max="9221" width="15.42578125" style="88" customWidth="1"/>
    <col min="9222" max="9222" width="14.28515625" style="88" customWidth="1"/>
    <col min="9223" max="9223" width="16.140625" style="88" customWidth="1"/>
    <col min="9224" max="9225" width="11" style="88" customWidth="1"/>
    <col min="9226" max="9226" width="11.85546875" style="88" customWidth="1"/>
    <col min="9227" max="9472" width="9.140625" style="88"/>
    <col min="9473" max="9473" width="40.42578125" style="88" customWidth="1"/>
    <col min="9474" max="9474" width="13.42578125" style="88" customWidth="1"/>
    <col min="9475" max="9475" width="14" style="88" customWidth="1"/>
    <col min="9476" max="9477" width="15.42578125" style="88" customWidth="1"/>
    <col min="9478" max="9478" width="14.28515625" style="88" customWidth="1"/>
    <col min="9479" max="9479" width="16.140625" style="88" customWidth="1"/>
    <col min="9480" max="9481" width="11" style="88" customWidth="1"/>
    <col min="9482" max="9482" width="11.85546875" style="88" customWidth="1"/>
    <col min="9483" max="9728" width="9.140625" style="88"/>
    <col min="9729" max="9729" width="40.42578125" style="88" customWidth="1"/>
    <col min="9730" max="9730" width="13.42578125" style="88" customWidth="1"/>
    <col min="9731" max="9731" width="14" style="88" customWidth="1"/>
    <col min="9732" max="9733" width="15.42578125" style="88" customWidth="1"/>
    <col min="9734" max="9734" width="14.28515625" style="88" customWidth="1"/>
    <col min="9735" max="9735" width="16.140625" style="88" customWidth="1"/>
    <col min="9736" max="9737" width="11" style="88" customWidth="1"/>
    <col min="9738" max="9738" width="11.85546875" style="88" customWidth="1"/>
    <col min="9739" max="9984" width="9.140625" style="88"/>
    <col min="9985" max="9985" width="40.42578125" style="88" customWidth="1"/>
    <col min="9986" max="9986" width="13.42578125" style="88" customWidth="1"/>
    <col min="9987" max="9987" width="14" style="88" customWidth="1"/>
    <col min="9988" max="9989" width="15.42578125" style="88" customWidth="1"/>
    <col min="9990" max="9990" width="14.28515625" style="88" customWidth="1"/>
    <col min="9991" max="9991" width="16.140625" style="88" customWidth="1"/>
    <col min="9992" max="9993" width="11" style="88" customWidth="1"/>
    <col min="9994" max="9994" width="11.85546875" style="88" customWidth="1"/>
    <col min="9995" max="10240" width="9.140625" style="88"/>
    <col min="10241" max="10241" width="40.42578125" style="88" customWidth="1"/>
    <col min="10242" max="10242" width="13.42578125" style="88" customWidth="1"/>
    <col min="10243" max="10243" width="14" style="88" customWidth="1"/>
    <col min="10244" max="10245" width="15.42578125" style="88" customWidth="1"/>
    <col min="10246" max="10246" width="14.28515625" style="88" customWidth="1"/>
    <col min="10247" max="10247" width="16.140625" style="88" customWidth="1"/>
    <col min="10248" max="10249" width="11" style="88" customWidth="1"/>
    <col min="10250" max="10250" width="11.85546875" style="88" customWidth="1"/>
    <col min="10251" max="10496" width="9.140625" style="88"/>
    <col min="10497" max="10497" width="40.42578125" style="88" customWidth="1"/>
    <col min="10498" max="10498" width="13.42578125" style="88" customWidth="1"/>
    <col min="10499" max="10499" width="14" style="88" customWidth="1"/>
    <col min="10500" max="10501" width="15.42578125" style="88" customWidth="1"/>
    <col min="10502" max="10502" width="14.28515625" style="88" customWidth="1"/>
    <col min="10503" max="10503" width="16.140625" style="88" customWidth="1"/>
    <col min="10504" max="10505" width="11" style="88" customWidth="1"/>
    <col min="10506" max="10506" width="11.85546875" style="88" customWidth="1"/>
    <col min="10507" max="10752" width="9.140625" style="88"/>
    <col min="10753" max="10753" width="40.42578125" style="88" customWidth="1"/>
    <col min="10754" max="10754" width="13.42578125" style="88" customWidth="1"/>
    <col min="10755" max="10755" width="14" style="88" customWidth="1"/>
    <col min="10756" max="10757" width="15.42578125" style="88" customWidth="1"/>
    <col min="10758" max="10758" width="14.28515625" style="88" customWidth="1"/>
    <col min="10759" max="10759" width="16.140625" style="88" customWidth="1"/>
    <col min="10760" max="10761" width="11" style="88" customWidth="1"/>
    <col min="10762" max="10762" width="11.85546875" style="88" customWidth="1"/>
    <col min="10763" max="11008" width="9.140625" style="88"/>
    <col min="11009" max="11009" width="40.42578125" style="88" customWidth="1"/>
    <col min="11010" max="11010" width="13.42578125" style="88" customWidth="1"/>
    <col min="11011" max="11011" width="14" style="88" customWidth="1"/>
    <col min="11012" max="11013" width="15.42578125" style="88" customWidth="1"/>
    <col min="11014" max="11014" width="14.28515625" style="88" customWidth="1"/>
    <col min="11015" max="11015" width="16.140625" style="88" customWidth="1"/>
    <col min="11016" max="11017" width="11" style="88" customWidth="1"/>
    <col min="11018" max="11018" width="11.85546875" style="88" customWidth="1"/>
    <col min="11019" max="11264" width="9.140625" style="88"/>
    <col min="11265" max="11265" width="40.42578125" style="88" customWidth="1"/>
    <col min="11266" max="11266" width="13.42578125" style="88" customWidth="1"/>
    <col min="11267" max="11267" width="14" style="88" customWidth="1"/>
    <col min="11268" max="11269" width="15.42578125" style="88" customWidth="1"/>
    <col min="11270" max="11270" width="14.28515625" style="88" customWidth="1"/>
    <col min="11271" max="11271" width="16.140625" style="88" customWidth="1"/>
    <col min="11272" max="11273" width="11" style="88" customWidth="1"/>
    <col min="11274" max="11274" width="11.85546875" style="88" customWidth="1"/>
    <col min="11275" max="11520" width="9.140625" style="88"/>
    <col min="11521" max="11521" width="40.42578125" style="88" customWidth="1"/>
    <col min="11522" max="11522" width="13.42578125" style="88" customWidth="1"/>
    <col min="11523" max="11523" width="14" style="88" customWidth="1"/>
    <col min="11524" max="11525" width="15.42578125" style="88" customWidth="1"/>
    <col min="11526" max="11526" width="14.28515625" style="88" customWidth="1"/>
    <col min="11527" max="11527" width="16.140625" style="88" customWidth="1"/>
    <col min="11528" max="11529" width="11" style="88" customWidth="1"/>
    <col min="11530" max="11530" width="11.85546875" style="88" customWidth="1"/>
    <col min="11531" max="11776" width="9.140625" style="88"/>
    <col min="11777" max="11777" width="40.42578125" style="88" customWidth="1"/>
    <col min="11778" max="11778" width="13.42578125" style="88" customWidth="1"/>
    <col min="11779" max="11779" width="14" style="88" customWidth="1"/>
    <col min="11780" max="11781" width="15.42578125" style="88" customWidth="1"/>
    <col min="11782" max="11782" width="14.28515625" style="88" customWidth="1"/>
    <col min="11783" max="11783" width="16.140625" style="88" customWidth="1"/>
    <col min="11784" max="11785" width="11" style="88" customWidth="1"/>
    <col min="11786" max="11786" width="11.85546875" style="88" customWidth="1"/>
    <col min="11787" max="12032" width="9.140625" style="88"/>
    <col min="12033" max="12033" width="40.42578125" style="88" customWidth="1"/>
    <col min="12034" max="12034" width="13.42578125" style="88" customWidth="1"/>
    <col min="12035" max="12035" width="14" style="88" customWidth="1"/>
    <col min="12036" max="12037" width="15.42578125" style="88" customWidth="1"/>
    <col min="12038" max="12038" width="14.28515625" style="88" customWidth="1"/>
    <col min="12039" max="12039" width="16.140625" style="88" customWidth="1"/>
    <col min="12040" max="12041" width="11" style="88" customWidth="1"/>
    <col min="12042" max="12042" width="11.85546875" style="88" customWidth="1"/>
    <col min="12043" max="12288" width="9.140625" style="88"/>
    <col min="12289" max="12289" width="40.42578125" style="88" customWidth="1"/>
    <col min="12290" max="12290" width="13.42578125" style="88" customWidth="1"/>
    <col min="12291" max="12291" width="14" style="88" customWidth="1"/>
    <col min="12292" max="12293" width="15.42578125" style="88" customWidth="1"/>
    <col min="12294" max="12294" width="14.28515625" style="88" customWidth="1"/>
    <col min="12295" max="12295" width="16.140625" style="88" customWidth="1"/>
    <col min="12296" max="12297" width="11" style="88" customWidth="1"/>
    <col min="12298" max="12298" width="11.85546875" style="88" customWidth="1"/>
    <col min="12299" max="12544" width="9.140625" style="88"/>
    <col min="12545" max="12545" width="40.42578125" style="88" customWidth="1"/>
    <col min="12546" max="12546" width="13.42578125" style="88" customWidth="1"/>
    <col min="12547" max="12547" width="14" style="88" customWidth="1"/>
    <col min="12548" max="12549" width="15.42578125" style="88" customWidth="1"/>
    <col min="12550" max="12550" width="14.28515625" style="88" customWidth="1"/>
    <col min="12551" max="12551" width="16.140625" style="88" customWidth="1"/>
    <col min="12552" max="12553" width="11" style="88" customWidth="1"/>
    <col min="12554" max="12554" width="11.85546875" style="88" customWidth="1"/>
    <col min="12555" max="12800" width="9.140625" style="88"/>
    <col min="12801" max="12801" width="40.42578125" style="88" customWidth="1"/>
    <col min="12802" max="12802" width="13.42578125" style="88" customWidth="1"/>
    <col min="12803" max="12803" width="14" style="88" customWidth="1"/>
    <col min="12804" max="12805" width="15.42578125" style="88" customWidth="1"/>
    <col min="12806" max="12806" width="14.28515625" style="88" customWidth="1"/>
    <col min="12807" max="12807" width="16.140625" style="88" customWidth="1"/>
    <col min="12808" max="12809" width="11" style="88" customWidth="1"/>
    <col min="12810" max="12810" width="11.85546875" style="88" customWidth="1"/>
    <col min="12811" max="13056" width="9.140625" style="88"/>
    <col min="13057" max="13057" width="40.42578125" style="88" customWidth="1"/>
    <col min="13058" max="13058" width="13.42578125" style="88" customWidth="1"/>
    <col min="13059" max="13059" width="14" style="88" customWidth="1"/>
    <col min="13060" max="13061" width="15.42578125" style="88" customWidth="1"/>
    <col min="13062" max="13062" width="14.28515625" style="88" customWidth="1"/>
    <col min="13063" max="13063" width="16.140625" style="88" customWidth="1"/>
    <col min="13064" max="13065" width="11" style="88" customWidth="1"/>
    <col min="13066" max="13066" width="11.85546875" style="88" customWidth="1"/>
    <col min="13067" max="13312" width="9.140625" style="88"/>
    <col min="13313" max="13313" width="40.42578125" style="88" customWidth="1"/>
    <col min="13314" max="13314" width="13.42578125" style="88" customWidth="1"/>
    <col min="13315" max="13315" width="14" style="88" customWidth="1"/>
    <col min="13316" max="13317" width="15.42578125" style="88" customWidth="1"/>
    <col min="13318" max="13318" width="14.28515625" style="88" customWidth="1"/>
    <col min="13319" max="13319" width="16.140625" style="88" customWidth="1"/>
    <col min="13320" max="13321" width="11" style="88" customWidth="1"/>
    <col min="13322" max="13322" width="11.85546875" style="88" customWidth="1"/>
    <col min="13323" max="13568" width="9.140625" style="88"/>
    <col min="13569" max="13569" width="40.42578125" style="88" customWidth="1"/>
    <col min="13570" max="13570" width="13.42578125" style="88" customWidth="1"/>
    <col min="13571" max="13571" width="14" style="88" customWidth="1"/>
    <col min="13572" max="13573" width="15.42578125" style="88" customWidth="1"/>
    <col min="13574" max="13574" width="14.28515625" style="88" customWidth="1"/>
    <col min="13575" max="13575" width="16.140625" style="88" customWidth="1"/>
    <col min="13576" max="13577" width="11" style="88" customWidth="1"/>
    <col min="13578" max="13578" width="11.85546875" style="88" customWidth="1"/>
    <col min="13579" max="13824" width="9.140625" style="88"/>
    <col min="13825" max="13825" width="40.42578125" style="88" customWidth="1"/>
    <col min="13826" max="13826" width="13.42578125" style="88" customWidth="1"/>
    <col min="13827" max="13827" width="14" style="88" customWidth="1"/>
    <col min="13828" max="13829" width="15.42578125" style="88" customWidth="1"/>
    <col min="13830" max="13830" width="14.28515625" style="88" customWidth="1"/>
    <col min="13831" max="13831" width="16.140625" style="88" customWidth="1"/>
    <col min="13832" max="13833" width="11" style="88" customWidth="1"/>
    <col min="13834" max="13834" width="11.85546875" style="88" customWidth="1"/>
    <col min="13835" max="14080" width="9.140625" style="88"/>
    <col min="14081" max="14081" width="40.42578125" style="88" customWidth="1"/>
    <col min="14082" max="14082" width="13.42578125" style="88" customWidth="1"/>
    <col min="14083" max="14083" width="14" style="88" customWidth="1"/>
    <col min="14084" max="14085" width="15.42578125" style="88" customWidth="1"/>
    <col min="14086" max="14086" width="14.28515625" style="88" customWidth="1"/>
    <col min="14087" max="14087" width="16.140625" style="88" customWidth="1"/>
    <col min="14088" max="14089" width="11" style="88" customWidth="1"/>
    <col min="14090" max="14090" width="11.85546875" style="88" customWidth="1"/>
    <col min="14091" max="14336" width="9.140625" style="88"/>
    <col min="14337" max="14337" width="40.42578125" style="88" customWidth="1"/>
    <col min="14338" max="14338" width="13.42578125" style="88" customWidth="1"/>
    <col min="14339" max="14339" width="14" style="88" customWidth="1"/>
    <col min="14340" max="14341" width="15.42578125" style="88" customWidth="1"/>
    <col min="14342" max="14342" width="14.28515625" style="88" customWidth="1"/>
    <col min="14343" max="14343" width="16.140625" style="88" customWidth="1"/>
    <col min="14344" max="14345" width="11" style="88" customWidth="1"/>
    <col min="14346" max="14346" width="11.85546875" style="88" customWidth="1"/>
    <col min="14347" max="14592" width="9.140625" style="88"/>
    <col min="14593" max="14593" width="40.42578125" style="88" customWidth="1"/>
    <col min="14594" max="14594" width="13.42578125" style="88" customWidth="1"/>
    <col min="14595" max="14595" width="14" style="88" customWidth="1"/>
    <col min="14596" max="14597" width="15.42578125" style="88" customWidth="1"/>
    <col min="14598" max="14598" width="14.28515625" style="88" customWidth="1"/>
    <col min="14599" max="14599" width="16.140625" style="88" customWidth="1"/>
    <col min="14600" max="14601" width="11" style="88" customWidth="1"/>
    <col min="14602" max="14602" width="11.85546875" style="88" customWidth="1"/>
    <col min="14603" max="14848" width="9.140625" style="88"/>
    <col min="14849" max="14849" width="40.42578125" style="88" customWidth="1"/>
    <col min="14850" max="14850" width="13.42578125" style="88" customWidth="1"/>
    <col min="14851" max="14851" width="14" style="88" customWidth="1"/>
    <col min="14852" max="14853" width="15.42578125" style="88" customWidth="1"/>
    <col min="14854" max="14854" width="14.28515625" style="88" customWidth="1"/>
    <col min="14855" max="14855" width="16.140625" style="88" customWidth="1"/>
    <col min="14856" max="14857" width="11" style="88" customWidth="1"/>
    <col min="14858" max="14858" width="11.85546875" style="88" customWidth="1"/>
    <col min="14859" max="15104" width="9.140625" style="88"/>
    <col min="15105" max="15105" width="40.42578125" style="88" customWidth="1"/>
    <col min="15106" max="15106" width="13.42578125" style="88" customWidth="1"/>
    <col min="15107" max="15107" width="14" style="88" customWidth="1"/>
    <col min="15108" max="15109" width="15.42578125" style="88" customWidth="1"/>
    <col min="15110" max="15110" width="14.28515625" style="88" customWidth="1"/>
    <col min="15111" max="15111" width="16.140625" style="88" customWidth="1"/>
    <col min="15112" max="15113" width="11" style="88" customWidth="1"/>
    <col min="15114" max="15114" width="11.85546875" style="88" customWidth="1"/>
    <col min="15115" max="15360" width="9.140625" style="88"/>
    <col min="15361" max="15361" width="40.42578125" style="88" customWidth="1"/>
    <col min="15362" max="15362" width="13.42578125" style="88" customWidth="1"/>
    <col min="15363" max="15363" width="14" style="88" customWidth="1"/>
    <col min="15364" max="15365" width="15.42578125" style="88" customWidth="1"/>
    <col min="15366" max="15366" width="14.28515625" style="88" customWidth="1"/>
    <col min="15367" max="15367" width="16.140625" style="88" customWidth="1"/>
    <col min="15368" max="15369" width="11" style="88" customWidth="1"/>
    <col min="15370" max="15370" width="11.85546875" style="88" customWidth="1"/>
    <col min="15371" max="15616" width="9.140625" style="88"/>
    <col min="15617" max="15617" width="40.42578125" style="88" customWidth="1"/>
    <col min="15618" max="15618" width="13.42578125" style="88" customWidth="1"/>
    <col min="15619" max="15619" width="14" style="88" customWidth="1"/>
    <col min="15620" max="15621" width="15.42578125" style="88" customWidth="1"/>
    <col min="15622" max="15622" width="14.28515625" style="88" customWidth="1"/>
    <col min="15623" max="15623" width="16.140625" style="88" customWidth="1"/>
    <col min="15624" max="15625" width="11" style="88" customWidth="1"/>
    <col min="15626" max="15626" width="11.85546875" style="88" customWidth="1"/>
    <col min="15627" max="15872" width="9.140625" style="88"/>
    <col min="15873" max="15873" width="40.42578125" style="88" customWidth="1"/>
    <col min="15874" max="15874" width="13.42578125" style="88" customWidth="1"/>
    <col min="15875" max="15875" width="14" style="88" customWidth="1"/>
    <col min="15876" max="15877" width="15.42578125" style="88" customWidth="1"/>
    <col min="15878" max="15878" width="14.28515625" style="88" customWidth="1"/>
    <col min="15879" max="15879" width="16.140625" style="88" customWidth="1"/>
    <col min="15880" max="15881" width="11" style="88" customWidth="1"/>
    <col min="15882" max="15882" width="11.85546875" style="88" customWidth="1"/>
    <col min="15883" max="16128" width="9.140625" style="88"/>
    <col min="16129" max="16129" width="40.42578125" style="88" customWidth="1"/>
    <col min="16130" max="16130" width="13.42578125" style="88" customWidth="1"/>
    <col min="16131" max="16131" width="14" style="88" customWidth="1"/>
    <col min="16132" max="16133" width="15.42578125" style="88" customWidth="1"/>
    <col min="16134" max="16134" width="14.28515625" style="88" customWidth="1"/>
    <col min="16135" max="16135" width="16.140625" style="88" customWidth="1"/>
    <col min="16136" max="16137" width="11" style="88" customWidth="1"/>
    <col min="16138" max="16138" width="11.85546875" style="88" customWidth="1"/>
    <col min="16139" max="16384" width="9.140625" style="88"/>
  </cols>
  <sheetData>
    <row r="1" spans="1:7" ht="25.5" customHeight="1">
      <c r="A1" s="425" t="s">
        <v>423</v>
      </c>
      <c r="B1" s="425"/>
      <c r="C1" s="425"/>
      <c r="D1" s="425"/>
      <c r="E1" s="426" t="s">
        <v>452</v>
      </c>
      <c r="F1" s="426"/>
      <c r="G1" s="426"/>
    </row>
    <row r="2" spans="1:7" ht="14.25" thickBot="1">
      <c r="A2" s="29"/>
      <c r="B2" s="28"/>
      <c r="C2" s="28"/>
      <c r="D2" s="28"/>
      <c r="E2" s="28"/>
      <c r="F2" s="28"/>
      <c r="G2" s="89" t="s">
        <v>1</v>
      </c>
    </row>
    <row r="3" spans="1:7" s="199" customFormat="1" ht="36.75" thickBot="1">
      <c r="A3" s="181" t="s">
        <v>118</v>
      </c>
      <c r="B3" s="182" t="s">
        <v>119</v>
      </c>
      <c r="C3" s="182" t="s">
        <v>120</v>
      </c>
      <c r="D3" s="182" t="s">
        <v>429</v>
      </c>
      <c r="E3" s="182" t="s">
        <v>413</v>
      </c>
      <c r="F3" s="182" t="s">
        <v>417</v>
      </c>
      <c r="G3" s="183" t="s">
        <v>433</v>
      </c>
    </row>
    <row r="4" spans="1:7" s="180" customFormat="1" ht="15.75" thickBot="1">
      <c r="A4" s="184" t="s">
        <v>6</v>
      </c>
      <c r="B4" s="185" t="s">
        <v>7</v>
      </c>
      <c r="C4" s="185" t="s">
        <v>8</v>
      </c>
      <c r="D4" s="185" t="s">
        <v>9</v>
      </c>
      <c r="E4" s="185" t="s">
        <v>121</v>
      </c>
      <c r="F4" s="185" t="s">
        <v>122</v>
      </c>
      <c r="G4" s="186" t="s">
        <v>123</v>
      </c>
    </row>
    <row r="5" spans="1:7" s="201" customFormat="1" ht="12">
      <c r="A5" s="200" t="s">
        <v>421</v>
      </c>
      <c r="B5" s="188">
        <v>119301</v>
      </c>
      <c r="C5" s="189" t="s">
        <v>410</v>
      </c>
      <c r="D5" s="188">
        <v>119301</v>
      </c>
      <c r="E5" s="188">
        <v>35046</v>
      </c>
      <c r="F5" s="188">
        <v>84954</v>
      </c>
      <c r="G5" s="190">
        <v>120000</v>
      </c>
    </row>
    <row r="6" spans="1:7" s="178" customFormat="1" ht="15">
      <c r="A6" s="200" t="s">
        <v>422</v>
      </c>
      <c r="B6" s="188">
        <v>18400</v>
      </c>
      <c r="C6" s="202" t="s">
        <v>411</v>
      </c>
      <c r="D6" s="203">
        <v>18400</v>
      </c>
      <c r="E6" s="203"/>
      <c r="F6" s="203">
        <v>20000</v>
      </c>
      <c r="G6" s="204">
        <v>20000</v>
      </c>
    </row>
    <row r="7" spans="1:7" s="178" customFormat="1" ht="15">
      <c r="A7" s="200" t="s">
        <v>434</v>
      </c>
      <c r="B7" s="188">
        <v>260</v>
      </c>
      <c r="C7" s="202" t="s">
        <v>411</v>
      </c>
      <c r="D7" s="203">
        <v>260</v>
      </c>
      <c r="E7" s="203"/>
      <c r="F7" s="203">
        <v>260</v>
      </c>
      <c r="G7" s="204">
        <v>260</v>
      </c>
    </row>
    <row r="8" spans="1:7" s="178" customFormat="1" ht="15">
      <c r="A8" s="205" t="s">
        <v>415</v>
      </c>
      <c r="B8" s="203">
        <v>36</v>
      </c>
      <c r="C8" s="202" t="s">
        <v>411</v>
      </c>
      <c r="D8" s="203">
        <v>36</v>
      </c>
      <c r="E8" s="203"/>
      <c r="F8" s="203">
        <v>28</v>
      </c>
      <c r="G8" s="204">
        <v>28</v>
      </c>
    </row>
    <row r="9" spans="1:7" s="178" customFormat="1" ht="24">
      <c r="A9" s="200" t="s">
        <v>419</v>
      </c>
      <c r="B9" s="188">
        <v>150</v>
      </c>
      <c r="C9" s="202" t="s">
        <v>411</v>
      </c>
      <c r="D9" s="203">
        <v>150</v>
      </c>
      <c r="E9" s="203"/>
      <c r="F9" s="203">
        <v>150</v>
      </c>
      <c r="G9" s="204">
        <v>150</v>
      </c>
    </row>
    <row r="10" spans="1:7" s="201" customFormat="1" ht="12">
      <c r="A10" s="205" t="s">
        <v>435</v>
      </c>
      <c r="B10" s="188">
        <v>6298</v>
      </c>
      <c r="C10" s="189" t="s">
        <v>411</v>
      </c>
      <c r="D10" s="188">
        <v>6298</v>
      </c>
      <c r="E10" s="188"/>
      <c r="F10" s="188">
        <v>6348</v>
      </c>
      <c r="G10" s="190">
        <v>6348</v>
      </c>
    </row>
    <row r="11" spans="1:7" s="201" customFormat="1" ht="12">
      <c r="A11" s="200" t="s">
        <v>420</v>
      </c>
      <c r="B11" s="188">
        <v>1998</v>
      </c>
      <c r="C11" s="189" t="s">
        <v>411</v>
      </c>
      <c r="D11" s="188">
        <v>1998</v>
      </c>
      <c r="E11" s="188">
        <v>20000</v>
      </c>
      <c r="F11" s="188">
        <v>0</v>
      </c>
      <c r="G11" s="190">
        <v>20000</v>
      </c>
    </row>
    <row r="12" spans="1:7" s="178" customFormat="1" ht="15">
      <c r="A12" s="206"/>
      <c r="B12" s="203"/>
      <c r="C12" s="202"/>
      <c r="D12" s="203"/>
      <c r="E12" s="203"/>
      <c r="F12" s="203"/>
      <c r="G12" s="204">
        <v>0</v>
      </c>
    </row>
    <row r="13" spans="1:7" s="178" customFormat="1" ht="15">
      <c r="A13" s="206"/>
      <c r="B13" s="203"/>
      <c r="C13" s="202"/>
      <c r="D13" s="203"/>
      <c r="E13" s="203"/>
      <c r="F13" s="203"/>
      <c r="G13" s="204">
        <v>0</v>
      </c>
    </row>
    <row r="14" spans="1:7" s="178" customFormat="1" ht="15">
      <c r="A14" s="206"/>
      <c r="B14" s="203"/>
      <c r="C14" s="202"/>
      <c r="D14" s="203"/>
      <c r="E14" s="203"/>
      <c r="F14" s="203"/>
      <c r="G14" s="204">
        <v>0</v>
      </c>
    </row>
    <row r="15" spans="1:7" s="178" customFormat="1" ht="15">
      <c r="A15" s="206"/>
      <c r="B15" s="203"/>
      <c r="C15" s="202"/>
      <c r="D15" s="203"/>
      <c r="E15" s="203"/>
      <c r="F15" s="203"/>
      <c r="G15" s="204">
        <v>0</v>
      </c>
    </row>
    <row r="16" spans="1:7" s="178" customFormat="1" ht="15">
      <c r="A16" s="206"/>
      <c r="B16" s="203"/>
      <c r="C16" s="202"/>
      <c r="D16" s="203"/>
      <c r="E16" s="203"/>
      <c r="F16" s="203"/>
      <c r="G16" s="204">
        <v>0</v>
      </c>
    </row>
    <row r="17" spans="1:7" s="178" customFormat="1" ht="15">
      <c r="A17" s="206"/>
      <c r="B17" s="203"/>
      <c r="C17" s="202"/>
      <c r="D17" s="203"/>
      <c r="E17" s="203"/>
      <c r="F17" s="203"/>
      <c r="G17" s="204">
        <v>0</v>
      </c>
    </row>
    <row r="18" spans="1:7" s="178" customFormat="1" ht="15">
      <c r="A18" s="206"/>
      <c r="B18" s="203"/>
      <c r="C18" s="202"/>
      <c r="D18" s="203"/>
      <c r="E18" s="203"/>
      <c r="F18" s="203"/>
      <c r="G18" s="204">
        <v>0</v>
      </c>
    </row>
    <row r="19" spans="1:7" s="178" customFormat="1" ht="15">
      <c r="A19" s="206"/>
      <c r="B19" s="203"/>
      <c r="C19" s="202"/>
      <c r="D19" s="203"/>
      <c r="E19" s="203"/>
      <c r="F19" s="203"/>
      <c r="G19" s="204">
        <v>0</v>
      </c>
    </row>
    <row r="20" spans="1:7" s="178" customFormat="1" ht="15">
      <c r="A20" s="206"/>
      <c r="B20" s="203"/>
      <c r="C20" s="202"/>
      <c r="D20" s="203"/>
      <c r="E20" s="203"/>
      <c r="F20" s="203"/>
      <c r="G20" s="204">
        <v>0</v>
      </c>
    </row>
    <row r="21" spans="1:7" s="178" customFormat="1" ht="15">
      <c r="A21" s="206"/>
      <c r="B21" s="203"/>
      <c r="C21" s="202"/>
      <c r="D21" s="203"/>
      <c r="E21" s="203"/>
      <c r="F21" s="203"/>
      <c r="G21" s="204">
        <v>0</v>
      </c>
    </row>
    <row r="22" spans="1:7" s="178" customFormat="1" ht="15.75" thickBot="1">
      <c r="A22" s="207"/>
      <c r="B22" s="208"/>
      <c r="C22" s="209"/>
      <c r="D22" s="208"/>
      <c r="E22" s="208"/>
      <c r="F22" s="208"/>
      <c r="G22" s="210">
        <v>0</v>
      </c>
    </row>
    <row r="23" spans="1:7" s="214" customFormat="1" ht="13.5" thickBot="1">
      <c r="A23" s="195" t="s">
        <v>124</v>
      </c>
      <c r="B23" s="211">
        <f>SUM(B5:B22)</f>
        <v>146443</v>
      </c>
      <c r="C23" s="212"/>
      <c r="D23" s="211">
        <f>SUM(D5:D22)</f>
        <v>146443</v>
      </c>
      <c r="E23" s="211">
        <f>SUM(E5:E22)</f>
        <v>55046</v>
      </c>
      <c r="F23" s="211">
        <f>SUM(F5:F22)</f>
        <v>111740</v>
      </c>
      <c r="G23" s="213">
        <f>SUM(G5:G22)</f>
        <v>166786</v>
      </c>
    </row>
  </sheetData>
  <mergeCells count="2">
    <mergeCell ref="A1:D1"/>
    <mergeCell ref="E1:G1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1" sqref="E1:G1"/>
    </sheetView>
  </sheetViews>
  <sheetFormatPr defaultRowHeight="12.75"/>
  <cols>
    <col min="1" max="1" width="44.42578125" style="91" bestFit="1" customWidth="1"/>
    <col min="2" max="2" width="13.42578125" style="88" customWidth="1"/>
    <col min="3" max="3" width="14" style="88" customWidth="1"/>
    <col min="4" max="5" width="15.42578125" style="88" customWidth="1"/>
    <col min="6" max="6" width="14.28515625" style="88" customWidth="1"/>
    <col min="7" max="7" width="16.140625" style="88" customWidth="1"/>
    <col min="8" max="9" width="11" style="88" customWidth="1"/>
    <col min="10" max="10" width="11.85546875" style="88" customWidth="1"/>
    <col min="11" max="256" width="9.140625" style="88"/>
    <col min="257" max="257" width="46.42578125" style="88" customWidth="1"/>
    <col min="258" max="258" width="13.42578125" style="88" customWidth="1"/>
    <col min="259" max="259" width="14" style="88" customWidth="1"/>
    <col min="260" max="261" width="15.42578125" style="88" customWidth="1"/>
    <col min="262" max="262" width="14.28515625" style="88" customWidth="1"/>
    <col min="263" max="263" width="16.140625" style="88" customWidth="1"/>
    <col min="264" max="265" width="11" style="88" customWidth="1"/>
    <col min="266" max="266" width="11.85546875" style="88" customWidth="1"/>
    <col min="267" max="512" width="9.140625" style="88"/>
    <col min="513" max="513" width="46.42578125" style="88" customWidth="1"/>
    <col min="514" max="514" width="13.42578125" style="88" customWidth="1"/>
    <col min="515" max="515" width="14" style="88" customWidth="1"/>
    <col min="516" max="517" width="15.42578125" style="88" customWidth="1"/>
    <col min="518" max="518" width="14.28515625" style="88" customWidth="1"/>
    <col min="519" max="519" width="16.140625" style="88" customWidth="1"/>
    <col min="520" max="521" width="11" style="88" customWidth="1"/>
    <col min="522" max="522" width="11.85546875" style="88" customWidth="1"/>
    <col min="523" max="768" width="9.140625" style="88"/>
    <col min="769" max="769" width="46.42578125" style="88" customWidth="1"/>
    <col min="770" max="770" width="13.42578125" style="88" customWidth="1"/>
    <col min="771" max="771" width="14" style="88" customWidth="1"/>
    <col min="772" max="773" width="15.42578125" style="88" customWidth="1"/>
    <col min="774" max="774" width="14.28515625" style="88" customWidth="1"/>
    <col min="775" max="775" width="16.140625" style="88" customWidth="1"/>
    <col min="776" max="777" width="11" style="88" customWidth="1"/>
    <col min="778" max="778" width="11.85546875" style="88" customWidth="1"/>
    <col min="779" max="1024" width="9.140625" style="88"/>
    <col min="1025" max="1025" width="46.42578125" style="88" customWidth="1"/>
    <col min="1026" max="1026" width="13.42578125" style="88" customWidth="1"/>
    <col min="1027" max="1027" width="14" style="88" customWidth="1"/>
    <col min="1028" max="1029" width="15.42578125" style="88" customWidth="1"/>
    <col min="1030" max="1030" width="14.28515625" style="88" customWidth="1"/>
    <col min="1031" max="1031" width="16.140625" style="88" customWidth="1"/>
    <col min="1032" max="1033" width="11" style="88" customWidth="1"/>
    <col min="1034" max="1034" width="11.85546875" style="88" customWidth="1"/>
    <col min="1035" max="1280" width="9.140625" style="88"/>
    <col min="1281" max="1281" width="46.42578125" style="88" customWidth="1"/>
    <col min="1282" max="1282" width="13.42578125" style="88" customWidth="1"/>
    <col min="1283" max="1283" width="14" style="88" customWidth="1"/>
    <col min="1284" max="1285" width="15.42578125" style="88" customWidth="1"/>
    <col min="1286" max="1286" width="14.28515625" style="88" customWidth="1"/>
    <col min="1287" max="1287" width="16.140625" style="88" customWidth="1"/>
    <col min="1288" max="1289" width="11" style="88" customWidth="1"/>
    <col min="1290" max="1290" width="11.85546875" style="88" customWidth="1"/>
    <col min="1291" max="1536" width="9.140625" style="88"/>
    <col min="1537" max="1537" width="46.42578125" style="88" customWidth="1"/>
    <col min="1538" max="1538" width="13.42578125" style="88" customWidth="1"/>
    <col min="1539" max="1539" width="14" style="88" customWidth="1"/>
    <col min="1540" max="1541" width="15.42578125" style="88" customWidth="1"/>
    <col min="1542" max="1542" width="14.28515625" style="88" customWidth="1"/>
    <col min="1543" max="1543" width="16.140625" style="88" customWidth="1"/>
    <col min="1544" max="1545" width="11" style="88" customWidth="1"/>
    <col min="1546" max="1546" width="11.85546875" style="88" customWidth="1"/>
    <col min="1547" max="1792" width="9.140625" style="88"/>
    <col min="1793" max="1793" width="46.42578125" style="88" customWidth="1"/>
    <col min="1794" max="1794" width="13.42578125" style="88" customWidth="1"/>
    <col min="1795" max="1795" width="14" style="88" customWidth="1"/>
    <col min="1796" max="1797" width="15.42578125" style="88" customWidth="1"/>
    <col min="1798" max="1798" width="14.28515625" style="88" customWidth="1"/>
    <col min="1799" max="1799" width="16.140625" style="88" customWidth="1"/>
    <col min="1800" max="1801" width="11" style="88" customWidth="1"/>
    <col min="1802" max="1802" width="11.85546875" style="88" customWidth="1"/>
    <col min="1803" max="2048" width="9.140625" style="88"/>
    <col min="2049" max="2049" width="46.42578125" style="88" customWidth="1"/>
    <col min="2050" max="2050" width="13.42578125" style="88" customWidth="1"/>
    <col min="2051" max="2051" width="14" style="88" customWidth="1"/>
    <col min="2052" max="2053" width="15.42578125" style="88" customWidth="1"/>
    <col min="2054" max="2054" width="14.28515625" style="88" customWidth="1"/>
    <col min="2055" max="2055" width="16.140625" style="88" customWidth="1"/>
    <col min="2056" max="2057" width="11" style="88" customWidth="1"/>
    <col min="2058" max="2058" width="11.85546875" style="88" customWidth="1"/>
    <col min="2059" max="2304" width="9.140625" style="88"/>
    <col min="2305" max="2305" width="46.42578125" style="88" customWidth="1"/>
    <col min="2306" max="2306" width="13.42578125" style="88" customWidth="1"/>
    <col min="2307" max="2307" width="14" style="88" customWidth="1"/>
    <col min="2308" max="2309" width="15.42578125" style="88" customWidth="1"/>
    <col min="2310" max="2310" width="14.28515625" style="88" customWidth="1"/>
    <col min="2311" max="2311" width="16.140625" style="88" customWidth="1"/>
    <col min="2312" max="2313" width="11" style="88" customWidth="1"/>
    <col min="2314" max="2314" width="11.85546875" style="88" customWidth="1"/>
    <col min="2315" max="2560" width="9.140625" style="88"/>
    <col min="2561" max="2561" width="46.42578125" style="88" customWidth="1"/>
    <col min="2562" max="2562" width="13.42578125" style="88" customWidth="1"/>
    <col min="2563" max="2563" width="14" style="88" customWidth="1"/>
    <col min="2564" max="2565" width="15.42578125" style="88" customWidth="1"/>
    <col min="2566" max="2566" width="14.28515625" style="88" customWidth="1"/>
    <col min="2567" max="2567" width="16.140625" style="88" customWidth="1"/>
    <col min="2568" max="2569" width="11" style="88" customWidth="1"/>
    <col min="2570" max="2570" width="11.85546875" style="88" customWidth="1"/>
    <col min="2571" max="2816" width="9.140625" style="88"/>
    <col min="2817" max="2817" width="46.42578125" style="88" customWidth="1"/>
    <col min="2818" max="2818" width="13.42578125" style="88" customWidth="1"/>
    <col min="2819" max="2819" width="14" style="88" customWidth="1"/>
    <col min="2820" max="2821" width="15.42578125" style="88" customWidth="1"/>
    <col min="2822" max="2822" width="14.28515625" style="88" customWidth="1"/>
    <col min="2823" max="2823" width="16.140625" style="88" customWidth="1"/>
    <col min="2824" max="2825" width="11" style="88" customWidth="1"/>
    <col min="2826" max="2826" width="11.85546875" style="88" customWidth="1"/>
    <col min="2827" max="3072" width="9.140625" style="88"/>
    <col min="3073" max="3073" width="46.42578125" style="88" customWidth="1"/>
    <col min="3074" max="3074" width="13.42578125" style="88" customWidth="1"/>
    <col min="3075" max="3075" width="14" style="88" customWidth="1"/>
    <col min="3076" max="3077" width="15.42578125" style="88" customWidth="1"/>
    <col min="3078" max="3078" width="14.28515625" style="88" customWidth="1"/>
    <col min="3079" max="3079" width="16.140625" style="88" customWidth="1"/>
    <col min="3080" max="3081" width="11" style="88" customWidth="1"/>
    <col min="3082" max="3082" width="11.85546875" style="88" customWidth="1"/>
    <col min="3083" max="3328" width="9.140625" style="88"/>
    <col min="3329" max="3329" width="46.42578125" style="88" customWidth="1"/>
    <col min="3330" max="3330" width="13.42578125" style="88" customWidth="1"/>
    <col min="3331" max="3331" width="14" style="88" customWidth="1"/>
    <col min="3332" max="3333" width="15.42578125" style="88" customWidth="1"/>
    <col min="3334" max="3334" width="14.28515625" style="88" customWidth="1"/>
    <col min="3335" max="3335" width="16.140625" style="88" customWidth="1"/>
    <col min="3336" max="3337" width="11" style="88" customWidth="1"/>
    <col min="3338" max="3338" width="11.85546875" style="88" customWidth="1"/>
    <col min="3339" max="3584" width="9.140625" style="88"/>
    <col min="3585" max="3585" width="46.42578125" style="88" customWidth="1"/>
    <col min="3586" max="3586" width="13.42578125" style="88" customWidth="1"/>
    <col min="3587" max="3587" width="14" style="88" customWidth="1"/>
    <col min="3588" max="3589" width="15.42578125" style="88" customWidth="1"/>
    <col min="3590" max="3590" width="14.28515625" style="88" customWidth="1"/>
    <col min="3591" max="3591" width="16.140625" style="88" customWidth="1"/>
    <col min="3592" max="3593" width="11" style="88" customWidth="1"/>
    <col min="3594" max="3594" width="11.85546875" style="88" customWidth="1"/>
    <col min="3595" max="3840" width="9.140625" style="88"/>
    <col min="3841" max="3841" width="46.42578125" style="88" customWidth="1"/>
    <col min="3842" max="3842" width="13.42578125" style="88" customWidth="1"/>
    <col min="3843" max="3843" width="14" style="88" customWidth="1"/>
    <col min="3844" max="3845" width="15.42578125" style="88" customWidth="1"/>
    <col min="3846" max="3846" width="14.28515625" style="88" customWidth="1"/>
    <col min="3847" max="3847" width="16.140625" style="88" customWidth="1"/>
    <col min="3848" max="3849" width="11" style="88" customWidth="1"/>
    <col min="3850" max="3850" width="11.85546875" style="88" customWidth="1"/>
    <col min="3851" max="4096" width="9.140625" style="88"/>
    <col min="4097" max="4097" width="46.42578125" style="88" customWidth="1"/>
    <col min="4098" max="4098" width="13.42578125" style="88" customWidth="1"/>
    <col min="4099" max="4099" width="14" style="88" customWidth="1"/>
    <col min="4100" max="4101" width="15.42578125" style="88" customWidth="1"/>
    <col min="4102" max="4102" width="14.28515625" style="88" customWidth="1"/>
    <col min="4103" max="4103" width="16.140625" style="88" customWidth="1"/>
    <col min="4104" max="4105" width="11" style="88" customWidth="1"/>
    <col min="4106" max="4106" width="11.85546875" style="88" customWidth="1"/>
    <col min="4107" max="4352" width="9.140625" style="88"/>
    <col min="4353" max="4353" width="46.42578125" style="88" customWidth="1"/>
    <col min="4354" max="4354" width="13.42578125" style="88" customWidth="1"/>
    <col min="4355" max="4355" width="14" style="88" customWidth="1"/>
    <col min="4356" max="4357" width="15.42578125" style="88" customWidth="1"/>
    <col min="4358" max="4358" width="14.28515625" style="88" customWidth="1"/>
    <col min="4359" max="4359" width="16.140625" style="88" customWidth="1"/>
    <col min="4360" max="4361" width="11" style="88" customWidth="1"/>
    <col min="4362" max="4362" width="11.85546875" style="88" customWidth="1"/>
    <col min="4363" max="4608" width="9.140625" style="88"/>
    <col min="4609" max="4609" width="46.42578125" style="88" customWidth="1"/>
    <col min="4610" max="4610" width="13.42578125" style="88" customWidth="1"/>
    <col min="4611" max="4611" width="14" style="88" customWidth="1"/>
    <col min="4612" max="4613" width="15.42578125" style="88" customWidth="1"/>
    <col min="4614" max="4614" width="14.28515625" style="88" customWidth="1"/>
    <col min="4615" max="4615" width="16.140625" style="88" customWidth="1"/>
    <col min="4616" max="4617" width="11" style="88" customWidth="1"/>
    <col min="4618" max="4618" width="11.85546875" style="88" customWidth="1"/>
    <col min="4619" max="4864" width="9.140625" style="88"/>
    <col min="4865" max="4865" width="46.42578125" style="88" customWidth="1"/>
    <col min="4866" max="4866" width="13.42578125" style="88" customWidth="1"/>
    <col min="4867" max="4867" width="14" style="88" customWidth="1"/>
    <col min="4868" max="4869" width="15.42578125" style="88" customWidth="1"/>
    <col min="4870" max="4870" width="14.28515625" style="88" customWidth="1"/>
    <col min="4871" max="4871" width="16.140625" style="88" customWidth="1"/>
    <col min="4872" max="4873" width="11" style="88" customWidth="1"/>
    <col min="4874" max="4874" width="11.85546875" style="88" customWidth="1"/>
    <col min="4875" max="5120" width="9.140625" style="88"/>
    <col min="5121" max="5121" width="46.42578125" style="88" customWidth="1"/>
    <col min="5122" max="5122" width="13.42578125" style="88" customWidth="1"/>
    <col min="5123" max="5123" width="14" style="88" customWidth="1"/>
    <col min="5124" max="5125" width="15.42578125" style="88" customWidth="1"/>
    <col min="5126" max="5126" width="14.28515625" style="88" customWidth="1"/>
    <col min="5127" max="5127" width="16.140625" style="88" customWidth="1"/>
    <col min="5128" max="5129" width="11" style="88" customWidth="1"/>
    <col min="5130" max="5130" width="11.85546875" style="88" customWidth="1"/>
    <col min="5131" max="5376" width="9.140625" style="88"/>
    <col min="5377" max="5377" width="46.42578125" style="88" customWidth="1"/>
    <col min="5378" max="5378" width="13.42578125" style="88" customWidth="1"/>
    <col min="5379" max="5379" width="14" style="88" customWidth="1"/>
    <col min="5380" max="5381" width="15.42578125" style="88" customWidth="1"/>
    <col min="5382" max="5382" width="14.28515625" style="88" customWidth="1"/>
    <col min="5383" max="5383" width="16.140625" style="88" customWidth="1"/>
    <col min="5384" max="5385" width="11" style="88" customWidth="1"/>
    <col min="5386" max="5386" width="11.85546875" style="88" customWidth="1"/>
    <col min="5387" max="5632" width="9.140625" style="88"/>
    <col min="5633" max="5633" width="46.42578125" style="88" customWidth="1"/>
    <col min="5634" max="5634" width="13.42578125" style="88" customWidth="1"/>
    <col min="5635" max="5635" width="14" style="88" customWidth="1"/>
    <col min="5636" max="5637" width="15.42578125" style="88" customWidth="1"/>
    <col min="5638" max="5638" width="14.28515625" style="88" customWidth="1"/>
    <col min="5639" max="5639" width="16.140625" style="88" customWidth="1"/>
    <col min="5640" max="5641" width="11" style="88" customWidth="1"/>
    <col min="5642" max="5642" width="11.85546875" style="88" customWidth="1"/>
    <col min="5643" max="5888" width="9.140625" style="88"/>
    <col min="5889" max="5889" width="46.42578125" style="88" customWidth="1"/>
    <col min="5890" max="5890" width="13.42578125" style="88" customWidth="1"/>
    <col min="5891" max="5891" width="14" style="88" customWidth="1"/>
    <col min="5892" max="5893" width="15.42578125" style="88" customWidth="1"/>
    <col min="5894" max="5894" width="14.28515625" style="88" customWidth="1"/>
    <col min="5895" max="5895" width="16.140625" style="88" customWidth="1"/>
    <col min="5896" max="5897" width="11" style="88" customWidth="1"/>
    <col min="5898" max="5898" width="11.85546875" style="88" customWidth="1"/>
    <col min="5899" max="6144" width="9.140625" style="88"/>
    <col min="6145" max="6145" width="46.42578125" style="88" customWidth="1"/>
    <col min="6146" max="6146" width="13.42578125" style="88" customWidth="1"/>
    <col min="6147" max="6147" width="14" style="88" customWidth="1"/>
    <col min="6148" max="6149" width="15.42578125" style="88" customWidth="1"/>
    <col min="6150" max="6150" width="14.28515625" style="88" customWidth="1"/>
    <col min="6151" max="6151" width="16.140625" style="88" customWidth="1"/>
    <col min="6152" max="6153" width="11" style="88" customWidth="1"/>
    <col min="6154" max="6154" width="11.85546875" style="88" customWidth="1"/>
    <col min="6155" max="6400" width="9.140625" style="88"/>
    <col min="6401" max="6401" width="46.42578125" style="88" customWidth="1"/>
    <col min="6402" max="6402" width="13.42578125" style="88" customWidth="1"/>
    <col min="6403" max="6403" width="14" style="88" customWidth="1"/>
    <col min="6404" max="6405" width="15.42578125" style="88" customWidth="1"/>
    <col min="6406" max="6406" width="14.28515625" style="88" customWidth="1"/>
    <col min="6407" max="6407" width="16.140625" style="88" customWidth="1"/>
    <col min="6408" max="6409" width="11" style="88" customWidth="1"/>
    <col min="6410" max="6410" width="11.85546875" style="88" customWidth="1"/>
    <col min="6411" max="6656" width="9.140625" style="88"/>
    <col min="6657" max="6657" width="46.42578125" style="88" customWidth="1"/>
    <col min="6658" max="6658" width="13.42578125" style="88" customWidth="1"/>
    <col min="6659" max="6659" width="14" style="88" customWidth="1"/>
    <col min="6660" max="6661" width="15.42578125" style="88" customWidth="1"/>
    <col min="6662" max="6662" width="14.28515625" style="88" customWidth="1"/>
    <col min="6663" max="6663" width="16.140625" style="88" customWidth="1"/>
    <col min="6664" max="6665" width="11" style="88" customWidth="1"/>
    <col min="6666" max="6666" width="11.85546875" style="88" customWidth="1"/>
    <col min="6667" max="6912" width="9.140625" style="88"/>
    <col min="6913" max="6913" width="46.42578125" style="88" customWidth="1"/>
    <col min="6914" max="6914" width="13.42578125" style="88" customWidth="1"/>
    <col min="6915" max="6915" width="14" style="88" customWidth="1"/>
    <col min="6916" max="6917" width="15.42578125" style="88" customWidth="1"/>
    <col min="6918" max="6918" width="14.28515625" style="88" customWidth="1"/>
    <col min="6919" max="6919" width="16.140625" style="88" customWidth="1"/>
    <col min="6920" max="6921" width="11" style="88" customWidth="1"/>
    <col min="6922" max="6922" width="11.85546875" style="88" customWidth="1"/>
    <col min="6923" max="7168" width="9.140625" style="88"/>
    <col min="7169" max="7169" width="46.42578125" style="88" customWidth="1"/>
    <col min="7170" max="7170" width="13.42578125" style="88" customWidth="1"/>
    <col min="7171" max="7171" width="14" style="88" customWidth="1"/>
    <col min="7172" max="7173" width="15.42578125" style="88" customWidth="1"/>
    <col min="7174" max="7174" width="14.28515625" style="88" customWidth="1"/>
    <col min="7175" max="7175" width="16.140625" style="88" customWidth="1"/>
    <col min="7176" max="7177" width="11" style="88" customWidth="1"/>
    <col min="7178" max="7178" width="11.85546875" style="88" customWidth="1"/>
    <col min="7179" max="7424" width="9.140625" style="88"/>
    <col min="7425" max="7425" width="46.42578125" style="88" customWidth="1"/>
    <col min="7426" max="7426" width="13.42578125" style="88" customWidth="1"/>
    <col min="7427" max="7427" width="14" style="88" customWidth="1"/>
    <col min="7428" max="7429" width="15.42578125" style="88" customWidth="1"/>
    <col min="7430" max="7430" width="14.28515625" style="88" customWidth="1"/>
    <col min="7431" max="7431" width="16.140625" style="88" customWidth="1"/>
    <col min="7432" max="7433" width="11" style="88" customWidth="1"/>
    <col min="7434" max="7434" width="11.85546875" style="88" customWidth="1"/>
    <col min="7435" max="7680" width="9.140625" style="88"/>
    <col min="7681" max="7681" width="46.42578125" style="88" customWidth="1"/>
    <col min="7682" max="7682" width="13.42578125" style="88" customWidth="1"/>
    <col min="7683" max="7683" width="14" style="88" customWidth="1"/>
    <col min="7684" max="7685" width="15.42578125" style="88" customWidth="1"/>
    <col min="7686" max="7686" width="14.28515625" style="88" customWidth="1"/>
    <col min="7687" max="7687" width="16.140625" style="88" customWidth="1"/>
    <col min="7688" max="7689" width="11" style="88" customWidth="1"/>
    <col min="7690" max="7690" width="11.85546875" style="88" customWidth="1"/>
    <col min="7691" max="7936" width="9.140625" style="88"/>
    <col min="7937" max="7937" width="46.42578125" style="88" customWidth="1"/>
    <col min="7938" max="7938" width="13.42578125" style="88" customWidth="1"/>
    <col min="7939" max="7939" width="14" style="88" customWidth="1"/>
    <col min="7940" max="7941" width="15.42578125" style="88" customWidth="1"/>
    <col min="7942" max="7942" width="14.28515625" style="88" customWidth="1"/>
    <col min="7943" max="7943" width="16.140625" style="88" customWidth="1"/>
    <col min="7944" max="7945" width="11" style="88" customWidth="1"/>
    <col min="7946" max="7946" width="11.85546875" style="88" customWidth="1"/>
    <col min="7947" max="8192" width="9.140625" style="88"/>
    <col min="8193" max="8193" width="46.42578125" style="88" customWidth="1"/>
    <col min="8194" max="8194" width="13.42578125" style="88" customWidth="1"/>
    <col min="8195" max="8195" width="14" style="88" customWidth="1"/>
    <col min="8196" max="8197" width="15.42578125" style="88" customWidth="1"/>
    <col min="8198" max="8198" width="14.28515625" style="88" customWidth="1"/>
    <col min="8199" max="8199" width="16.140625" style="88" customWidth="1"/>
    <col min="8200" max="8201" width="11" style="88" customWidth="1"/>
    <col min="8202" max="8202" width="11.85546875" style="88" customWidth="1"/>
    <col min="8203" max="8448" width="9.140625" style="88"/>
    <col min="8449" max="8449" width="46.42578125" style="88" customWidth="1"/>
    <col min="8450" max="8450" width="13.42578125" style="88" customWidth="1"/>
    <col min="8451" max="8451" width="14" style="88" customWidth="1"/>
    <col min="8452" max="8453" width="15.42578125" style="88" customWidth="1"/>
    <col min="8454" max="8454" width="14.28515625" style="88" customWidth="1"/>
    <col min="8455" max="8455" width="16.140625" style="88" customWidth="1"/>
    <col min="8456" max="8457" width="11" style="88" customWidth="1"/>
    <col min="8458" max="8458" width="11.85546875" style="88" customWidth="1"/>
    <col min="8459" max="8704" width="9.140625" style="88"/>
    <col min="8705" max="8705" width="46.42578125" style="88" customWidth="1"/>
    <col min="8706" max="8706" width="13.42578125" style="88" customWidth="1"/>
    <col min="8707" max="8707" width="14" style="88" customWidth="1"/>
    <col min="8708" max="8709" width="15.42578125" style="88" customWidth="1"/>
    <col min="8710" max="8710" width="14.28515625" style="88" customWidth="1"/>
    <col min="8711" max="8711" width="16.140625" style="88" customWidth="1"/>
    <col min="8712" max="8713" width="11" style="88" customWidth="1"/>
    <col min="8714" max="8714" width="11.85546875" style="88" customWidth="1"/>
    <col min="8715" max="8960" width="9.140625" style="88"/>
    <col min="8961" max="8961" width="46.42578125" style="88" customWidth="1"/>
    <col min="8962" max="8962" width="13.42578125" style="88" customWidth="1"/>
    <col min="8963" max="8963" width="14" style="88" customWidth="1"/>
    <col min="8964" max="8965" width="15.42578125" style="88" customWidth="1"/>
    <col min="8966" max="8966" width="14.28515625" style="88" customWidth="1"/>
    <col min="8967" max="8967" width="16.140625" style="88" customWidth="1"/>
    <col min="8968" max="8969" width="11" style="88" customWidth="1"/>
    <col min="8970" max="8970" width="11.85546875" style="88" customWidth="1"/>
    <col min="8971" max="9216" width="9.140625" style="88"/>
    <col min="9217" max="9217" width="46.42578125" style="88" customWidth="1"/>
    <col min="9218" max="9218" width="13.42578125" style="88" customWidth="1"/>
    <col min="9219" max="9219" width="14" style="88" customWidth="1"/>
    <col min="9220" max="9221" width="15.42578125" style="88" customWidth="1"/>
    <col min="9222" max="9222" width="14.28515625" style="88" customWidth="1"/>
    <col min="9223" max="9223" width="16.140625" style="88" customWidth="1"/>
    <col min="9224" max="9225" width="11" style="88" customWidth="1"/>
    <col min="9226" max="9226" width="11.85546875" style="88" customWidth="1"/>
    <col min="9227" max="9472" width="9.140625" style="88"/>
    <col min="9473" max="9473" width="46.42578125" style="88" customWidth="1"/>
    <col min="9474" max="9474" width="13.42578125" style="88" customWidth="1"/>
    <col min="9475" max="9475" width="14" style="88" customWidth="1"/>
    <col min="9476" max="9477" width="15.42578125" style="88" customWidth="1"/>
    <col min="9478" max="9478" width="14.28515625" style="88" customWidth="1"/>
    <col min="9479" max="9479" width="16.140625" style="88" customWidth="1"/>
    <col min="9480" max="9481" width="11" style="88" customWidth="1"/>
    <col min="9482" max="9482" width="11.85546875" style="88" customWidth="1"/>
    <col min="9483" max="9728" width="9.140625" style="88"/>
    <col min="9729" max="9729" width="46.42578125" style="88" customWidth="1"/>
    <col min="9730" max="9730" width="13.42578125" style="88" customWidth="1"/>
    <col min="9731" max="9731" width="14" style="88" customWidth="1"/>
    <col min="9732" max="9733" width="15.42578125" style="88" customWidth="1"/>
    <col min="9734" max="9734" width="14.28515625" style="88" customWidth="1"/>
    <col min="9735" max="9735" width="16.140625" style="88" customWidth="1"/>
    <col min="9736" max="9737" width="11" style="88" customWidth="1"/>
    <col min="9738" max="9738" width="11.85546875" style="88" customWidth="1"/>
    <col min="9739" max="9984" width="9.140625" style="88"/>
    <col min="9985" max="9985" width="46.42578125" style="88" customWidth="1"/>
    <col min="9986" max="9986" width="13.42578125" style="88" customWidth="1"/>
    <col min="9987" max="9987" width="14" style="88" customWidth="1"/>
    <col min="9988" max="9989" width="15.42578125" style="88" customWidth="1"/>
    <col min="9990" max="9990" width="14.28515625" style="88" customWidth="1"/>
    <col min="9991" max="9991" width="16.140625" style="88" customWidth="1"/>
    <col min="9992" max="9993" width="11" style="88" customWidth="1"/>
    <col min="9994" max="9994" width="11.85546875" style="88" customWidth="1"/>
    <col min="9995" max="10240" width="9.140625" style="88"/>
    <col min="10241" max="10241" width="46.42578125" style="88" customWidth="1"/>
    <col min="10242" max="10242" width="13.42578125" style="88" customWidth="1"/>
    <col min="10243" max="10243" width="14" style="88" customWidth="1"/>
    <col min="10244" max="10245" width="15.42578125" style="88" customWidth="1"/>
    <col min="10246" max="10246" width="14.28515625" style="88" customWidth="1"/>
    <col min="10247" max="10247" width="16.140625" style="88" customWidth="1"/>
    <col min="10248" max="10249" width="11" style="88" customWidth="1"/>
    <col min="10250" max="10250" width="11.85546875" style="88" customWidth="1"/>
    <col min="10251" max="10496" width="9.140625" style="88"/>
    <col min="10497" max="10497" width="46.42578125" style="88" customWidth="1"/>
    <col min="10498" max="10498" width="13.42578125" style="88" customWidth="1"/>
    <col min="10499" max="10499" width="14" style="88" customWidth="1"/>
    <col min="10500" max="10501" width="15.42578125" style="88" customWidth="1"/>
    <col min="10502" max="10502" width="14.28515625" style="88" customWidth="1"/>
    <col min="10503" max="10503" width="16.140625" style="88" customWidth="1"/>
    <col min="10504" max="10505" width="11" style="88" customWidth="1"/>
    <col min="10506" max="10506" width="11.85546875" style="88" customWidth="1"/>
    <col min="10507" max="10752" width="9.140625" style="88"/>
    <col min="10753" max="10753" width="46.42578125" style="88" customWidth="1"/>
    <col min="10754" max="10754" width="13.42578125" style="88" customWidth="1"/>
    <col min="10755" max="10755" width="14" style="88" customWidth="1"/>
    <col min="10756" max="10757" width="15.42578125" style="88" customWidth="1"/>
    <col min="10758" max="10758" width="14.28515625" style="88" customWidth="1"/>
    <col min="10759" max="10759" width="16.140625" style="88" customWidth="1"/>
    <col min="10760" max="10761" width="11" style="88" customWidth="1"/>
    <col min="10762" max="10762" width="11.85546875" style="88" customWidth="1"/>
    <col min="10763" max="11008" width="9.140625" style="88"/>
    <col min="11009" max="11009" width="46.42578125" style="88" customWidth="1"/>
    <col min="11010" max="11010" width="13.42578125" style="88" customWidth="1"/>
    <col min="11011" max="11011" width="14" style="88" customWidth="1"/>
    <col min="11012" max="11013" width="15.42578125" style="88" customWidth="1"/>
    <col min="11014" max="11014" width="14.28515625" style="88" customWidth="1"/>
    <col min="11015" max="11015" width="16.140625" style="88" customWidth="1"/>
    <col min="11016" max="11017" width="11" style="88" customWidth="1"/>
    <col min="11018" max="11018" width="11.85546875" style="88" customWidth="1"/>
    <col min="11019" max="11264" width="9.140625" style="88"/>
    <col min="11265" max="11265" width="46.42578125" style="88" customWidth="1"/>
    <col min="11266" max="11266" width="13.42578125" style="88" customWidth="1"/>
    <col min="11267" max="11267" width="14" style="88" customWidth="1"/>
    <col min="11268" max="11269" width="15.42578125" style="88" customWidth="1"/>
    <col min="11270" max="11270" width="14.28515625" style="88" customWidth="1"/>
    <col min="11271" max="11271" width="16.140625" style="88" customWidth="1"/>
    <col min="11272" max="11273" width="11" style="88" customWidth="1"/>
    <col min="11274" max="11274" width="11.85546875" style="88" customWidth="1"/>
    <col min="11275" max="11520" width="9.140625" style="88"/>
    <col min="11521" max="11521" width="46.42578125" style="88" customWidth="1"/>
    <col min="11522" max="11522" width="13.42578125" style="88" customWidth="1"/>
    <col min="11523" max="11523" width="14" style="88" customWidth="1"/>
    <col min="11524" max="11525" width="15.42578125" style="88" customWidth="1"/>
    <col min="11526" max="11526" width="14.28515625" style="88" customWidth="1"/>
    <col min="11527" max="11527" width="16.140625" style="88" customWidth="1"/>
    <col min="11528" max="11529" width="11" style="88" customWidth="1"/>
    <col min="11530" max="11530" width="11.85546875" style="88" customWidth="1"/>
    <col min="11531" max="11776" width="9.140625" style="88"/>
    <col min="11777" max="11777" width="46.42578125" style="88" customWidth="1"/>
    <col min="11778" max="11778" width="13.42578125" style="88" customWidth="1"/>
    <col min="11779" max="11779" width="14" style="88" customWidth="1"/>
    <col min="11780" max="11781" width="15.42578125" style="88" customWidth="1"/>
    <col min="11782" max="11782" width="14.28515625" style="88" customWidth="1"/>
    <col min="11783" max="11783" width="16.140625" style="88" customWidth="1"/>
    <col min="11784" max="11785" width="11" style="88" customWidth="1"/>
    <col min="11786" max="11786" width="11.85546875" style="88" customWidth="1"/>
    <col min="11787" max="12032" width="9.140625" style="88"/>
    <col min="12033" max="12033" width="46.42578125" style="88" customWidth="1"/>
    <col min="12034" max="12034" width="13.42578125" style="88" customWidth="1"/>
    <col min="12035" max="12035" width="14" style="88" customWidth="1"/>
    <col min="12036" max="12037" width="15.42578125" style="88" customWidth="1"/>
    <col min="12038" max="12038" width="14.28515625" style="88" customWidth="1"/>
    <col min="12039" max="12039" width="16.140625" style="88" customWidth="1"/>
    <col min="12040" max="12041" width="11" style="88" customWidth="1"/>
    <col min="12042" max="12042" width="11.85546875" style="88" customWidth="1"/>
    <col min="12043" max="12288" width="9.140625" style="88"/>
    <col min="12289" max="12289" width="46.42578125" style="88" customWidth="1"/>
    <col min="12290" max="12290" width="13.42578125" style="88" customWidth="1"/>
    <col min="12291" max="12291" width="14" style="88" customWidth="1"/>
    <col min="12292" max="12293" width="15.42578125" style="88" customWidth="1"/>
    <col min="12294" max="12294" width="14.28515625" style="88" customWidth="1"/>
    <col min="12295" max="12295" width="16.140625" style="88" customWidth="1"/>
    <col min="12296" max="12297" width="11" style="88" customWidth="1"/>
    <col min="12298" max="12298" width="11.85546875" style="88" customWidth="1"/>
    <col min="12299" max="12544" width="9.140625" style="88"/>
    <col min="12545" max="12545" width="46.42578125" style="88" customWidth="1"/>
    <col min="12546" max="12546" width="13.42578125" style="88" customWidth="1"/>
    <col min="12547" max="12547" width="14" style="88" customWidth="1"/>
    <col min="12548" max="12549" width="15.42578125" style="88" customWidth="1"/>
    <col min="12550" max="12550" width="14.28515625" style="88" customWidth="1"/>
    <col min="12551" max="12551" width="16.140625" style="88" customWidth="1"/>
    <col min="12552" max="12553" width="11" style="88" customWidth="1"/>
    <col min="12554" max="12554" width="11.85546875" style="88" customWidth="1"/>
    <col min="12555" max="12800" width="9.140625" style="88"/>
    <col min="12801" max="12801" width="46.42578125" style="88" customWidth="1"/>
    <col min="12802" max="12802" width="13.42578125" style="88" customWidth="1"/>
    <col min="12803" max="12803" width="14" style="88" customWidth="1"/>
    <col min="12804" max="12805" width="15.42578125" style="88" customWidth="1"/>
    <col min="12806" max="12806" width="14.28515625" style="88" customWidth="1"/>
    <col min="12807" max="12807" width="16.140625" style="88" customWidth="1"/>
    <col min="12808" max="12809" width="11" style="88" customWidth="1"/>
    <col min="12810" max="12810" width="11.85546875" style="88" customWidth="1"/>
    <col min="12811" max="13056" width="9.140625" style="88"/>
    <col min="13057" max="13057" width="46.42578125" style="88" customWidth="1"/>
    <col min="13058" max="13058" width="13.42578125" style="88" customWidth="1"/>
    <col min="13059" max="13059" width="14" style="88" customWidth="1"/>
    <col min="13060" max="13061" width="15.42578125" style="88" customWidth="1"/>
    <col min="13062" max="13062" width="14.28515625" style="88" customWidth="1"/>
    <col min="13063" max="13063" width="16.140625" style="88" customWidth="1"/>
    <col min="13064" max="13065" width="11" style="88" customWidth="1"/>
    <col min="13066" max="13066" width="11.85546875" style="88" customWidth="1"/>
    <col min="13067" max="13312" width="9.140625" style="88"/>
    <col min="13313" max="13313" width="46.42578125" style="88" customWidth="1"/>
    <col min="13314" max="13314" width="13.42578125" style="88" customWidth="1"/>
    <col min="13315" max="13315" width="14" style="88" customWidth="1"/>
    <col min="13316" max="13317" width="15.42578125" style="88" customWidth="1"/>
    <col min="13318" max="13318" width="14.28515625" style="88" customWidth="1"/>
    <col min="13319" max="13319" width="16.140625" style="88" customWidth="1"/>
    <col min="13320" max="13321" width="11" style="88" customWidth="1"/>
    <col min="13322" max="13322" width="11.85546875" style="88" customWidth="1"/>
    <col min="13323" max="13568" width="9.140625" style="88"/>
    <col min="13569" max="13569" width="46.42578125" style="88" customWidth="1"/>
    <col min="13570" max="13570" width="13.42578125" style="88" customWidth="1"/>
    <col min="13571" max="13571" width="14" style="88" customWidth="1"/>
    <col min="13572" max="13573" width="15.42578125" style="88" customWidth="1"/>
    <col min="13574" max="13574" width="14.28515625" style="88" customWidth="1"/>
    <col min="13575" max="13575" width="16.140625" style="88" customWidth="1"/>
    <col min="13576" max="13577" width="11" style="88" customWidth="1"/>
    <col min="13578" max="13578" width="11.85546875" style="88" customWidth="1"/>
    <col min="13579" max="13824" width="9.140625" style="88"/>
    <col min="13825" max="13825" width="46.42578125" style="88" customWidth="1"/>
    <col min="13826" max="13826" width="13.42578125" style="88" customWidth="1"/>
    <col min="13827" max="13827" width="14" style="88" customWidth="1"/>
    <col min="13828" max="13829" width="15.42578125" style="88" customWidth="1"/>
    <col min="13830" max="13830" width="14.28515625" style="88" customWidth="1"/>
    <col min="13831" max="13831" width="16.140625" style="88" customWidth="1"/>
    <col min="13832" max="13833" width="11" style="88" customWidth="1"/>
    <col min="13834" max="13834" width="11.85546875" style="88" customWidth="1"/>
    <col min="13835" max="14080" width="9.140625" style="88"/>
    <col min="14081" max="14081" width="46.42578125" style="88" customWidth="1"/>
    <col min="14082" max="14082" width="13.42578125" style="88" customWidth="1"/>
    <col min="14083" max="14083" width="14" style="88" customWidth="1"/>
    <col min="14084" max="14085" width="15.42578125" style="88" customWidth="1"/>
    <col min="14086" max="14086" width="14.28515625" style="88" customWidth="1"/>
    <col min="14087" max="14087" width="16.140625" style="88" customWidth="1"/>
    <col min="14088" max="14089" width="11" style="88" customWidth="1"/>
    <col min="14090" max="14090" width="11.85546875" style="88" customWidth="1"/>
    <col min="14091" max="14336" width="9.140625" style="88"/>
    <col min="14337" max="14337" width="46.42578125" style="88" customWidth="1"/>
    <col min="14338" max="14338" width="13.42578125" style="88" customWidth="1"/>
    <col min="14339" max="14339" width="14" style="88" customWidth="1"/>
    <col min="14340" max="14341" width="15.42578125" style="88" customWidth="1"/>
    <col min="14342" max="14342" width="14.28515625" style="88" customWidth="1"/>
    <col min="14343" max="14343" width="16.140625" style="88" customWidth="1"/>
    <col min="14344" max="14345" width="11" style="88" customWidth="1"/>
    <col min="14346" max="14346" width="11.85546875" style="88" customWidth="1"/>
    <col min="14347" max="14592" width="9.140625" style="88"/>
    <col min="14593" max="14593" width="46.42578125" style="88" customWidth="1"/>
    <col min="14594" max="14594" width="13.42578125" style="88" customWidth="1"/>
    <col min="14595" max="14595" width="14" style="88" customWidth="1"/>
    <col min="14596" max="14597" width="15.42578125" style="88" customWidth="1"/>
    <col min="14598" max="14598" width="14.28515625" style="88" customWidth="1"/>
    <col min="14599" max="14599" width="16.140625" style="88" customWidth="1"/>
    <col min="14600" max="14601" width="11" style="88" customWidth="1"/>
    <col min="14602" max="14602" width="11.85546875" style="88" customWidth="1"/>
    <col min="14603" max="14848" width="9.140625" style="88"/>
    <col min="14849" max="14849" width="46.42578125" style="88" customWidth="1"/>
    <col min="14850" max="14850" width="13.42578125" style="88" customWidth="1"/>
    <col min="14851" max="14851" width="14" style="88" customWidth="1"/>
    <col min="14852" max="14853" width="15.42578125" style="88" customWidth="1"/>
    <col min="14854" max="14854" width="14.28515625" style="88" customWidth="1"/>
    <col min="14855" max="14855" width="16.140625" style="88" customWidth="1"/>
    <col min="14856" max="14857" width="11" style="88" customWidth="1"/>
    <col min="14858" max="14858" width="11.85546875" style="88" customWidth="1"/>
    <col min="14859" max="15104" width="9.140625" style="88"/>
    <col min="15105" max="15105" width="46.42578125" style="88" customWidth="1"/>
    <col min="15106" max="15106" width="13.42578125" style="88" customWidth="1"/>
    <col min="15107" max="15107" width="14" style="88" customWidth="1"/>
    <col min="15108" max="15109" width="15.42578125" style="88" customWidth="1"/>
    <col min="15110" max="15110" width="14.28515625" style="88" customWidth="1"/>
    <col min="15111" max="15111" width="16.140625" style="88" customWidth="1"/>
    <col min="15112" max="15113" width="11" style="88" customWidth="1"/>
    <col min="15114" max="15114" width="11.85546875" style="88" customWidth="1"/>
    <col min="15115" max="15360" width="9.140625" style="88"/>
    <col min="15361" max="15361" width="46.42578125" style="88" customWidth="1"/>
    <col min="15362" max="15362" width="13.42578125" style="88" customWidth="1"/>
    <col min="15363" max="15363" width="14" style="88" customWidth="1"/>
    <col min="15364" max="15365" width="15.42578125" style="88" customWidth="1"/>
    <col min="15366" max="15366" width="14.28515625" style="88" customWidth="1"/>
    <col min="15367" max="15367" width="16.140625" style="88" customWidth="1"/>
    <col min="15368" max="15369" width="11" style="88" customWidth="1"/>
    <col min="15370" max="15370" width="11.85546875" style="88" customWidth="1"/>
    <col min="15371" max="15616" width="9.140625" style="88"/>
    <col min="15617" max="15617" width="46.42578125" style="88" customWidth="1"/>
    <col min="15618" max="15618" width="13.42578125" style="88" customWidth="1"/>
    <col min="15619" max="15619" width="14" style="88" customWidth="1"/>
    <col min="15620" max="15621" width="15.42578125" style="88" customWidth="1"/>
    <col min="15622" max="15622" width="14.28515625" style="88" customWidth="1"/>
    <col min="15623" max="15623" width="16.140625" style="88" customWidth="1"/>
    <col min="15624" max="15625" width="11" style="88" customWidth="1"/>
    <col min="15626" max="15626" width="11.85546875" style="88" customWidth="1"/>
    <col min="15627" max="15872" width="9.140625" style="88"/>
    <col min="15873" max="15873" width="46.42578125" style="88" customWidth="1"/>
    <col min="15874" max="15874" width="13.42578125" style="88" customWidth="1"/>
    <col min="15875" max="15875" width="14" style="88" customWidth="1"/>
    <col min="15876" max="15877" width="15.42578125" style="88" customWidth="1"/>
    <col min="15878" max="15878" width="14.28515625" style="88" customWidth="1"/>
    <col min="15879" max="15879" width="16.140625" style="88" customWidth="1"/>
    <col min="15880" max="15881" width="11" style="88" customWidth="1"/>
    <col min="15882" max="15882" width="11.85546875" style="88" customWidth="1"/>
    <col min="15883" max="16128" width="9.140625" style="88"/>
    <col min="16129" max="16129" width="46.42578125" style="88" customWidth="1"/>
    <col min="16130" max="16130" width="13.42578125" style="88" customWidth="1"/>
    <col min="16131" max="16131" width="14" style="88" customWidth="1"/>
    <col min="16132" max="16133" width="15.42578125" style="88" customWidth="1"/>
    <col min="16134" max="16134" width="14.28515625" style="88" customWidth="1"/>
    <col min="16135" max="16135" width="16.140625" style="88" customWidth="1"/>
    <col min="16136" max="16137" width="11" style="88" customWidth="1"/>
    <col min="16138" max="16138" width="11.85546875" style="88" customWidth="1"/>
    <col min="16139" max="16384" width="9.140625" style="88"/>
  </cols>
  <sheetData>
    <row r="1" spans="1:7" ht="24.75" customHeight="1">
      <c r="A1" s="425" t="s">
        <v>409</v>
      </c>
      <c r="B1" s="425"/>
      <c r="C1" s="425"/>
      <c r="D1" s="425"/>
      <c r="E1" s="426" t="s">
        <v>453</v>
      </c>
      <c r="F1" s="426"/>
      <c r="G1" s="426"/>
    </row>
    <row r="2" spans="1:7" ht="14.25" thickBot="1">
      <c r="A2" s="29"/>
      <c r="B2" s="28"/>
      <c r="C2" s="28"/>
      <c r="D2" s="28"/>
      <c r="E2" s="28"/>
      <c r="F2" s="28"/>
      <c r="G2" s="89" t="s">
        <v>1</v>
      </c>
    </row>
    <row r="3" spans="1:7" s="28" customFormat="1" ht="35.1" customHeight="1" thickBot="1">
      <c r="A3" s="181" t="s">
        <v>125</v>
      </c>
      <c r="B3" s="182" t="s">
        <v>119</v>
      </c>
      <c r="C3" s="182" t="s">
        <v>120</v>
      </c>
      <c r="D3" s="182" t="s">
        <v>429</v>
      </c>
      <c r="E3" s="182" t="s">
        <v>413</v>
      </c>
      <c r="F3" s="182" t="s">
        <v>417</v>
      </c>
      <c r="G3" s="183" t="s">
        <v>416</v>
      </c>
    </row>
    <row r="4" spans="1:7" ht="13.5" thickBot="1">
      <c r="A4" s="184" t="s">
        <v>6</v>
      </c>
      <c r="B4" s="185" t="s">
        <v>7</v>
      </c>
      <c r="C4" s="185" t="s">
        <v>8</v>
      </c>
      <c r="D4" s="185" t="s">
        <v>9</v>
      </c>
      <c r="E4" s="185" t="s">
        <v>121</v>
      </c>
      <c r="F4" s="185" t="s">
        <v>122</v>
      </c>
      <c r="G4" s="186" t="s">
        <v>123</v>
      </c>
    </row>
    <row r="5" spans="1:7">
      <c r="A5" s="187" t="s">
        <v>430</v>
      </c>
      <c r="B5" s="188">
        <v>143497</v>
      </c>
      <c r="C5" s="189" t="s">
        <v>411</v>
      </c>
      <c r="D5" s="188">
        <v>143497</v>
      </c>
      <c r="E5" s="188"/>
      <c r="F5" s="188">
        <v>143497</v>
      </c>
      <c r="G5" s="190">
        <v>143497</v>
      </c>
    </row>
    <row r="6" spans="1:7" ht="24">
      <c r="A6" s="187" t="s">
        <v>431</v>
      </c>
      <c r="B6" s="188">
        <v>26804</v>
      </c>
      <c r="C6" s="189" t="s">
        <v>411</v>
      </c>
      <c r="D6" s="188">
        <v>26804</v>
      </c>
      <c r="E6" s="188">
        <v>20000</v>
      </c>
      <c r="F6" s="188">
        <v>6804</v>
      </c>
      <c r="G6" s="190">
        <v>26804</v>
      </c>
    </row>
    <row r="7" spans="1:7">
      <c r="A7" s="187" t="s">
        <v>432</v>
      </c>
      <c r="B7" s="188">
        <v>15107</v>
      </c>
      <c r="C7" s="189" t="s">
        <v>411</v>
      </c>
      <c r="D7" s="188">
        <v>15107</v>
      </c>
      <c r="E7" s="188">
        <v>9073</v>
      </c>
      <c r="F7" s="188">
        <v>6034</v>
      </c>
      <c r="G7" s="190">
        <v>15107</v>
      </c>
    </row>
    <row r="8" spans="1:7">
      <c r="A8" s="187" t="s">
        <v>418</v>
      </c>
      <c r="B8" s="188">
        <v>2782</v>
      </c>
      <c r="C8" s="189" t="s">
        <v>411</v>
      </c>
      <c r="D8" s="188">
        <v>2782</v>
      </c>
      <c r="E8" s="188"/>
      <c r="F8" s="188">
        <v>2782</v>
      </c>
      <c r="G8" s="190">
        <v>2782</v>
      </c>
    </row>
    <row r="9" spans="1:7">
      <c r="A9" s="187"/>
      <c r="B9" s="188"/>
      <c r="C9" s="189"/>
      <c r="D9" s="188"/>
      <c r="E9" s="188"/>
      <c r="F9" s="188"/>
      <c r="G9" s="190">
        <v>0</v>
      </c>
    </row>
    <row r="10" spans="1:7">
      <c r="A10" s="187"/>
      <c r="B10" s="188"/>
      <c r="C10" s="189"/>
      <c r="D10" s="188"/>
      <c r="E10" s="188"/>
      <c r="F10" s="188"/>
      <c r="G10" s="190">
        <v>0</v>
      </c>
    </row>
    <row r="11" spans="1:7">
      <c r="A11" s="187"/>
      <c r="B11" s="188"/>
      <c r="C11" s="189"/>
      <c r="D11" s="188"/>
      <c r="E11" s="188"/>
      <c r="F11" s="188"/>
      <c r="G11" s="190">
        <v>0</v>
      </c>
    </row>
    <row r="12" spans="1:7">
      <c r="A12" s="187"/>
      <c r="B12" s="188"/>
      <c r="C12" s="189"/>
      <c r="D12" s="188"/>
      <c r="E12" s="188"/>
      <c r="F12" s="188"/>
      <c r="G12" s="190">
        <v>0</v>
      </c>
    </row>
    <row r="13" spans="1:7">
      <c r="A13" s="187"/>
      <c r="B13" s="188"/>
      <c r="C13" s="189"/>
      <c r="D13" s="188"/>
      <c r="E13" s="188"/>
      <c r="F13" s="188"/>
      <c r="G13" s="190">
        <v>0</v>
      </c>
    </row>
    <row r="14" spans="1:7">
      <c r="A14" s="187"/>
      <c r="B14" s="188"/>
      <c r="C14" s="189"/>
      <c r="D14" s="188"/>
      <c r="E14" s="188"/>
      <c r="F14" s="188"/>
      <c r="G14" s="190">
        <v>0</v>
      </c>
    </row>
    <row r="15" spans="1:7">
      <c r="A15" s="187"/>
      <c r="B15" s="188"/>
      <c r="C15" s="189"/>
      <c r="D15" s="188"/>
      <c r="E15" s="188"/>
      <c r="F15" s="188"/>
      <c r="G15" s="190">
        <v>0</v>
      </c>
    </row>
    <row r="16" spans="1:7">
      <c r="A16" s="187"/>
      <c r="B16" s="188"/>
      <c r="C16" s="189"/>
      <c r="D16" s="188"/>
      <c r="E16" s="188"/>
      <c r="F16" s="188"/>
      <c r="G16" s="190">
        <v>0</v>
      </c>
    </row>
    <row r="17" spans="1:7">
      <c r="A17" s="187"/>
      <c r="B17" s="188"/>
      <c r="C17" s="189"/>
      <c r="D17" s="188"/>
      <c r="E17" s="188"/>
      <c r="F17" s="188"/>
      <c r="G17" s="190">
        <v>0</v>
      </c>
    </row>
    <row r="18" spans="1:7">
      <c r="A18" s="187"/>
      <c r="B18" s="188"/>
      <c r="C18" s="189"/>
      <c r="D18" s="188"/>
      <c r="E18" s="188"/>
      <c r="F18" s="188"/>
      <c r="G18" s="190">
        <v>0</v>
      </c>
    </row>
    <row r="19" spans="1:7">
      <c r="A19" s="187"/>
      <c r="B19" s="188"/>
      <c r="C19" s="189"/>
      <c r="D19" s="188"/>
      <c r="E19" s="188"/>
      <c r="F19" s="188"/>
      <c r="G19" s="190">
        <v>0</v>
      </c>
    </row>
    <row r="20" spans="1:7">
      <c r="A20" s="187"/>
      <c r="B20" s="188"/>
      <c r="C20" s="189"/>
      <c r="D20" s="188"/>
      <c r="E20" s="188"/>
      <c r="F20" s="188"/>
      <c r="G20" s="190">
        <v>0</v>
      </c>
    </row>
    <row r="21" spans="1:7">
      <c r="A21" s="187"/>
      <c r="B21" s="188"/>
      <c r="C21" s="189"/>
      <c r="D21" s="188"/>
      <c r="E21" s="188"/>
      <c r="F21" s="188"/>
      <c r="G21" s="190">
        <v>0</v>
      </c>
    </row>
    <row r="22" spans="1:7">
      <c r="A22" s="187"/>
      <c r="B22" s="188"/>
      <c r="C22" s="189"/>
      <c r="D22" s="188"/>
      <c r="E22" s="188"/>
      <c r="F22" s="188"/>
      <c r="G22" s="190">
        <v>0</v>
      </c>
    </row>
    <row r="23" spans="1:7" s="90" customFormat="1" ht="13.5" thickBot="1">
      <c r="A23" s="191"/>
      <c r="B23" s="192"/>
      <c r="C23" s="193"/>
      <c r="D23" s="192"/>
      <c r="E23" s="192"/>
      <c r="F23" s="192"/>
      <c r="G23" s="194">
        <v>0</v>
      </c>
    </row>
    <row r="24" spans="1:7" ht="13.5" thickBot="1">
      <c r="A24" s="195" t="s">
        <v>124</v>
      </c>
      <c r="B24" s="196">
        <v>188190</v>
      </c>
      <c r="C24" s="197"/>
      <c r="D24" s="196">
        <v>188190</v>
      </c>
      <c r="E24" s="196">
        <v>29073</v>
      </c>
      <c r="F24" s="196">
        <v>159117</v>
      </c>
      <c r="G24" s="198">
        <v>188190</v>
      </c>
    </row>
  </sheetData>
  <mergeCells count="2">
    <mergeCell ref="A1:D1"/>
    <mergeCell ref="E1:G1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P42"/>
  <sheetViews>
    <sheetView workbookViewId="0">
      <selection activeCell="H34" sqref="H34"/>
    </sheetView>
  </sheetViews>
  <sheetFormatPr defaultRowHeight="15"/>
  <cols>
    <col min="1" max="1" width="24.42578125" style="140" customWidth="1"/>
    <col min="2" max="10" width="8.5703125" style="140" customWidth="1"/>
    <col min="11" max="11" width="10" style="140" customWidth="1"/>
    <col min="12" max="13" width="8.5703125" style="140" customWidth="1"/>
    <col min="14" max="14" width="3.42578125" style="140" customWidth="1"/>
    <col min="15" max="16384" width="9.140625" style="140"/>
  </cols>
  <sheetData>
    <row r="1" spans="1:16" ht="24" customHeight="1">
      <c r="A1" s="432" t="s">
        <v>449</v>
      </c>
      <c r="B1" s="432"/>
      <c r="C1" s="432"/>
      <c r="D1" s="433" t="s">
        <v>448</v>
      </c>
      <c r="E1" s="433"/>
      <c r="F1" s="433"/>
      <c r="G1" s="433"/>
      <c r="H1" s="433"/>
      <c r="I1" s="433"/>
      <c r="J1" s="433"/>
      <c r="K1" s="433"/>
      <c r="L1" s="433"/>
      <c r="M1" s="433"/>
      <c r="N1" s="434"/>
    </row>
    <row r="2" spans="1:16" ht="15.75" thickBo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435" t="s">
        <v>447</v>
      </c>
      <c r="M2" s="435"/>
      <c r="N2" s="434"/>
    </row>
    <row r="3" spans="1:16" ht="15.75" thickBot="1">
      <c r="A3" s="436" t="s">
        <v>385</v>
      </c>
      <c r="B3" s="439" t="s">
        <v>386</v>
      </c>
      <c r="C3" s="440"/>
      <c r="D3" s="440"/>
      <c r="E3" s="440"/>
      <c r="F3" s="440"/>
      <c r="G3" s="440"/>
      <c r="H3" s="440"/>
      <c r="I3" s="441"/>
      <c r="J3" s="442" t="s">
        <v>387</v>
      </c>
      <c r="K3" s="443"/>
      <c r="L3" s="443"/>
      <c r="M3" s="444"/>
      <c r="N3" s="434"/>
      <c r="O3" s="215"/>
      <c r="P3" s="140" t="s">
        <v>428</v>
      </c>
    </row>
    <row r="4" spans="1:16" ht="15" customHeight="1" thickBot="1">
      <c r="A4" s="437"/>
      <c r="B4" s="451" t="s">
        <v>388</v>
      </c>
      <c r="C4" s="453" t="s">
        <v>389</v>
      </c>
      <c r="D4" s="455" t="s">
        <v>390</v>
      </c>
      <c r="E4" s="456"/>
      <c r="F4" s="456"/>
      <c r="G4" s="456"/>
      <c r="H4" s="456"/>
      <c r="I4" s="457"/>
      <c r="J4" s="445"/>
      <c r="K4" s="446"/>
      <c r="L4" s="446"/>
      <c r="M4" s="447"/>
      <c r="N4" s="434"/>
    </row>
    <row r="5" spans="1:16" ht="21.75" thickBot="1">
      <c r="A5" s="437"/>
      <c r="B5" s="452"/>
      <c r="C5" s="454"/>
      <c r="D5" s="417" t="s">
        <v>388</v>
      </c>
      <c r="E5" s="417" t="s">
        <v>389</v>
      </c>
      <c r="F5" s="417" t="s">
        <v>388</v>
      </c>
      <c r="G5" s="417" t="s">
        <v>389</v>
      </c>
      <c r="H5" s="417" t="s">
        <v>388</v>
      </c>
      <c r="I5" s="417" t="s">
        <v>389</v>
      </c>
      <c r="J5" s="448"/>
      <c r="K5" s="449"/>
      <c r="L5" s="449"/>
      <c r="M5" s="450"/>
      <c r="N5" s="434"/>
    </row>
    <row r="6" spans="1:16" ht="32.25" thickBot="1">
      <c r="A6" s="438"/>
      <c r="B6" s="427" t="s">
        <v>391</v>
      </c>
      <c r="C6" s="428"/>
      <c r="D6" s="427" t="s">
        <v>446</v>
      </c>
      <c r="E6" s="428"/>
      <c r="F6" s="427" t="s">
        <v>445</v>
      </c>
      <c r="G6" s="428"/>
      <c r="H6" s="429" t="s">
        <v>444</v>
      </c>
      <c r="I6" s="430"/>
      <c r="J6" s="416" t="str">
        <f>+D6</f>
        <v>2016. előtti</v>
      </c>
      <c r="K6" s="417" t="str">
        <f>+F6</f>
        <v>2016. évi</v>
      </c>
      <c r="L6" s="416" t="s">
        <v>365</v>
      </c>
      <c r="M6" s="417" t="s">
        <v>443</v>
      </c>
      <c r="N6" s="434"/>
    </row>
    <row r="7" spans="1:16" ht="15.75" thickBot="1">
      <c r="A7" s="142" t="s">
        <v>6</v>
      </c>
      <c r="B7" s="416" t="s">
        <v>7</v>
      </c>
      <c r="C7" s="416" t="s">
        <v>8</v>
      </c>
      <c r="D7" s="414" t="s">
        <v>9</v>
      </c>
      <c r="E7" s="417" t="s">
        <v>121</v>
      </c>
      <c r="F7" s="417" t="s">
        <v>122</v>
      </c>
      <c r="G7" s="417" t="s">
        <v>12</v>
      </c>
      <c r="H7" s="416" t="s">
        <v>13</v>
      </c>
      <c r="I7" s="414" t="s">
        <v>368</v>
      </c>
      <c r="J7" s="414" t="s">
        <v>369</v>
      </c>
      <c r="K7" s="414" t="s">
        <v>392</v>
      </c>
      <c r="L7" s="414" t="s">
        <v>393</v>
      </c>
      <c r="M7" s="415" t="s">
        <v>394</v>
      </c>
      <c r="N7" s="434"/>
    </row>
    <row r="8" spans="1:16">
      <c r="A8" s="143" t="s">
        <v>395</v>
      </c>
      <c r="B8" s="144"/>
      <c r="C8" s="145"/>
      <c r="D8" s="145"/>
      <c r="E8" s="146"/>
      <c r="F8" s="145"/>
      <c r="G8" s="145"/>
      <c r="H8" s="145"/>
      <c r="I8" s="145"/>
      <c r="J8" s="145"/>
      <c r="K8" s="145"/>
      <c r="L8" s="147">
        <f t="shared" ref="L8:L14" si="0">+J8+K8</f>
        <v>0</v>
      </c>
      <c r="M8" s="148" t="str">
        <f t="shared" ref="M8:M15" si="1">IF((C8&lt;&gt;0),ROUND((L8/C8)*100,1),"")</f>
        <v/>
      </c>
      <c r="N8" s="434"/>
    </row>
    <row r="9" spans="1:16">
      <c r="A9" s="149" t="s">
        <v>396</v>
      </c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2">
        <f t="shared" si="0"/>
        <v>0</v>
      </c>
      <c r="M9" s="153" t="str">
        <f t="shared" si="1"/>
        <v/>
      </c>
      <c r="N9" s="434"/>
    </row>
    <row r="10" spans="1:16">
      <c r="A10" s="154" t="s">
        <v>397</v>
      </c>
      <c r="B10" s="155">
        <v>6985508</v>
      </c>
      <c r="C10" s="156">
        <v>6985805</v>
      </c>
      <c r="D10" s="156"/>
      <c r="E10" s="156"/>
      <c r="F10" s="156"/>
      <c r="G10" s="156"/>
      <c r="H10" s="156"/>
      <c r="I10" s="156"/>
      <c r="J10" s="156"/>
      <c r="K10" s="156">
        <v>6985508</v>
      </c>
      <c r="L10" s="152">
        <f t="shared" si="0"/>
        <v>6985508</v>
      </c>
      <c r="M10" s="153">
        <f t="shared" si="1"/>
        <v>100</v>
      </c>
      <c r="N10" s="434"/>
    </row>
    <row r="11" spans="1:16">
      <c r="A11" s="154" t="s">
        <v>398</v>
      </c>
      <c r="B11" s="155"/>
      <c r="C11" s="156"/>
      <c r="D11" s="156"/>
      <c r="E11" s="156"/>
      <c r="F11" s="156"/>
      <c r="G11" s="156"/>
      <c r="H11" s="156"/>
      <c r="I11" s="156"/>
      <c r="J11" s="156"/>
      <c r="K11" s="156"/>
      <c r="L11" s="152">
        <f t="shared" si="0"/>
        <v>0</v>
      </c>
      <c r="M11" s="153" t="str">
        <f t="shared" si="1"/>
        <v/>
      </c>
      <c r="N11" s="434"/>
    </row>
    <row r="12" spans="1:16">
      <c r="A12" s="154" t="s">
        <v>399</v>
      </c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152">
        <f t="shared" si="0"/>
        <v>0</v>
      </c>
      <c r="M12" s="153" t="str">
        <f t="shared" si="1"/>
        <v/>
      </c>
      <c r="N12" s="434"/>
    </row>
    <row r="13" spans="1:16">
      <c r="A13" s="154" t="s">
        <v>400</v>
      </c>
      <c r="B13" s="155"/>
      <c r="C13" s="156"/>
      <c r="D13" s="156"/>
      <c r="E13" s="156"/>
      <c r="F13" s="156"/>
      <c r="G13" s="156"/>
      <c r="H13" s="156"/>
      <c r="I13" s="156"/>
      <c r="J13" s="156"/>
      <c r="K13" s="156"/>
      <c r="L13" s="152">
        <f t="shared" si="0"/>
        <v>0</v>
      </c>
      <c r="M13" s="153" t="str">
        <f t="shared" si="1"/>
        <v/>
      </c>
      <c r="N13" s="434"/>
    </row>
    <row r="14" spans="1:16" ht="15" customHeight="1" thickBot="1">
      <c r="A14" s="157"/>
      <c r="B14" s="158"/>
      <c r="C14" s="159"/>
      <c r="D14" s="159"/>
      <c r="E14" s="159"/>
      <c r="F14" s="159"/>
      <c r="G14" s="159"/>
      <c r="H14" s="159"/>
      <c r="I14" s="159"/>
      <c r="J14" s="159"/>
      <c r="K14" s="159"/>
      <c r="L14" s="152">
        <f t="shared" si="0"/>
        <v>0</v>
      </c>
      <c r="M14" s="160" t="str">
        <f t="shared" si="1"/>
        <v/>
      </c>
      <c r="N14" s="434"/>
    </row>
    <row r="15" spans="1:16" ht="15.75" thickBot="1">
      <c r="A15" s="161" t="s">
        <v>401</v>
      </c>
      <c r="B15" s="162">
        <f t="shared" ref="B15:L15" si="2">B8+SUM(B10:B14)</f>
        <v>6985508</v>
      </c>
      <c r="C15" s="162">
        <f t="shared" si="2"/>
        <v>6985805</v>
      </c>
      <c r="D15" s="162">
        <f t="shared" si="2"/>
        <v>0</v>
      </c>
      <c r="E15" s="162">
        <f t="shared" si="2"/>
        <v>0</v>
      </c>
      <c r="F15" s="162">
        <f t="shared" si="2"/>
        <v>0</v>
      </c>
      <c r="G15" s="162">
        <f t="shared" si="2"/>
        <v>0</v>
      </c>
      <c r="H15" s="162">
        <f t="shared" si="2"/>
        <v>0</v>
      </c>
      <c r="I15" s="162">
        <f t="shared" si="2"/>
        <v>0</v>
      </c>
      <c r="J15" s="162">
        <f t="shared" si="2"/>
        <v>0</v>
      </c>
      <c r="K15" s="162">
        <f t="shared" si="2"/>
        <v>6985508</v>
      </c>
      <c r="L15" s="162">
        <f t="shared" si="2"/>
        <v>6985508</v>
      </c>
      <c r="M15" s="163">
        <f t="shared" si="1"/>
        <v>100</v>
      </c>
      <c r="N15" s="434"/>
    </row>
    <row r="16" spans="1:16">
      <c r="A16" s="164"/>
      <c r="B16" s="165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434"/>
    </row>
    <row r="17" spans="1:14" ht="15.75" thickBot="1">
      <c r="A17" s="167" t="s">
        <v>402</v>
      </c>
      <c r="B17" s="168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434"/>
    </row>
    <row r="18" spans="1:14">
      <c r="A18" s="170" t="s">
        <v>403</v>
      </c>
      <c r="B18" s="144">
        <v>209550</v>
      </c>
      <c r="C18" s="145"/>
      <c r="D18" s="145"/>
      <c r="E18" s="146"/>
      <c r="F18" s="145"/>
      <c r="G18" s="145"/>
      <c r="H18" s="145"/>
      <c r="I18" s="145"/>
      <c r="J18" s="145"/>
      <c r="K18" s="145"/>
      <c r="L18" s="171">
        <f t="shared" ref="L18:L23" si="3">+J18+K18</f>
        <v>0</v>
      </c>
      <c r="M18" s="148" t="str">
        <f>IF((C18&lt;&gt;0),ROUND((L18/C18)*100,1),"")</f>
        <v/>
      </c>
      <c r="N18" s="434"/>
    </row>
    <row r="19" spans="1:14">
      <c r="A19" s="172" t="s">
        <v>404</v>
      </c>
      <c r="B19" s="150">
        <v>3143250</v>
      </c>
      <c r="C19" s="156"/>
      <c r="D19" s="156"/>
      <c r="E19" s="156"/>
      <c r="F19" s="156"/>
      <c r="G19" s="156"/>
      <c r="H19" s="156"/>
      <c r="I19" s="156"/>
      <c r="J19" s="156"/>
      <c r="K19" s="156">
        <v>965200</v>
      </c>
      <c r="L19" s="173">
        <f t="shared" si="3"/>
        <v>965200</v>
      </c>
      <c r="M19" s="153">
        <v>0.3</v>
      </c>
      <c r="N19" s="434"/>
    </row>
    <row r="20" spans="1:14">
      <c r="A20" s="172" t="s">
        <v>405</v>
      </c>
      <c r="B20" s="155">
        <v>3632708</v>
      </c>
      <c r="C20" s="156"/>
      <c r="D20" s="156"/>
      <c r="E20" s="156"/>
      <c r="F20" s="156" t="s">
        <v>428</v>
      </c>
      <c r="G20" s="156"/>
      <c r="H20" s="156"/>
      <c r="I20" s="156"/>
      <c r="J20" s="156"/>
      <c r="K20" s="156"/>
      <c r="L20" s="173">
        <f t="shared" si="3"/>
        <v>0</v>
      </c>
      <c r="M20" s="153" t="str">
        <f>IF((C20&lt;&gt;0),ROUND((L20/C20)*100,1),"")</f>
        <v/>
      </c>
      <c r="N20" s="434"/>
    </row>
    <row r="21" spans="1:14">
      <c r="A21" s="172" t="s">
        <v>406</v>
      </c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73">
        <f t="shared" si="3"/>
        <v>0</v>
      </c>
      <c r="M21" s="153" t="str">
        <f>IF((C21&lt;&gt;0),ROUND((L21/C21)*100,1),"")</f>
        <v/>
      </c>
      <c r="N21" s="434"/>
    </row>
    <row r="22" spans="1:14">
      <c r="A22" s="174"/>
      <c r="B22" s="155"/>
      <c r="C22" s="156"/>
      <c r="D22" s="156"/>
      <c r="E22" s="156"/>
      <c r="F22" s="156"/>
      <c r="G22" s="156"/>
      <c r="H22" s="156"/>
      <c r="I22" s="156"/>
      <c r="J22" s="156"/>
      <c r="K22" s="156"/>
      <c r="L22" s="173">
        <f t="shared" si="3"/>
        <v>0</v>
      </c>
      <c r="M22" s="153" t="str">
        <f>IF((C22&lt;&gt;0),ROUND((L22/C22)*100,1),"")</f>
        <v/>
      </c>
      <c r="N22" s="434"/>
    </row>
    <row r="23" spans="1:14" ht="15.75" thickBot="1">
      <c r="A23" s="175"/>
      <c r="B23" s="158"/>
      <c r="C23" s="159"/>
      <c r="D23" s="159"/>
      <c r="E23" s="159"/>
      <c r="F23" s="159"/>
      <c r="G23" s="159"/>
      <c r="H23" s="159"/>
      <c r="I23" s="159"/>
      <c r="J23" s="159"/>
      <c r="K23" s="159"/>
      <c r="L23" s="173">
        <f t="shared" si="3"/>
        <v>0</v>
      </c>
      <c r="M23" s="160" t="str">
        <f>IF((C23&lt;&gt;0),ROUND((L23/C23)*100,1),"")</f>
        <v/>
      </c>
      <c r="N23" s="434"/>
    </row>
    <row r="24" spans="1:14" ht="15.75" thickBot="1">
      <c r="A24" s="176" t="s">
        <v>407</v>
      </c>
      <c r="B24" s="162">
        <f t="shared" ref="B24:L24" si="4">SUM(B18:B23)</f>
        <v>6985508</v>
      </c>
      <c r="C24" s="162">
        <f t="shared" si="4"/>
        <v>0</v>
      </c>
      <c r="D24" s="162">
        <f t="shared" si="4"/>
        <v>0</v>
      </c>
      <c r="E24" s="162">
        <f t="shared" si="4"/>
        <v>0</v>
      </c>
      <c r="F24" s="162">
        <f t="shared" si="4"/>
        <v>0</v>
      </c>
      <c r="G24" s="162">
        <f t="shared" si="4"/>
        <v>0</v>
      </c>
      <c r="H24" s="162">
        <f t="shared" si="4"/>
        <v>0</v>
      </c>
      <c r="I24" s="162">
        <f t="shared" si="4"/>
        <v>0</v>
      </c>
      <c r="J24" s="162">
        <f t="shared" si="4"/>
        <v>0</v>
      </c>
      <c r="K24" s="162">
        <f t="shared" si="4"/>
        <v>965200</v>
      </c>
      <c r="L24" s="162">
        <f t="shared" si="4"/>
        <v>965200</v>
      </c>
      <c r="M24" s="418">
        <v>0.3</v>
      </c>
      <c r="N24" s="434"/>
    </row>
    <row r="25" spans="1:14">
      <c r="A25" s="431" t="s">
        <v>408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4"/>
    </row>
    <row r="26" spans="1:14" ht="5.25" customHeight="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434"/>
    </row>
    <row r="27" spans="1:14">
      <c r="N27" s="434"/>
    </row>
    <row r="42" spans="1:1">
      <c r="A42" s="179"/>
    </row>
  </sheetData>
  <mergeCells count="15">
    <mergeCell ref="A1:C1"/>
    <mergeCell ref="D1:M1"/>
    <mergeCell ref="N1:N27"/>
    <mergeCell ref="L2:M2"/>
    <mergeCell ref="A3:A6"/>
    <mergeCell ref="B3:I3"/>
    <mergeCell ref="J3:M5"/>
    <mergeCell ref="B4:B5"/>
    <mergeCell ref="C4:C5"/>
    <mergeCell ref="D4:I4"/>
    <mergeCell ref="B6:C6"/>
    <mergeCell ref="D6:E6"/>
    <mergeCell ref="F6:G6"/>
    <mergeCell ref="H6:I6"/>
    <mergeCell ref="A25:M25"/>
  </mergeCells>
  <pageMargins left="0.70866141732283472" right="0.70866141732283472" top="0.55118110236220474" bottom="0.35433070866141736" header="0.31496062992125984" footer="0.31496062992125984"/>
  <pageSetup paperSize="9" scale="8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N159"/>
  <sheetViews>
    <sheetView workbookViewId="0">
      <selection activeCell="C1" sqref="C1:E1"/>
    </sheetView>
  </sheetViews>
  <sheetFormatPr defaultRowHeight="12.75"/>
  <cols>
    <col min="1" max="1" width="13.85546875" style="404" customWidth="1"/>
    <col min="2" max="2" width="69" style="405" bestFit="1" customWidth="1"/>
    <col min="3" max="3" width="12.140625" style="406" customWidth="1"/>
    <col min="4" max="4" width="12.7109375" style="337" bestFit="1" customWidth="1"/>
    <col min="5" max="5" width="12.140625" style="337" customWidth="1"/>
    <col min="6" max="6" width="9.140625" style="337" customWidth="1"/>
    <col min="7" max="256" width="9.140625" style="337"/>
    <col min="257" max="257" width="13.85546875" style="337" customWidth="1"/>
    <col min="258" max="258" width="53.140625" style="337" customWidth="1"/>
    <col min="259" max="261" width="12.140625" style="337" customWidth="1"/>
    <col min="262" max="512" width="9.140625" style="337"/>
    <col min="513" max="513" width="13.85546875" style="337" customWidth="1"/>
    <col min="514" max="514" width="53.140625" style="337" customWidth="1"/>
    <col min="515" max="517" width="12.140625" style="337" customWidth="1"/>
    <col min="518" max="768" width="9.140625" style="337"/>
    <col min="769" max="769" width="13.85546875" style="337" customWidth="1"/>
    <col min="770" max="770" width="53.140625" style="337" customWidth="1"/>
    <col min="771" max="773" width="12.140625" style="337" customWidth="1"/>
    <col min="774" max="1024" width="9.140625" style="337"/>
    <col min="1025" max="1025" width="13.85546875" style="337" customWidth="1"/>
    <col min="1026" max="1026" width="53.140625" style="337" customWidth="1"/>
    <col min="1027" max="1029" width="12.140625" style="337" customWidth="1"/>
    <col min="1030" max="1280" width="9.140625" style="337"/>
    <col min="1281" max="1281" width="13.85546875" style="337" customWidth="1"/>
    <col min="1282" max="1282" width="53.140625" style="337" customWidth="1"/>
    <col min="1283" max="1285" width="12.140625" style="337" customWidth="1"/>
    <col min="1286" max="1536" width="9.140625" style="337"/>
    <col min="1537" max="1537" width="13.85546875" style="337" customWidth="1"/>
    <col min="1538" max="1538" width="53.140625" style="337" customWidth="1"/>
    <col min="1539" max="1541" width="12.140625" style="337" customWidth="1"/>
    <col min="1542" max="1792" width="9.140625" style="337"/>
    <col min="1793" max="1793" width="13.85546875" style="337" customWidth="1"/>
    <col min="1794" max="1794" width="53.140625" style="337" customWidth="1"/>
    <col min="1795" max="1797" width="12.140625" style="337" customWidth="1"/>
    <col min="1798" max="2048" width="9.140625" style="337"/>
    <col min="2049" max="2049" width="13.85546875" style="337" customWidth="1"/>
    <col min="2050" max="2050" width="53.140625" style="337" customWidth="1"/>
    <col min="2051" max="2053" width="12.140625" style="337" customWidth="1"/>
    <col min="2054" max="2304" width="9.140625" style="337"/>
    <col min="2305" max="2305" width="13.85546875" style="337" customWidth="1"/>
    <col min="2306" max="2306" width="53.140625" style="337" customWidth="1"/>
    <col min="2307" max="2309" width="12.140625" style="337" customWidth="1"/>
    <col min="2310" max="2560" width="9.140625" style="337"/>
    <col min="2561" max="2561" width="13.85546875" style="337" customWidth="1"/>
    <col min="2562" max="2562" width="53.140625" style="337" customWidth="1"/>
    <col min="2563" max="2565" width="12.140625" style="337" customWidth="1"/>
    <col min="2566" max="2816" width="9.140625" style="337"/>
    <col min="2817" max="2817" width="13.85546875" style="337" customWidth="1"/>
    <col min="2818" max="2818" width="53.140625" style="337" customWidth="1"/>
    <col min="2819" max="2821" width="12.140625" style="337" customWidth="1"/>
    <col min="2822" max="3072" width="9.140625" style="337"/>
    <col min="3073" max="3073" width="13.85546875" style="337" customWidth="1"/>
    <col min="3074" max="3074" width="53.140625" style="337" customWidth="1"/>
    <col min="3075" max="3077" width="12.140625" style="337" customWidth="1"/>
    <col min="3078" max="3328" width="9.140625" style="337"/>
    <col min="3329" max="3329" width="13.85546875" style="337" customWidth="1"/>
    <col min="3330" max="3330" width="53.140625" style="337" customWidth="1"/>
    <col min="3331" max="3333" width="12.140625" style="337" customWidth="1"/>
    <col min="3334" max="3584" width="9.140625" style="337"/>
    <col min="3585" max="3585" width="13.85546875" style="337" customWidth="1"/>
    <col min="3586" max="3586" width="53.140625" style="337" customWidth="1"/>
    <col min="3587" max="3589" width="12.140625" style="337" customWidth="1"/>
    <col min="3590" max="3840" width="9.140625" style="337"/>
    <col min="3841" max="3841" width="13.85546875" style="337" customWidth="1"/>
    <col min="3842" max="3842" width="53.140625" style="337" customWidth="1"/>
    <col min="3843" max="3845" width="12.140625" style="337" customWidth="1"/>
    <col min="3846" max="4096" width="9.140625" style="337"/>
    <col min="4097" max="4097" width="13.85546875" style="337" customWidth="1"/>
    <col min="4098" max="4098" width="53.140625" style="337" customWidth="1"/>
    <col min="4099" max="4101" width="12.140625" style="337" customWidth="1"/>
    <col min="4102" max="4352" width="9.140625" style="337"/>
    <col min="4353" max="4353" width="13.85546875" style="337" customWidth="1"/>
    <col min="4354" max="4354" width="53.140625" style="337" customWidth="1"/>
    <col min="4355" max="4357" width="12.140625" style="337" customWidth="1"/>
    <col min="4358" max="4608" width="9.140625" style="337"/>
    <col min="4609" max="4609" width="13.85546875" style="337" customWidth="1"/>
    <col min="4610" max="4610" width="53.140625" style="337" customWidth="1"/>
    <col min="4611" max="4613" width="12.140625" style="337" customWidth="1"/>
    <col min="4614" max="4864" width="9.140625" style="337"/>
    <col min="4865" max="4865" width="13.85546875" style="337" customWidth="1"/>
    <col min="4866" max="4866" width="53.140625" style="337" customWidth="1"/>
    <col min="4867" max="4869" width="12.140625" style="337" customWidth="1"/>
    <col min="4870" max="5120" width="9.140625" style="337"/>
    <col min="5121" max="5121" width="13.85546875" style="337" customWidth="1"/>
    <col min="5122" max="5122" width="53.140625" style="337" customWidth="1"/>
    <col min="5123" max="5125" width="12.140625" style="337" customWidth="1"/>
    <col min="5126" max="5376" width="9.140625" style="337"/>
    <col min="5377" max="5377" width="13.85546875" style="337" customWidth="1"/>
    <col min="5378" max="5378" width="53.140625" style="337" customWidth="1"/>
    <col min="5379" max="5381" width="12.140625" style="337" customWidth="1"/>
    <col min="5382" max="5632" width="9.140625" style="337"/>
    <col min="5633" max="5633" width="13.85546875" style="337" customWidth="1"/>
    <col min="5634" max="5634" width="53.140625" style="337" customWidth="1"/>
    <col min="5635" max="5637" width="12.140625" style="337" customWidth="1"/>
    <col min="5638" max="5888" width="9.140625" style="337"/>
    <col min="5889" max="5889" width="13.85546875" style="337" customWidth="1"/>
    <col min="5890" max="5890" width="53.140625" style="337" customWidth="1"/>
    <col min="5891" max="5893" width="12.140625" style="337" customWidth="1"/>
    <col min="5894" max="6144" width="9.140625" style="337"/>
    <col min="6145" max="6145" width="13.85546875" style="337" customWidth="1"/>
    <col min="6146" max="6146" width="53.140625" style="337" customWidth="1"/>
    <col min="6147" max="6149" width="12.140625" style="337" customWidth="1"/>
    <col min="6150" max="6400" width="9.140625" style="337"/>
    <col min="6401" max="6401" width="13.85546875" style="337" customWidth="1"/>
    <col min="6402" max="6402" width="53.140625" style="337" customWidth="1"/>
    <col min="6403" max="6405" width="12.140625" style="337" customWidth="1"/>
    <col min="6406" max="6656" width="9.140625" style="337"/>
    <col min="6657" max="6657" width="13.85546875" style="337" customWidth="1"/>
    <col min="6658" max="6658" width="53.140625" style="337" customWidth="1"/>
    <col min="6659" max="6661" width="12.140625" style="337" customWidth="1"/>
    <col min="6662" max="6912" width="9.140625" style="337"/>
    <col min="6913" max="6913" width="13.85546875" style="337" customWidth="1"/>
    <col min="6914" max="6914" width="53.140625" style="337" customWidth="1"/>
    <col min="6915" max="6917" width="12.140625" style="337" customWidth="1"/>
    <col min="6918" max="7168" width="9.140625" style="337"/>
    <col min="7169" max="7169" width="13.85546875" style="337" customWidth="1"/>
    <col min="7170" max="7170" width="53.140625" style="337" customWidth="1"/>
    <col min="7171" max="7173" width="12.140625" style="337" customWidth="1"/>
    <col min="7174" max="7424" width="9.140625" style="337"/>
    <col min="7425" max="7425" width="13.85546875" style="337" customWidth="1"/>
    <col min="7426" max="7426" width="53.140625" style="337" customWidth="1"/>
    <col min="7427" max="7429" width="12.140625" style="337" customWidth="1"/>
    <col min="7430" max="7680" width="9.140625" style="337"/>
    <col min="7681" max="7681" width="13.85546875" style="337" customWidth="1"/>
    <col min="7682" max="7682" width="53.140625" style="337" customWidth="1"/>
    <col min="7683" max="7685" width="12.140625" style="337" customWidth="1"/>
    <col min="7686" max="7936" width="9.140625" style="337"/>
    <col min="7937" max="7937" width="13.85546875" style="337" customWidth="1"/>
    <col min="7938" max="7938" width="53.140625" style="337" customWidth="1"/>
    <col min="7939" max="7941" width="12.140625" style="337" customWidth="1"/>
    <col min="7942" max="8192" width="9.140625" style="337"/>
    <col min="8193" max="8193" width="13.85546875" style="337" customWidth="1"/>
    <col min="8194" max="8194" width="53.140625" style="337" customWidth="1"/>
    <col min="8195" max="8197" width="12.140625" style="337" customWidth="1"/>
    <col min="8198" max="8448" width="9.140625" style="337"/>
    <col min="8449" max="8449" width="13.85546875" style="337" customWidth="1"/>
    <col min="8450" max="8450" width="53.140625" style="337" customWidth="1"/>
    <col min="8451" max="8453" width="12.140625" style="337" customWidth="1"/>
    <col min="8454" max="8704" width="9.140625" style="337"/>
    <col min="8705" max="8705" width="13.85546875" style="337" customWidth="1"/>
    <col min="8706" max="8706" width="53.140625" style="337" customWidth="1"/>
    <col min="8707" max="8709" width="12.140625" style="337" customWidth="1"/>
    <col min="8710" max="8960" width="9.140625" style="337"/>
    <col min="8961" max="8961" width="13.85546875" style="337" customWidth="1"/>
    <col min="8962" max="8962" width="53.140625" style="337" customWidth="1"/>
    <col min="8963" max="8965" width="12.140625" style="337" customWidth="1"/>
    <col min="8966" max="9216" width="9.140625" style="337"/>
    <col min="9217" max="9217" width="13.85546875" style="337" customWidth="1"/>
    <col min="9218" max="9218" width="53.140625" style="337" customWidth="1"/>
    <col min="9219" max="9221" width="12.140625" style="337" customWidth="1"/>
    <col min="9222" max="9472" width="9.140625" style="337"/>
    <col min="9473" max="9473" width="13.85546875" style="337" customWidth="1"/>
    <col min="9474" max="9474" width="53.140625" style="337" customWidth="1"/>
    <col min="9475" max="9477" width="12.140625" style="337" customWidth="1"/>
    <col min="9478" max="9728" width="9.140625" style="337"/>
    <col min="9729" max="9729" width="13.85546875" style="337" customWidth="1"/>
    <col min="9730" max="9730" width="53.140625" style="337" customWidth="1"/>
    <col min="9731" max="9733" width="12.140625" style="337" customWidth="1"/>
    <col min="9734" max="9984" width="9.140625" style="337"/>
    <col min="9985" max="9985" width="13.85546875" style="337" customWidth="1"/>
    <col min="9986" max="9986" width="53.140625" style="337" customWidth="1"/>
    <col min="9987" max="9989" width="12.140625" style="337" customWidth="1"/>
    <col min="9990" max="10240" width="9.140625" style="337"/>
    <col min="10241" max="10241" width="13.85546875" style="337" customWidth="1"/>
    <col min="10242" max="10242" width="53.140625" style="337" customWidth="1"/>
    <col min="10243" max="10245" width="12.140625" style="337" customWidth="1"/>
    <col min="10246" max="10496" width="9.140625" style="337"/>
    <col min="10497" max="10497" width="13.85546875" style="337" customWidth="1"/>
    <col min="10498" max="10498" width="53.140625" style="337" customWidth="1"/>
    <col min="10499" max="10501" width="12.140625" style="337" customWidth="1"/>
    <col min="10502" max="10752" width="9.140625" style="337"/>
    <col min="10753" max="10753" width="13.85546875" style="337" customWidth="1"/>
    <col min="10754" max="10754" width="53.140625" style="337" customWidth="1"/>
    <col min="10755" max="10757" width="12.140625" style="337" customWidth="1"/>
    <col min="10758" max="11008" width="9.140625" style="337"/>
    <col min="11009" max="11009" width="13.85546875" style="337" customWidth="1"/>
    <col min="11010" max="11010" width="53.140625" style="337" customWidth="1"/>
    <col min="11011" max="11013" width="12.140625" style="337" customWidth="1"/>
    <col min="11014" max="11264" width="9.140625" style="337"/>
    <col min="11265" max="11265" width="13.85546875" style="337" customWidth="1"/>
    <col min="11266" max="11266" width="53.140625" style="337" customWidth="1"/>
    <col min="11267" max="11269" width="12.140625" style="337" customWidth="1"/>
    <col min="11270" max="11520" width="9.140625" style="337"/>
    <col min="11521" max="11521" width="13.85546875" style="337" customWidth="1"/>
    <col min="11522" max="11522" width="53.140625" style="337" customWidth="1"/>
    <col min="11523" max="11525" width="12.140625" style="337" customWidth="1"/>
    <col min="11526" max="11776" width="9.140625" style="337"/>
    <col min="11777" max="11777" width="13.85546875" style="337" customWidth="1"/>
    <col min="11778" max="11778" width="53.140625" style="337" customWidth="1"/>
    <col min="11779" max="11781" width="12.140625" style="337" customWidth="1"/>
    <col min="11782" max="12032" width="9.140625" style="337"/>
    <col min="12033" max="12033" width="13.85546875" style="337" customWidth="1"/>
    <col min="12034" max="12034" width="53.140625" style="337" customWidth="1"/>
    <col min="12035" max="12037" width="12.140625" style="337" customWidth="1"/>
    <col min="12038" max="12288" width="9.140625" style="337"/>
    <col min="12289" max="12289" width="13.85546875" style="337" customWidth="1"/>
    <col min="12290" max="12290" width="53.140625" style="337" customWidth="1"/>
    <col min="12291" max="12293" width="12.140625" style="337" customWidth="1"/>
    <col min="12294" max="12544" width="9.140625" style="337"/>
    <col min="12545" max="12545" width="13.85546875" style="337" customWidth="1"/>
    <col min="12546" max="12546" width="53.140625" style="337" customWidth="1"/>
    <col min="12547" max="12549" width="12.140625" style="337" customWidth="1"/>
    <col min="12550" max="12800" width="9.140625" style="337"/>
    <col min="12801" max="12801" width="13.85546875" style="337" customWidth="1"/>
    <col min="12802" max="12802" width="53.140625" style="337" customWidth="1"/>
    <col min="12803" max="12805" width="12.140625" style="337" customWidth="1"/>
    <col min="12806" max="13056" width="9.140625" style="337"/>
    <col min="13057" max="13057" width="13.85546875" style="337" customWidth="1"/>
    <col min="13058" max="13058" width="53.140625" style="337" customWidth="1"/>
    <col min="13059" max="13061" width="12.140625" style="337" customWidth="1"/>
    <col min="13062" max="13312" width="9.140625" style="337"/>
    <col min="13313" max="13313" width="13.85546875" style="337" customWidth="1"/>
    <col min="13314" max="13314" width="53.140625" style="337" customWidth="1"/>
    <col min="13315" max="13317" width="12.140625" style="337" customWidth="1"/>
    <col min="13318" max="13568" width="9.140625" style="337"/>
    <col min="13569" max="13569" width="13.85546875" style="337" customWidth="1"/>
    <col min="13570" max="13570" width="53.140625" style="337" customWidth="1"/>
    <col min="13571" max="13573" width="12.140625" style="337" customWidth="1"/>
    <col min="13574" max="13824" width="9.140625" style="337"/>
    <col min="13825" max="13825" width="13.85546875" style="337" customWidth="1"/>
    <col min="13826" max="13826" width="53.140625" style="337" customWidth="1"/>
    <col min="13827" max="13829" width="12.140625" style="337" customWidth="1"/>
    <col min="13830" max="14080" width="9.140625" style="337"/>
    <col min="14081" max="14081" width="13.85546875" style="337" customWidth="1"/>
    <col min="14082" max="14082" width="53.140625" style="337" customWidth="1"/>
    <col min="14083" max="14085" width="12.140625" style="337" customWidth="1"/>
    <col min="14086" max="14336" width="9.140625" style="337"/>
    <col min="14337" max="14337" width="13.85546875" style="337" customWidth="1"/>
    <col min="14338" max="14338" width="53.140625" style="337" customWidth="1"/>
    <col min="14339" max="14341" width="12.140625" style="337" customWidth="1"/>
    <col min="14342" max="14592" width="9.140625" style="337"/>
    <col min="14593" max="14593" width="13.85546875" style="337" customWidth="1"/>
    <col min="14594" max="14594" width="53.140625" style="337" customWidth="1"/>
    <col min="14595" max="14597" width="12.140625" style="337" customWidth="1"/>
    <col min="14598" max="14848" width="9.140625" style="337"/>
    <col min="14849" max="14849" width="13.85546875" style="337" customWidth="1"/>
    <col min="14850" max="14850" width="53.140625" style="337" customWidth="1"/>
    <col min="14851" max="14853" width="12.140625" style="337" customWidth="1"/>
    <col min="14854" max="15104" width="9.140625" style="337"/>
    <col min="15105" max="15105" width="13.85546875" style="337" customWidth="1"/>
    <col min="15106" max="15106" width="53.140625" style="337" customWidth="1"/>
    <col min="15107" max="15109" width="12.140625" style="337" customWidth="1"/>
    <col min="15110" max="15360" width="9.140625" style="337"/>
    <col min="15361" max="15361" width="13.85546875" style="337" customWidth="1"/>
    <col min="15362" max="15362" width="53.140625" style="337" customWidth="1"/>
    <col min="15363" max="15365" width="12.140625" style="337" customWidth="1"/>
    <col min="15366" max="15616" width="9.140625" style="337"/>
    <col min="15617" max="15617" width="13.85546875" style="337" customWidth="1"/>
    <col min="15618" max="15618" width="53.140625" style="337" customWidth="1"/>
    <col min="15619" max="15621" width="12.140625" style="337" customWidth="1"/>
    <col min="15622" max="15872" width="9.140625" style="337"/>
    <col min="15873" max="15873" width="13.85546875" style="337" customWidth="1"/>
    <col min="15874" max="15874" width="53.140625" style="337" customWidth="1"/>
    <col min="15875" max="15877" width="12.140625" style="337" customWidth="1"/>
    <col min="15878" max="16128" width="9.140625" style="337"/>
    <col min="16129" max="16129" width="13.85546875" style="337" customWidth="1"/>
    <col min="16130" max="16130" width="53.140625" style="337" customWidth="1"/>
    <col min="16131" max="16133" width="12.140625" style="337" customWidth="1"/>
    <col min="16134" max="16384" width="9.140625" style="337"/>
  </cols>
  <sheetData>
    <row r="1" spans="1:5" s="326" customFormat="1" ht="24.75" customHeight="1" thickBot="1">
      <c r="A1" s="411" t="s">
        <v>440</v>
      </c>
      <c r="B1" s="325"/>
      <c r="C1" s="462" t="s">
        <v>454</v>
      </c>
      <c r="D1" s="462"/>
      <c r="E1" s="462"/>
    </row>
    <row r="2" spans="1:5" s="329" customFormat="1" ht="21" customHeight="1" thickBot="1">
      <c r="A2" s="327" t="s">
        <v>5</v>
      </c>
      <c r="B2" s="458" t="s">
        <v>126</v>
      </c>
      <c r="C2" s="458"/>
      <c r="D2" s="458"/>
      <c r="E2" s="328"/>
    </row>
    <row r="3" spans="1:5" s="329" customFormat="1" ht="26.25" thickBot="1">
      <c r="A3" s="327" t="s">
        <v>127</v>
      </c>
      <c r="B3" s="458" t="s">
        <v>128</v>
      </c>
      <c r="C3" s="458"/>
      <c r="D3" s="458"/>
      <c r="E3" s="330"/>
    </row>
    <row r="4" spans="1:5" s="329" customFormat="1" ht="15.95" customHeight="1" thickBot="1">
      <c r="A4" s="331"/>
      <c r="B4" s="331"/>
      <c r="C4" s="332"/>
      <c r="E4" s="333"/>
    </row>
    <row r="5" spans="1:5" ht="39" thickBot="1">
      <c r="A5" s="412" t="s">
        <v>129</v>
      </c>
      <c r="B5" s="334" t="s">
        <v>130</v>
      </c>
      <c r="C5" s="335" t="s">
        <v>131</v>
      </c>
      <c r="D5" s="335" t="s">
        <v>366</v>
      </c>
      <c r="E5" s="336" t="s">
        <v>438</v>
      </c>
    </row>
    <row r="6" spans="1:5" s="341" customFormat="1" ht="12.95" customHeight="1" thickBot="1">
      <c r="A6" s="338" t="s">
        <v>6</v>
      </c>
      <c r="B6" s="339" t="s">
        <v>7</v>
      </c>
      <c r="C6" s="339" t="s">
        <v>8</v>
      </c>
      <c r="D6" s="413" t="s">
        <v>9</v>
      </c>
      <c r="E6" s="340" t="s">
        <v>10</v>
      </c>
    </row>
    <row r="7" spans="1:5" s="341" customFormat="1" ht="15.95" customHeight="1" thickBot="1">
      <c r="A7" s="459" t="s">
        <v>3</v>
      </c>
      <c r="B7" s="460"/>
      <c r="C7" s="460"/>
      <c r="D7" s="460"/>
      <c r="E7" s="461"/>
    </row>
    <row r="8" spans="1:5" s="341" customFormat="1" ht="12" customHeight="1" thickBot="1">
      <c r="A8" s="342" t="s">
        <v>15</v>
      </c>
      <c r="B8" s="343" t="s">
        <v>132</v>
      </c>
      <c r="C8" s="344">
        <v>129633267</v>
      </c>
      <c r="D8" s="345">
        <f>+E8-C8</f>
        <v>18221440</v>
      </c>
      <c r="E8" s="346">
        <v>147854707</v>
      </c>
    </row>
    <row r="9" spans="1:5" s="351" customFormat="1" ht="12" customHeight="1">
      <c r="A9" s="347" t="s">
        <v>133</v>
      </c>
      <c r="B9" s="11" t="s">
        <v>134</v>
      </c>
      <c r="C9" s="348">
        <v>45884875</v>
      </c>
      <c r="D9" s="349">
        <f t="shared" ref="D9:D72" si="0">+E9-C9</f>
        <v>0</v>
      </c>
      <c r="E9" s="350">
        <v>45884875</v>
      </c>
    </row>
    <row r="10" spans="1:5" ht="12" customHeight="1">
      <c r="A10" s="352" t="s">
        <v>135</v>
      </c>
      <c r="B10" s="12" t="s">
        <v>136</v>
      </c>
      <c r="C10" s="353">
        <v>51349600</v>
      </c>
      <c r="D10" s="354">
        <f t="shared" si="0"/>
        <v>3520100</v>
      </c>
      <c r="E10" s="355">
        <v>54869700</v>
      </c>
    </row>
    <row r="11" spans="1:5" ht="12" customHeight="1">
      <c r="A11" s="352" t="s">
        <v>137</v>
      </c>
      <c r="B11" s="12" t="s">
        <v>138</v>
      </c>
      <c r="C11" s="353">
        <v>28936612</v>
      </c>
      <c r="D11" s="354">
        <f t="shared" si="0"/>
        <v>-1550715</v>
      </c>
      <c r="E11" s="355">
        <v>27385897</v>
      </c>
    </row>
    <row r="12" spans="1:5" ht="12" customHeight="1">
      <c r="A12" s="352" t="s">
        <v>139</v>
      </c>
      <c r="B12" s="12" t="s">
        <v>140</v>
      </c>
      <c r="C12" s="353">
        <v>3462180</v>
      </c>
      <c r="D12" s="354">
        <f t="shared" si="0"/>
        <v>195571</v>
      </c>
      <c r="E12" s="355">
        <v>3657751</v>
      </c>
    </row>
    <row r="13" spans="1:5" ht="12" customHeight="1">
      <c r="A13" s="352" t="s">
        <v>141</v>
      </c>
      <c r="B13" s="12" t="s">
        <v>142</v>
      </c>
      <c r="C13" s="353"/>
      <c r="D13" s="354">
        <f t="shared" si="0"/>
        <v>13777177</v>
      </c>
      <c r="E13" s="355">
        <v>13777177</v>
      </c>
    </row>
    <row r="14" spans="1:5" s="351" customFormat="1" ht="12" customHeight="1" thickBot="1">
      <c r="A14" s="356" t="s">
        <v>143</v>
      </c>
      <c r="B14" s="13" t="s">
        <v>144</v>
      </c>
      <c r="C14" s="353"/>
      <c r="D14" s="357">
        <f t="shared" si="0"/>
        <v>2279307</v>
      </c>
      <c r="E14" s="355">
        <v>2279307</v>
      </c>
    </row>
    <row r="15" spans="1:5" s="351" customFormat="1" ht="12" customHeight="1" thickBot="1">
      <c r="A15" s="342" t="s">
        <v>18</v>
      </c>
      <c r="B15" s="14" t="s">
        <v>145</v>
      </c>
      <c r="C15" s="344">
        <v>55202300</v>
      </c>
      <c r="D15" s="345">
        <f t="shared" si="0"/>
        <v>25391715</v>
      </c>
      <c r="E15" s="346">
        <v>80594015</v>
      </c>
    </row>
    <row r="16" spans="1:5" s="351" customFormat="1" ht="12" customHeight="1">
      <c r="A16" s="347" t="s">
        <v>146</v>
      </c>
      <c r="B16" s="11" t="s">
        <v>147</v>
      </c>
      <c r="C16" s="348"/>
      <c r="D16" s="349">
        <f t="shared" si="0"/>
        <v>0</v>
      </c>
      <c r="E16" s="350"/>
    </row>
    <row r="17" spans="1:5" s="351" customFormat="1" ht="12" customHeight="1">
      <c r="A17" s="352" t="s">
        <v>148</v>
      </c>
      <c r="B17" s="12" t="s">
        <v>149</v>
      </c>
      <c r="C17" s="353"/>
      <c r="D17" s="354">
        <f t="shared" si="0"/>
        <v>0</v>
      </c>
      <c r="E17" s="355"/>
    </row>
    <row r="18" spans="1:5" s="351" customFormat="1" ht="12" customHeight="1">
      <c r="A18" s="352" t="s">
        <v>150</v>
      </c>
      <c r="B18" s="12" t="s">
        <v>151</v>
      </c>
      <c r="C18" s="353"/>
      <c r="D18" s="354">
        <f t="shared" si="0"/>
        <v>0</v>
      </c>
      <c r="E18" s="355"/>
    </row>
    <row r="19" spans="1:5" s="351" customFormat="1" ht="12" customHeight="1">
      <c r="A19" s="352" t="s">
        <v>152</v>
      </c>
      <c r="B19" s="12" t="s">
        <v>153</v>
      </c>
      <c r="C19" s="353"/>
      <c r="D19" s="354">
        <f t="shared" si="0"/>
        <v>0</v>
      </c>
      <c r="E19" s="355"/>
    </row>
    <row r="20" spans="1:5" s="351" customFormat="1" ht="12" customHeight="1">
      <c r="A20" s="352" t="s">
        <v>154</v>
      </c>
      <c r="B20" s="12" t="s">
        <v>155</v>
      </c>
      <c r="C20" s="353">
        <v>55202300</v>
      </c>
      <c r="D20" s="354">
        <f t="shared" si="0"/>
        <v>25391715</v>
      </c>
      <c r="E20" s="355">
        <v>80594015</v>
      </c>
    </row>
    <row r="21" spans="1:5" ht="12" customHeight="1" thickBot="1">
      <c r="A21" s="356" t="s">
        <v>156</v>
      </c>
      <c r="B21" s="13" t="s">
        <v>157</v>
      </c>
      <c r="C21" s="358"/>
      <c r="D21" s="357">
        <f t="shared" si="0"/>
        <v>0</v>
      </c>
      <c r="E21" s="359"/>
    </row>
    <row r="22" spans="1:5" ht="21" customHeight="1" thickBot="1">
      <c r="A22" s="342" t="s">
        <v>21</v>
      </c>
      <c r="B22" s="343" t="s">
        <v>158</v>
      </c>
      <c r="C22" s="344"/>
      <c r="D22" s="345">
        <f t="shared" si="0"/>
        <v>5882615</v>
      </c>
      <c r="E22" s="346">
        <v>5882615</v>
      </c>
    </row>
    <row r="23" spans="1:5" ht="12" customHeight="1">
      <c r="A23" s="347" t="s">
        <v>159</v>
      </c>
      <c r="B23" s="11" t="s">
        <v>160</v>
      </c>
      <c r="C23" s="348"/>
      <c r="D23" s="349">
        <f t="shared" si="0"/>
        <v>5882615</v>
      </c>
      <c r="E23" s="350">
        <v>5882615</v>
      </c>
    </row>
    <row r="24" spans="1:5" s="351" customFormat="1" ht="12" customHeight="1">
      <c r="A24" s="352" t="s">
        <v>161</v>
      </c>
      <c r="B24" s="12" t="s">
        <v>162</v>
      </c>
      <c r="C24" s="353"/>
      <c r="D24" s="354">
        <f t="shared" si="0"/>
        <v>0</v>
      </c>
      <c r="E24" s="355"/>
    </row>
    <row r="25" spans="1:5" ht="12" customHeight="1">
      <c r="A25" s="352" t="s">
        <v>163</v>
      </c>
      <c r="B25" s="12" t="s">
        <v>164</v>
      </c>
      <c r="C25" s="353"/>
      <c r="D25" s="354">
        <f t="shared" si="0"/>
        <v>0</v>
      </c>
      <c r="E25" s="355"/>
    </row>
    <row r="26" spans="1:5" ht="12" customHeight="1">
      <c r="A26" s="352" t="s">
        <v>165</v>
      </c>
      <c r="B26" s="12" t="s">
        <v>166</v>
      </c>
      <c r="C26" s="353"/>
      <c r="D26" s="354">
        <f t="shared" si="0"/>
        <v>0</v>
      </c>
      <c r="E26" s="355"/>
    </row>
    <row r="27" spans="1:5" ht="12" customHeight="1">
      <c r="A27" s="352" t="s">
        <v>167</v>
      </c>
      <c r="B27" s="12" t="s">
        <v>168</v>
      </c>
      <c r="C27" s="353"/>
      <c r="D27" s="354">
        <f t="shared" si="0"/>
        <v>0</v>
      </c>
      <c r="E27" s="355"/>
    </row>
    <row r="28" spans="1:5" ht="12" customHeight="1" thickBot="1">
      <c r="A28" s="356" t="s">
        <v>169</v>
      </c>
      <c r="B28" s="13" t="s">
        <v>170</v>
      </c>
      <c r="C28" s="358"/>
      <c r="D28" s="357">
        <f t="shared" si="0"/>
        <v>0</v>
      </c>
      <c r="E28" s="359"/>
    </row>
    <row r="29" spans="1:5" ht="12" customHeight="1" thickBot="1">
      <c r="A29" s="342" t="s">
        <v>171</v>
      </c>
      <c r="B29" s="343" t="s">
        <v>172</v>
      </c>
      <c r="C29" s="344">
        <v>95400000</v>
      </c>
      <c r="D29" s="345">
        <f t="shared" si="0"/>
        <v>34704834</v>
      </c>
      <c r="E29" s="346">
        <v>130104834</v>
      </c>
    </row>
    <row r="30" spans="1:5" ht="12" customHeight="1">
      <c r="A30" s="347" t="s">
        <v>173</v>
      </c>
      <c r="B30" s="11" t="s">
        <v>174</v>
      </c>
      <c r="C30" s="348">
        <v>7700000</v>
      </c>
      <c r="D30" s="349">
        <f t="shared" si="0"/>
        <v>2300000</v>
      </c>
      <c r="E30" s="350">
        <v>10000000</v>
      </c>
    </row>
    <row r="31" spans="1:5" ht="12" customHeight="1">
      <c r="A31" s="352" t="s">
        <v>175</v>
      </c>
      <c r="B31" s="12" t="s">
        <v>176</v>
      </c>
      <c r="C31" s="353"/>
      <c r="D31" s="354">
        <f t="shared" si="0"/>
        <v>0</v>
      </c>
      <c r="E31" s="355"/>
    </row>
    <row r="32" spans="1:5" ht="12" customHeight="1">
      <c r="A32" s="352" t="s">
        <v>177</v>
      </c>
      <c r="B32" s="12" t="s">
        <v>178</v>
      </c>
      <c r="C32" s="353">
        <v>82000000</v>
      </c>
      <c r="D32" s="354">
        <f t="shared" si="0"/>
        <v>0</v>
      </c>
      <c r="E32" s="355">
        <v>82000000</v>
      </c>
    </row>
    <row r="33" spans="1:5" ht="12" customHeight="1">
      <c r="A33" s="352" t="s">
        <v>179</v>
      </c>
      <c r="B33" s="12" t="s">
        <v>180</v>
      </c>
      <c r="C33" s="353"/>
      <c r="D33" s="354">
        <f t="shared" si="0"/>
        <v>0</v>
      </c>
      <c r="E33" s="355"/>
    </row>
    <row r="34" spans="1:5" ht="12" customHeight="1">
      <c r="A34" s="352" t="s">
        <v>181</v>
      </c>
      <c r="B34" s="12" t="s">
        <v>182</v>
      </c>
      <c r="C34" s="353">
        <v>4700000</v>
      </c>
      <c r="D34" s="354">
        <f t="shared" si="0"/>
        <v>403590</v>
      </c>
      <c r="E34" s="355">
        <v>5103590</v>
      </c>
    </row>
    <row r="35" spans="1:5" ht="12" customHeight="1">
      <c r="A35" s="352" t="s">
        <v>183</v>
      </c>
      <c r="B35" s="12" t="s">
        <v>184</v>
      </c>
      <c r="C35" s="353"/>
      <c r="D35" s="354">
        <f t="shared" si="0"/>
        <v>0</v>
      </c>
      <c r="E35" s="355"/>
    </row>
    <row r="36" spans="1:5" ht="12" customHeight="1" thickBot="1">
      <c r="A36" s="356" t="s">
        <v>185</v>
      </c>
      <c r="B36" s="13" t="s">
        <v>186</v>
      </c>
      <c r="C36" s="358">
        <v>1000000</v>
      </c>
      <c r="D36" s="357">
        <f t="shared" si="0"/>
        <v>32001244</v>
      </c>
      <c r="E36" s="359">
        <v>33001244</v>
      </c>
    </row>
    <row r="37" spans="1:5" ht="12" customHeight="1" thickBot="1">
      <c r="A37" s="342" t="s">
        <v>27</v>
      </c>
      <c r="B37" s="343" t="s">
        <v>187</v>
      </c>
      <c r="C37" s="344">
        <v>9554000</v>
      </c>
      <c r="D37" s="345">
        <f t="shared" si="0"/>
        <v>13564723</v>
      </c>
      <c r="E37" s="346">
        <v>23118723</v>
      </c>
    </row>
    <row r="38" spans="1:5" ht="12" customHeight="1">
      <c r="A38" s="347" t="s">
        <v>188</v>
      </c>
      <c r="B38" s="11" t="s">
        <v>189</v>
      </c>
      <c r="C38" s="348"/>
      <c r="D38" s="349">
        <f t="shared" si="0"/>
        <v>300000</v>
      </c>
      <c r="E38" s="350">
        <v>300000</v>
      </c>
    </row>
    <row r="39" spans="1:5" ht="12" customHeight="1">
      <c r="A39" s="352" t="s">
        <v>190</v>
      </c>
      <c r="B39" s="12" t="s">
        <v>191</v>
      </c>
      <c r="C39" s="353">
        <v>410000</v>
      </c>
      <c r="D39" s="354">
        <f t="shared" si="0"/>
        <v>1545000</v>
      </c>
      <c r="E39" s="355">
        <v>1955000</v>
      </c>
    </row>
    <row r="40" spans="1:5" ht="12" customHeight="1">
      <c r="A40" s="352" t="s">
        <v>192</v>
      </c>
      <c r="B40" s="12" t="s">
        <v>193</v>
      </c>
      <c r="C40" s="353"/>
      <c r="D40" s="354">
        <f t="shared" si="0"/>
        <v>0</v>
      </c>
      <c r="E40" s="355"/>
    </row>
    <row r="41" spans="1:5" ht="12" customHeight="1">
      <c r="A41" s="352" t="s">
        <v>194</v>
      </c>
      <c r="B41" s="12" t="s">
        <v>195</v>
      </c>
      <c r="C41" s="353">
        <v>1530000</v>
      </c>
      <c r="D41" s="354">
        <f t="shared" si="0"/>
        <v>7101502</v>
      </c>
      <c r="E41" s="355">
        <v>8631502</v>
      </c>
    </row>
    <row r="42" spans="1:5" ht="12" customHeight="1">
      <c r="A42" s="352" t="s">
        <v>196</v>
      </c>
      <c r="B42" s="12" t="s">
        <v>197</v>
      </c>
      <c r="C42" s="353">
        <v>3200000</v>
      </c>
      <c r="D42" s="354">
        <f t="shared" si="0"/>
        <v>654500</v>
      </c>
      <c r="E42" s="355">
        <v>3854500</v>
      </c>
    </row>
    <row r="43" spans="1:5" ht="12" customHeight="1">
      <c r="A43" s="352" t="s">
        <v>198</v>
      </c>
      <c r="B43" s="12" t="s">
        <v>199</v>
      </c>
      <c r="C43" s="353">
        <v>864000</v>
      </c>
      <c r="D43" s="354">
        <f t="shared" si="0"/>
        <v>3332553</v>
      </c>
      <c r="E43" s="355">
        <v>4196553</v>
      </c>
    </row>
    <row r="44" spans="1:5" ht="12" customHeight="1">
      <c r="A44" s="352" t="s">
        <v>200</v>
      </c>
      <c r="B44" s="12" t="s">
        <v>201</v>
      </c>
      <c r="C44" s="353"/>
      <c r="D44" s="354">
        <f t="shared" si="0"/>
        <v>631168</v>
      </c>
      <c r="E44" s="355">
        <v>631168</v>
      </c>
    </row>
    <row r="45" spans="1:5" ht="12" customHeight="1">
      <c r="A45" s="352" t="s">
        <v>202</v>
      </c>
      <c r="B45" s="12" t="s">
        <v>203</v>
      </c>
      <c r="C45" s="353">
        <v>450000</v>
      </c>
      <c r="D45" s="354">
        <f t="shared" si="0"/>
        <v>0</v>
      </c>
      <c r="E45" s="355">
        <v>450000</v>
      </c>
    </row>
    <row r="46" spans="1:5" ht="12" customHeight="1">
      <c r="A46" s="352" t="s">
        <v>204</v>
      </c>
      <c r="B46" s="12" t="s">
        <v>205</v>
      </c>
      <c r="C46" s="353"/>
      <c r="D46" s="354">
        <f t="shared" si="0"/>
        <v>0</v>
      </c>
      <c r="E46" s="355"/>
    </row>
    <row r="47" spans="1:5" ht="12" customHeight="1">
      <c r="A47" s="356" t="s">
        <v>206</v>
      </c>
      <c r="B47" s="13" t="s">
        <v>207</v>
      </c>
      <c r="C47" s="358"/>
      <c r="D47" s="354">
        <f t="shared" si="0"/>
        <v>0</v>
      </c>
      <c r="E47" s="359"/>
    </row>
    <row r="48" spans="1:5" ht="12" customHeight="1" thickBot="1">
      <c r="A48" s="356" t="s">
        <v>208</v>
      </c>
      <c r="B48" s="13" t="s">
        <v>209</v>
      </c>
      <c r="C48" s="358">
        <v>3100000</v>
      </c>
      <c r="D48" s="357">
        <f t="shared" si="0"/>
        <v>0</v>
      </c>
      <c r="E48" s="359">
        <v>3100000</v>
      </c>
    </row>
    <row r="49" spans="1:5" ht="12" customHeight="1" thickBot="1">
      <c r="A49" s="342" t="s">
        <v>30</v>
      </c>
      <c r="B49" s="343" t="s">
        <v>210</v>
      </c>
      <c r="C49" s="344"/>
      <c r="D49" s="345">
        <f t="shared" si="0"/>
        <v>0</v>
      </c>
      <c r="E49" s="346"/>
    </row>
    <row r="50" spans="1:5" ht="12" customHeight="1">
      <c r="A50" s="347" t="s">
        <v>211</v>
      </c>
      <c r="B50" s="11" t="s">
        <v>212</v>
      </c>
      <c r="C50" s="348"/>
      <c r="D50" s="349">
        <f t="shared" si="0"/>
        <v>0</v>
      </c>
      <c r="E50" s="350"/>
    </row>
    <row r="51" spans="1:5" ht="12" customHeight="1">
      <c r="A51" s="352" t="s">
        <v>213</v>
      </c>
      <c r="B51" s="12" t="s">
        <v>214</v>
      </c>
      <c r="C51" s="353"/>
      <c r="D51" s="354">
        <f t="shared" si="0"/>
        <v>0</v>
      </c>
      <c r="E51" s="355"/>
    </row>
    <row r="52" spans="1:5" ht="12" customHeight="1">
      <c r="A52" s="352" t="s">
        <v>215</v>
      </c>
      <c r="B52" s="12" t="s">
        <v>216</v>
      </c>
      <c r="C52" s="353"/>
      <c r="D52" s="354">
        <f t="shared" si="0"/>
        <v>0</v>
      </c>
      <c r="E52" s="355"/>
    </row>
    <row r="53" spans="1:5" ht="12" customHeight="1">
      <c r="A53" s="352" t="s">
        <v>217</v>
      </c>
      <c r="B53" s="12" t="s">
        <v>218</v>
      </c>
      <c r="C53" s="353"/>
      <c r="D53" s="354">
        <f t="shared" si="0"/>
        <v>0</v>
      </c>
      <c r="E53" s="355"/>
    </row>
    <row r="54" spans="1:5" ht="12" customHeight="1" thickBot="1">
      <c r="A54" s="356" t="s">
        <v>219</v>
      </c>
      <c r="B54" s="13" t="s">
        <v>220</v>
      </c>
      <c r="C54" s="358"/>
      <c r="D54" s="357">
        <f t="shared" si="0"/>
        <v>0</v>
      </c>
      <c r="E54" s="359"/>
    </row>
    <row r="55" spans="1:5" ht="12" customHeight="1" thickBot="1">
      <c r="A55" s="342" t="s">
        <v>221</v>
      </c>
      <c r="B55" s="343" t="s">
        <v>222</v>
      </c>
      <c r="C55" s="344">
        <v>1960000</v>
      </c>
      <c r="D55" s="345">
        <f t="shared" si="0"/>
        <v>0</v>
      </c>
      <c r="E55" s="346">
        <v>1960000</v>
      </c>
    </row>
    <row r="56" spans="1:5" ht="12" customHeight="1">
      <c r="A56" s="347" t="s">
        <v>223</v>
      </c>
      <c r="B56" s="11" t="s">
        <v>224</v>
      </c>
      <c r="C56" s="348"/>
      <c r="D56" s="349">
        <f t="shared" si="0"/>
        <v>0</v>
      </c>
      <c r="E56" s="350"/>
    </row>
    <row r="57" spans="1:5" ht="12" customHeight="1">
      <c r="A57" s="352" t="s">
        <v>225</v>
      </c>
      <c r="B57" s="12" t="s">
        <v>226</v>
      </c>
      <c r="C57" s="353"/>
      <c r="D57" s="354">
        <f t="shared" si="0"/>
        <v>0</v>
      </c>
      <c r="E57" s="355"/>
    </row>
    <row r="58" spans="1:5" ht="12" customHeight="1">
      <c r="A58" s="352" t="s">
        <v>227</v>
      </c>
      <c r="B58" s="12" t="s">
        <v>228</v>
      </c>
      <c r="C58" s="353">
        <v>1960000</v>
      </c>
      <c r="D58" s="354">
        <f t="shared" si="0"/>
        <v>0</v>
      </c>
      <c r="E58" s="355">
        <v>1960000</v>
      </c>
    </row>
    <row r="59" spans="1:5" ht="12" customHeight="1" thickBot="1">
      <c r="A59" s="356" t="s">
        <v>229</v>
      </c>
      <c r="B59" s="13" t="s">
        <v>230</v>
      </c>
      <c r="C59" s="358"/>
      <c r="D59" s="357">
        <f t="shared" si="0"/>
        <v>0</v>
      </c>
      <c r="E59" s="359"/>
    </row>
    <row r="60" spans="1:5" ht="12" customHeight="1" thickBot="1">
      <c r="A60" s="342" t="s">
        <v>35</v>
      </c>
      <c r="B60" s="14" t="s">
        <v>231</v>
      </c>
      <c r="C60" s="344"/>
      <c r="D60" s="345">
        <f t="shared" si="0"/>
        <v>141056010</v>
      </c>
      <c r="E60" s="346">
        <v>141056010</v>
      </c>
    </row>
    <row r="61" spans="1:5" ht="12" customHeight="1">
      <c r="A61" s="347" t="s">
        <v>232</v>
      </c>
      <c r="B61" s="11" t="s">
        <v>233</v>
      </c>
      <c r="C61" s="353"/>
      <c r="D61" s="349">
        <f t="shared" si="0"/>
        <v>0</v>
      </c>
      <c r="E61" s="355"/>
    </row>
    <row r="62" spans="1:5" ht="12" customHeight="1">
      <c r="A62" s="352" t="s">
        <v>234</v>
      </c>
      <c r="B62" s="12" t="s">
        <v>235</v>
      </c>
      <c r="C62" s="353"/>
      <c r="D62" s="354">
        <f t="shared" si="0"/>
        <v>0</v>
      </c>
      <c r="E62" s="355"/>
    </row>
    <row r="63" spans="1:5" ht="12" customHeight="1">
      <c r="A63" s="352" t="s">
        <v>236</v>
      </c>
      <c r="B63" s="12" t="s">
        <v>237</v>
      </c>
      <c r="C63" s="353"/>
      <c r="D63" s="354">
        <f t="shared" si="0"/>
        <v>141056010</v>
      </c>
      <c r="E63" s="355">
        <v>141056010</v>
      </c>
    </row>
    <row r="64" spans="1:5" ht="12" customHeight="1" thickBot="1">
      <c r="A64" s="356" t="s">
        <v>238</v>
      </c>
      <c r="B64" s="13" t="s">
        <v>239</v>
      </c>
      <c r="C64" s="353"/>
      <c r="D64" s="354">
        <f t="shared" si="0"/>
        <v>0</v>
      </c>
      <c r="E64" s="355"/>
    </row>
    <row r="65" spans="1:5" ht="12" customHeight="1" thickBot="1">
      <c r="A65" s="342" t="s">
        <v>36</v>
      </c>
      <c r="B65" s="343" t="s">
        <v>240</v>
      </c>
      <c r="C65" s="360">
        <v>291749567</v>
      </c>
      <c r="D65" s="354">
        <f t="shared" si="0"/>
        <v>238821337</v>
      </c>
      <c r="E65" s="346">
        <v>530570904</v>
      </c>
    </row>
    <row r="66" spans="1:5" ht="12" customHeight="1" thickBot="1">
      <c r="A66" s="15" t="s">
        <v>241</v>
      </c>
      <c r="B66" s="14" t="s">
        <v>242</v>
      </c>
      <c r="C66" s="360"/>
      <c r="D66" s="354">
        <f t="shared" si="0"/>
        <v>0</v>
      </c>
      <c r="E66" s="346"/>
    </row>
    <row r="67" spans="1:5" ht="12" customHeight="1">
      <c r="A67" s="347" t="s">
        <v>243</v>
      </c>
      <c r="B67" s="11" t="s">
        <v>244</v>
      </c>
      <c r="C67" s="353"/>
      <c r="D67" s="354">
        <f t="shared" si="0"/>
        <v>0</v>
      </c>
      <c r="E67" s="355"/>
    </row>
    <row r="68" spans="1:5" ht="12" customHeight="1">
      <c r="A68" s="352" t="s">
        <v>245</v>
      </c>
      <c r="B68" s="12" t="s">
        <v>246</v>
      </c>
      <c r="C68" s="353"/>
      <c r="D68" s="354">
        <f t="shared" si="0"/>
        <v>0</v>
      </c>
      <c r="E68" s="355"/>
    </row>
    <row r="69" spans="1:5" ht="12" customHeight="1" thickBot="1">
      <c r="A69" s="356" t="s">
        <v>247</v>
      </c>
      <c r="B69" s="16" t="s">
        <v>248</v>
      </c>
      <c r="C69" s="353"/>
      <c r="D69" s="357">
        <f t="shared" si="0"/>
        <v>0</v>
      </c>
      <c r="E69" s="355"/>
    </row>
    <row r="70" spans="1:5" ht="12" customHeight="1" thickBot="1">
      <c r="A70" s="15" t="s">
        <v>249</v>
      </c>
      <c r="B70" s="14" t="s">
        <v>250</v>
      </c>
      <c r="C70" s="344"/>
      <c r="D70" s="345">
        <f t="shared" si="0"/>
        <v>42000000</v>
      </c>
      <c r="E70" s="346">
        <v>42000000</v>
      </c>
    </row>
    <row r="71" spans="1:5" ht="12" customHeight="1">
      <c r="A71" s="347" t="s">
        <v>251</v>
      </c>
      <c r="B71" s="11" t="s">
        <v>252</v>
      </c>
      <c r="C71" s="353"/>
      <c r="D71" s="349">
        <f t="shared" si="0"/>
        <v>42000000</v>
      </c>
      <c r="E71" s="355">
        <v>42000000</v>
      </c>
    </row>
    <row r="72" spans="1:5" ht="12" customHeight="1">
      <c r="A72" s="352" t="s">
        <v>253</v>
      </c>
      <c r="B72" s="12" t="s">
        <v>254</v>
      </c>
      <c r="C72" s="353"/>
      <c r="D72" s="354">
        <f t="shared" si="0"/>
        <v>0</v>
      </c>
      <c r="E72" s="355"/>
    </row>
    <row r="73" spans="1:5" ht="12" customHeight="1">
      <c r="A73" s="352" t="s">
        <v>255</v>
      </c>
      <c r="B73" s="12" t="s">
        <v>256</v>
      </c>
      <c r="C73" s="353"/>
      <c r="D73" s="354">
        <f t="shared" ref="D73:D91" si="1">+E73-C73</f>
        <v>0</v>
      </c>
      <c r="E73" s="355"/>
    </row>
    <row r="74" spans="1:5" ht="12" customHeight="1" thickBot="1">
      <c r="A74" s="356" t="s">
        <v>257</v>
      </c>
      <c r="B74" s="13" t="s">
        <v>258</v>
      </c>
      <c r="C74" s="353"/>
      <c r="D74" s="357">
        <f t="shared" si="1"/>
        <v>0</v>
      </c>
      <c r="E74" s="355"/>
    </row>
    <row r="75" spans="1:5" ht="12" customHeight="1" thickBot="1">
      <c r="A75" s="15" t="s">
        <v>259</v>
      </c>
      <c r="B75" s="14" t="s">
        <v>260</v>
      </c>
      <c r="C75" s="344">
        <v>131541935</v>
      </c>
      <c r="D75" s="345">
        <f t="shared" si="1"/>
        <v>-102032935</v>
      </c>
      <c r="E75" s="346">
        <v>29509000</v>
      </c>
    </row>
    <row r="76" spans="1:5" ht="12" customHeight="1">
      <c r="A76" s="347" t="s">
        <v>261</v>
      </c>
      <c r="B76" s="11" t="s">
        <v>262</v>
      </c>
      <c r="C76" s="353">
        <v>131541935</v>
      </c>
      <c r="D76" s="349">
        <f t="shared" si="1"/>
        <v>-102032935</v>
      </c>
      <c r="E76" s="355">
        <v>29509000</v>
      </c>
    </row>
    <row r="77" spans="1:5" ht="12" customHeight="1" thickBot="1">
      <c r="A77" s="356" t="s">
        <v>263</v>
      </c>
      <c r="B77" s="13" t="s">
        <v>264</v>
      </c>
      <c r="C77" s="353"/>
      <c r="D77" s="357">
        <f t="shared" si="1"/>
        <v>0</v>
      </c>
      <c r="E77" s="355"/>
    </row>
    <row r="78" spans="1:5" s="351" customFormat="1" ht="12" customHeight="1" thickBot="1">
      <c r="A78" s="15" t="s">
        <v>265</v>
      </c>
      <c r="B78" s="14" t="s">
        <v>375</v>
      </c>
      <c r="C78" s="344">
        <v>139904221</v>
      </c>
      <c r="D78" s="345">
        <f t="shared" si="1"/>
        <v>5103372</v>
      </c>
      <c r="E78" s="346">
        <v>145007593</v>
      </c>
    </row>
    <row r="79" spans="1:5" ht="12" customHeight="1">
      <c r="A79" s="347" t="s">
        <v>267</v>
      </c>
      <c r="B79" s="11" t="s">
        <v>268</v>
      </c>
      <c r="C79" s="353"/>
      <c r="D79" s="349">
        <f t="shared" si="1"/>
        <v>5103372</v>
      </c>
      <c r="E79" s="355">
        <v>5103372</v>
      </c>
    </row>
    <row r="80" spans="1:5" ht="12" customHeight="1">
      <c r="A80" s="352" t="s">
        <v>269</v>
      </c>
      <c r="B80" s="12" t="s">
        <v>270</v>
      </c>
      <c r="C80" s="353"/>
      <c r="D80" s="354">
        <f t="shared" si="1"/>
        <v>0</v>
      </c>
      <c r="E80" s="355"/>
    </row>
    <row r="81" spans="1:14" ht="12" customHeight="1">
      <c r="A81" s="356" t="s">
        <v>271</v>
      </c>
      <c r="B81" s="13" t="s">
        <v>272</v>
      </c>
      <c r="C81" s="353"/>
      <c r="D81" s="354">
        <f t="shared" si="1"/>
        <v>0</v>
      </c>
      <c r="E81" s="355"/>
    </row>
    <row r="82" spans="1:14" ht="12" customHeight="1" thickBot="1">
      <c r="A82" s="361" t="s">
        <v>376</v>
      </c>
      <c r="B82" s="260" t="s">
        <v>412</v>
      </c>
      <c r="C82" s="362">
        <v>139904221</v>
      </c>
      <c r="D82" s="357">
        <f t="shared" si="1"/>
        <v>0</v>
      </c>
      <c r="E82" s="354">
        <v>139904221</v>
      </c>
      <c r="F82" s="363"/>
      <c r="G82" s="363"/>
      <c r="H82" s="364"/>
      <c r="I82" s="363"/>
      <c r="J82" s="363"/>
      <c r="K82" s="364"/>
      <c r="L82" s="363"/>
      <c r="M82" s="363"/>
      <c r="N82" s="364"/>
    </row>
    <row r="83" spans="1:14" ht="13.5" thickBot="1">
      <c r="A83" s="15" t="s">
        <v>273</v>
      </c>
      <c r="B83" s="14" t="s">
        <v>274</v>
      </c>
      <c r="C83" s="344"/>
      <c r="D83" s="365">
        <f t="shared" si="1"/>
        <v>0</v>
      </c>
      <c r="E83" s="366"/>
    </row>
    <row r="84" spans="1:14" ht="12" customHeight="1">
      <c r="A84" s="17" t="s">
        <v>275</v>
      </c>
      <c r="B84" s="11" t="s">
        <v>276</v>
      </c>
      <c r="C84" s="353"/>
      <c r="D84" s="349">
        <f t="shared" si="1"/>
        <v>0</v>
      </c>
      <c r="E84" s="355"/>
    </row>
    <row r="85" spans="1:14" ht="12" customHeight="1">
      <c r="A85" s="18" t="s">
        <v>277</v>
      </c>
      <c r="B85" s="12" t="s">
        <v>278</v>
      </c>
      <c r="C85" s="353"/>
      <c r="D85" s="354">
        <f t="shared" si="1"/>
        <v>0</v>
      </c>
      <c r="E85" s="355"/>
    </row>
    <row r="86" spans="1:14" ht="12" customHeight="1">
      <c r="A86" s="18" t="s">
        <v>279</v>
      </c>
      <c r="B86" s="12" t="s">
        <v>280</v>
      </c>
      <c r="C86" s="353"/>
      <c r="D86" s="354">
        <f t="shared" si="1"/>
        <v>0</v>
      </c>
      <c r="E86" s="355"/>
    </row>
    <row r="87" spans="1:14" s="351" customFormat="1" ht="12" customHeight="1" thickBot="1">
      <c r="A87" s="19" t="s">
        <v>281</v>
      </c>
      <c r="B87" s="13" t="s">
        <v>282</v>
      </c>
      <c r="C87" s="353"/>
      <c r="D87" s="357">
        <f t="shared" si="1"/>
        <v>0</v>
      </c>
      <c r="E87" s="355"/>
    </row>
    <row r="88" spans="1:14" s="351" customFormat="1" ht="12" customHeight="1" thickBot="1">
      <c r="A88" s="15" t="s">
        <v>283</v>
      </c>
      <c r="B88" s="14" t="s">
        <v>284</v>
      </c>
      <c r="C88" s="367"/>
      <c r="D88" s="365">
        <f t="shared" si="1"/>
        <v>0</v>
      </c>
      <c r="E88" s="346"/>
    </row>
    <row r="89" spans="1:14" s="351" customFormat="1" ht="12" customHeight="1" thickBot="1">
      <c r="A89" s="15" t="s">
        <v>285</v>
      </c>
      <c r="B89" s="14" t="s">
        <v>71</v>
      </c>
      <c r="C89" s="368"/>
      <c r="D89" s="369">
        <f t="shared" si="1"/>
        <v>0</v>
      </c>
      <c r="E89" s="346"/>
    </row>
    <row r="90" spans="1:14" s="351" customFormat="1" ht="12" customHeight="1" thickBot="1">
      <c r="A90" s="15" t="s">
        <v>286</v>
      </c>
      <c r="B90" s="20" t="s">
        <v>287</v>
      </c>
      <c r="C90" s="344">
        <v>271446156</v>
      </c>
      <c r="D90" s="345">
        <f t="shared" si="1"/>
        <v>-54929563</v>
      </c>
      <c r="E90" s="346">
        <v>216516593</v>
      </c>
    </row>
    <row r="91" spans="1:14" s="351" customFormat="1" ht="12" customHeight="1" thickBot="1">
      <c r="A91" s="21" t="s">
        <v>288</v>
      </c>
      <c r="B91" s="22" t="s">
        <v>289</v>
      </c>
      <c r="C91" s="344">
        <v>563195723</v>
      </c>
      <c r="D91" s="345">
        <f t="shared" si="1"/>
        <v>183891774</v>
      </c>
      <c r="E91" s="370">
        <v>747087497</v>
      </c>
    </row>
    <row r="92" spans="1:14" ht="15" customHeight="1" thickBot="1">
      <c r="A92" s="371"/>
      <c r="B92" s="372"/>
      <c r="C92" s="373"/>
    </row>
    <row r="93" spans="1:14" s="341" customFormat="1" ht="16.5" customHeight="1" thickBot="1">
      <c r="A93" s="459" t="s">
        <v>4</v>
      </c>
      <c r="B93" s="460"/>
      <c r="C93" s="460"/>
      <c r="D93" s="460"/>
      <c r="E93" s="461"/>
    </row>
    <row r="94" spans="1:14" s="351" customFormat="1" ht="12" customHeight="1" thickBot="1">
      <c r="A94" s="374" t="s">
        <v>15</v>
      </c>
      <c r="B94" s="375" t="s">
        <v>441</v>
      </c>
      <c r="C94" s="376">
        <f>J92+C95+C96+C97+C98+C99+C112</f>
        <v>371657502</v>
      </c>
      <c r="D94" s="376">
        <f>+E94-C94</f>
        <v>6272422</v>
      </c>
      <c r="E94" s="377">
        <v>377929924</v>
      </c>
    </row>
    <row r="95" spans="1:14" ht="12" customHeight="1" thickBot="1">
      <c r="A95" s="378" t="s">
        <v>133</v>
      </c>
      <c r="B95" s="379" t="s">
        <v>290</v>
      </c>
      <c r="C95" s="380">
        <v>164395746</v>
      </c>
      <c r="D95" s="380">
        <f>+E95-C95</f>
        <v>-3892095</v>
      </c>
      <c r="E95" s="381">
        <v>160503651</v>
      </c>
      <c r="H95" s="382">
        <f>+I95-G95</f>
        <v>0</v>
      </c>
    </row>
    <row r="96" spans="1:14" ht="12" customHeight="1" thickBot="1">
      <c r="A96" s="352" t="s">
        <v>135</v>
      </c>
      <c r="B96" s="383" t="s">
        <v>20</v>
      </c>
      <c r="C96" s="353">
        <v>44445479</v>
      </c>
      <c r="D96" s="380">
        <f t="shared" ref="D96:D114" si="2">+E96-C96</f>
        <v>-8884623</v>
      </c>
      <c r="E96" s="355">
        <v>35560856</v>
      </c>
    </row>
    <row r="97" spans="1:5" ht="12" customHeight="1" thickBot="1">
      <c r="A97" s="352" t="s">
        <v>137</v>
      </c>
      <c r="B97" s="383" t="s">
        <v>291</v>
      </c>
      <c r="C97" s="358">
        <v>72897650</v>
      </c>
      <c r="D97" s="380">
        <f t="shared" si="2"/>
        <v>59009431</v>
      </c>
      <c r="E97" s="359">
        <v>131907081</v>
      </c>
    </row>
    <row r="98" spans="1:5" ht="12" customHeight="1" thickBot="1">
      <c r="A98" s="352" t="s">
        <v>139</v>
      </c>
      <c r="B98" s="384" t="s">
        <v>26</v>
      </c>
      <c r="C98" s="358">
        <v>15165489</v>
      </c>
      <c r="D98" s="380">
        <f t="shared" si="2"/>
        <v>7069586</v>
      </c>
      <c r="E98" s="359">
        <v>22235075</v>
      </c>
    </row>
    <row r="99" spans="1:5" ht="12" customHeight="1" thickBot="1">
      <c r="A99" s="352" t="s">
        <v>292</v>
      </c>
      <c r="B99" s="385" t="s">
        <v>29</v>
      </c>
      <c r="C99" s="358">
        <v>74753138</v>
      </c>
      <c r="D99" s="380">
        <f t="shared" si="2"/>
        <v>-47029877</v>
      </c>
      <c r="E99" s="359">
        <v>27723261</v>
      </c>
    </row>
    <row r="100" spans="1:5" ht="12" customHeight="1" thickBot="1">
      <c r="A100" s="352" t="s">
        <v>143</v>
      </c>
      <c r="B100" s="383" t="s">
        <v>293</v>
      </c>
      <c r="C100" s="358">
        <v>0</v>
      </c>
      <c r="D100" s="380">
        <f t="shared" si="2"/>
        <v>1713722</v>
      </c>
      <c r="E100" s="359">
        <v>1713722</v>
      </c>
    </row>
    <row r="101" spans="1:5" ht="12" customHeight="1" thickBot="1">
      <c r="A101" s="352" t="s">
        <v>294</v>
      </c>
      <c r="B101" s="386" t="s">
        <v>295</v>
      </c>
      <c r="C101" s="358"/>
      <c r="D101" s="380">
        <f t="shared" si="2"/>
        <v>0</v>
      </c>
      <c r="E101" s="359"/>
    </row>
    <row r="102" spans="1:5" ht="12" customHeight="1" thickBot="1">
      <c r="A102" s="352" t="s">
        <v>296</v>
      </c>
      <c r="B102" s="386" t="s">
        <v>297</v>
      </c>
      <c r="C102" s="358">
        <v>5800000</v>
      </c>
      <c r="D102" s="380">
        <f t="shared" si="2"/>
        <v>-3290052</v>
      </c>
      <c r="E102" s="359">
        <v>2509948</v>
      </c>
    </row>
    <row r="103" spans="1:5" ht="12" customHeight="1" thickBot="1">
      <c r="A103" s="352" t="s">
        <v>298</v>
      </c>
      <c r="B103" s="386" t="s">
        <v>299</v>
      </c>
      <c r="C103" s="358"/>
      <c r="D103" s="380">
        <f t="shared" si="2"/>
        <v>0</v>
      </c>
      <c r="E103" s="359"/>
    </row>
    <row r="104" spans="1:5" ht="12" customHeight="1" thickBot="1">
      <c r="A104" s="352" t="s">
        <v>300</v>
      </c>
      <c r="B104" s="387" t="s">
        <v>301</v>
      </c>
      <c r="C104" s="358"/>
      <c r="D104" s="380">
        <f t="shared" si="2"/>
        <v>0</v>
      </c>
      <c r="E104" s="359"/>
    </row>
    <row r="105" spans="1:5" ht="12" customHeight="1" thickBot="1">
      <c r="A105" s="352" t="s">
        <v>302</v>
      </c>
      <c r="B105" s="387" t="s">
        <v>303</v>
      </c>
      <c r="C105" s="358"/>
      <c r="D105" s="380">
        <f t="shared" si="2"/>
        <v>0</v>
      </c>
      <c r="E105" s="359"/>
    </row>
    <row r="106" spans="1:5" ht="12" customHeight="1" thickBot="1">
      <c r="A106" s="352" t="s">
        <v>304</v>
      </c>
      <c r="B106" s="386" t="s">
        <v>305</v>
      </c>
      <c r="C106" s="358">
        <v>21552000</v>
      </c>
      <c r="D106" s="380">
        <f t="shared" si="2"/>
        <v>-18800000</v>
      </c>
      <c r="E106" s="359">
        <v>2752000</v>
      </c>
    </row>
    <row r="107" spans="1:5" ht="12" customHeight="1" thickBot="1">
      <c r="A107" s="352" t="s">
        <v>306</v>
      </c>
      <c r="B107" s="386" t="s">
        <v>307</v>
      </c>
      <c r="C107" s="358"/>
      <c r="D107" s="380">
        <f t="shared" si="2"/>
        <v>0</v>
      </c>
      <c r="E107" s="359"/>
    </row>
    <row r="108" spans="1:5" ht="12" customHeight="1" thickBot="1">
      <c r="A108" s="352" t="s">
        <v>308</v>
      </c>
      <c r="B108" s="387" t="s">
        <v>309</v>
      </c>
      <c r="C108" s="353"/>
      <c r="D108" s="380">
        <f t="shared" si="2"/>
        <v>0</v>
      </c>
      <c r="E108" s="359"/>
    </row>
    <row r="109" spans="1:5" ht="12" customHeight="1" thickBot="1">
      <c r="A109" s="388" t="s">
        <v>310</v>
      </c>
      <c r="B109" s="389" t="s">
        <v>311</v>
      </c>
      <c r="C109" s="358"/>
      <c r="D109" s="380">
        <f t="shared" si="2"/>
        <v>0</v>
      </c>
      <c r="E109" s="359"/>
    </row>
    <row r="110" spans="1:5" ht="12" customHeight="1" thickBot="1">
      <c r="A110" s="352" t="s">
        <v>312</v>
      </c>
      <c r="B110" s="389" t="s">
        <v>313</v>
      </c>
      <c r="C110" s="358"/>
      <c r="D110" s="380">
        <f t="shared" si="2"/>
        <v>0</v>
      </c>
      <c r="E110" s="359"/>
    </row>
    <row r="111" spans="1:5" ht="12" customHeight="1" thickBot="1">
      <c r="A111" s="352" t="s">
        <v>314</v>
      </c>
      <c r="B111" s="387" t="s">
        <v>315</v>
      </c>
      <c r="C111" s="353">
        <v>7714000</v>
      </c>
      <c r="D111" s="380">
        <f t="shared" si="2"/>
        <v>-2856320</v>
      </c>
      <c r="E111" s="355">
        <v>4857680</v>
      </c>
    </row>
    <row r="112" spans="1:5" ht="12" customHeight="1" thickBot="1">
      <c r="A112" s="352" t="s">
        <v>316</v>
      </c>
      <c r="B112" s="384" t="s">
        <v>32</v>
      </c>
      <c r="C112" s="353"/>
      <c r="D112" s="380">
        <f t="shared" si="2"/>
        <v>0</v>
      </c>
      <c r="E112" s="355"/>
    </row>
    <row r="113" spans="1:5" ht="12" customHeight="1" thickBot="1">
      <c r="A113" s="356" t="s">
        <v>317</v>
      </c>
      <c r="B113" s="383" t="s">
        <v>318</v>
      </c>
      <c r="C113" s="358">
        <v>39687138</v>
      </c>
      <c r="D113" s="380">
        <f t="shared" si="2"/>
        <v>-23797227</v>
      </c>
      <c r="E113" s="359">
        <v>15889911</v>
      </c>
    </row>
    <row r="114" spans="1:5" ht="12" customHeight="1" thickBot="1">
      <c r="A114" s="361" t="s">
        <v>319</v>
      </c>
      <c r="B114" s="390" t="s">
        <v>320</v>
      </c>
      <c r="C114" s="391"/>
      <c r="D114" s="380">
        <f t="shared" si="2"/>
        <v>0</v>
      </c>
      <c r="E114" s="392"/>
    </row>
    <row r="115" spans="1:5" ht="12" customHeight="1" thickBot="1">
      <c r="A115" s="342" t="s">
        <v>18</v>
      </c>
      <c r="B115" s="393" t="s">
        <v>442</v>
      </c>
      <c r="C115" s="360">
        <v>51634000</v>
      </c>
      <c r="D115" s="394">
        <f>+E115-C115</f>
        <v>129112537</v>
      </c>
      <c r="E115" s="346">
        <v>180746537</v>
      </c>
    </row>
    <row r="116" spans="1:5" ht="12" customHeight="1">
      <c r="A116" s="347" t="s">
        <v>146</v>
      </c>
      <c r="B116" s="383" t="s">
        <v>85</v>
      </c>
      <c r="C116" s="348">
        <v>14923000</v>
      </c>
      <c r="D116" s="395">
        <f>+E116-C116</f>
        <v>18064490</v>
      </c>
      <c r="E116" s="350">
        <v>32987490</v>
      </c>
    </row>
    <row r="117" spans="1:5" ht="12" customHeight="1">
      <c r="A117" s="347" t="s">
        <v>148</v>
      </c>
      <c r="B117" s="396" t="s">
        <v>321</v>
      </c>
      <c r="C117" s="348"/>
      <c r="D117" s="395"/>
      <c r="E117" s="350"/>
    </row>
    <row r="118" spans="1:5" ht="12" customHeight="1">
      <c r="A118" s="347" t="s">
        <v>150</v>
      </c>
      <c r="B118" s="396" t="s">
        <v>89</v>
      </c>
      <c r="C118" s="353">
        <v>36711000</v>
      </c>
      <c r="D118" s="397">
        <f>+E118-C118</f>
        <v>111048047</v>
      </c>
      <c r="E118" s="355">
        <v>147759047</v>
      </c>
    </row>
    <row r="119" spans="1:5" ht="12" customHeight="1">
      <c r="A119" s="347" t="s">
        <v>152</v>
      </c>
      <c r="B119" s="396" t="s">
        <v>322</v>
      </c>
      <c r="C119" s="353"/>
      <c r="D119" s="397"/>
      <c r="E119" s="355"/>
    </row>
    <row r="120" spans="1:5" ht="12" customHeight="1">
      <c r="A120" s="347" t="s">
        <v>154</v>
      </c>
      <c r="B120" s="23" t="s">
        <v>93</v>
      </c>
      <c r="C120" s="353"/>
      <c r="D120" s="397"/>
      <c r="E120" s="355"/>
    </row>
    <row r="121" spans="1:5" ht="12" customHeight="1">
      <c r="A121" s="347" t="s">
        <v>156</v>
      </c>
      <c r="B121" s="24" t="s">
        <v>323</v>
      </c>
      <c r="C121" s="353"/>
      <c r="D121" s="397"/>
      <c r="E121" s="355"/>
    </row>
    <row r="122" spans="1:5" ht="12" customHeight="1">
      <c r="A122" s="347" t="s">
        <v>324</v>
      </c>
      <c r="B122" s="398" t="s">
        <v>325</v>
      </c>
      <c r="C122" s="353"/>
      <c r="D122" s="397"/>
      <c r="E122" s="355"/>
    </row>
    <row r="123" spans="1:5" ht="12" customHeight="1">
      <c r="A123" s="347" t="s">
        <v>326</v>
      </c>
      <c r="B123" s="387" t="s">
        <v>303</v>
      </c>
      <c r="C123" s="353"/>
      <c r="D123" s="397"/>
      <c r="E123" s="355"/>
    </row>
    <row r="124" spans="1:5" ht="12" customHeight="1">
      <c r="A124" s="347" t="s">
        <v>327</v>
      </c>
      <c r="B124" s="387" t="s">
        <v>328</v>
      </c>
      <c r="C124" s="353"/>
      <c r="D124" s="397"/>
      <c r="E124" s="355"/>
    </row>
    <row r="125" spans="1:5" ht="12" customHeight="1">
      <c r="A125" s="347" t="s">
        <v>329</v>
      </c>
      <c r="B125" s="387" t="s">
        <v>330</v>
      </c>
      <c r="C125" s="353"/>
      <c r="D125" s="397"/>
      <c r="E125" s="355"/>
    </row>
    <row r="126" spans="1:5" ht="12" customHeight="1">
      <c r="A126" s="347" t="s">
        <v>331</v>
      </c>
      <c r="B126" s="387" t="s">
        <v>309</v>
      </c>
      <c r="C126" s="353"/>
      <c r="D126" s="397"/>
      <c r="E126" s="355"/>
    </row>
    <row r="127" spans="1:5" ht="12" customHeight="1">
      <c r="A127" s="347" t="s">
        <v>332</v>
      </c>
      <c r="B127" s="387" t="s">
        <v>333</v>
      </c>
      <c r="C127" s="353"/>
      <c r="D127" s="397"/>
      <c r="E127" s="355"/>
    </row>
    <row r="128" spans="1:5" ht="12" customHeight="1" thickBot="1">
      <c r="A128" s="388" t="s">
        <v>334</v>
      </c>
      <c r="B128" s="387" t="s">
        <v>335</v>
      </c>
      <c r="C128" s="358"/>
      <c r="D128" s="399"/>
      <c r="E128" s="359"/>
    </row>
    <row r="129" spans="1:11" ht="12" customHeight="1" thickBot="1">
      <c r="A129" s="342" t="s">
        <v>21</v>
      </c>
      <c r="B129" s="343" t="s">
        <v>336</v>
      </c>
      <c r="C129" s="360">
        <v>423291502</v>
      </c>
      <c r="D129" s="394">
        <f>+E129-C129</f>
        <v>135384959</v>
      </c>
      <c r="E129" s="346">
        <v>558676461</v>
      </c>
    </row>
    <row r="130" spans="1:11" ht="12" customHeight="1" thickBot="1">
      <c r="A130" s="342" t="s">
        <v>24</v>
      </c>
      <c r="B130" s="343" t="s">
        <v>337</v>
      </c>
      <c r="C130" s="360"/>
      <c r="D130" s="394"/>
      <c r="E130" s="346"/>
    </row>
    <row r="131" spans="1:11" s="351" customFormat="1" ht="12" customHeight="1">
      <c r="A131" s="347" t="s">
        <v>173</v>
      </c>
      <c r="B131" s="400" t="s">
        <v>338</v>
      </c>
      <c r="C131" s="353"/>
      <c r="D131" s="397"/>
      <c r="E131" s="355"/>
    </row>
    <row r="132" spans="1:11" ht="12" customHeight="1">
      <c r="A132" s="347" t="s">
        <v>175</v>
      </c>
      <c r="B132" s="400" t="s">
        <v>339</v>
      </c>
      <c r="C132" s="353"/>
      <c r="D132" s="397"/>
      <c r="E132" s="355"/>
    </row>
    <row r="133" spans="1:11" ht="12" customHeight="1" thickBot="1">
      <c r="A133" s="388" t="s">
        <v>177</v>
      </c>
      <c r="B133" s="401" t="s">
        <v>340</v>
      </c>
      <c r="C133" s="353"/>
      <c r="D133" s="397"/>
      <c r="E133" s="355"/>
    </row>
    <row r="134" spans="1:11" ht="12" customHeight="1" thickBot="1">
      <c r="A134" s="342" t="s">
        <v>27</v>
      </c>
      <c r="B134" s="343" t="s">
        <v>341</v>
      </c>
      <c r="C134" s="360"/>
      <c r="D134" s="394">
        <f>+E134-C134</f>
        <v>44000000</v>
      </c>
      <c r="E134" s="346">
        <v>44000000</v>
      </c>
    </row>
    <row r="135" spans="1:11" ht="12" customHeight="1">
      <c r="A135" s="347" t="s">
        <v>188</v>
      </c>
      <c r="B135" s="400" t="s">
        <v>342</v>
      </c>
      <c r="C135" s="353"/>
      <c r="D135" s="397">
        <f>+E135-C135</f>
        <v>44000000</v>
      </c>
      <c r="E135" s="355">
        <v>44000000</v>
      </c>
    </row>
    <row r="136" spans="1:11" ht="12" customHeight="1">
      <c r="A136" s="347" t="s">
        <v>190</v>
      </c>
      <c r="B136" s="400" t="s">
        <v>343</v>
      </c>
      <c r="C136" s="353"/>
      <c r="D136" s="397"/>
      <c r="E136" s="355"/>
    </row>
    <row r="137" spans="1:11" ht="12" customHeight="1">
      <c r="A137" s="347" t="s">
        <v>192</v>
      </c>
      <c r="B137" s="400" t="s">
        <v>344</v>
      </c>
      <c r="C137" s="353"/>
      <c r="D137" s="397"/>
      <c r="E137" s="355"/>
    </row>
    <row r="138" spans="1:11" ht="12" customHeight="1">
      <c r="A138" s="347" t="s">
        <v>194</v>
      </c>
      <c r="B138" s="400" t="s">
        <v>345</v>
      </c>
      <c r="C138" s="353"/>
      <c r="D138" s="397"/>
      <c r="E138" s="355"/>
    </row>
    <row r="139" spans="1:11" ht="12" customHeight="1">
      <c r="A139" s="347" t="s">
        <v>196</v>
      </c>
      <c r="B139" s="400" t="s">
        <v>346</v>
      </c>
      <c r="C139" s="353"/>
      <c r="D139" s="397"/>
      <c r="E139" s="355"/>
    </row>
    <row r="140" spans="1:11" s="351" customFormat="1" ht="12" customHeight="1" thickBot="1">
      <c r="A140" s="388" t="s">
        <v>198</v>
      </c>
      <c r="B140" s="401" t="s">
        <v>347</v>
      </c>
      <c r="C140" s="353"/>
      <c r="D140" s="397"/>
      <c r="E140" s="355"/>
    </row>
    <row r="141" spans="1:11" ht="12" customHeight="1" thickBot="1">
      <c r="A141" s="342" t="s">
        <v>30</v>
      </c>
      <c r="B141" s="343" t="s">
        <v>348</v>
      </c>
      <c r="C141" s="360">
        <v>139904221</v>
      </c>
      <c r="D141" s="394">
        <f>+E141-C141</f>
        <v>4506815</v>
      </c>
      <c r="E141" s="346">
        <v>144411036</v>
      </c>
      <c r="K141" s="402"/>
    </row>
    <row r="142" spans="1:11">
      <c r="A142" s="347" t="s">
        <v>211</v>
      </c>
      <c r="B142" s="400" t="s">
        <v>349</v>
      </c>
      <c r="C142" s="353"/>
      <c r="D142" s="397"/>
      <c r="E142" s="355">
        <v>4506815</v>
      </c>
    </row>
    <row r="143" spans="1:11" ht="12" customHeight="1">
      <c r="A143" s="347" t="s">
        <v>213</v>
      </c>
      <c r="B143" s="400" t="s">
        <v>350</v>
      </c>
      <c r="C143" s="353"/>
      <c r="D143" s="397"/>
      <c r="E143" s="355"/>
    </row>
    <row r="144" spans="1:11" ht="12" customHeight="1">
      <c r="A144" s="347" t="s">
        <v>215</v>
      </c>
      <c r="B144" s="400" t="s">
        <v>351</v>
      </c>
      <c r="C144" s="353">
        <v>139904221</v>
      </c>
      <c r="D144" s="397">
        <f>+E144-C144</f>
        <v>0</v>
      </c>
      <c r="E144" s="355">
        <v>139904221</v>
      </c>
    </row>
    <row r="145" spans="1:5" s="351" customFormat="1" ht="12" customHeight="1">
      <c r="A145" s="347" t="s">
        <v>217</v>
      </c>
      <c r="B145" s="400" t="s">
        <v>63</v>
      </c>
      <c r="C145" s="353"/>
      <c r="D145" s="397"/>
      <c r="E145" s="355"/>
    </row>
    <row r="146" spans="1:5" s="351" customFormat="1" ht="12" customHeight="1" thickBot="1">
      <c r="A146" s="388" t="s">
        <v>219</v>
      </c>
      <c r="B146" s="401" t="s">
        <v>108</v>
      </c>
      <c r="C146" s="353"/>
      <c r="D146" s="397"/>
      <c r="E146" s="355"/>
    </row>
    <row r="147" spans="1:5" s="351" customFormat="1" ht="12" customHeight="1" thickBot="1">
      <c r="A147" s="342" t="s">
        <v>33</v>
      </c>
      <c r="B147" s="343" t="s">
        <v>352</v>
      </c>
      <c r="C147" s="241"/>
      <c r="D147" s="242"/>
      <c r="E147" s="243"/>
    </row>
    <row r="148" spans="1:5" s="351" customFormat="1" ht="12" customHeight="1">
      <c r="A148" s="347" t="s">
        <v>223</v>
      </c>
      <c r="B148" s="400" t="s">
        <v>353</v>
      </c>
      <c r="C148" s="353"/>
      <c r="D148" s="397"/>
      <c r="E148" s="355"/>
    </row>
    <row r="149" spans="1:5" s="351" customFormat="1" ht="12" customHeight="1">
      <c r="A149" s="347" t="s">
        <v>225</v>
      </c>
      <c r="B149" s="400" t="s">
        <v>354</v>
      </c>
      <c r="C149" s="353"/>
      <c r="D149" s="397"/>
      <c r="E149" s="355"/>
    </row>
    <row r="150" spans="1:5" s="351" customFormat="1" ht="12" customHeight="1">
      <c r="A150" s="347" t="s">
        <v>227</v>
      </c>
      <c r="B150" s="400" t="s">
        <v>355</v>
      </c>
      <c r="C150" s="353"/>
      <c r="D150" s="397"/>
      <c r="E150" s="355"/>
    </row>
    <row r="151" spans="1:5" s="351" customFormat="1" ht="12" customHeight="1">
      <c r="A151" s="347" t="s">
        <v>229</v>
      </c>
      <c r="B151" s="400" t="s">
        <v>356</v>
      </c>
      <c r="C151" s="353"/>
      <c r="D151" s="397"/>
      <c r="E151" s="355"/>
    </row>
    <row r="152" spans="1:5" ht="12.75" customHeight="1" thickBot="1">
      <c r="A152" s="388" t="s">
        <v>357</v>
      </c>
      <c r="B152" s="401" t="s">
        <v>358</v>
      </c>
      <c r="C152" s="358"/>
      <c r="D152" s="399"/>
      <c r="E152" s="359"/>
    </row>
    <row r="153" spans="1:5" ht="12.75" customHeight="1" thickBot="1">
      <c r="A153" s="403" t="s">
        <v>35</v>
      </c>
      <c r="B153" s="343" t="s">
        <v>66</v>
      </c>
      <c r="C153" s="244"/>
      <c r="D153" s="245"/>
      <c r="E153" s="243"/>
    </row>
    <row r="154" spans="1:5" ht="12.75" customHeight="1" thickBot="1">
      <c r="A154" s="403" t="s">
        <v>36</v>
      </c>
      <c r="B154" s="343" t="s">
        <v>69</v>
      </c>
      <c r="C154" s="244"/>
      <c r="D154" s="245"/>
      <c r="E154" s="243"/>
    </row>
    <row r="155" spans="1:5" ht="12" customHeight="1" thickBot="1">
      <c r="A155" s="342" t="s">
        <v>37</v>
      </c>
      <c r="B155" s="343" t="s">
        <v>359</v>
      </c>
      <c r="C155" s="246">
        <v>139904221</v>
      </c>
      <c r="D155" s="247">
        <f>+E155-C155</f>
        <v>48506815</v>
      </c>
      <c r="E155" s="248">
        <v>188411036</v>
      </c>
    </row>
    <row r="156" spans="1:5" ht="15" customHeight="1" thickBot="1">
      <c r="A156" s="25" t="s">
        <v>38</v>
      </c>
      <c r="B156" s="26" t="s">
        <v>360</v>
      </c>
      <c r="C156" s="246">
        <v>563195723</v>
      </c>
      <c r="D156" s="247">
        <f>+E156-C156</f>
        <v>183891774</v>
      </c>
      <c r="E156" s="248">
        <v>747087497</v>
      </c>
    </row>
    <row r="157" spans="1:5" ht="13.5" thickBot="1">
      <c r="D157" s="406"/>
      <c r="E157" s="406"/>
    </row>
    <row r="158" spans="1:5" ht="15" customHeight="1" thickBot="1">
      <c r="A158" s="407" t="s">
        <v>361</v>
      </c>
      <c r="B158" s="408"/>
      <c r="C158" s="409"/>
      <c r="D158" s="409"/>
      <c r="E158" s="410">
        <f>C158+D158</f>
        <v>0</v>
      </c>
    </row>
    <row r="159" spans="1:5" ht="14.25" customHeight="1" thickBot="1">
      <c r="A159" s="407" t="s">
        <v>362</v>
      </c>
      <c r="B159" s="408"/>
      <c r="C159" s="409"/>
      <c r="D159" s="409"/>
      <c r="E159" s="410">
        <f>C159+D159</f>
        <v>0</v>
      </c>
    </row>
  </sheetData>
  <mergeCells count="5">
    <mergeCell ref="B2:D2"/>
    <mergeCell ref="B3:D3"/>
    <mergeCell ref="A7:E7"/>
    <mergeCell ref="A93:E93"/>
    <mergeCell ref="C1:E1"/>
  </mergeCells>
  <pageMargins left="0.70866141732283472" right="0.70866141732283472" top="0.35433070866141736" bottom="0.35433070866141736" header="0.31496062992125984" footer="0.31496062992125984"/>
  <pageSetup paperSize="8" scale="9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N159"/>
  <sheetViews>
    <sheetView workbookViewId="0">
      <selection activeCell="L1" sqref="L1:N1"/>
    </sheetView>
  </sheetViews>
  <sheetFormatPr defaultRowHeight="12.75"/>
  <cols>
    <col min="1" max="1" width="13.85546875" style="4" customWidth="1"/>
    <col min="2" max="2" width="54.28515625" style="5" customWidth="1"/>
    <col min="3" max="3" width="12.140625" style="6" customWidth="1"/>
    <col min="4" max="5" width="12.140625" style="249" customWidth="1"/>
    <col min="6" max="6" width="12.140625" style="6" customWidth="1"/>
    <col min="7" max="8" width="12.140625" style="249" customWidth="1"/>
    <col min="9" max="9" width="12.140625" style="6" customWidth="1"/>
    <col min="10" max="10" width="12.7109375" style="249" bestFit="1" customWidth="1"/>
    <col min="11" max="11" width="12.140625" style="249" customWidth="1"/>
    <col min="12" max="12" width="12.140625" style="6" customWidth="1"/>
    <col min="13" max="13" width="12.7109375" style="249" bestFit="1" customWidth="1"/>
    <col min="14" max="14" width="12.140625" style="249" customWidth="1"/>
    <col min="15" max="256" width="9.140625" style="249"/>
    <col min="257" max="257" width="13.85546875" style="249" customWidth="1"/>
    <col min="258" max="258" width="53.140625" style="249" customWidth="1"/>
    <col min="259" max="270" width="12.140625" style="249" customWidth="1"/>
    <col min="271" max="512" width="9.140625" style="249"/>
    <col min="513" max="513" width="13.85546875" style="249" customWidth="1"/>
    <col min="514" max="514" width="53.140625" style="249" customWidth="1"/>
    <col min="515" max="526" width="12.140625" style="249" customWidth="1"/>
    <col min="527" max="768" width="9.140625" style="249"/>
    <col min="769" max="769" width="13.85546875" style="249" customWidth="1"/>
    <col min="770" max="770" width="53.140625" style="249" customWidth="1"/>
    <col min="771" max="782" width="12.140625" style="249" customWidth="1"/>
    <col min="783" max="1024" width="9.140625" style="249"/>
    <col min="1025" max="1025" width="13.85546875" style="249" customWidth="1"/>
    <col min="1026" max="1026" width="53.140625" style="249" customWidth="1"/>
    <col min="1027" max="1038" width="12.140625" style="249" customWidth="1"/>
    <col min="1039" max="1280" width="9.140625" style="249"/>
    <col min="1281" max="1281" width="13.85546875" style="249" customWidth="1"/>
    <col min="1282" max="1282" width="53.140625" style="249" customWidth="1"/>
    <col min="1283" max="1294" width="12.140625" style="249" customWidth="1"/>
    <col min="1295" max="1536" width="9.140625" style="249"/>
    <col min="1537" max="1537" width="13.85546875" style="249" customWidth="1"/>
    <col min="1538" max="1538" width="53.140625" style="249" customWidth="1"/>
    <col min="1539" max="1550" width="12.140625" style="249" customWidth="1"/>
    <col min="1551" max="1792" width="9.140625" style="249"/>
    <col min="1793" max="1793" width="13.85546875" style="249" customWidth="1"/>
    <col min="1794" max="1794" width="53.140625" style="249" customWidth="1"/>
    <col min="1795" max="1806" width="12.140625" style="249" customWidth="1"/>
    <col min="1807" max="2048" width="9.140625" style="249"/>
    <col min="2049" max="2049" width="13.85546875" style="249" customWidth="1"/>
    <col min="2050" max="2050" width="53.140625" style="249" customWidth="1"/>
    <col min="2051" max="2062" width="12.140625" style="249" customWidth="1"/>
    <col min="2063" max="2304" width="9.140625" style="249"/>
    <col min="2305" max="2305" width="13.85546875" style="249" customWidth="1"/>
    <col min="2306" max="2306" width="53.140625" style="249" customWidth="1"/>
    <col min="2307" max="2318" width="12.140625" style="249" customWidth="1"/>
    <col min="2319" max="2560" width="9.140625" style="249"/>
    <col min="2561" max="2561" width="13.85546875" style="249" customWidth="1"/>
    <col min="2562" max="2562" width="53.140625" style="249" customWidth="1"/>
    <col min="2563" max="2574" width="12.140625" style="249" customWidth="1"/>
    <col min="2575" max="2816" width="9.140625" style="249"/>
    <col min="2817" max="2817" width="13.85546875" style="249" customWidth="1"/>
    <col min="2818" max="2818" width="53.140625" style="249" customWidth="1"/>
    <col min="2819" max="2830" width="12.140625" style="249" customWidth="1"/>
    <col min="2831" max="3072" width="9.140625" style="249"/>
    <col min="3073" max="3073" width="13.85546875" style="249" customWidth="1"/>
    <col min="3074" max="3074" width="53.140625" style="249" customWidth="1"/>
    <col min="3075" max="3086" width="12.140625" style="249" customWidth="1"/>
    <col min="3087" max="3328" width="9.140625" style="249"/>
    <col min="3329" max="3329" width="13.85546875" style="249" customWidth="1"/>
    <col min="3330" max="3330" width="53.140625" style="249" customWidth="1"/>
    <col min="3331" max="3342" width="12.140625" style="249" customWidth="1"/>
    <col min="3343" max="3584" width="9.140625" style="249"/>
    <col min="3585" max="3585" width="13.85546875" style="249" customWidth="1"/>
    <col min="3586" max="3586" width="53.140625" style="249" customWidth="1"/>
    <col min="3587" max="3598" width="12.140625" style="249" customWidth="1"/>
    <col min="3599" max="3840" width="9.140625" style="249"/>
    <col min="3841" max="3841" width="13.85546875" style="249" customWidth="1"/>
    <col min="3842" max="3842" width="53.140625" style="249" customWidth="1"/>
    <col min="3843" max="3854" width="12.140625" style="249" customWidth="1"/>
    <col min="3855" max="4096" width="9.140625" style="249"/>
    <col min="4097" max="4097" width="13.85546875" style="249" customWidth="1"/>
    <col min="4098" max="4098" width="53.140625" style="249" customWidth="1"/>
    <col min="4099" max="4110" width="12.140625" style="249" customWidth="1"/>
    <col min="4111" max="4352" width="9.140625" style="249"/>
    <col min="4353" max="4353" width="13.85546875" style="249" customWidth="1"/>
    <col min="4354" max="4354" width="53.140625" style="249" customWidth="1"/>
    <col min="4355" max="4366" width="12.140625" style="249" customWidth="1"/>
    <col min="4367" max="4608" width="9.140625" style="249"/>
    <col min="4609" max="4609" width="13.85546875" style="249" customWidth="1"/>
    <col min="4610" max="4610" width="53.140625" style="249" customWidth="1"/>
    <col min="4611" max="4622" width="12.140625" style="249" customWidth="1"/>
    <col min="4623" max="4864" width="9.140625" style="249"/>
    <col min="4865" max="4865" width="13.85546875" style="249" customWidth="1"/>
    <col min="4866" max="4866" width="53.140625" style="249" customWidth="1"/>
    <col min="4867" max="4878" width="12.140625" style="249" customWidth="1"/>
    <col min="4879" max="5120" width="9.140625" style="249"/>
    <col min="5121" max="5121" width="13.85546875" style="249" customWidth="1"/>
    <col min="5122" max="5122" width="53.140625" style="249" customWidth="1"/>
    <col min="5123" max="5134" width="12.140625" style="249" customWidth="1"/>
    <col min="5135" max="5376" width="9.140625" style="249"/>
    <col min="5377" max="5377" width="13.85546875" style="249" customWidth="1"/>
    <col min="5378" max="5378" width="53.140625" style="249" customWidth="1"/>
    <col min="5379" max="5390" width="12.140625" style="249" customWidth="1"/>
    <col min="5391" max="5632" width="9.140625" style="249"/>
    <col min="5633" max="5633" width="13.85546875" style="249" customWidth="1"/>
    <col min="5634" max="5634" width="53.140625" style="249" customWidth="1"/>
    <col min="5635" max="5646" width="12.140625" style="249" customWidth="1"/>
    <col min="5647" max="5888" width="9.140625" style="249"/>
    <col min="5889" max="5889" width="13.85546875" style="249" customWidth="1"/>
    <col min="5890" max="5890" width="53.140625" style="249" customWidth="1"/>
    <col min="5891" max="5902" width="12.140625" style="249" customWidth="1"/>
    <col min="5903" max="6144" width="9.140625" style="249"/>
    <col min="6145" max="6145" width="13.85546875" style="249" customWidth="1"/>
    <col min="6146" max="6146" width="53.140625" style="249" customWidth="1"/>
    <col min="6147" max="6158" width="12.140625" style="249" customWidth="1"/>
    <col min="6159" max="6400" width="9.140625" style="249"/>
    <col min="6401" max="6401" width="13.85546875" style="249" customWidth="1"/>
    <col min="6402" max="6402" width="53.140625" style="249" customWidth="1"/>
    <col min="6403" max="6414" width="12.140625" style="249" customWidth="1"/>
    <col min="6415" max="6656" width="9.140625" style="249"/>
    <col min="6657" max="6657" width="13.85546875" style="249" customWidth="1"/>
    <col min="6658" max="6658" width="53.140625" style="249" customWidth="1"/>
    <col min="6659" max="6670" width="12.140625" style="249" customWidth="1"/>
    <col min="6671" max="6912" width="9.140625" style="249"/>
    <col min="6913" max="6913" width="13.85546875" style="249" customWidth="1"/>
    <col min="6914" max="6914" width="53.140625" style="249" customWidth="1"/>
    <col min="6915" max="6926" width="12.140625" style="249" customWidth="1"/>
    <col min="6927" max="7168" width="9.140625" style="249"/>
    <col min="7169" max="7169" width="13.85546875" style="249" customWidth="1"/>
    <col min="7170" max="7170" width="53.140625" style="249" customWidth="1"/>
    <col min="7171" max="7182" width="12.140625" style="249" customWidth="1"/>
    <col min="7183" max="7424" width="9.140625" style="249"/>
    <col min="7425" max="7425" width="13.85546875" style="249" customWidth="1"/>
    <col min="7426" max="7426" width="53.140625" style="249" customWidth="1"/>
    <col min="7427" max="7438" width="12.140625" style="249" customWidth="1"/>
    <col min="7439" max="7680" width="9.140625" style="249"/>
    <col min="7681" max="7681" width="13.85546875" style="249" customWidth="1"/>
    <col min="7682" max="7682" width="53.140625" style="249" customWidth="1"/>
    <col min="7683" max="7694" width="12.140625" style="249" customWidth="1"/>
    <col min="7695" max="7936" width="9.140625" style="249"/>
    <col min="7937" max="7937" width="13.85546875" style="249" customWidth="1"/>
    <col min="7938" max="7938" width="53.140625" style="249" customWidth="1"/>
    <col min="7939" max="7950" width="12.140625" style="249" customWidth="1"/>
    <col min="7951" max="8192" width="9.140625" style="249"/>
    <col min="8193" max="8193" width="13.85546875" style="249" customWidth="1"/>
    <col min="8194" max="8194" width="53.140625" style="249" customWidth="1"/>
    <col min="8195" max="8206" width="12.140625" style="249" customWidth="1"/>
    <col min="8207" max="8448" width="9.140625" style="249"/>
    <col min="8449" max="8449" width="13.85546875" style="249" customWidth="1"/>
    <col min="8450" max="8450" width="53.140625" style="249" customWidth="1"/>
    <col min="8451" max="8462" width="12.140625" style="249" customWidth="1"/>
    <col min="8463" max="8704" width="9.140625" style="249"/>
    <col min="8705" max="8705" width="13.85546875" style="249" customWidth="1"/>
    <col min="8706" max="8706" width="53.140625" style="249" customWidth="1"/>
    <col min="8707" max="8718" width="12.140625" style="249" customWidth="1"/>
    <col min="8719" max="8960" width="9.140625" style="249"/>
    <col min="8961" max="8961" width="13.85546875" style="249" customWidth="1"/>
    <col min="8962" max="8962" width="53.140625" style="249" customWidth="1"/>
    <col min="8963" max="8974" width="12.140625" style="249" customWidth="1"/>
    <col min="8975" max="9216" width="9.140625" style="249"/>
    <col min="9217" max="9217" width="13.85546875" style="249" customWidth="1"/>
    <col min="9218" max="9218" width="53.140625" style="249" customWidth="1"/>
    <col min="9219" max="9230" width="12.140625" style="249" customWidth="1"/>
    <col min="9231" max="9472" width="9.140625" style="249"/>
    <col min="9473" max="9473" width="13.85546875" style="249" customWidth="1"/>
    <col min="9474" max="9474" width="53.140625" style="249" customWidth="1"/>
    <col min="9475" max="9486" width="12.140625" style="249" customWidth="1"/>
    <col min="9487" max="9728" width="9.140625" style="249"/>
    <col min="9729" max="9729" width="13.85546875" style="249" customWidth="1"/>
    <col min="9730" max="9730" width="53.140625" style="249" customWidth="1"/>
    <col min="9731" max="9742" width="12.140625" style="249" customWidth="1"/>
    <col min="9743" max="9984" width="9.140625" style="249"/>
    <col min="9985" max="9985" width="13.85546875" style="249" customWidth="1"/>
    <col min="9986" max="9986" width="53.140625" style="249" customWidth="1"/>
    <col min="9987" max="9998" width="12.140625" style="249" customWidth="1"/>
    <col min="9999" max="10240" width="9.140625" style="249"/>
    <col min="10241" max="10241" width="13.85546875" style="249" customWidth="1"/>
    <col min="10242" max="10242" width="53.140625" style="249" customWidth="1"/>
    <col min="10243" max="10254" width="12.140625" style="249" customWidth="1"/>
    <col min="10255" max="10496" width="9.140625" style="249"/>
    <col min="10497" max="10497" width="13.85546875" style="249" customWidth="1"/>
    <col min="10498" max="10498" width="53.140625" style="249" customWidth="1"/>
    <col min="10499" max="10510" width="12.140625" style="249" customWidth="1"/>
    <col min="10511" max="10752" width="9.140625" style="249"/>
    <col min="10753" max="10753" width="13.85546875" style="249" customWidth="1"/>
    <col min="10754" max="10754" width="53.140625" style="249" customWidth="1"/>
    <col min="10755" max="10766" width="12.140625" style="249" customWidth="1"/>
    <col min="10767" max="11008" width="9.140625" style="249"/>
    <col min="11009" max="11009" width="13.85546875" style="249" customWidth="1"/>
    <col min="11010" max="11010" width="53.140625" style="249" customWidth="1"/>
    <col min="11011" max="11022" width="12.140625" style="249" customWidth="1"/>
    <col min="11023" max="11264" width="9.140625" style="249"/>
    <col min="11265" max="11265" width="13.85546875" style="249" customWidth="1"/>
    <col min="11266" max="11266" width="53.140625" style="249" customWidth="1"/>
    <col min="11267" max="11278" width="12.140625" style="249" customWidth="1"/>
    <col min="11279" max="11520" width="9.140625" style="249"/>
    <col min="11521" max="11521" width="13.85546875" style="249" customWidth="1"/>
    <col min="11522" max="11522" width="53.140625" style="249" customWidth="1"/>
    <col min="11523" max="11534" width="12.140625" style="249" customWidth="1"/>
    <col min="11535" max="11776" width="9.140625" style="249"/>
    <col min="11777" max="11777" width="13.85546875" style="249" customWidth="1"/>
    <col min="11778" max="11778" width="53.140625" style="249" customWidth="1"/>
    <col min="11779" max="11790" width="12.140625" style="249" customWidth="1"/>
    <col min="11791" max="12032" width="9.140625" style="249"/>
    <col min="12033" max="12033" width="13.85546875" style="249" customWidth="1"/>
    <col min="12034" max="12034" width="53.140625" style="249" customWidth="1"/>
    <col min="12035" max="12046" width="12.140625" style="249" customWidth="1"/>
    <col min="12047" max="12288" width="9.140625" style="249"/>
    <col min="12289" max="12289" width="13.85546875" style="249" customWidth="1"/>
    <col min="12290" max="12290" width="53.140625" style="249" customWidth="1"/>
    <col min="12291" max="12302" width="12.140625" style="249" customWidth="1"/>
    <col min="12303" max="12544" width="9.140625" style="249"/>
    <col min="12545" max="12545" width="13.85546875" style="249" customWidth="1"/>
    <col min="12546" max="12546" width="53.140625" style="249" customWidth="1"/>
    <col min="12547" max="12558" width="12.140625" style="249" customWidth="1"/>
    <col min="12559" max="12800" width="9.140625" style="249"/>
    <col min="12801" max="12801" width="13.85546875" style="249" customWidth="1"/>
    <col min="12802" max="12802" width="53.140625" style="249" customWidth="1"/>
    <col min="12803" max="12814" width="12.140625" style="249" customWidth="1"/>
    <col min="12815" max="13056" width="9.140625" style="249"/>
    <col min="13057" max="13057" width="13.85546875" style="249" customWidth="1"/>
    <col min="13058" max="13058" width="53.140625" style="249" customWidth="1"/>
    <col min="13059" max="13070" width="12.140625" style="249" customWidth="1"/>
    <col min="13071" max="13312" width="9.140625" style="249"/>
    <col min="13313" max="13313" width="13.85546875" style="249" customWidth="1"/>
    <col min="13314" max="13314" width="53.140625" style="249" customWidth="1"/>
    <col min="13315" max="13326" width="12.140625" style="249" customWidth="1"/>
    <col min="13327" max="13568" width="9.140625" style="249"/>
    <col min="13569" max="13569" width="13.85546875" style="249" customWidth="1"/>
    <col min="13570" max="13570" width="53.140625" style="249" customWidth="1"/>
    <col min="13571" max="13582" width="12.140625" style="249" customWidth="1"/>
    <col min="13583" max="13824" width="9.140625" style="249"/>
    <col min="13825" max="13825" width="13.85546875" style="249" customWidth="1"/>
    <col min="13826" max="13826" width="53.140625" style="249" customWidth="1"/>
    <col min="13827" max="13838" width="12.140625" style="249" customWidth="1"/>
    <col min="13839" max="14080" width="9.140625" style="249"/>
    <col min="14081" max="14081" width="13.85546875" style="249" customWidth="1"/>
    <col min="14082" max="14082" width="53.140625" style="249" customWidth="1"/>
    <col min="14083" max="14094" width="12.140625" style="249" customWidth="1"/>
    <col min="14095" max="14336" width="9.140625" style="249"/>
    <col min="14337" max="14337" width="13.85546875" style="249" customWidth="1"/>
    <col min="14338" max="14338" width="53.140625" style="249" customWidth="1"/>
    <col min="14339" max="14350" width="12.140625" style="249" customWidth="1"/>
    <col min="14351" max="14592" width="9.140625" style="249"/>
    <col min="14593" max="14593" width="13.85546875" style="249" customWidth="1"/>
    <col min="14594" max="14594" width="53.140625" style="249" customWidth="1"/>
    <col min="14595" max="14606" width="12.140625" style="249" customWidth="1"/>
    <col min="14607" max="14848" width="9.140625" style="249"/>
    <col min="14849" max="14849" width="13.85546875" style="249" customWidth="1"/>
    <col min="14850" max="14850" width="53.140625" style="249" customWidth="1"/>
    <col min="14851" max="14862" width="12.140625" style="249" customWidth="1"/>
    <col min="14863" max="15104" width="9.140625" style="249"/>
    <col min="15105" max="15105" width="13.85546875" style="249" customWidth="1"/>
    <col min="15106" max="15106" width="53.140625" style="249" customWidth="1"/>
    <col min="15107" max="15118" width="12.140625" style="249" customWidth="1"/>
    <col min="15119" max="15360" width="9.140625" style="249"/>
    <col min="15361" max="15361" width="13.85546875" style="249" customWidth="1"/>
    <col min="15362" max="15362" width="53.140625" style="249" customWidth="1"/>
    <col min="15363" max="15374" width="12.140625" style="249" customWidth="1"/>
    <col min="15375" max="15616" width="9.140625" style="249"/>
    <col min="15617" max="15617" width="13.85546875" style="249" customWidth="1"/>
    <col min="15618" max="15618" width="53.140625" style="249" customWidth="1"/>
    <col min="15619" max="15630" width="12.140625" style="249" customWidth="1"/>
    <col min="15631" max="15872" width="9.140625" style="249"/>
    <col min="15873" max="15873" width="13.85546875" style="249" customWidth="1"/>
    <col min="15874" max="15874" width="53.140625" style="249" customWidth="1"/>
    <col min="15875" max="15886" width="12.140625" style="249" customWidth="1"/>
    <col min="15887" max="16128" width="9.140625" style="249"/>
    <col min="16129" max="16129" width="13.85546875" style="249" customWidth="1"/>
    <col min="16130" max="16130" width="53.140625" style="249" customWidth="1"/>
    <col min="16131" max="16142" width="12.140625" style="249" customWidth="1"/>
    <col min="16143" max="16384" width="9.140625" style="249"/>
  </cols>
  <sheetData>
    <row r="1" spans="1:14" s="93" customFormat="1" ht="27.75" customHeight="1" thickBot="1">
      <c r="A1" s="115" t="s">
        <v>440</v>
      </c>
      <c r="B1" s="92"/>
      <c r="E1" s="94"/>
      <c r="H1" s="94"/>
      <c r="K1" s="94"/>
      <c r="L1" s="474" t="s">
        <v>455</v>
      </c>
      <c r="M1" s="474"/>
      <c r="N1" s="474"/>
    </row>
    <row r="2" spans="1:14" s="2" customFormat="1" ht="21" customHeight="1">
      <c r="A2" s="464" t="s">
        <v>127</v>
      </c>
      <c r="B2" s="466" t="s">
        <v>128</v>
      </c>
      <c r="C2" s="468" t="s">
        <v>363</v>
      </c>
      <c r="D2" s="469"/>
      <c r="E2" s="470"/>
      <c r="F2" s="468" t="s">
        <v>364</v>
      </c>
      <c r="G2" s="469"/>
      <c r="H2" s="470"/>
      <c r="I2" s="468" t="s">
        <v>126</v>
      </c>
      <c r="J2" s="469"/>
      <c r="K2" s="470"/>
      <c r="L2" s="468" t="s">
        <v>365</v>
      </c>
      <c r="M2" s="469"/>
      <c r="N2" s="470"/>
    </row>
    <row r="3" spans="1:14" s="2" customFormat="1" ht="13.5" thickBot="1">
      <c r="A3" s="465"/>
      <c r="B3" s="467"/>
      <c r="C3" s="471"/>
      <c r="D3" s="472"/>
      <c r="E3" s="473"/>
      <c r="F3" s="471"/>
      <c r="G3" s="472"/>
      <c r="H3" s="473"/>
      <c r="I3" s="471"/>
      <c r="J3" s="472"/>
      <c r="K3" s="473"/>
      <c r="L3" s="471"/>
      <c r="M3" s="472"/>
      <c r="N3" s="473"/>
    </row>
    <row r="4" spans="1:14" s="2" customFormat="1" ht="15.95" customHeight="1" thickBot="1">
      <c r="A4" s="95"/>
      <c r="B4" s="95"/>
      <c r="C4" s="1"/>
      <c r="E4" s="1"/>
      <c r="F4" s="1"/>
      <c r="H4" s="1"/>
      <c r="I4" s="1"/>
      <c r="K4" s="1"/>
      <c r="L4" s="1"/>
      <c r="N4" s="1"/>
    </row>
    <row r="5" spans="1:14" ht="39" thickBot="1">
      <c r="A5" s="96" t="s">
        <v>129</v>
      </c>
      <c r="B5" s="97" t="s">
        <v>130</v>
      </c>
      <c r="C5" s="252" t="s">
        <v>131</v>
      </c>
      <c r="D5" s="252" t="s">
        <v>366</v>
      </c>
      <c r="E5" s="253" t="s">
        <v>438</v>
      </c>
      <c r="F5" s="252" t="s">
        <v>131</v>
      </c>
      <c r="G5" s="252" t="s">
        <v>366</v>
      </c>
      <c r="H5" s="253" t="s">
        <v>438</v>
      </c>
      <c r="I5" s="252" t="s">
        <v>131</v>
      </c>
      <c r="J5" s="252" t="s">
        <v>366</v>
      </c>
      <c r="K5" s="253" t="s">
        <v>438</v>
      </c>
      <c r="L5" s="252" t="s">
        <v>131</v>
      </c>
      <c r="M5" s="252" t="s">
        <v>366</v>
      </c>
      <c r="N5" s="253" t="s">
        <v>438</v>
      </c>
    </row>
    <row r="6" spans="1:14" s="101" customFormat="1" ht="12.95" customHeight="1" thickBot="1">
      <c r="A6" s="98" t="s">
        <v>6</v>
      </c>
      <c r="B6" s="99" t="s">
        <v>7</v>
      </c>
      <c r="C6" s="99" t="s">
        <v>8</v>
      </c>
      <c r="D6" s="254" t="s">
        <v>9</v>
      </c>
      <c r="E6" s="100" t="s">
        <v>10</v>
      </c>
      <c r="F6" s="99" t="s">
        <v>122</v>
      </c>
      <c r="G6" s="254" t="s">
        <v>12</v>
      </c>
      <c r="H6" s="100" t="s">
        <v>367</v>
      </c>
      <c r="I6" s="99" t="s">
        <v>368</v>
      </c>
      <c r="J6" s="254" t="s">
        <v>369</v>
      </c>
      <c r="K6" s="100" t="s">
        <v>370</v>
      </c>
      <c r="L6" s="99" t="s">
        <v>371</v>
      </c>
      <c r="M6" s="254" t="s">
        <v>372</v>
      </c>
      <c r="N6" s="100" t="s">
        <v>373</v>
      </c>
    </row>
    <row r="7" spans="1:14" s="101" customFormat="1" ht="15.95" customHeight="1" thickBot="1">
      <c r="A7" s="475" t="s">
        <v>3</v>
      </c>
      <c r="B7" s="475"/>
      <c r="C7" s="254"/>
      <c r="D7" s="254"/>
      <c r="E7" s="254"/>
    </row>
    <row r="8" spans="1:14" s="101" customFormat="1" ht="12" customHeight="1" thickBot="1">
      <c r="A8" s="255" t="s">
        <v>15</v>
      </c>
      <c r="B8" s="256" t="s">
        <v>132</v>
      </c>
      <c r="C8" s="216">
        <f t="shared" ref="C8" si="0">+C9+C10+C11+C12+C13+C14</f>
        <v>0</v>
      </c>
      <c r="D8" s="217">
        <f t="shared" ref="D8:G8" si="1">+D9+D10+D11+D12+D13+D14</f>
        <v>0</v>
      </c>
      <c r="E8" s="257"/>
      <c r="F8" s="216">
        <f t="shared" ref="F8" si="2">+F9+F10+F11+F12+F13+F14</f>
        <v>0</v>
      </c>
      <c r="G8" s="217">
        <f t="shared" si="1"/>
        <v>0</v>
      </c>
      <c r="H8" s="218">
        <v>0</v>
      </c>
      <c r="I8" s="216">
        <f>+I9+I10+I11+I12+I13+I14</f>
        <v>129633267</v>
      </c>
      <c r="J8" s="217">
        <f t="shared" ref="J8:J15" si="3">+K8-I8</f>
        <v>18221440</v>
      </c>
      <c r="K8" s="218">
        <f>SUM(K9:K14)</f>
        <v>147854707</v>
      </c>
      <c r="L8" s="216">
        <f>+L9+L10+L11+L12+L13+L14</f>
        <v>129633267</v>
      </c>
      <c r="M8" s="217">
        <f>+N8-L8</f>
        <v>18221440</v>
      </c>
      <c r="N8" s="218">
        <f>+N9+N10+N11+N12+N13+N14</f>
        <v>147854707</v>
      </c>
    </row>
    <row r="9" spans="1:14" s="3" customFormat="1" ht="12" customHeight="1">
      <c r="A9" s="102" t="s">
        <v>133</v>
      </c>
      <c r="B9" s="258" t="s">
        <v>134</v>
      </c>
      <c r="C9" s="219"/>
      <c r="D9" s="220"/>
      <c r="E9" s="221"/>
      <c r="F9" s="219"/>
      <c r="G9" s="220"/>
      <c r="H9" s="221"/>
      <c r="I9" s="219">
        <v>45884875</v>
      </c>
      <c r="J9" s="220">
        <f t="shared" si="3"/>
        <v>0</v>
      </c>
      <c r="K9" s="221">
        <v>45884875</v>
      </c>
      <c r="L9" s="219">
        <v>45884875</v>
      </c>
      <c r="M9" s="220">
        <f t="shared" ref="M9:M72" si="4">+N9-L9</f>
        <v>0</v>
      </c>
      <c r="N9" s="221">
        <v>45884875</v>
      </c>
    </row>
    <row r="10" spans="1:14" s="104" customFormat="1" ht="12" customHeight="1">
      <c r="A10" s="103" t="s">
        <v>135</v>
      </c>
      <c r="B10" s="259" t="s">
        <v>136</v>
      </c>
      <c r="C10" s="222"/>
      <c r="D10" s="223"/>
      <c r="E10" s="224"/>
      <c r="F10" s="222"/>
      <c r="G10" s="223"/>
      <c r="H10" s="224"/>
      <c r="I10" s="222">
        <v>51349600</v>
      </c>
      <c r="J10" s="223">
        <f t="shared" si="3"/>
        <v>3520100</v>
      </c>
      <c r="K10" s="224">
        <v>54869700</v>
      </c>
      <c r="L10" s="222">
        <v>51349600</v>
      </c>
      <c r="M10" s="223">
        <f t="shared" si="4"/>
        <v>3520100</v>
      </c>
      <c r="N10" s="224">
        <v>54869700</v>
      </c>
    </row>
    <row r="11" spans="1:14" s="104" customFormat="1" ht="12" customHeight="1">
      <c r="A11" s="103" t="s">
        <v>137</v>
      </c>
      <c r="B11" s="259" t="s">
        <v>138</v>
      </c>
      <c r="C11" s="222"/>
      <c r="D11" s="223"/>
      <c r="E11" s="224"/>
      <c r="F11" s="222"/>
      <c r="G11" s="223"/>
      <c r="H11" s="224"/>
      <c r="I11" s="222">
        <v>28936612</v>
      </c>
      <c r="J11" s="223">
        <f t="shared" si="3"/>
        <v>-1550715</v>
      </c>
      <c r="K11" s="224">
        <v>27385897</v>
      </c>
      <c r="L11" s="222">
        <v>28936612</v>
      </c>
      <c r="M11" s="223">
        <f t="shared" si="4"/>
        <v>-1550715</v>
      </c>
      <c r="N11" s="224">
        <v>27385897</v>
      </c>
    </row>
    <row r="12" spans="1:14" s="104" customFormat="1" ht="12" customHeight="1">
      <c r="A12" s="103" t="s">
        <v>139</v>
      </c>
      <c r="B12" s="259" t="s">
        <v>140</v>
      </c>
      <c r="C12" s="222"/>
      <c r="D12" s="223"/>
      <c r="E12" s="224"/>
      <c r="F12" s="222"/>
      <c r="G12" s="223"/>
      <c r="H12" s="224"/>
      <c r="I12" s="222">
        <v>3462180</v>
      </c>
      <c r="J12" s="223">
        <f t="shared" si="3"/>
        <v>195571</v>
      </c>
      <c r="K12" s="224">
        <v>3657751</v>
      </c>
      <c r="L12" s="222">
        <v>3462180</v>
      </c>
      <c r="M12" s="223">
        <f t="shared" si="4"/>
        <v>195571</v>
      </c>
      <c r="N12" s="224">
        <v>3657751</v>
      </c>
    </row>
    <row r="13" spans="1:14" s="104" customFormat="1" ht="12" customHeight="1">
      <c r="A13" s="103" t="s">
        <v>141</v>
      </c>
      <c r="B13" s="259" t="s">
        <v>142</v>
      </c>
      <c r="C13" s="222"/>
      <c r="D13" s="223"/>
      <c r="E13" s="224"/>
      <c r="F13" s="222"/>
      <c r="G13" s="223"/>
      <c r="H13" s="224"/>
      <c r="I13" s="222"/>
      <c r="J13" s="223">
        <f t="shared" si="3"/>
        <v>13777177</v>
      </c>
      <c r="K13" s="224">
        <v>13777177</v>
      </c>
      <c r="L13" s="222"/>
      <c r="M13" s="223">
        <f t="shared" si="4"/>
        <v>13777177</v>
      </c>
      <c r="N13" s="224">
        <v>13777177</v>
      </c>
    </row>
    <row r="14" spans="1:14" s="3" customFormat="1" ht="12" customHeight="1" thickBot="1">
      <c r="A14" s="105" t="s">
        <v>143</v>
      </c>
      <c r="B14" s="260" t="s">
        <v>144</v>
      </c>
      <c r="C14" s="222"/>
      <c r="D14" s="223"/>
      <c r="E14" s="224"/>
      <c r="F14" s="222"/>
      <c r="G14" s="223"/>
      <c r="H14" s="224"/>
      <c r="I14" s="222"/>
      <c r="J14" s="223">
        <f t="shared" si="3"/>
        <v>2279307</v>
      </c>
      <c r="K14" s="224">
        <v>2279307</v>
      </c>
      <c r="L14" s="222"/>
      <c r="M14" s="223">
        <f t="shared" si="4"/>
        <v>2279307</v>
      </c>
      <c r="N14" s="224">
        <v>2279307</v>
      </c>
    </row>
    <row r="15" spans="1:14" s="3" customFormat="1" ht="12" customHeight="1" thickBot="1">
      <c r="A15" s="106" t="s">
        <v>18</v>
      </c>
      <c r="B15" s="261" t="s">
        <v>145</v>
      </c>
      <c r="C15" s="216">
        <f t="shared" ref="C15" si="5">+C16+C17+C18+C19+C20</f>
        <v>0</v>
      </c>
      <c r="D15" s="217">
        <f>+E15-C15</f>
        <v>594015</v>
      </c>
      <c r="E15" s="218">
        <f t="shared" ref="E15:F15" si="6">+E16+E17+E18+E19+E20</f>
        <v>594015</v>
      </c>
      <c r="F15" s="216">
        <f t="shared" si="6"/>
        <v>0</v>
      </c>
      <c r="G15" s="217">
        <f t="shared" ref="G15" si="7">+G16+G17+G18+G19+G20</f>
        <v>0</v>
      </c>
      <c r="H15" s="218"/>
      <c r="I15" s="216">
        <f>+I16+I17+I18+I19+I20</f>
        <v>55202300</v>
      </c>
      <c r="J15" s="217">
        <f t="shared" si="3"/>
        <v>24797700</v>
      </c>
      <c r="K15" s="218">
        <f>SUM(K16:K21)</f>
        <v>80000000</v>
      </c>
      <c r="L15" s="216">
        <f>+C15+F15+I15</f>
        <v>55202300</v>
      </c>
      <c r="M15" s="217">
        <f t="shared" si="4"/>
        <v>25391715</v>
      </c>
      <c r="N15" s="218">
        <f>+E15+H15+K15</f>
        <v>80594015</v>
      </c>
    </row>
    <row r="16" spans="1:14" s="3" customFormat="1" ht="12" customHeight="1">
      <c r="A16" s="102" t="s">
        <v>146</v>
      </c>
      <c r="B16" s="258" t="s">
        <v>147</v>
      </c>
      <c r="C16" s="219"/>
      <c r="D16" s="220"/>
      <c r="E16" s="221"/>
      <c r="F16" s="219"/>
      <c r="G16" s="220"/>
      <c r="H16" s="221"/>
      <c r="I16" s="219"/>
      <c r="J16" s="220"/>
      <c r="K16" s="221"/>
      <c r="L16" s="219"/>
      <c r="M16" s="220">
        <f t="shared" si="4"/>
        <v>0</v>
      </c>
      <c r="N16" s="221"/>
    </row>
    <row r="17" spans="1:14" s="3" customFormat="1" ht="12" customHeight="1">
      <c r="A17" s="103" t="s">
        <v>148</v>
      </c>
      <c r="B17" s="259" t="s">
        <v>149</v>
      </c>
      <c r="C17" s="222"/>
      <c r="D17" s="223"/>
      <c r="E17" s="224"/>
      <c r="F17" s="222"/>
      <c r="G17" s="223"/>
      <c r="H17" s="224"/>
      <c r="I17" s="222"/>
      <c r="J17" s="223"/>
      <c r="K17" s="224"/>
      <c r="L17" s="222"/>
      <c r="M17" s="223">
        <f t="shared" si="4"/>
        <v>0</v>
      </c>
      <c r="N17" s="224"/>
    </row>
    <row r="18" spans="1:14" s="3" customFormat="1" ht="12" customHeight="1">
      <c r="A18" s="103" t="s">
        <v>150</v>
      </c>
      <c r="B18" s="259" t="s">
        <v>151</v>
      </c>
      <c r="C18" s="222"/>
      <c r="D18" s="223"/>
      <c r="E18" s="224"/>
      <c r="F18" s="222"/>
      <c r="G18" s="223"/>
      <c r="H18" s="224"/>
      <c r="I18" s="222"/>
      <c r="J18" s="223"/>
      <c r="K18" s="224"/>
      <c r="L18" s="222"/>
      <c r="M18" s="223">
        <f t="shared" si="4"/>
        <v>0</v>
      </c>
      <c r="N18" s="224"/>
    </row>
    <row r="19" spans="1:14" s="3" customFormat="1" ht="12" customHeight="1">
      <c r="A19" s="103" t="s">
        <v>152</v>
      </c>
      <c r="B19" s="259" t="s">
        <v>153</v>
      </c>
      <c r="C19" s="222"/>
      <c r="D19" s="223"/>
      <c r="E19" s="224"/>
      <c r="F19" s="222"/>
      <c r="G19" s="223"/>
      <c r="H19" s="224"/>
      <c r="I19" s="222"/>
      <c r="J19" s="223"/>
      <c r="K19" s="224"/>
      <c r="L19" s="222"/>
      <c r="M19" s="223">
        <f t="shared" si="4"/>
        <v>0</v>
      </c>
      <c r="N19" s="224"/>
    </row>
    <row r="20" spans="1:14" s="3" customFormat="1" ht="12" customHeight="1">
      <c r="A20" s="103" t="s">
        <v>154</v>
      </c>
      <c r="B20" s="259" t="s">
        <v>155</v>
      </c>
      <c r="C20" s="222"/>
      <c r="D20" s="223">
        <f>+E20-C20</f>
        <v>594015</v>
      </c>
      <c r="E20" s="224">
        <v>594015</v>
      </c>
      <c r="F20" s="222"/>
      <c r="G20" s="223"/>
      <c r="H20" s="224"/>
      <c r="I20" s="222">
        <v>55202300</v>
      </c>
      <c r="J20" s="223">
        <f>+K20-I20</f>
        <v>24797700</v>
      </c>
      <c r="K20" s="224">
        <v>80000000</v>
      </c>
      <c r="L20" s="222">
        <f>+C20+F20+I20</f>
        <v>55202300</v>
      </c>
      <c r="M20" s="223">
        <f t="shared" si="4"/>
        <v>25391715</v>
      </c>
      <c r="N20" s="224">
        <f>+E20+H20+K20</f>
        <v>80594015</v>
      </c>
    </row>
    <row r="21" spans="1:14" s="104" customFormat="1" ht="12" customHeight="1" thickBot="1">
      <c r="A21" s="105" t="s">
        <v>156</v>
      </c>
      <c r="B21" s="260" t="s">
        <v>157</v>
      </c>
      <c r="C21" s="225"/>
      <c r="D21" s="226"/>
      <c r="E21" s="227"/>
      <c r="F21" s="225"/>
      <c r="G21" s="226"/>
      <c r="H21" s="227"/>
      <c r="I21" s="225"/>
      <c r="J21" s="226"/>
      <c r="K21" s="227"/>
      <c r="L21" s="225"/>
      <c r="M21" s="226">
        <f t="shared" si="4"/>
        <v>0</v>
      </c>
      <c r="N21" s="227"/>
    </row>
    <row r="22" spans="1:14" s="104" customFormat="1" ht="12" customHeight="1" thickBot="1">
      <c r="A22" s="106" t="s">
        <v>21</v>
      </c>
      <c r="B22" s="262" t="s">
        <v>158</v>
      </c>
      <c r="C22" s="216">
        <f t="shared" ref="C22" si="8">+C23+C24+C25+C26+C27</f>
        <v>0</v>
      </c>
      <c r="D22" s="217">
        <f t="shared" ref="D22:G22" si="9">+D23+D24+D25+D26+D27</f>
        <v>0</v>
      </c>
      <c r="E22" s="218"/>
      <c r="F22" s="216">
        <f t="shared" ref="F22" si="10">+F23+F24+F25+F26+F27</f>
        <v>0</v>
      </c>
      <c r="G22" s="217">
        <f t="shared" si="9"/>
        <v>0</v>
      </c>
      <c r="H22" s="218"/>
      <c r="I22" s="216">
        <f>+I23+I24+I25+I26+I27</f>
        <v>0</v>
      </c>
      <c r="J22" s="217">
        <f>+K22-I22</f>
        <v>5882615</v>
      </c>
      <c r="K22" s="218">
        <f>SUM(K23:K28)</f>
        <v>5882615</v>
      </c>
      <c r="L22" s="216"/>
      <c r="M22" s="217">
        <f t="shared" si="4"/>
        <v>5882615</v>
      </c>
      <c r="N22" s="218">
        <f>SUM(N23:N28)</f>
        <v>5882615</v>
      </c>
    </row>
    <row r="23" spans="1:14" s="104" customFormat="1" ht="12" customHeight="1">
      <c r="A23" s="102" t="s">
        <v>159</v>
      </c>
      <c r="B23" s="258" t="s">
        <v>160</v>
      </c>
      <c r="C23" s="219"/>
      <c r="D23" s="220"/>
      <c r="E23" s="221"/>
      <c r="F23" s="219"/>
      <c r="G23" s="220"/>
      <c r="H23" s="221"/>
      <c r="I23" s="219"/>
      <c r="J23" s="220">
        <v>140</v>
      </c>
      <c r="K23" s="221">
        <v>5882615</v>
      </c>
      <c r="L23" s="219"/>
      <c r="M23" s="220">
        <f t="shared" si="4"/>
        <v>5882615</v>
      </c>
      <c r="N23" s="221">
        <v>5882615</v>
      </c>
    </row>
    <row r="24" spans="1:14" s="3" customFormat="1" ht="12" customHeight="1">
      <c r="A24" s="103" t="s">
        <v>161</v>
      </c>
      <c r="B24" s="259" t="s">
        <v>162</v>
      </c>
      <c r="C24" s="222"/>
      <c r="D24" s="223"/>
      <c r="E24" s="224"/>
      <c r="F24" s="222"/>
      <c r="G24" s="223"/>
      <c r="H24" s="224"/>
      <c r="I24" s="222"/>
      <c r="J24" s="223"/>
      <c r="K24" s="224"/>
      <c r="L24" s="222"/>
      <c r="M24" s="223">
        <f t="shared" si="4"/>
        <v>0</v>
      </c>
      <c r="N24" s="224"/>
    </row>
    <row r="25" spans="1:14" s="104" customFormat="1" ht="12" customHeight="1">
      <c r="A25" s="103" t="s">
        <v>163</v>
      </c>
      <c r="B25" s="259" t="s">
        <v>164</v>
      </c>
      <c r="C25" s="222"/>
      <c r="D25" s="223"/>
      <c r="E25" s="224"/>
      <c r="F25" s="222"/>
      <c r="G25" s="223"/>
      <c r="H25" s="224"/>
      <c r="I25" s="222"/>
      <c r="J25" s="223"/>
      <c r="K25" s="224"/>
      <c r="L25" s="222"/>
      <c r="M25" s="223">
        <f t="shared" si="4"/>
        <v>0</v>
      </c>
      <c r="N25" s="224"/>
    </row>
    <row r="26" spans="1:14" s="104" customFormat="1" ht="12" customHeight="1">
      <c r="A26" s="103" t="s">
        <v>165</v>
      </c>
      <c r="B26" s="259" t="s">
        <v>166</v>
      </c>
      <c r="C26" s="222"/>
      <c r="D26" s="223"/>
      <c r="E26" s="224"/>
      <c r="F26" s="222"/>
      <c r="G26" s="223"/>
      <c r="H26" s="224"/>
      <c r="I26" s="222"/>
      <c r="J26" s="223"/>
      <c r="K26" s="224"/>
      <c r="L26" s="222"/>
      <c r="M26" s="223">
        <f t="shared" si="4"/>
        <v>0</v>
      </c>
      <c r="N26" s="224"/>
    </row>
    <row r="27" spans="1:14" s="104" customFormat="1" ht="12" customHeight="1">
      <c r="A27" s="103" t="s">
        <v>167</v>
      </c>
      <c r="B27" s="259" t="s">
        <v>168</v>
      </c>
      <c r="C27" s="222"/>
      <c r="D27" s="223"/>
      <c r="E27" s="224"/>
      <c r="F27" s="222"/>
      <c r="G27" s="223"/>
      <c r="H27" s="224"/>
      <c r="I27" s="222"/>
      <c r="J27" s="223">
        <f>+K27-I27</f>
        <v>0</v>
      </c>
      <c r="K27" s="224"/>
      <c r="L27" s="222"/>
      <c r="M27" s="223">
        <f t="shared" si="4"/>
        <v>0</v>
      </c>
      <c r="N27" s="224"/>
    </row>
    <row r="28" spans="1:14" s="104" customFormat="1" ht="12" customHeight="1" thickBot="1">
      <c r="A28" s="105" t="s">
        <v>169</v>
      </c>
      <c r="B28" s="260" t="s">
        <v>170</v>
      </c>
      <c r="C28" s="225"/>
      <c r="D28" s="226"/>
      <c r="E28" s="227"/>
      <c r="F28" s="225"/>
      <c r="G28" s="226"/>
      <c r="H28" s="227"/>
      <c r="I28" s="225"/>
      <c r="J28" s="226"/>
      <c r="K28" s="227"/>
      <c r="L28" s="225"/>
      <c r="M28" s="226">
        <f t="shared" si="4"/>
        <v>0</v>
      </c>
      <c r="N28" s="227"/>
    </row>
    <row r="29" spans="1:14" s="104" customFormat="1" ht="12" customHeight="1" thickBot="1">
      <c r="A29" s="106" t="s">
        <v>171</v>
      </c>
      <c r="B29" s="107" t="s">
        <v>172</v>
      </c>
      <c r="C29" s="216">
        <f t="shared" ref="C29" si="11">+C30+C31+C32+C33+C34+C35+C36</f>
        <v>0</v>
      </c>
      <c r="D29" s="238">
        <f t="shared" ref="D29:G29" si="12">+D30+D31+D32+D33+D34+D35+D36</f>
        <v>0</v>
      </c>
      <c r="E29" s="218"/>
      <c r="F29" s="216">
        <f t="shared" ref="F29" si="13">+F30+F31+F32+F33+F34+F35+F36</f>
        <v>0</v>
      </c>
      <c r="G29" s="238">
        <f t="shared" si="12"/>
        <v>0</v>
      </c>
      <c r="H29" s="218"/>
      <c r="I29" s="216">
        <f>+I30+I31+I32+I33+I34+I35+I36</f>
        <v>95400000</v>
      </c>
      <c r="J29" s="238">
        <f>+K29-I29</f>
        <v>34704834</v>
      </c>
      <c r="K29" s="218">
        <f>SUM(K30:K36)</f>
        <v>130104834</v>
      </c>
      <c r="L29" s="216">
        <f>+L30+L31+L32+L33+L34+L35+L36</f>
        <v>95400000</v>
      </c>
      <c r="M29" s="216">
        <f t="shared" si="4"/>
        <v>34704834</v>
      </c>
      <c r="N29" s="218">
        <f>+N30+N31+N32+N33+N34+N35+N36</f>
        <v>130104834</v>
      </c>
    </row>
    <row r="30" spans="1:14" s="104" customFormat="1" ht="12" customHeight="1">
      <c r="A30" s="102" t="s">
        <v>173</v>
      </c>
      <c r="B30" s="258" t="s">
        <v>174</v>
      </c>
      <c r="C30" s="219"/>
      <c r="D30" s="219"/>
      <c r="E30" s="221"/>
      <c r="F30" s="219"/>
      <c r="G30" s="219"/>
      <c r="H30" s="221"/>
      <c r="I30" s="219">
        <v>7700000</v>
      </c>
      <c r="J30" s="219">
        <f>+K30-I30</f>
        <v>2300000</v>
      </c>
      <c r="K30" s="221">
        <v>10000000</v>
      </c>
      <c r="L30" s="219">
        <v>7700000</v>
      </c>
      <c r="M30" s="219">
        <f t="shared" si="4"/>
        <v>2300000</v>
      </c>
      <c r="N30" s="221">
        <v>10000000</v>
      </c>
    </row>
    <row r="31" spans="1:14" s="104" customFormat="1" ht="12" customHeight="1">
      <c r="A31" s="103" t="s">
        <v>175</v>
      </c>
      <c r="B31" s="259" t="s">
        <v>176</v>
      </c>
      <c r="C31" s="222"/>
      <c r="D31" s="222"/>
      <c r="E31" s="224"/>
      <c r="F31" s="222"/>
      <c r="G31" s="222"/>
      <c r="H31" s="224"/>
      <c r="I31" s="222"/>
      <c r="J31" s="222"/>
      <c r="K31" s="224"/>
      <c r="L31" s="222"/>
      <c r="M31" s="222">
        <f t="shared" si="4"/>
        <v>0</v>
      </c>
      <c r="N31" s="224"/>
    </row>
    <row r="32" spans="1:14" s="104" customFormat="1" ht="12" customHeight="1">
      <c r="A32" s="103" t="s">
        <v>177</v>
      </c>
      <c r="B32" s="259" t="s">
        <v>178</v>
      </c>
      <c r="C32" s="222"/>
      <c r="D32" s="222"/>
      <c r="E32" s="224"/>
      <c r="F32" s="222"/>
      <c r="G32" s="222"/>
      <c r="H32" s="224"/>
      <c r="I32" s="222">
        <v>82000000</v>
      </c>
      <c r="J32" s="222">
        <f>+K32-I32</f>
        <v>0</v>
      </c>
      <c r="K32" s="224">
        <v>82000000</v>
      </c>
      <c r="L32" s="222">
        <v>82000000</v>
      </c>
      <c r="M32" s="222">
        <f t="shared" si="4"/>
        <v>0</v>
      </c>
      <c r="N32" s="224">
        <v>82000000</v>
      </c>
    </row>
    <row r="33" spans="1:14" s="104" customFormat="1" ht="12" customHeight="1">
      <c r="A33" s="103" t="s">
        <v>179</v>
      </c>
      <c r="B33" s="259" t="s">
        <v>180</v>
      </c>
      <c r="C33" s="222"/>
      <c r="D33" s="222"/>
      <c r="E33" s="224"/>
      <c r="F33" s="222"/>
      <c r="G33" s="222"/>
      <c r="H33" s="224"/>
      <c r="I33" s="222"/>
      <c r="J33" s="222"/>
      <c r="K33" s="224"/>
      <c r="L33" s="222"/>
      <c r="M33" s="222">
        <f t="shared" si="4"/>
        <v>0</v>
      </c>
      <c r="N33" s="224"/>
    </row>
    <row r="34" spans="1:14" s="104" customFormat="1" ht="12" customHeight="1">
      <c r="A34" s="103" t="s">
        <v>181</v>
      </c>
      <c r="B34" s="259" t="s">
        <v>182</v>
      </c>
      <c r="C34" s="222"/>
      <c r="D34" s="222"/>
      <c r="E34" s="224"/>
      <c r="F34" s="222"/>
      <c r="G34" s="222"/>
      <c r="H34" s="224"/>
      <c r="I34" s="222">
        <v>4700000</v>
      </c>
      <c r="J34" s="222">
        <f>+K34-I34</f>
        <v>403590</v>
      </c>
      <c r="K34" s="224">
        <v>5103590</v>
      </c>
      <c r="L34" s="222">
        <v>4700000</v>
      </c>
      <c r="M34" s="222">
        <f t="shared" si="4"/>
        <v>403590</v>
      </c>
      <c r="N34" s="224">
        <v>5103590</v>
      </c>
    </row>
    <row r="35" spans="1:14" s="104" customFormat="1" ht="12" customHeight="1">
      <c r="A35" s="103" t="s">
        <v>183</v>
      </c>
      <c r="B35" s="259" t="s">
        <v>184</v>
      </c>
      <c r="C35" s="222"/>
      <c r="D35" s="222"/>
      <c r="E35" s="224"/>
      <c r="F35" s="222"/>
      <c r="G35" s="222"/>
      <c r="H35" s="224"/>
      <c r="I35" s="222"/>
      <c r="J35" s="222"/>
      <c r="K35" s="224"/>
      <c r="L35" s="222"/>
      <c r="M35" s="222">
        <f t="shared" si="4"/>
        <v>0</v>
      </c>
      <c r="N35" s="224"/>
    </row>
    <row r="36" spans="1:14" s="104" customFormat="1" ht="12" customHeight="1" thickBot="1">
      <c r="A36" s="105" t="s">
        <v>185</v>
      </c>
      <c r="B36" s="260" t="s">
        <v>186</v>
      </c>
      <c r="C36" s="225"/>
      <c r="D36" s="225"/>
      <c r="E36" s="227"/>
      <c r="F36" s="225"/>
      <c r="G36" s="225"/>
      <c r="H36" s="227"/>
      <c r="I36" s="225">
        <v>1000000</v>
      </c>
      <c r="J36" s="225">
        <f t="shared" ref="J36:J41" si="14">+K36-I36</f>
        <v>32001244</v>
      </c>
      <c r="K36" s="227">
        <v>33001244</v>
      </c>
      <c r="L36" s="225">
        <v>1000000</v>
      </c>
      <c r="M36" s="225">
        <f t="shared" si="4"/>
        <v>32001244</v>
      </c>
      <c r="N36" s="227">
        <v>33001244</v>
      </c>
    </row>
    <row r="37" spans="1:14" s="104" customFormat="1" ht="12" customHeight="1" thickBot="1">
      <c r="A37" s="106" t="s">
        <v>27</v>
      </c>
      <c r="B37" s="107" t="s">
        <v>187</v>
      </c>
      <c r="C37" s="216"/>
      <c r="D37" s="217">
        <f>+E37-C37</f>
        <v>0</v>
      </c>
      <c r="E37" s="218"/>
      <c r="F37" s="216">
        <f t="shared" ref="F37" si="15">SUM(F38:F48)</f>
        <v>4474000</v>
      </c>
      <c r="G37" s="263">
        <f>+H37-F37</f>
        <v>1199500</v>
      </c>
      <c r="H37" s="218">
        <f t="shared" ref="H37:I37" si="16">SUM(H38:H48)</f>
        <v>5673500</v>
      </c>
      <c r="I37" s="216">
        <f t="shared" si="16"/>
        <v>5080000</v>
      </c>
      <c r="J37" s="217">
        <f t="shared" si="14"/>
        <v>12365223</v>
      </c>
      <c r="K37" s="218">
        <f t="shared" ref="K37:L37" si="17">SUM(K38:K48)</f>
        <v>17445223</v>
      </c>
      <c r="L37" s="216">
        <f t="shared" si="17"/>
        <v>9554000</v>
      </c>
      <c r="M37" s="217">
        <f t="shared" si="4"/>
        <v>13564723</v>
      </c>
      <c r="N37" s="218">
        <f t="shared" ref="N37" si="18">SUM(N38:N48)</f>
        <v>23118723</v>
      </c>
    </row>
    <row r="38" spans="1:14" s="104" customFormat="1" ht="12" customHeight="1">
      <c r="A38" s="102" t="s">
        <v>188</v>
      </c>
      <c r="B38" s="258" t="s">
        <v>189</v>
      </c>
      <c r="C38" s="219"/>
      <c r="D38" s="220"/>
      <c r="E38" s="221"/>
      <c r="F38" s="219"/>
      <c r="G38" s="220"/>
      <c r="H38" s="221"/>
      <c r="I38" s="219"/>
      <c r="J38" s="220">
        <f t="shared" si="14"/>
        <v>300000</v>
      </c>
      <c r="K38" s="221">
        <v>300000</v>
      </c>
      <c r="L38" s="219"/>
      <c r="M38" s="220">
        <f t="shared" si="4"/>
        <v>300000</v>
      </c>
      <c r="N38" s="221">
        <v>300000</v>
      </c>
    </row>
    <row r="39" spans="1:14" s="104" customFormat="1" ht="12" customHeight="1">
      <c r="A39" s="103" t="s">
        <v>190</v>
      </c>
      <c r="B39" s="259" t="s">
        <v>191</v>
      </c>
      <c r="C39" s="222"/>
      <c r="D39" s="223"/>
      <c r="E39" s="224"/>
      <c r="F39" s="222">
        <v>410000</v>
      </c>
      <c r="G39" s="223">
        <f>+H39-F39</f>
        <v>545000</v>
      </c>
      <c r="H39" s="224">
        <v>955000</v>
      </c>
      <c r="I39" s="222"/>
      <c r="J39" s="223">
        <f t="shared" si="14"/>
        <v>1000000</v>
      </c>
      <c r="K39" s="224">
        <v>1000000</v>
      </c>
      <c r="L39" s="222">
        <v>410000</v>
      </c>
      <c r="M39" s="223">
        <f t="shared" si="4"/>
        <v>1545000</v>
      </c>
      <c r="N39" s="224">
        <v>1955000</v>
      </c>
    </row>
    <row r="40" spans="1:14" s="104" customFormat="1" ht="12" customHeight="1">
      <c r="A40" s="103" t="s">
        <v>192</v>
      </c>
      <c r="B40" s="259" t="s">
        <v>193</v>
      </c>
      <c r="C40" s="222"/>
      <c r="D40" s="223"/>
      <c r="E40" s="224"/>
      <c r="F40" s="222"/>
      <c r="G40" s="223"/>
      <c r="H40" s="224"/>
      <c r="I40" s="222"/>
      <c r="J40" s="223">
        <f t="shared" si="14"/>
        <v>0</v>
      </c>
      <c r="K40" s="224"/>
      <c r="L40" s="222"/>
      <c r="M40" s="223">
        <f t="shared" si="4"/>
        <v>0</v>
      </c>
      <c r="N40" s="224"/>
    </row>
    <row r="41" spans="1:14" s="104" customFormat="1" ht="12" customHeight="1">
      <c r="A41" s="103" t="s">
        <v>194</v>
      </c>
      <c r="B41" s="259" t="s">
        <v>195</v>
      </c>
      <c r="C41" s="222"/>
      <c r="D41" s="223"/>
      <c r="E41" s="224"/>
      <c r="F41" s="222"/>
      <c r="G41" s="223"/>
      <c r="H41" s="224"/>
      <c r="I41" s="222">
        <v>1530000</v>
      </c>
      <c r="J41" s="223">
        <f t="shared" si="14"/>
        <v>7101502</v>
      </c>
      <c r="K41" s="224">
        <v>8631502</v>
      </c>
      <c r="L41" s="222">
        <v>1530000</v>
      </c>
      <c r="M41" s="223">
        <f t="shared" si="4"/>
        <v>7101502</v>
      </c>
      <c r="N41" s="224">
        <v>8631502</v>
      </c>
    </row>
    <row r="42" spans="1:14" s="104" customFormat="1" ht="12" customHeight="1">
      <c r="A42" s="103" t="s">
        <v>196</v>
      </c>
      <c r="B42" s="259" t="s">
        <v>197</v>
      </c>
      <c r="C42" s="222"/>
      <c r="D42" s="223"/>
      <c r="E42" s="224"/>
      <c r="F42" s="222">
        <v>3200000</v>
      </c>
      <c r="G42" s="223">
        <f>+H42-F42</f>
        <v>654500</v>
      </c>
      <c r="H42" s="224">
        <v>3854500</v>
      </c>
      <c r="I42" s="222"/>
      <c r="J42" s="223"/>
      <c r="K42" s="224"/>
      <c r="L42" s="222">
        <v>3200000</v>
      </c>
      <c r="M42" s="223">
        <f t="shared" si="4"/>
        <v>654500</v>
      </c>
      <c r="N42" s="224">
        <v>3854500</v>
      </c>
    </row>
    <row r="43" spans="1:14" s="104" customFormat="1" ht="12" customHeight="1">
      <c r="A43" s="103" t="s">
        <v>198</v>
      </c>
      <c r="B43" s="259" t="s">
        <v>199</v>
      </c>
      <c r="C43" s="222"/>
      <c r="D43" s="223"/>
      <c r="E43" s="224"/>
      <c r="F43" s="222">
        <v>864000</v>
      </c>
      <c r="G43" s="223">
        <f>+H43-F43</f>
        <v>0</v>
      </c>
      <c r="H43" s="224">
        <v>864000</v>
      </c>
      <c r="I43" s="222"/>
      <c r="J43" s="223">
        <f>+K43-I43</f>
        <v>3332553</v>
      </c>
      <c r="K43" s="224">
        <v>3332553</v>
      </c>
      <c r="L43" s="222">
        <v>864000</v>
      </c>
      <c r="M43" s="223">
        <f t="shared" si="4"/>
        <v>3332553</v>
      </c>
      <c r="N43" s="224">
        <v>4196553</v>
      </c>
    </row>
    <row r="44" spans="1:14" s="104" customFormat="1" ht="12" customHeight="1">
      <c r="A44" s="103" t="s">
        <v>200</v>
      </c>
      <c r="B44" s="259" t="s">
        <v>201</v>
      </c>
      <c r="C44" s="222"/>
      <c r="D44" s="223"/>
      <c r="E44" s="224"/>
      <c r="F44" s="222"/>
      <c r="G44" s="223"/>
      <c r="H44" s="224"/>
      <c r="I44" s="222"/>
      <c r="J44" s="223">
        <f>+K44-I44</f>
        <v>631168</v>
      </c>
      <c r="K44" s="224">
        <v>631168</v>
      </c>
      <c r="L44" s="222"/>
      <c r="M44" s="223">
        <f t="shared" si="4"/>
        <v>631168</v>
      </c>
      <c r="N44" s="224">
        <v>631168</v>
      </c>
    </row>
    <row r="45" spans="1:14" s="104" customFormat="1" ht="12" customHeight="1">
      <c r="A45" s="103" t="s">
        <v>202</v>
      </c>
      <c r="B45" s="259" t="s">
        <v>203</v>
      </c>
      <c r="C45" s="222"/>
      <c r="D45" s="223">
        <f>+E45-C45</f>
        <v>0</v>
      </c>
      <c r="E45" s="224"/>
      <c r="F45" s="222"/>
      <c r="G45" s="223">
        <f>+H45-F45</f>
        <v>0</v>
      </c>
      <c r="H45" s="224"/>
      <c r="I45" s="222">
        <v>450000</v>
      </c>
      <c r="J45" s="223">
        <f>+K45-I45</f>
        <v>0</v>
      </c>
      <c r="K45" s="224">
        <v>450000</v>
      </c>
      <c r="L45" s="222">
        <v>450000</v>
      </c>
      <c r="M45" s="223">
        <f t="shared" si="4"/>
        <v>0</v>
      </c>
      <c r="N45" s="224">
        <v>450000</v>
      </c>
    </row>
    <row r="46" spans="1:14" s="104" customFormat="1" ht="12" customHeight="1">
      <c r="A46" s="103" t="s">
        <v>204</v>
      </c>
      <c r="B46" s="259" t="s">
        <v>205</v>
      </c>
      <c r="C46" s="222"/>
      <c r="D46" s="264"/>
      <c r="E46" s="224"/>
      <c r="F46" s="222"/>
      <c r="G46" s="264"/>
      <c r="H46" s="224"/>
      <c r="I46" s="222"/>
      <c r="J46" s="264"/>
      <c r="K46" s="224"/>
      <c r="L46" s="222"/>
      <c r="M46" s="223">
        <f t="shared" si="4"/>
        <v>0</v>
      </c>
      <c r="N46" s="224"/>
    </row>
    <row r="47" spans="1:14" s="104" customFormat="1" ht="12" customHeight="1">
      <c r="A47" s="105" t="s">
        <v>206</v>
      </c>
      <c r="B47" s="260" t="s">
        <v>207</v>
      </c>
      <c r="C47" s="225"/>
      <c r="D47" s="265"/>
      <c r="E47" s="227"/>
      <c r="F47" s="225"/>
      <c r="G47" s="265"/>
      <c r="H47" s="227"/>
      <c r="I47" s="225"/>
      <c r="J47" s="265">
        <f>+K47-I47</f>
        <v>0</v>
      </c>
      <c r="K47" s="227"/>
      <c r="L47" s="225"/>
      <c r="M47" s="226">
        <f t="shared" si="4"/>
        <v>0</v>
      </c>
      <c r="N47" s="227"/>
    </row>
    <row r="48" spans="1:14" s="104" customFormat="1" ht="12" customHeight="1" thickBot="1">
      <c r="A48" s="105" t="s">
        <v>208</v>
      </c>
      <c r="B48" s="260" t="s">
        <v>209</v>
      </c>
      <c r="C48" s="225"/>
      <c r="D48" s="265">
        <f>+E48-C48</f>
        <v>0</v>
      </c>
      <c r="E48" s="227"/>
      <c r="F48" s="225"/>
      <c r="G48" s="265"/>
      <c r="H48" s="227"/>
      <c r="I48" s="225">
        <v>3100000</v>
      </c>
      <c r="J48" s="265">
        <f>+K48-I48</f>
        <v>0</v>
      </c>
      <c r="K48" s="227">
        <v>3100000</v>
      </c>
      <c r="L48" s="225">
        <v>3100000</v>
      </c>
      <c r="M48" s="226">
        <f t="shared" si="4"/>
        <v>0</v>
      </c>
      <c r="N48" s="227">
        <v>3100000</v>
      </c>
    </row>
    <row r="49" spans="1:14" s="104" customFormat="1" ht="12" customHeight="1" thickBot="1">
      <c r="A49" s="106" t="s">
        <v>30</v>
      </c>
      <c r="B49" s="107" t="s">
        <v>210</v>
      </c>
      <c r="C49" s="216">
        <f t="shared" ref="C49" si="19">SUM(C50:C54)</f>
        <v>0</v>
      </c>
      <c r="D49" s="217">
        <f t="shared" ref="D49:J49" si="20">SUM(D50:D54)</f>
        <v>0</v>
      </c>
      <c r="E49" s="218"/>
      <c r="F49" s="216">
        <f t="shared" ref="F49" si="21">SUM(F50:F54)</f>
        <v>0</v>
      </c>
      <c r="G49" s="217">
        <f t="shared" si="20"/>
        <v>0</v>
      </c>
      <c r="H49" s="218"/>
      <c r="I49" s="216">
        <f>SUM(I50:I54)</f>
        <v>0</v>
      </c>
      <c r="J49" s="217">
        <f t="shared" si="20"/>
        <v>0</v>
      </c>
      <c r="K49" s="218"/>
      <c r="L49" s="216"/>
      <c r="M49" s="217">
        <f t="shared" si="4"/>
        <v>0</v>
      </c>
      <c r="N49" s="218"/>
    </row>
    <row r="50" spans="1:14" s="104" customFormat="1" ht="12" customHeight="1">
      <c r="A50" s="102" t="s">
        <v>211</v>
      </c>
      <c r="B50" s="258" t="s">
        <v>212</v>
      </c>
      <c r="C50" s="219"/>
      <c r="D50" s="266"/>
      <c r="E50" s="221"/>
      <c r="F50" s="219"/>
      <c r="G50" s="266"/>
      <c r="H50" s="221"/>
      <c r="I50" s="219"/>
      <c r="J50" s="266"/>
      <c r="K50" s="221"/>
      <c r="L50" s="219"/>
      <c r="M50" s="220">
        <f t="shared" si="4"/>
        <v>0</v>
      </c>
      <c r="N50" s="221"/>
    </row>
    <row r="51" spans="1:14" s="104" customFormat="1" ht="12" customHeight="1">
      <c r="A51" s="103" t="s">
        <v>213</v>
      </c>
      <c r="B51" s="259" t="s">
        <v>214</v>
      </c>
      <c r="C51" s="222"/>
      <c r="D51" s="264"/>
      <c r="E51" s="224"/>
      <c r="F51" s="222"/>
      <c r="G51" s="264"/>
      <c r="H51" s="224"/>
      <c r="I51" s="222"/>
      <c r="J51" s="264"/>
      <c r="K51" s="224"/>
      <c r="L51" s="222"/>
      <c r="M51" s="223">
        <f t="shared" si="4"/>
        <v>0</v>
      </c>
      <c r="N51" s="224"/>
    </row>
    <row r="52" spans="1:14" s="104" customFormat="1" ht="12" customHeight="1">
      <c r="A52" s="103" t="s">
        <v>215</v>
      </c>
      <c r="B52" s="259" t="s">
        <v>216</v>
      </c>
      <c r="C52" s="222"/>
      <c r="D52" s="264"/>
      <c r="E52" s="224"/>
      <c r="F52" s="222"/>
      <c r="G52" s="264"/>
      <c r="H52" s="224"/>
      <c r="I52" s="222"/>
      <c r="J52" s="264"/>
      <c r="K52" s="224"/>
      <c r="L52" s="222"/>
      <c r="M52" s="223">
        <f t="shared" si="4"/>
        <v>0</v>
      </c>
      <c r="N52" s="224"/>
    </row>
    <row r="53" spans="1:14" s="104" customFormat="1" ht="12" customHeight="1">
      <c r="A53" s="103" t="s">
        <v>217</v>
      </c>
      <c r="B53" s="259" t="s">
        <v>218</v>
      </c>
      <c r="C53" s="222"/>
      <c r="D53" s="264"/>
      <c r="E53" s="224"/>
      <c r="F53" s="222"/>
      <c r="G53" s="264"/>
      <c r="H53" s="224"/>
      <c r="I53" s="222"/>
      <c r="J53" s="264"/>
      <c r="K53" s="224"/>
      <c r="L53" s="222"/>
      <c r="M53" s="223">
        <f t="shared" si="4"/>
        <v>0</v>
      </c>
      <c r="N53" s="224"/>
    </row>
    <row r="54" spans="1:14" s="104" customFormat="1" ht="12" customHeight="1" thickBot="1">
      <c r="A54" s="105" t="s">
        <v>219</v>
      </c>
      <c r="B54" s="260" t="s">
        <v>220</v>
      </c>
      <c r="C54" s="225"/>
      <c r="D54" s="265"/>
      <c r="E54" s="227"/>
      <c r="F54" s="225"/>
      <c r="G54" s="265"/>
      <c r="H54" s="227"/>
      <c r="I54" s="225"/>
      <c r="J54" s="265"/>
      <c r="K54" s="227"/>
      <c r="L54" s="225"/>
      <c r="M54" s="226">
        <f t="shared" si="4"/>
        <v>0</v>
      </c>
      <c r="N54" s="227"/>
    </row>
    <row r="55" spans="1:14" s="104" customFormat="1" ht="12" customHeight="1" thickBot="1">
      <c r="A55" s="106" t="s">
        <v>221</v>
      </c>
      <c r="B55" s="107" t="s">
        <v>222</v>
      </c>
      <c r="C55" s="216">
        <f t="shared" ref="C55" si="22">SUM(C56:C58)</f>
        <v>0</v>
      </c>
      <c r="D55" s="217">
        <f t="shared" ref="D55:G55" si="23">SUM(D56:D58)</f>
        <v>0</v>
      </c>
      <c r="E55" s="218"/>
      <c r="F55" s="216">
        <f t="shared" ref="F55" si="24">SUM(F56:F58)</f>
        <v>0</v>
      </c>
      <c r="G55" s="217">
        <f t="shared" si="23"/>
        <v>0</v>
      </c>
      <c r="H55" s="218"/>
      <c r="I55" s="216">
        <f>SUM(I56:I58)</f>
        <v>1960000</v>
      </c>
      <c r="J55" s="217">
        <f>+K55-I55</f>
        <v>0</v>
      </c>
      <c r="K55" s="218">
        <f>SUM(K56:K58)</f>
        <v>1960000</v>
      </c>
      <c r="L55" s="216">
        <v>1960000</v>
      </c>
      <c r="M55" s="217">
        <f t="shared" si="4"/>
        <v>0</v>
      </c>
      <c r="N55" s="218">
        <v>1960000</v>
      </c>
    </row>
    <row r="56" spans="1:14" s="104" customFormat="1" ht="12" customHeight="1">
      <c r="A56" s="102" t="s">
        <v>223</v>
      </c>
      <c r="B56" s="258" t="s">
        <v>224</v>
      </c>
      <c r="C56" s="219"/>
      <c r="D56" s="220"/>
      <c r="E56" s="221"/>
      <c r="F56" s="219"/>
      <c r="G56" s="220"/>
      <c r="H56" s="221"/>
      <c r="I56" s="219"/>
      <c r="J56" s="220"/>
      <c r="K56" s="221"/>
      <c r="L56" s="219"/>
      <c r="M56" s="220">
        <f t="shared" si="4"/>
        <v>0</v>
      </c>
      <c r="N56" s="221"/>
    </row>
    <row r="57" spans="1:14" s="104" customFormat="1" ht="12" customHeight="1">
      <c r="A57" s="103" t="s">
        <v>225</v>
      </c>
      <c r="B57" s="259" t="s">
        <v>226</v>
      </c>
      <c r="C57" s="222"/>
      <c r="D57" s="223"/>
      <c r="E57" s="224"/>
      <c r="F57" s="222"/>
      <c r="G57" s="223"/>
      <c r="H57" s="224"/>
      <c r="I57" s="222"/>
      <c r="J57" s="223"/>
      <c r="K57" s="224"/>
      <c r="L57" s="222"/>
      <c r="M57" s="223">
        <f t="shared" si="4"/>
        <v>0</v>
      </c>
      <c r="N57" s="224"/>
    </row>
    <row r="58" spans="1:14" s="104" customFormat="1" ht="12" customHeight="1">
      <c r="A58" s="103" t="s">
        <v>227</v>
      </c>
      <c r="B58" s="259" t="s">
        <v>228</v>
      </c>
      <c r="C58" s="222"/>
      <c r="D58" s="223"/>
      <c r="E58" s="224"/>
      <c r="F58" s="222"/>
      <c r="G58" s="223"/>
      <c r="H58" s="224"/>
      <c r="I58" s="222">
        <v>1960000</v>
      </c>
      <c r="J58" s="223">
        <f>+K58-I58</f>
        <v>0</v>
      </c>
      <c r="K58" s="224">
        <v>1960000</v>
      </c>
      <c r="L58" s="222">
        <v>1960000</v>
      </c>
      <c r="M58" s="223">
        <f t="shared" si="4"/>
        <v>0</v>
      </c>
      <c r="N58" s="224">
        <v>1960000</v>
      </c>
    </row>
    <row r="59" spans="1:14" s="104" customFormat="1" ht="12" customHeight="1" thickBot="1">
      <c r="A59" s="105" t="s">
        <v>229</v>
      </c>
      <c r="B59" s="260" t="s">
        <v>230</v>
      </c>
      <c r="C59" s="225"/>
      <c r="D59" s="226"/>
      <c r="E59" s="227"/>
      <c r="F59" s="225"/>
      <c r="G59" s="226"/>
      <c r="H59" s="227"/>
      <c r="I59" s="225"/>
      <c r="J59" s="226"/>
      <c r="K59" s="227"/>
      <c r="L59" s="225"/>
      <c r="M59" s="226">
        <f t="shared" si="4"/>
        <v>0</v>
      </c>
      <c r="N59" s="227"/>
    </row>
    <row r="60" spans="1:14" s="104" customFormat="1" ht="12" customHeight="1" thickBot="1">
      <c r="A60" s="106" t="s">
        <v>35</v>
      </c>
      <c r="B60" s="261" t="s">
        <v>231</v>
      </c>
      <c r="C60" s="216">
        <f t="shared" ref="C60" si="25">SUM(C61:C63)</f>
        <v>0</v>
      </c>
      <c r="D60" s="217">
        <f t="shared" ref="D60:G60" si="26">SUM(D61:D63)</f>
        <v>0</v>
      </c>
      <c r="E60" s="218"/>
      <c r="F60" s="216">
        <f t="shared" ref="F60" si="27">SUM(F61:F63)</f>
        <v>0</v>
      </c>
      <c r="G60" s="217">
        <f t="shared" si="26"/>
        <v>0</v>
      </c>
      <c r="H60" s="218"/>
      <c r="I60" s="216">
        <f>SUM(I61:I63)</f>
        <v>0</v>
      </c>
      <c r="J60" s="217">
        <f>+K60-I60</f>
        <v>141056010</v>
      </c>
      <c r="K60" s="218">
        <f>SUM(K61:K64)</f>
        <v>141056010</v>
      </c>
      <c r="L60" s="216"/>
      <c r="M60" s="217">
        <f t="shared" si="4"/>
        <v>141056010</v>
      </c>
      <c r="N60" s="218">
        <f>SUM(N61:N64)</f>
        <v>141056010</v>
      </c>
    </row>
    <row r="61" spans="1:14" s="104" customFormat="1" ht="12" customHeight="1">
      <c r="A61" s="102" t="s">
        <v>232</v>
      </c>
      <c r="B61" s="258" t="s">
        <v>233</v>
      </c>
      <c r="C61" s="222"/>
      <c r="D61" s="264"/>
      <c r="E61" s="224"/>
      <c r="F61" s="222"/>
      <c r="G61" s="264"/>
      <c r="H61" s="224"/>
      <c r="I61" s="222"/>
      <c r="J61" s="264"/>
      <c r="K61" s="224"/>
      <c r="L61" s="222"/>
      <c r="M61" s="223">
        <f t="shared" si="4"/>
        <v>0</v>
      </c>
      <c r="N61" s="224"/>
    </row>
    <row r="62" spans="1:14" s="104" customFormat="1" ht="12" customHeight="1">
      <c r="A62" s="103" t="s">
        <v>234</v>
      </c>
      <c r="B62" s="259" t="s">
        <v>235</v>
      </c>
      <c r="C62" s="222"/>
      <c r="D62" s="264"/>
      <c r="E62" s="224"/>
      <c r="F62" s="222"/>
      <c r="G62" s="264"/>
      <c r="H62" s="224"/>
      <c r="I62" s="222"/>
      <c r="J62" s="264"/>
      <c r="K62" s="224"/>
      <c r="L62" s="222"/>
      <c r="M62" s="223">
        <f t="shared" si="4"/>
        <v>0</v>
      </c>
      <c r="N62" s="224"/>
    </row>
    <row r="63" spans="1:14" s="104" customFormat="1" ht="12" customHeight="1">
      <c r="A63" s="103" t="s">
        <v>236</v>
      </c>
      <c r="B63" s="259" t="s">
        <v>237</v>
      </c>
      <c r="C63" s="222"/>
      <c r="D63" s="264"/>
      <c r="E63" s="224"/>
      <c r="F63" s="222"/>
      <c r="G63" s="264"/>
      <c r="H63" s="224"/>
      <c r="I63" s="222"/>
      <c r="J63" s="264">
        <f>+K63-I63</f>
        <v>141056010</v>
      </c>
      <c r="K63" s="224">
        <v>141056010</v>
      </c>
      <c r="L63" s="222"/>
      <c r="M63" s="223">
        <f t="shared" si="4"/>
        <v>141056010</v>
      </c>
      <c r="N63" s="224">
        <v>141056010</v>
      </c>
    </row>
    <row r="64" spans="1:14" s="104" customFormat="1" ht="12" customHeight="1" thickBot="1">
      <c r="A64" s="105" t="s">
        <v>238</v>
      </c>
      <c r="B64" s="260" t="s">
        <v>239</v>
      </c>
      <c r="C64" s="222"/>
      <c r="D64" s="264"/>
      <c r="E64" s="224"/>
      <c r="F64" s="222"/>
      <c r="G64" s="264"/>
      <c r="H64" s="224"/>
      <c r="I64" s="222"/>
      <c r="J64" s="264"/>
      <c r="K64" s="224"/>
      <c r="L64" s="222"/>
      <c r="M64" s="223">
        <f t="shared" si="4"/>
        <v>0</v>
      </c>
      <c r="N64" s="224"/>
    </row>
    <row r="65" spans="1:14" s="104" customFormat="1" ht="12" customHeight="1" thickBot="1">
      <c r="A65" s="106" t="s">
        <v>36</v>
      </c>
      <c r="B65" s="107" t="s">
        <v>240</v>
      </c>
      <c r="C65" s="216"/>
      <c r="D65" s="239">
        <f t="shared" ref="D65" si="28">+D8+D15+D22+D29+D37+D49+D55+D60</f>
        <v>594015</v>
      </c>
      <c r="E65" s="218">
        <v>594015</v>
      </c>
      <c r="F65" s="216">
        <f t="shared" ref="F65" si="29">+F8+F15+F22+F29+F37+F49+F55+F60</f>
        <v>4474000</v>
      </c>
      <c r="G65" s="239">
        <f>+H65-F65</f>
        <v>1199500</v>
      </c>
      <c r="H65" s="218">
        <f t="shared" ref="H65:I65" si="30">+H8+H15+H22+H29+H37+H49+H55+H60</f>
        <v>5673500</v>
      </c>
      <c r="I65" s="216">
        <f t="shared" si="30"/>
        <v>287275567</v>
      </c>
      <c r="J65" s="239">
        <f>+K65-I65</f>
        <v>237027822</v>
      </c>
      <c r="K65" s="218">
        <f t="shared" ref="K65:L65" si="31">+K8+K15+K22+K29+K37+K49+K55+K60</f>
        <v>524303389</v>
      </c>
      <c r="L65" s="216">
        <f t="shared" si="31"/>
        <v>291749567</v>
      </c>
      <c r="M65" s="217">
        <f t="shared" si="4"/>
        <v>238821337</v>
      </c>
      <c r="N65" s="218">
        <f t="shared" ref="N65" si="32">+N8+N15+N22+N29+N37+N49+N55+N60</f>
        <v>530570904</v>
      </c>
    </row>
    <row r="66" spans="1:14" s="104" customFormat="1" ht="12" customHeight="1" thickBot="1">
      <c r="A66" s="267" t="s">
        <v>37</v>
      </c>
      <c r="B66" s="261" t="s">
        <v>242</v>
      </c>
      <c r="C66" s="216">
        <f t="shared" ref="C66" si="33">SUM(C67:C69)</f>
        <v>0</v>
      </c>
      <c r="D66" s="217">
        <f t="shared" ref="D66:J66" si="34">SUM(D67:D69)</f>
        <v>0</v>
      </c>
      <c r="E66" s="218"/>
      <c r="F66" s="216">
        <f t="shared" ref="F66" si="35">SUM(F67:F69)</f>
        <v>0</v>
      </c>
      <c r="G66" s="217">
        <f t="shared" si="34"/>
        <v>0</v>
      </c>
      <c r="H66" s="218"/>
      <c r="I66" s="216">
        <f>SUM(I67:I69)</f>
        <v>0</v>
      </c>
      <c r="J66" s="217">
        <f t="shared" si="34"/>
        <v>0</v>
      </c>
      <c r="K66" s="218"/>
      <c r="L66" s="216"/>
      <c r="M66" s="217">
        <f t="shared" si="4"/>
        <v>0</v>
      </c>
      <c r="N66" s="218"/>
    </row>
    <row r="67" spans="1:14" s="104" customFormat="1" ht="12" customHeight="1">
      <c r="A67" s="102" t="s">
        <v>243</v>
      </c>
      <c r="B67" s="258" t="s">
        <v>244</v>
      </c>
      <c r="C67" s="222"/>
      <c r="D67" s="264"/>
      <c r="E67" s="224"/>
      <c r="F67" s="222"/>
      <c r="G67" s="264"/>
      <c r="H67" s="224"/>
      <c r="I67" s="222"/>
      <c r="J67" s="264"/>
      <c r="K67" s="224"/>
      <c r="L67" s="222"/>
      <c r="M67" s="223">
        <f t="shared" si="4"/>
        <v>0</v>
      </c>
      <c r="N67" s="224"/>
    </row>
    <row r="68" spans="1:14" s="104" customFormat="1" ht="12" customHeight="1">
      <c r="A68" s="103" t="s">
        <v>245</v>
      </c>
      <c r="B68" s="259" t="s">
        <v>246</v>
      </c>
      <c r="C68" s="222"/>
      <c r="D68" s="264"/>
      <c r="E68" s="224"/>
      <c r="F68" s="222"/>
      <c r="G68" s="264"/>
      <c r="H68" s="224"/>
      <c r="I68" s="222"/>
      <c r="J68" s="264"/>
      <c r="K68" s="224"/>
      <c r="L68" s="222"/>
      <c r="M68" s="223">
        <f t="shared" si="4"/>
        <v>0</v>
      </c>
      <c r="N68" s="224"/>
    </row>
    <row r="69" spans="1:14" s="104" customFormat="1" ht="12" customHeight="1" thickBot="1">
      <c r="A69" s="105" t="s">
        <v>247</v>
      </c>
      <c r="B69" s="260" t="s">
        <v>374</v>
      </c>
      <c r="C69" s="222"/>
      <c r="D69" s="268"/>
      <c r="E69" s="224"/>
      <c r="F69" s="222"/>
      <c r="G69" s="268"/>
      <c r="H69" s="224"/>
      <c r="I69" s="222"/>
      <c r="J69" s="268"/>
      <c r="K69" s="224"/>
      <c r="L69" s="222"/>
      <c r="M69" s="228">
        <f t="shared" si="4"/>
        <v>0</v>
      </c>
      <c r="N69" s="224"/>
    </row>
    <row r="70" spans="1:14" s="104" customFormat="1" ht="12" customHeight="1" thickBot="1">
      <c r="A70" s="267" t="s">
        <v>38</v>
      </c>
      <c r="B70" s="261" t="s">
        <v>250</v>
      </c>
      <c r="C70" s="216">
        <f t="shared" ref="C70" si="36">SUM(C71:C74)</f>
        <v>0</v>
      </c>
      <c r="D70" s="216">
        <f t="shared" ref="D70:G70" si="37">SUM(D71:D74)</f>
        <v>0</v>
      </c>
      <c r="E70" s="218"/>
      <c r="F70" s="216">
        <f t="shared" ref="F70" si="38">SUM(F71:F74)</f>
        <v>0</v>
      </c>
      <c r="G70" s="216">
        <f t="shared" si="37"/>
        <v>0</v>
      </c>
      <c r="H70" s="218"/>
      <c r="I70" s="216">
        <f>SUM(I71:I74)</f>
        <v>0</v>
      </c>
      <c r="J70" s="216">
        <f>+K70-I70</f>
        <v>42000000</v>
      </c>
      <c r="K70" s="218">
        <f>SUM(K71:K74)</f>
        <v>42000000</v>
      </c>
      <c r="L70" s="216"/>
      <c r="M70" s="216">
        <f t="shared" si="4"/>
        <v>42000000</v>
      </c>
      <c r="N70" s="218">
        <v>42000000</v>
      </c>
    </row>
    <row r="71" spans="1:14" s="104" customFormat="1" ht="12" customHeight="1">
      <c r="A71" s="102" t="s">
        <v>251</v>
      </c>
      <c r="B71" s="258" t="s">
        <v>252</v>
      </c>
      <c r="C71" s="222"/>
      <c r="D71" s="269"/>
      <c r="E71" s="224"/>
      <c r="F71" s="222"/>
      <c r="G71" s="269"/>
      <c r="H71" s="224"/>
      <c r="I71" s="222"/>
      <c r="J71" s="269">
        <f>+K71-I71</f>
        <v>42000000</v>
      </c>
      <c r="K71" s="224">
        <v>42000000</v>
      </c>
      <c r="L71" s="222"/>
      <c r="M71" s="222">
        <f t="shared" si="4"/>
        <v>42000000</v>
      </c>
      <c r="N71" s="224">
        <v>42000000</v>
      </c>
    </row>
    <row r="72" spans="1:14" s="104" customFormat="1" ht="12" customHeight="1">
      <c r="A72" s="103" t="s">
        <v>253</v>
      </c>
      <c r="B72" s="259" t="s">
        <v>254</v>
      </c>
      <c r="C72" s="222"/>
      <c r="D72" s="269"/>
      <c r="E72" s="224"/>
      <c r="F72" s="222"/>
      <c r="G72" s="269"/>
      <c r="H72" s="224"/>
      <c r="I72" s="222"/>
      <c r="J72" s="269"/>
      <c r="K72" s="224"/>
      <c r="L72" s="222"/>
      <c r="M72" s="222">
        <f t="shared" si="4"/>
        <v>0</v>
      </c>
      <c r="N72" s="224"/>
    </row>
    <row r="73" spans="1:14" s="104" customFormat="1" ht="12" customHeight="1">
      <c r="A73" s="103" t="s">
        <v>255</v>
      </c>
      <c r="B73" s="259" t="s">
        <v>256</v>
      </c>
      <c r="C73" s="222"/>
      <c r="D73" s="269"/>
      <c r="E73" s="224"/>
      <c r="F73" s="222"/>
      <c r="G73" s="269"/>
      <c r="H73" s="224"/>
      <c r="I73" s="222"/>
      <c r="J73" s="269"/>
      <c r="K73" s="224"/>
      <c r="L73" s="222"/>
      <c r="M73" s="222">
        <f t="shared" ref="M73:M91" si="39">+N73-L73</f>
        <v>0</v>
      </c>
      <c r="N73" s="224"/>
    </row>
    <row r="74" spans="1:14" s="104" customFormat="1" ht="12" customHeight="1" thickBot="1">
      <c r="A74" s="105" t="s">
        <v>257</v>
      </c>
      <c r="B74" s="260" t="s">
        <v>258</v>
      </c>
      <c r="C74" s="222"/>
      <c r="D74" s="269"/>
      <c r="E74" s="224"/>
      <c r="F74" s="222"/>
      <c r="G74" s="269"/>
      <c r="H74" s="224"/>
      <c r="I74" s="222"/>
      <c r="J74" s="269"/>
      <c r="K74" s="224"/>
      <c r="L74" s="222"/>
      <c r="M74" s="222">
        <f t="shared" si="39"/>
        <v>0</v>
      </c>
      <c r="N74" s="224"/>
    </row>
    <row r="75" spans="1:14" s="104" customFormat="1" ht="12" customHeight="1" thickBot="1">
      <c r="A75" s="267" t="s">
        <v>39</v>
      </c>
      <c r="B75" s="261" t="s">
        <v>260</v>
      </c>
      <c r="C75" s="216">
        <f t="shared" ref="C75" si="40">SUM(C76:C77)</f>
        <v>51977</v>
      </c>
      <c r="D75" s="216">
        <f>+E75-C75</f>
        <v>688023</v>
      </c>
      <c r="E75" s="218">
        <f t="shared" ref="E75:F75" si="41">SUM(E76:E77)</f>
        <v>740000</v>
      </c>
      <c r="F75" s="216">
        <f t="shared" si="41"/>
        <v>362500</v>
      </c>
      <c r="G75" s="216">
        <f>+H75-F75</f>
        <v>384500</v>
      </c>
      <c r="H75" s="218">
        <f t="shared" ref="H75" si="42">SUM(H76:H77)</f>
        <v>747000</v>
      </c>
      <c r="I75" s="216">
        <f t="shared" ref="I75" si="43">SUM(I76:I77)</f>
        <v>131127458</v>
      </c>
      <c r="J75" s="216">
        <f>+K75-I75</f>
        <v>-103105458</v>
      </c>
      <c r="K75" s="218">
        <f t="shared" ref="K75:L75" si="44">SUM(K76:K77)</f>
        <v>28022000</v>
      </c>
      <c r="L75" s="216">
        <f t="shared" si="44"/>
        <v>131541935</v>
      </c>
      <c r="M75" s="216">
        <f t="shared" si="39"/>
        <v>-102032935</v>
      </c>
      <c r="N75" s="218">
        <f t="shared" ref="N75" si="45">SUM(N76:N77)</f>
        <v>29509000</v>
      </c>
    </row>
    <row r="76" spans="1:14" s="104" customFormat="1" ht="12" customHeight="1">
      <c r="A76" s="102" t="s">
        <v>261</v>
      </c>
      <c r="B76" s="258" t="s">
        <v>262</v>
      </c>
      <c r="C76" s="222">
        <v>51977</v>
      </c>
      <c r="D76" s="269">
        <f>+E76-C76</f>
        <v>688023</v>
      </c>
      <c r="E76" s="224">
        <v>740000</v>
      </c>
      <c r="F76" s="222">
        <v>362500</v>
      </c>
      <c r="G76" s="269">
        <f>+H76-F76</f>
        <v>384500</v>
      </c>
      <c r="H76" s="224">
        <v>747000</v>
      </c>
      <c r="I76" s="222">
        <v>131127458</v>
      </c>
      <c r="J76" s="269">
        <f>+K76-I76</f>
        <v>-103105458</v>
      </c>
      <c r="K76" s="224">
        <v>28022000</v>
      </c>
      <c r="L76" s="222">
        <v>131541935</v>
      </c>
      <c r="M76" s="222">
        <f t="shared" si="39"/>
        <v>-102032935</v>
      </c>
      <c r="N76" s="224">
        <v>29509000</v>
      </c>
    </row>
    <row r="77" spans="1:14" s="104" customFormat="1" ht="12" customHeight="1" thickBot="1">
      <c r="A77" s="105" t="s">
        <v>263</v>
      </c>
      <c r="B77" s="260" t="s">
        <v>264</v>
      </c>
      <c r="C77" s="222"/>
      <c r="D77" s="269"/>
      <c r="E77" s="224"/>
      <c r="F77" s="222"/>
      <c r="G77" s="269"/>
      <c r="H77" s="224"/>
      <c r="I77" s="222"/>
      <c r="J77" s="269"/>
      <c r="K77" s="224"/>
      <c r="L77" s="222"/>
      <c r="M77" s="222">
        <f t="shared" si="39"/>
        <v>0</v>
      </c>
      <c r="N77" s="224"/>
    </row>
    <row r="78" spans="1:14" s="3" customFormat="1" ht="12" customHeight="1" thickBot="1">
      <c r="A78" s="270" t="s">
        <v>40</v>
      </c>
      <c r="B78" s="271" t="s">
        <v>375</v>
      </c>
      <c r="C78" s="217">
        <f t="shared" ref="C78" si="46">SUM(C79:C82)</f>
        <v>44998068</v>
      </c>
      <c r="D78" s="216">
        <f>+E78-C78</f>
        <v>0</v>
      </c>
      <c r="E78" s="218">
        <f t="shared" ref="E78:F78" si="47">SUM(E79:E82)</f>
        <v>44998068</v>
      </c>
      <c r="F78" s="216">
        <f t="shared" si="47"/>
        <v>94906153</v>
      </c>
      <c r="G78" s="216">
        <f t="shared" ref="G78" si="48">SUM(G79:G82)</f>
        <v>0</v>
      </c>
      <c r="H78" s="218">
        <f t="shared" ref="H78" si="49">SUM(H79:H82)</f>
        <v>94906153</v>
      </c>
      <c r="I78" s="216"/>
      <c r="J78" s="216">
        <f>+K78-I78</f>
        <v>5103372</v>
      </c>
      <c r="K78" s="218">
        <f>SUM(K79:K82)</f>
        <v>5103372</v>
      </c>
      <c r="L78" s="216">
        <f>SUM(L79:L82)</f>
        <v>139904221</v>
      </c>
      <c r="M78" s="216">
        <f t="shared" si="39"/>
        <v>5103372</v>
      </c>
      <c r="N78" s="218">
        <f>SUM(N79:N82)</f>
        <v>145007593</v>
      </c>
    </row>
    <row r="79" spans="1:14" s="104" customFormat="1" ht="12" customHeight="1">
      <c r="A79" s="102" t="s">
        <v>267</v>
      </c>
      <c r="B79" s="258" t="s">
        <v>268</v>
      </c>
      <c r="C79" s="222"/>
      <c r="D79" s="269"/>
      <c r="E79" s="224"/>
      <c r="F79" s="222"/>
      <c r="G79" s="269"/>
      <c r="H79" s="224"/>
      <c r="I79" s="222"/>
      <c r="J79" s="269">
        <f>+K79-I79</f>
        <v>5103372</v>
      </c>
      <c r="K79" s="224">
        <v>5103372</v>
      </c>
      <c r="L79" s="222"/>
      <c r="M79" s="222">
        <f t="shared" si="39"/>
        <v>5103372</v>
      </c>
      <c r="N79" s="224">
        <v>5103372</v>
      </c>
    </row>
    <row r="80" spans="1:14" s="104" customFormat="1" ht="12" customHeight="1">
      <c r="A80" s="103" t="s">
        <v>269</v>
      </c>
      <c r="B80" s="259" t="s">
        <v>270</v>
      </c>
      <c r="C80" s="222"/>
      <c r="D80" s="269"/>
      <c r="E80" s="224"/>
      <c r="F80" s="222"/>
      <c r="G80" s="269"/>
      <c r="H80" s="224"/>
      <c r="I80" s="222"/>
      <c r="J80" s="269"/>
      <c r="K80" s="224"/>
      <c r="L80" s="222"/>
      <c r="M80" s="222">
        <f t="shared" si="39"/>
        <v>0</v>
      </c>
      <c r="N80" s="224"/>
    </row>
    <row r="81" spans="1:14" s="104" customFormat="1" ht="12" customHeight="1">
      <c r="A81" s="103" t="s">
        <v>271</v>
      </c>
      <c r="B81" s="260" t="s">
        <v>272</v>
      </c>
      <c r="C81" s="222"/>
      <c r="D81" s="269"/>
      <c r="E81" s="224"/>
      <c r="F81" s="222"/>
      <c r="G81" s="269"/>
      <c r="H81" s="224"/>
      <c r="I81" s="222"/>
      <c r="J81" s="269"/>
      <c r="K81" s="224"/>
      <c r="L81" s="222"/>
      <c r="M81" s="222">
        <f t="shared" si="39"/>
        <v>0</v>
      </c>
      <c r="N81" s="224"/>
    </row>
    <row r="82" spans="1:14" s="104" customFormat="1" ht="12" customHeight="1" thickBot="1">
      <c r="A82" s="272" t="s">
        <v>376</v>
      </c>
      <c r="B82" s="260" t="s">
        <v>377</v>
      </c>
      <c r="C82" s="273">
        <v>44998068</v>
      </c>
      <c r="D82" s="274">
        <f>+E82-C82</f>
        <v>0</v>
      </c>
      <c r="E82" s="230">
        <v>44998068</v>
      </c>
      <c r="F82" s="229">
        <v>94906153</v>
      </c>
      <c r="G82" s="274">
        <f>+H82-F82</f>
        <v>0</v>
      </c>
      <c r="H82" s="230">
        <v>94906153</v>
      </c>
      <c r="I82" s="229"/>
      <c r="J82" s="274"/>
      <c r="K82" s="230"/>
      <c r="L82" s="229">
        <v>139904221</v>
      </c>
      <c r="M82" s="229">
        <f t="shared" si="39"/>
        <v>0</v>
      </c>
      <c r="N82" s="230">
        <v>139904221</v>
      </c>
    </row>
    <row r="83" spans="1:14" s="104" customFormat="1" ht="12" customHeight="1" thickBot="1">
      <c r="A83" s="270" t="s">
        <v>43</v>
      </c>
      <c r="B83" s="271" t="s">
        <v>274</v>
      </c>
      <c r="C83" s="217">
        <f t="shared" ref="C83" si="50">SUM(C84:C87)</f>
        <v>0</v>
      </c>
      <c r="D83" s="216">
        <f t="shared" ref="D83:G83" si="51">SUM(D84:D87)</f>
        <v>0</v>
      </c>
      <c r="E83" s="218"/>
      <c r="F83" s="216">
        <f t="shared" ref="F83" si="52">SUM(F84:F87)</f>
        <v>0</v>
      </c>
      <c r="G83" s="216">
        <f t="shared" si="51"/>
        <v>0</v>
      </c>
      <c r="H83" s="218"/>
      <c r="I83" s="216">
        <f>SUM(I84:I87)</f>
        <v>0</v>
      </c>
      <c r="J83" s="216">
        <f>+K83-I83</f>
        <v>0</v>
      </c>
      <c r="K83" s="218"/>
      <c r="L83" s="216"/>
      <c r="M83" s="216">
        <f t="shared" si="39"/>
        <v>0</v>
      </c>
      <c r="N83" s="218"/>
    </row>
    <row r="84" spans="1:14" s="104" customFormat="1" ht="12" customHeight="1">
      <c r="A84" s="275" t="s">
        <v>378</v>
      </c>
      <c r="B84" s="258" t="s">
        <v>276</v>
      </c>
      <c r="C84" s="222"/>
      <c r="D84" s="269"/>
      <c r="E84" s="224"/>
      <c r="F84" s="222"/>
      <c r="G84" s="269"/>
      <c r="H84" s="224"/>
      <c r="I84" s="222"/>
      <c r="J84" s="269">
        <f>+K84-I84</f>
        <v>0</v>
      </c>
      <c r="K84" s="224"/>
      <c r="L84" s="222"/>
      <c r="M84" s="222">
        <f t="shared" si="39"/>
        <v>0</v>
      </c>
      <c r="N84" s="224"/>
    </row>
    <row r="85" spans="1:14" s="104" customFormat="1" ht="12" customHeight="1">
      <c r="A85" s="276" t="s">
        <v>379</v>
      </c>
      <c r="B85" s="259" t="s">
        <v>278</v>
      </c>
      <c r="C85" s="222"/>
      <c r="D85" s="269"/>
      <c r="E85" s="224"/>
      <c r="F85" s="222"/>
      <c r="G85" s="269"/>
      <c r="H85" s="224"/>
      <c r="I85" s="222"/>
      <c r="J85" s="269"/>
      <c r="K85" s="224"/>
      <c r="L85" s="222"/>
      <c r="M85" s="222">
        <f t="shared" si="39"/>
        <v>0</v>
      </c>
      <c r="N85" s="224"/>
    </row>
    <row r="86" spans="1:14" s="104" customFormat="1" ht="12" customHeight="1">
      <c r="A86" s="276" t="s">
        <v>380</v>
      </c>
      <c r="B86" s="259" t="s">
        <v>280</v>
      </c>
      <c r="C86" s="222"/>
      <c r="D86" s="269"/>
      <c r="E86" s="224"/>
      <c r="F86" s="222"/>
      <c r="G86" s="269"/>
      <c r="H86" s="224"/>
      <c r="I86" s="222"/>
      <c r="J86" s="269"/>
      <c r="K86" s="224"/>
      <c r="L86" s="222"/>
      <c r="M86" s="222">
        <f t="shared" si="39"/>
        <v>0</v>
      </c>
      <c r="N86" s="224"/>
    </row>
    <row r="87" spans="1:14" s="3" customFormat="1" ht="12" customHeight="1" thickBot="1">
      <c r="A87" s="277" t="s">
        <v>381</v>
      </c>
      <c r="B87" s="260" t="s">
        <v>282</v>
      </c>
      <c r="C87" s="222"/>
      <c r="D87" s="269"/>
      <c r="E87" s="224"/>
      <c r="F87" s="222"/>
      <c r="G87" s="269"/>
      <c r="H87" s="224"/>
      <c r="I87" s="222"/>
      <c r="J87" s="269"/>
      <c r="K87" s="224"/>
      <c r="L87" s="222"/>
      <c r="M87" s="222">
        <f t="shared" si="39"/>
        <v>0</v>
      </c>
      <c r="N87" s="224"/>
    </row>
    <row r="88" spans="1:14" s="3" customFormat="1" ht="12" customHeight="1" thickBot="1">
      <c r="A88" s="267" t="s">
        <v>46</v>
      </c>
      <c r="B88" s="261" t="s">
        <v>284</v>
      </c>
      <c r="C88" s="231"/>
      <c r="D88" s="231"/>
      <c r="E88" s="218"/>
      <c r="F88" s="231"/>
      <c r="G88" s="231"/>
      <c r="H88" s="218"/>
      <c r="I88" s="231"/>
      <c r="J88" s="231"/>
      <c r="K88" s="218"/>
      <c r="L88" s="231"/>
      <c r="M88" s="231">
        <f t="shared" si="39"/>
        <v>0</v>
      </c>
      <c r="N88" s="218"/>
    </row>
    <row r="89" spans="1:14" s="3" customFormat="1" ht="12" customHeight="1" thickBot="1">
      <c r="A89" s="267" t="s">
        <v>49</v>
      </c>
      <c r="B89" s="261" t="s">
        <v>71</v>
      </c>
      <c r="C89" s="231"/>
      <c r="D89" s="231"/>
      <c r="E89" s="218"/>
      <c r="F89" s="231"/>
      <c r="G89" s="231"/>
      <c r="H89" s="218"/>
      <c r="I89" s="231"/>
      <c r="J89" s="231"/>
      <c r="K89" s="218"/>
      <c r="L89" s="231"/>
      <c r="M89" s="231">
        <f t="shared" si="39"/>
        <v>0</v>
      </c>
      <c r="N89" s="218"/>
    </row>
    <row r="90" spans="1:14" s="3" customFormat="1" ht="12" customHeight="1" thickBot="1">
      <c r="A90" s="267" t="s">
        <v>52</v>
      </c>
      <c r="B90" s="261" t="s">
        <v>287</v>
      </c>
      <c r="C90" s="216">
        <f t="shared" ref="C90" si="53">+C66+C70+C75+C78+C83+C89+C88</f>
        <v>45050045</v>
      </c>
      <c r="D90" s="238">
        <f>+E90-C90</f>
        <v>688023</v>
      </c>
      <c r="E90" s="218">
        <f t="shared" ref="E90:F90" si="54">+E66+E70+E75+E78+E83+E89+E88</f>
        <v>45738068</v>
      </c>
      <c r="F90" s="216">
        <f t="shared" si="54"/>
        <v>95268653</v>
      </c>
      <c r="G90" s="238">
        <f>+H90-F90</f>
        <v>384500</v>
      </c>
      <c r="H90" s="218">
        <f t="shared" ref="H90:I90" si="55">+H66+H70+H75+H78+H83+H89+H88</f>
        <v>95653153</v>
      </c>
      <c r="I90" s="216">
        <f t="shared" si="55"/>
        <v>131127458</v>
      </c>
      <c r="J90" s="238">
        <f>+K90-I90</f>
        <v>-56002086</v>
      </c>
      <c r="K90" s="218">
        <f t="shared" ref="K90:L90" si="56">+K66+K70+K75+K78+K83+K89+K88</f>
        <v>75125372</v>
      </c>
      <c r="L90" s="216">
        <f t="shared" si="56"/>
        <v>271446156</v>
      </c>
      <c r="M90" s="216">
        <f t="shared" si="39"/>
        <v>-54929563</v>
      </c>
      <c r="N90" s="218">
        <f t="shared" ref="N90" si="57">+N66+N70+N75+N78+N83+N89+N88</f>
        <v>216516593</v>
      </c>
    </row>
    <row r="91" spans="1:14" s="3" customFormat="1" ht="12" customHeight="1" thickBot="1">
      <c r="A91" s="25" t="s">
        <v>55</v>
      </c>
      <c r="B91" s="278" t="s">
        <v>289</v>
      </c>
      <c r="C91" s="216">
        <f t="shared" ref="C91" si="58">+C65+C90</f>
        <v>45050045</v>
      </c>
      <c r="D91" s="238">
        <f>+E91-C91</f>
        <v>1282038</v>
      </c>
      <c r="E91" s="218">
        <f t="shared" ref="E91:F91" si="59">+E65+E90</f>
        <v>46332083</v>
      </c>
      <c r="F91" s="216">
        <f t="shared" si="59"/>
        <v>99742653</v>
      </c>
      <c r="G91" s="238">
        <f>+H91-F91</f>
        <v>1584000</v>
      </c>
      <c r="H91" s="218">
        <f t="shared" ref="H91:I91" si="60">+H65+H90</f>
        <v>101326653</v>
      </c>
      <c r="I91" s="216">
        <f t="shared" si="60"/>
        <v>418403025</v>
      </c>
      <c r="J91" s="238">
        <f>+K91-I91</f>
        <v>181025736</v>
      </c>
      <c r="K91" s="218">
        <f t="shared" ref="K91:L91" si="61">+K65+K90</f>
        <v>599428761</v>
      </c>
      <c r="L91" s="216">
        <f t="shared" si="61"/>
        <v>563195723</v>
      </c>
      <c r="M91" s="216">
        <f t="shared" si="39"/>
        <v>183891774</v>
      </c>
      <c r="N91" s="218">
        <f t="shared" ref="N91" si="62">+N65+N90</f>
        <v>747087497</v>
      </c>
    </row>
    <row r="92" spans="1:14" s="104" customFormat="1" ht="15" customHeight="1">
      <c r="A92" s="279"/>
      <c r="B92" s="280"/>
      <c r="C92" s="108"/>
      <c r="F92" s="108"/>
      <c r="I92" s="108"/>
      <c r="L92" s="108"/>
    </row>
    <row r="93" spans="1:14" s="101" customFormat="1" ht="16.5" customHeight="1" thickBot="1">
      <c r="A93" s="463" t="s">
        <v>4</v>
      </c>
      <c r="B93" s="463"/>
      <c r="C93" s="281"/>
      <c r="D93" s="281"/>
      <c r="E93" s="281"/>
    </row>
    <row r="94" spans="1:14" s="3" customFormat="1" ht="12" customHeight="1" thickBot="1">
      <c r="A94" s="109" t="s">
        <v>15</v>
      </c>
      <c r="B94" s="110" t="s">
        <v>426</v>
      </c>
      <c r="C94" s="250">
        <f t="shared" ref="C94" si="63">+C95+C96+C97+C98+C99+C112</f>
        <v>43970045</v>
      </c>
      <c r="D94" s="250">
        <f t="shared" ref="D94:D99" si="64">+E94-C94</f>
        <v>1674015</v>
      </c>
      <c r="E94" s="251">
        <f t="shared" ref="E94:F94" si="65">+E95+E96+E97+E98+E99+E112</f>
        <v>45644060</v>
      </c>
      <c r="F94" s="232">
        <f t="shared" si="65"/>
        <v>96813653</v>
      </c>
      <c r="G94" s="232">
        <f>+H94-F94</f>
        <v>1672285</v>
      </c>
      <c r="H94" s="233">
        <f t="shared" ref="H94" si="66">+H95+H96+H97+H98+H99+H112</f>
        <v>98485938</v>
      </c>
      <c r="I94" s="232">
        <f t="shared" ref="I94" si="67">P92+I95+I96+I97+I98+I99+I112</f>
        <v>230873804</v>
      </c>
      <c r="J94" s="232">
        <f t="shared" ref="J94:J102" si="68">+K94-I94</f>
        <v>2926122</v>
      </c>
      <c r="K94" s="233">
        <f t="shared" ref="K94:L94" si="69">R92+K95+K96+K97+K98+K99+K112</f>
        <v>233799926</v>
      </c>
      <c r="L94" s="232">
        <f t="shared" si="69"/>
        <v>371657502</v>
      </c>
      <c r="M94" s="232">
        <f>+N94-L94</f>
        <v>6272422</v>
      </c>
      <c r="N94" s="233">
        <f t="shared" ref="N94" si="70">U92+N95+N96+N97+N98+N99+N112</f>
        <v>377929924</v>
      </c>
    </row>
    <row r="95" spans="1:14" ht="12" customHeight="1">
      <c r="A95" s="111" t="s">
        <v>133</v>
      </c>
      <c r="B95" s="282" t="s">
        <v>290</v>
      </c>
      <c r="C95" s="234">
        <v>24921404</v>
      </c>
      <c r="D95" s="234">
        <f t="shared" si="64"/>
        <v>1977807</v>
      </c>
      <c r="E95" s="235">
        <v>26899211</v>
      </c>
      <c r="F95" s="234">
        <v>55010834</v>
      </c>
      <c r="G95" s="234">
        <f>+H95-F95</f>
        <v>322258</v>
      </c>
      <c r="H95" s="235">
        <v>55333092</v>
      </c>
      <c r="I95" s="234">
        <v>84463508</v>
      </c>
      <c r="J95" s="234">
        <f t="shared" si="68"/>
        <v>-6192160</v>
      </c>
      <c r="K95" s="235">
        <v>78271348</v>
      </c>
      <c r="L95" s="234">
        <v>164395746</v>
      </c>
      <c r="M95" s="234">
        <f>+N95-L95</f>
        <v>-3892095</v>
      </c>
      <c r="N95" s="235">
        <v>160503651</v>
      </c>
    </row>
    <row r="96" spans="1:14" ht="12" customHeight="1">
      <c r="A96" s="103" t="s">
        <v>135</v>
      </c>
      <c r="B96" s="283" t="s">
        <v>20</v>
      </c>
      <c r="C96" s="222">
        <v>6751403</v>
      </c>
      <c r="D96" s="222">
        <f t="shared" si="64"/>
        <v>1115377</v>
      </c>
      <c r="E96" s="224">
        <v>7866780</v>
      </c>
      <c r="F96" s="222">
        <v>14838407</v>
      </c>
      <c r="G96" s="222">
        <f>+H96-F96</f>
        <v>0</v>
      </c>
      <c r="H96" s="224">
        <v>14838407</v>
      </c>
      <c r="I96" s="222">
        <v>22855669</v>
      </c>
      <c r="J96" s="222">
        <f t="shared" si="68"/>
        <v>-10000000</v>
      </c>
      <c r="K96" s="224">
        <v>12855669</v>
      </c>
      <c r="L96" s="222">
        <v>44445479</v>
      </c>
      <c r="M96" s="222">
        <f t="shared" ref="M96:M114" si="71">+N96-L96</f>
        <v>-8884623</v>
      </c>
      <c r="N96" s="224">
        <v>35560856</v>
      </c>
    </row>
    <row r="97" spans="1:14" ht="12" customHeight="1">
      <c r="A97" s="103" t="s">
        <v>137</v>
      </c>
      <c r="B97" s="283" t="s">
        <v>291</v>
      </c>
      <c r="C97" s="225">
        <v>11817238</v>
      </c>
      <c r="D97" s="222">
        <f t="shared" si="64"/>
        <v>-939169</v>
      </c>
      <c r="E97" s="227">
        <v>10878069</v>
      </c>
      <c r="F97" s="225">
        <v>26964412</v>
      </c>
      <c r="G97" s="222">
        <f>+H97-F97</f>
        <v>1350027</v>
      </c>
      <c r="H97" s="227">
        <v>28314439</v>
      </c>
      <c r="I97" s="225">
        <v>34116000</v>
      </c>
      <c r="J97" s="222">
        <f t="shared" si="68"/>
        <v>58598573</v>
      </c>
      <c r="K97" s="227">
        <v>92714573</v>
      </c>
      <c r="L97" s="225">
        <v>72897650</v>
      </c>
      <c r="M97" s="222">
        <f t="shared" si="71"/>
        <v>59009431</v>
      </c>
      <c r="N97" s="227">
        <v>131907081</v>
      </c>
    </row>
    <row r="98" spans="1:14" ht="12" customHeight="1">
      <c r="A98" s="103" t="s">
        <v>139</v>
      </c>
      <c r="B98" s="284" t="s">
        <v>26</v>
      </c>
      <c r="C98" s="225">
        <v>480000</v>
      </c>
      <c r="D98" s="226">
        <f t="shared" si="64"/>
        <v>-480000</v>
      </c>
      <c r="E98" s="227"/>
      <c r="F98" s="225"/>
      <c r="G98" s="226">
        <f>+H98-F98</f>
        <v>0</v>
      </c>
      <c r="H98" s="227"/>
      <c r="I98" s="225">
        <v>14685489</v>
      </c>
      <c r="J98" s="226">
        <f t="shared" si="68"/>
        <v>7549586</v>
      </c>
      <c r="K98" s="227">
        <v>22235075</v>
      </c>
      <c r="L98" s="225">
        <v>15165489</v>
      </c>
      <c r="M98" s="226">
        <f t="shared" si="71"/>
        <v>7069586</v>
      </c>
      <c r="N98" s="227">
        <v>22235075</v>
      </c>
    </row>
    <row r="99" spans="1:14" ht="12" customHeight="1">
      <c r="A99" s="103" t="s">
        <v>292</v>
      </c>
      <c r="B99" s="285" t="s">
        <v>29</v>
      </c>
      <c r="C99" s="225"/>
      <c r="D99" s="226">
        <f t="shared" si="64"/>
        <v>0</v>
      </c>
      <c r="E99" s="227"/>
      <c r="F99" s="225"/>
      <c r="G99" s="226"/>
      <c r="H99" s="227"/>
      <c r="I99" s="225">
        <v>74753138</v>
      </c>
      <c r="J99" s="226">
        <f t="shared" si="68"/>
        <v>-47029877</v>
      </c>
      <c r="K99" s="227">
        <v>27723261</v>
      </c>
      <c r="L99" s="225">
        <v>74753138</v>
      </c>
      <c r="M99" s="226">
        <f t="shared" si="71"/>
        <v>-47029877</v>
      </c>
      <c r="N99" s="227">
        <v>27723261</v>
      </c>
    </row>
    <row r="100" spans="1:14" ht="12" customHeight="1">
      <c r="A100" s="103" t="s">
        <v>143</v>
      </c>
      <c r="B100" s="283" t="s">
        <v>293</v>
      </c>
      <c r="C100" s="225"/>
      <c r="D100" s="226"/>
      <c r="E100" s="227"/>
      <c r="F100" s="225"/>
      <c r="G100" s="226"/>
      <c r="H100" s="227"/>
      <c r="I100" s="225">
        <v>0</v>
      </c>
      <c r="J100" s="226">
        <f t="shared" si="68"/>
        <v>1713722</v>
      </c>
      <c r="K100" s="227">
        <v>1713722</v>
      </c>
      <c r="L100" s="225">
        <v>0</v>
      </c>
      <c r="M100" s="226">
        <f t="shared" si="71"/>
        <v>1713722</v>
      </c>
      <c r="N100" s="227">
        <v>1713722</v>
      </c>
    </row>
    <row r="101" spans="1:14" ht="12" customHeight="1">
      <c r="A101" s="103" t="s">
        <v>294</v>
      </c>
      <c r="B101" s="286" t="s">
        <v>295</v>
      </c>
      <c r="C101" s="225"/>
      <c r="D101" s="226"/>
      <c r="E101" s="227"/>
      <c r="F101" s="225"/>
      <c r="G101" s="226"/>
      <c r="H101" s="227"/>
      <c r="I101" s="225"/>
      <c r="J101" s="226">
        <f t="shared" si="68"/>
        <v>0</v>
      </c>
      <c r="K101" s="227"/>
      <c r="L101" s="225"/>
      <c r="M101" s="226">
        <f t="shared" si="71"/>
        <v>0</v>
      </c>
      <c r="N101" s="227"/>
    </row>
    <row r="102" spans="1:14" ht="12" customHeight="1">
      <c r="A102" s="103" t="s">
        <v>296</v>
      </c>
      <c r="B102" s="286" t="s">
        <v>297</v>
      </c>
      <c r="C102" s="225"/>
      <c r="D102" s="226"/>
      <c r="E102" s="227"/>
      <c r="F102" s="225"/>
      <c r="G102" s="226"/>
      <c r="H102" s="227"/>
      <c r="I102" s="225">
        <v>5800000</v>
      </c>
      <c r="J102" s="226">
        <f t="shared" si="68"/>
        <v>-3290052</v>
      </c>
      <c r="K102" s="227">
        <v>2509948</v>
      </c>
      <c r="L102" s="225">
        <v>5800000</v>
      </c>
      <c r="M102" s="226">
        <f t="shared" si="71"/>
        <v>-3290052</v>
      </c>
      <c r="N102" s="227">
        <v>2509948</v>
      </c>
    </row>
    <row r="103" spans="1:14" ht="12" customHeight="1">
      <c r="A103" s="103" t="s">
        <v>298</v>
      </c>
      <c r="B103" s="286" t="s">
        <v>299</v>
      </c>
      <c r="C103" s="225"/>
      <c r="D103" s="226"/>
      <c r="E103" s="227"/>
      <c r="F103" s="225"/>
      <c r="G103" s="226"/>
      <c r="H103" s="227"/>
      <c r="I103" s="225"/>
      <c r="J103" s="226"/>
      <c r="K103" s="227"/>
      <c r="L103" s="225"/>
      <c r="M103" s="226">
        <f t="shared" si="71"/>
        <v>0</v>
      </c>
      <c r="N103" s="227"/>
    </row>
    <row r="104" spans="1:14" ht="12" customHeight="1">
      <c r="A104" s="103" t="s">
        <v>300</v>
      </c>
      <c r="B104" s="283" t="s">
        <v>301</v>
      </c>
      <c r="C104" s="225"/>
      <c r="D104" s="226"/>
      <c r="E104" s="227"/>
      <c r="F104" s="225"/>
      <c r="G104" s="226"/>
      <c r="H104" s="227"/>
      <c r="I104" s="225"/>
      <c r="J104" s="226"/>
      <c r="K104" s="227"/>
      <c r="L104" s="225"/>
      <c r="M104" s="226">
        <f t="shared" si="71"/>
        <v>0</v>
      </c>
      <c r="N104" s="227"/>
    </row>
    <row r="105" spans="1:14" ht="12" customHeight="1">
      <c r="A105" s="103" t="s">
        <v>302</v>
      </c>
      <c r="B105" s="283" t="s">
        <v>303</v>
      </c>
      <c r="C105" s="225"/>
      <c r="D105" s="226"/>
      <c r="E105" s="227"/>
      <c r="F105" s="225"/>
      <c r="G105" s="226"/>
      <c r="H105" s="227"/>
      <c r="I105" s="225"/>
      <c r="J105" s="226"/>
      <c r="K105" s="227"/>
      <c r="L105" s="225"/>
      <c r="M105" s="226">
        <f t="shared" si="71"/>
        <v>0</v>
      </c>
      <c r="N105" s="227"/>
    </row>
    <row r="106" spans="1:14" ht="12" customHeight="1">
      <c r="A106" s="103" t="s">
        <v>304</v>
      </c>
      <c r="B106" s="286" t="s">
        <v>305</v>
      </c>
      <c r="C106" s="225"/>
      <c r="D106" s="226"/>
      <c r="E106" s="227"/>
      <c r="F106" s="225"/>
      <c r="G106" s="226"/>
      <c r="H106" s="227"/>
      <c r="I106" s="225">
        <v>21552000</v>
      </c>
      <c r="J106" s="226">
        <f>+K106-I106</f>
        <v>-18800000</v>
      </c>
      <c r="K106" s="227">
        <v>2752000</v>
      </c>
      <c r="L106" s="225">
        <v>21552000</v>
      </c>
      <c r="M106" s="226">
        <f t="shared" si="71"/>
        <v>-18800000</v>
      </c>
      <c r="N106" s="227">
        <v>2752000</v>
      </c>
    </row>
    <row r="107" spans="1:14" ht="12" customHeight="1">
      <c r="A107" s="103" t="s">
        <v>306</v>
      </c>
      <c r="B107" s="286" t="s">
        <v>307</v>
      </c>
      <c r="C107" s="225"/>
      <c r="D107" s="226"/>
      <c r="E107" s="227"/>
      <c r="F107" s="225"/>
      <c r="G107" s="226"/>
      <c r="H107" s="227"/>
      <c r="I107" s="225"/>
      <c r="J107" s="226"/>
      <c r="K107" s="227"/>
      <c r="L107" s="225"/>
      <c r="M107" s="226">
        <f t="shared" si="71"/>
        <v>0</v>
      </c>
      <c r="N107" s="227"/>
    </row>
    <row r="108" spans="1:14" ht="12" customHeight="1">
      <c r="A108" s="103" t="s">
        <v>308</v>
      </c>
      <c r="B108" s="283" t="s">
        <v>309</v>
      </c>
      <c r="C108" s="222"/>
      <c r="D108" s="226"/>
      <c r="E108" s="227"/>
      <c r="F108" s="222"/>
      <c r="G108" s="226"/>
      <c r="H108" s="227"/>
      <c r="I108" s="222"/>
      <c r="J108" s="226"/>
      <c r="K108" s="227"/>
      <c r="L108" s="222"/>
      <c r="M108" s="226">
        <f t="shared" si="71"/>
        <v>0</v>
      </c>
      <c r="N108" s="227"/>
    </row>
    <row r="109" spans="1:14" ht="12" customHeight="1">
      <c r="A109" s="112" t="s">
        <v>310</v>
      </c>
      <c r="B109" s="287" t="s">
        <v>311</v>
      </c>
      <c r="C109" s="225"/>
      <c r="D109" s="226"/>
      <c r="E109" s="227"/>
      <c r="F109" s="225"/>
      <c r="G109" s="226"/>
      <c r="H109" s="227"/>
      <c r="I109" s="225"/>
      <c r="J109" s="226"/>
      <c r="K109" s="227"/>
      <c r="L109" s="225"/>
      <c r="M109" s="226">
        <f t="shared" si="71"/>
        <v>0</v>
      </c>
      <c r="N109" s="227"/>
    </row>
    <row r="110" spans="1:14" ht="12" customHeight="1">
      <c r="A110" s="103" t="s">
        <v>312</v>
      </c>
      <c r="B110" s="287" t="s">
        <v>313</v>
      </c>
      <c r="C110" s="225"/>
      <c r="D110" s="226"/>
      <c r="E110" s="227"/>
      <c r="F110" s="225"/>
      <c r="G110" s="226"/>
      <c r="H110" s="227"/>
      <c r="I110" s="225"/>
      <c r="J110" s="226"/>
      <c r="K110" s="227"/>
      <c r="L110" s="225"/>
      <c r="M110" s="226">
        <f t="shared" si="71"/>
        <v>0</v>
      </c>
      <c r="N110" s="227"/>
    </row>
    <row r="111" spans="1:14" ht="12" customHeight="1">
      <c r="A111" s="103" t="s">
        <v>314</v>
      </c>
      <c r="B111" s="283" t="s">
        <v>315</v>
      </c>
      <c r="C111" s="222"/>
      <c r="D111" s="223"/>
      <c r="E111" s="224"/>
      <c r="F111" s="222"/>
      <c r="G111" s="223"/>
      <c r="H111" s="224"/>
      <c r="I111" s="222">
        <v>7714000</v>
      </c>
      <c r="J111" s="223">
        <f>+K111-I111</f>
        <v>-2856320</v>
      </c>
      <c r="K111" s="224">
        <v>4857680</v>
      </c>
      <c r="L111" s="222">
        <v>7714000</v>
      </c>
      <c r="M111" s="223">
        <f t="shared" si="71"/>
        <v>-2856320</v>
      </c>
      <c r="N111" s="224">
        <v>4857680</v>
      </c>
    </row>
    <row r="112" spans="1:14" ht="12" customHeight="1">
      <c r="A112" s="103" t="s">
        <v>316</v>
      </c>
      <c r="B112" s="284" t="s">
        <v>32</v>
      </c>
      <c r="C112" s="222"/>
      <c r="D112" s="223"/>
      <c r="E112" s="224"/>
      <c r="F112" s="222"/>
      <c r="G112" s="223"/>
      <c r="H112" s="224"/>
      <c r="I112" s="222"/>
      <c r="J112" s="223"/>
      <c r="K112" s="224"/>
      <c r="L112" s="222"/>
      <c r="M112" s="223">
        <f t="shared" si="71"/>
        <v>0</v>
      </c>
      <c r="N112" s="224"/>
    </row>
    <row r="113" spans="1:14" ht="12" customHeight="1">
      <c r="A113" s="105" t="s">
        <v>317</v>
      </c>
      <c r="B113" s="283" t="s">
        <v>318</v>
      </c>
      <c r="C113" s="225"/>
      <c r="D113" s="226"/>
      <c r="E113" s="227"/>
      <c r="F113" s="225"/>
      <c r="G113" s="226"/>
      <c r="H113" s="227"/>
      <c r="I113" s="225">
        <v>39687138</v>
      </c>
      <c r="J113" s="226">
        <f>+K113-I113</f>
        <v>-23797227</v>
      </c>
      <c r="K113" s="227">
        <v>15889911</v>
      </c>
      <c r="L113" s="225">
        <v>39687138</v>
      </c>
      <c r="M113" s="226">
        <f t="shared" si="71"/>
        <v>-23797227</v>
      </c>
      <c r="N113" s="227">
        <v>15889911</v>
      </c>
    </row>
    <row r="114" spans="1:14" ht="12" customHeight="1" thickBot="1">
      <c r="A114" s="113" t="s">
        <v>319</v>
      </c>
      <c r="B114" s="288" t="s">
        <v>320</v>
      </c>
      <c r="C114" s="236"/>
      <c r="D114" s="228"/>
      <c r="E114" s="237"/>
      <c r="F114" s="236"/>
      <c r="G114" s="228"/>
      <c r="H114" s="237"/>
      <c r="I114" s="236"/>
      <c r="J114" s="228"/>
      <c r="K114" s="237"/>
      <c r="L114" s="236"/>
      <c r="M114" s="228">
        <f t="shared" si="71"/>
        <v>0</v>
      </c>
      <c r="N114" s="237"/>
    </row>
    <row r="115" spans="1:14" ht="12" customHeight="1" thickBot="1">
      <c r="A115" s="106" t="s">
        <v>18</v>
      </c>
      <c r="B115" s="107" t="s">
        <v>427</v>
      </c>
      <c r="C115" s="216">
        <f t="shared" ref="C115" si="72">+C116+C118+C120</f>
        <v>1080000</v>
      </c>
      <c r="D115" s="217">
        <f>+E115-C115</f>
        <v>-391977</v>
      </c>
      <c r="E115" s="218">
        <f t="shared" ref="E115:F115" si="73">+E116+E118+E120</f>
        <v>688023</v>
      </c>
      <c r="F115" s="216">
        <f t="shared" si="73"/>
        <v>2929000</v>
      </c>
      <c r="G115" s="217">
        <f>+H115-F115</f>
        <v>-88285</v>
      </c>
      <c r="H115" s="218">
        <f t="shared" ref="H115:I115" si="74">+H116+H118+H120</f>
        <v>2840715</v>
      </c>
      <c r="I115" s="216">
        <f t="shared" si="74"/>
        <v>47625000</v>
      </c>
      <c r="J115" s="217">
        <f>+K115-I115</f>
        <v>129592799</v>
      </c>
      <c r="K115" s="218">
        <f t="shared" ref="K115:L115" si="75">+K116+K118+K120</f>
        <v>177217799</v>
      </c>
      <c r="L115" s="216">
        <f t="shared" si="75"/>
        <v>51634000</v>
      </c>
      <c r="M115" s="217">
        <f>+N115-L115</f>
        <v>129112537</v>
      </c>
      <c r="N115" s="218">
        <f t="shared" ref="N115" si="76">+N116+N118+N120</f>
        <v>180746537</v>
      </c>
    </row>
    <row r="116" spans="1:14" ht="12" customHeight="1">
      <c r="A116" s="102" t="s">
        <v>146</v>
      </c>
      <c r="B116" s="283" t="s">
        <v>85</v>
      </c>
      <c r="C116" s="219">
        <v>1080000</v>
      </c>
      <c r="D116" s="220">
        <f>+E116-C116</f>
        <v>-391977</v>
      </c>
      <c r="E116" s="221">
        <v>688023</v>
      </c>
      <c r="F116" s="219">
        <v>1524000</v>
      </c>
      <c r="G116" s="220">
        <f>+H116-F116</f>
        <v>375467</v>
      </c>
      <c r="H116" s="221">
        <v>1899467</v>
      </c>
      <c r="I116" s="219">
        <v>12319000</v>
      </c>
      <c r="J116" s="220">
        <f>+K116-I116</f>
        <v>18081000</v>
      </c>
      <c r="K116" s="221">
        <v>30400000</v>
      </c>
      <c r="L116" s="219">
        <v>14923000</v>
      </c>
      <c r="M116" s="220">
        <f>+N116-L116</f>
        <v>18064490</v>
      </c>
      <c r="N116" s="221">
        <v>32987490</v>
      </c>
    </row>
    <row r="117" spans="1:14" ht="12" customHeight="1">
      <c r="A117" s="102" t="s">
        <v>148</v>
      </c>
      <c r="B117" s="287" t="s">
        <v>321</v>
      </c>
      <c r="C117" s="219"/>
      <c r="D117" s="220"/>
      <c r="E117" s="221"/>
      <c r="F117" s="219"/>
      <c r="G117" s="220"/>
      <c r="H117" s="221"/>
      <c r="I117" s="219"/>
      <c r="J117" s="220"/>
      <c r="K117" s="221"/>
      <c r="L117" s="219"/>
      <c r="M117" s="220"/>
      <c r="N117" s="221"/>
    </row>
    <row r="118" spans="1:14" ht="12" customHeight="1">
      <c r="A118" s="102" t="s">
        <v>150</v>
      </c>
      <c r="B118" s="287" t="s">
        <v>89</v>
      </c>
      <c r="C118" s="222"/>
      <c r="D118" s="223"/>
      <c r="E118" s="224"/>
      <c r="F118" s="222">
        <v>1405000</v>
      </c>
      <c r="G118" s="223">
        <f>+H118-F118</f>
        <v>-463752</v>
      </c>
      <c r="H118" s="224">
        <v>941248</v>
      </c>
      <c r="I118" s="222">
        <v>35306000</v>
      </c>
      <c r="J118" s="223">
        <f>+K118-I118</f>
        <v>111511799</v>
      </c>
      <c r="K118" s="224">
        <v>146817799</v>
      </c>
      <c r="L118" s="222">
        <v>36711000</v>
      </c>
      <c r="M118" s="223">
        <f>+N118-L118</f>
        <v>111048047</v>
      </c>
      <c r="N118" s="224">
        <v>147759047</v>
      </c>
    </row>
    <row r="119" spans="1:14" ht="12" customHeight="1">
      <c r="A119" s="102" t="s">
        <v>152</v>
      </c>
      <c r="B119" s="287" t="s">
        <v>322</v>
      </c>
      <c r="C119" s="222"/>
      <c r="D119" s="223"/>
      <c r="E119" s="224"/>
      <c r="F119" s="222"/>
      <c r="G119" s="223"/>
      <c r="H119" s="224"/>
      <c r="I119" s="222"/>
      <c r="J119" s="223"/>
      <c r="K119" s="224"/>
      <c r="L119" s="222"/>
      <c r="M119" s="223"/>
      <c r="N119" s="224"/>
    </row>
    <row r="120" spans="1:14" ht="12" customHeight="1">
      <c r="A120" s="102" t="s">
        <v>154</v>
      </c>
      <c r="B120" s="260" t="s">
        <v>93</v>
      </c>
      <c r="C120" s="222"/>
      <c r="D120" s="223"/>
      <c r="E120" s="224"/>
      <c r="F120" s="222"/>
      <c r="G120" s="223"/>
      <c r="H120" s="224"/>
      <c r="I120" s="222"/>
      <c r="J120" s="223">
        <f>+K120-I120</f>
        <v>0</v>
      </c>
      <c r="K120" s="224"/>
      <c r="L120" s="222"/>
      <c r="M120" s="223"/>
      <c r="N120" s="224"/>
    </row>
    <row r="121" spans="1:14" ht="12" customHeight="1">
      <c r="A121" s="102" t="s">
        <v>156</v>
      </c>
      <c r="B121" s="259" t="s">
        <v>323</v>
      </c>
      <c r="C121" s="222"/>
      <c r="D121" s="223"/>
      <c r="E121" s="224"/>
      <c r="F121" s="222"/>
      <c r="G121" s="223"/>
      <c r="H121" s="224"/>
      <c r="I121" s="222"/>
      <c r="J121" s="223"/>
      <c r="K121" s="224"/>
      <c r="L121" s="222"/>
      <c r="M121" s="223"/>
      <c r="N121" s="224"/>
    </row>
    <row r="122" spans="1:14" ht="12" customHeight="1">
      <c r="A122" s="102" t="s">
        <v>324</v>
      </c>
      <c r="B122" s="289" t="s">
        <v>325</v>
      </c>
      <c r="C122" s="222"/>
      <c r="D122" s="223"/>
      <c r="E122" s="224"/>
      <c r="F122" s="222"/>
      <c r="G122" s="223"/>
      <c r="H122" s="224"/>
      <c r="I122" s="222"/>
      <c r="J122" s="223">
        <f>+K122-I122</f>
        <v>0</v>
      </c>
      <c r="K122" s="224"/>
      <c r="L122" s="222"/>
      <c r="M122" s="223"/>
      <c r="N122" s="224"/>
    </row>
    <row r="123" spans="1:14" ht="12" customHeight="1">
      <c r="A123" s="102" t="s">
        <v>326</v>
      </c>
      <c r="B123" s="283" t="s">
        <v>303</v>
      </c>
      <c r="C123" s="222"/>
      <c r="D123" s="223"/>
      <c r="E123" s="224"/>
      <c r="F123" s="222"/>
      <c r="G123" s="223"/>
      <c r="H123" s="224"/>
      <c r="I123" s="222"/>
      <c r="J123" s="223"/>
      <c r="K123" s="224"/>
      <c r="L123" s="222"/>
      <c r="M123" s="223"/>
      <c r="N123" s="224"/>
    </row>
    <row r="124" spans="1:14" ht="12" customHeight="1">
      <c r="A124" s="102" t="s">
        <v>327</v>
      </c>
      <c r="B124" s="283" t="s">
        <v>328</v>
      </c>
      <c r="C124" s="222"/>
      <c r="D124" s="223"/>
      <c r="E124" s="224"/>
      <c r="F124" s="222"/>
      <c r="G124" s="223"/>
      <c r="H124" s="224"/>
      <c r="I124" s="222"/>
      <c r="J124" s="223"/>
      <c r="K124" s="224"/>
      <c r="L124" s="222"/>
      <c r="M124" s="223"/>
      <c r="N124" s="224"/>
    </row>
    <row r="125" spans="1:14" ht="12" customHeight="1">
      <c r="A125" s="102" t="s">
        <v>329</v>
      </c>
      <c r="B125" s="283" t="s">
        <v>330</v>
      </c>
      <c r="C125" s="222"/>
      <c r="D125" s="223"/>
      <c r="E125" s="224"/>
      <c r="F125" s="222"/>
      <c r="G125" s="223"/>
      <c r="H125" s="224"/>
      <c r="I125" s="222"/>
      <c r="J125" s="223"/>
      <c r="K125" s="224"/>
      <c r="L125" s="222"/>
      <c r="M125" s="223"/>
      <c r="N125" s="224"/>
    </row>
    <row r="126" spans="1:14" ht="12" customHeight="1">
      <c r="A126" s="102" t="s">
        <v>331</v>
      </c>
      <c r="B126" s="283" t="s">
        <v>309</v>
      </c>
      <c r="C126" s="222"/>
      <c r="D126" s="223"/>
      <c r="E126" s="224"/>
      <c r="F126" s="222"/>
      <c r="G126" s="223"/>
      <c r="H126" s="224"/>
      <c r="I126" s="222"/>
      <c r="J126" s="223"/>
      <c r="K126" s="224"/>
      <c r="L126" s="222"/>
      <c r="M126" s="223"/>
      <c r="N126" s="224"/>
    </row>
    <row r="127" spans="1:14" ht="12" customHeight="1">
      <c r="A127" s="102" t="s">
        <v>332</v>
      </c>
      <c r="B127" s="283" t="s">
        <v>333</v>
      </c>
      <c r="C127" s="222"/>
      <c r="D127" s="223"/>
      <c r="E127" s="224"/>
      <c r="F127" s="222"/>
      <c r="G127" s="223"/>
      <c r="H127" s="224"/>
      <c r="I127" s="222"/>
      <c r="J127" s="223"/>
      <c r="K127" s="224"/>
      <c r="L127" s="222"/>
      <c r="M127" s="223"/>
      <c r="N127" s="224"/>
    </row>
    <row r="128" spans="1:14" ht="12" customHeight="1" thickBot="1">
      <c r="A128" s="112" t="s">
        <v>334</v>
      </c>
      <c r="B128" s="283" t="s">
        <v>335</v>
      </c>
      <c r="C128" s="225"/>
      <c r="D128" s="226"/>
      <c r="E128" s="227"/>
      <c r="F128" s="225"/>
      <c r="G128" s="226"/>
      <c r="H128" s="227"/>
      <c r="I128" s="225"/>
      <c r="J128" s="226"/>
      <c r="K128" s="227"/>
      <c r="L128" s="225"/>
      <c r="M128" s="226"/>
      <c r="N128" s="227"/>
    </row>
    <row r="129" spans="1:14" ht="12" customHeight="1" thickBot="1">
      <c r="A129" s="106" t="s">
        <v>21</v>
      </c>
      <c r="B129" s="290" t="s">
        <v>336</v>
      </c>
      <c r="C129" s="216">
        <f t="shared" ref="C129" si="77">+C94+C115</f>
        <v>45050045</v>
      </c>
      <c r="D129" s="217">
        <f>+E129-C129</f>
        <v>1282038</v>
      </c>
      <c r="E129" s="218">
        <f t="shared" ref="E129:F129" si="78">+E94+E115</f>
        <v>46332083</v>
      </c>
      <c r="F129" s="216">
        <f t="shared" si="78"/>
        <v>99742653</v>
      </c>
      <c r="G129" s="217">
        <f>+H129-F129</f>
        <v>1584000</v>
      </c>
      <c r="H129" s="218">
        <f t="shared" ref="H129:I129" si="79">+H94+H115</f>
        <v>101326653</v>
      </c>
      <c r="I129" s="216">
        <f t="shared" si="79"/>
        <v>278498804</v>
      </c>
      <c r="J129" s="217">
        <f>+K129-I129</f>
        <v>132518921</v>
      </c>
      <c r="K129" s="218">
        <f t="shared" ref="K129:L129" si="80">+K94+K115</f>
        <v>411017725</v>
      </c>
      <c r="L129" s="216">
        <f t="shared" si="80"/>
        <v>423291502</v>
      </c>
      <c r="M129" s="217">
        <f>+N129-L129</f>
        <v>135384959</v>
      </c>
      <c r="N129" s="218">
        <f t="shared" ref="N129" si="81">+N94+N115</f>
        <v>558676461</v>
      </c>
    </row>
    <row r="130" spans="1:14" ht="12" customHeight="1" thickBot="1">
      <c r="A130" s="106" t="s">
        <v>24</v>
      </c>
      <c r="B130" s="290" t="s">
        <v>337</v>
      </c>
      <c r="C130" s="216">
        <f t="shared" ref="C130" si="82">+C131+C132+C133</f>
        <v>0</v>
      </c>
      <c r="D130" s="217">
        <f t="shared" ref="D130:J130" si="83">+D131+D132+D133</f>
        <v>0</v>
      </c>
      <c r="E130" s="218"/>
      <c r="F130" s="216">
        <f t="shared" ref="F130" si="84">+F131+F132+F133</f>
        <v>0</v>
      </c>
      <c r="G130" s="217">
        <f t="shared" si="83"/>
        <v>0</v>
      </c>
      <c r="H130" s="218"/>
      <c r="I130" s="216">
        <f>+I131+I132+I133</f>
        <v>0</v>
      </c>
      <c r="J130" s="217">
        <f t="shared" si="83"/>
        <v>0</v>
      </c>
      <c r="K130" s="218"/>
      <c r="L130" s="216"/>
      <c r="M130" s="217"/>
      <c r="N130" s="218"/>
    </row>
    <row r="131" spans="1:14" s="3" customFormat="1" ht="12" customHeight="1">
      <c r="A131" s="102" t="s">
        <v>173</v>
      </c>
      <c r="B131" s="289" t="s">
        <v>338</v>
      </c>
      <c r="C131" s="222"/>
      <c r="D131" s="223"/>
      <c r="E131" s="224"/>
      <c r="F131" s="222"/>
      <c r="G131" s="223"/>
      <c r="H131" s="224"/>
      <c r="I131" s="222"/>
      <c r="J131" s="223"/>
      <c r="K131" s="224"/>
      <c r="L131" s="222"/>
      <c r="M131" s="223"/>
      <c r="N131" s="224"/>
    </row>
    <row r="132" spans="1:14" ht="12" customHeight="1">
      <c r="A132" s="102" t="s">
        <v>175</v>
      </c>
      <c r="B132" s="289" t="s">
        <v>339</v>
      </c>
      <c r="C132" s="222"/>
      <c r="D132" s="223"/>
      <c r="E132" s="224"/>
      <c r="F132" s="222"/>
      <c r="G132" s="223"/>
      <c r="H132" s="224"/>
      <c r="I132" s="222"/>
      <c r="J132" s="223"/>
      <c r="K132" s="224"/>
      <c r="L132" s="222"/>
      <c r="M132" s="223"/>
      <c r="N132" s="224"/>
    </row>
    <row r="133" spans="1:14" ht="12" customHeight="1" thickBot="1">
      <c r="A133" s="112" t="s">
        <v>177</v>
      </c>
      <c r="B133" s="291" t="s">
        <v>340</v>
      </c>
      <c r="C133" s="222"/>
      <c r="D133" s="223"/>
      <c r="E133" s="224"/>
      <c r="F133" s="222"/>
      <c r="G133" s="223"/>
      <c r="H133" s="224"/>
      <c r="I133" s="222"/>
      <c r="J133" s="223"/>
      <c r="K133" s="224"/>
      <c r="L133" s="222"/>
      <c r="M133" s="223"/>
      <c r="N133" s="224"/>
    </row>
    <row r="134" spans="1:14" ht="12" customHeight="1" thickBot="1">
      <c r="A134" s="106" t="s">
        <v>27</v>
      </c>
      <c r="B134" s="290" t="s">
        <v>341</v>
      </c>
      <c r="C134" s="216">
        <f t="shared" ref="C134" si="85">+C135+C136+C137+C138+C139+C140</f>
        <v>0</v>
      </c>
      <c r="D134" s="217">
        <f t="shared" ref="D134:G134" si="86">+D135+D136+D137+D138+D139+D140</f>
        <v>0</v>
      </c>
      <c r="E134" s="218"/>
      <c r="F134" s="216">
        <f t="shared" ref="F134" si="87">+F135+F136+F137+F138+F139+F140</f>
        <v>0</v>
      </c>
      <c r="G134" s="217">
        <f t="shared" si="86"/>
        <v>0</v>
      </c>
      <c r="H134" s="218"/>
      <c r="I134" s="216">
        <f>+I135+I136+I137+I138+I139+I140</f>
        <v>0</v>
      </c>
      <c r="J134" s="217">
        <f>+K134-I134</f>
        <v>44000000</v>
      </c>
      <c r="K134" s="218">
        <f>+K135+K136+K137+K138+K139+K140</f>
        <v>44000000</v>
      </c>
      <c r="L134" s="216"/>
      <c r="M134" s="217">
        <f>+N134-L134</f>
        <v>44000000</v>
      </c>
      <c r="N134" s="218">
        <v>44000000</v>
      </c>
    </row>
    <row r="135" spans="1:14" ht="12" customHeight="1">
      <c r="A135" s="102" t="s">
        <v>188</v>
      </c>
      <c r="B135" s="289" t="s">
        <v>342</v>
      </c>
      <c r="C135" s="222"/>
      <c r="D135" s="223"/>
      <c r="E135" s="224"/>
      <c r="F135" s="222"/>
      <c r="G135" s="223"/>
      <c r="H135" s="224"/>
      <c r="I135" s="222"/>
      <c r="J135" s="223">
        <f>+K135-I135</f>
        <v>44000000</v>
      </c>
      <c r="K135" s="224">
        <v>44000000</v>
      </c>
      <c r="L135" s="222"/>
      <c r="M135" s="223">
        <f>+N135-L135</f>
        <v>44000000</v>
      </c>
      <c r="N135" s="224">
        <v>44000000</v>
      </c>
    </row>
    <row r="136" spans="1:14" ht="12" customHeight="1">
      <c r="A136" s="102" t="s">
        <v>190</v>
      </c>
      <c r="B136" s="289" t="s">
        <v>343</v>
      </c>
      <c r="C136" s="222"/>
      <c r="D136" s="223"/>
      <c r="E136" s="224"/>
      <c r="F136" s="222"/>
      <c r="G136" s="223"/>
      <c r="H136" s="224"/>
      <c r="I136" s="222"/>
      <c r="J136" s="223"/>
      <c r="K136" s="224"/>
      <c r="L136" s="222"/>
      <c r="M136" s="223"/>
      <c r="N136" s="224"/>
    </row>
    <row r="137" spans="1:14" ht="12" customHeight="1">
      <c r="A137" s="102" t="s">
        <v>192</v>
      </c>
      <c r="B137" s="289" t="s">
        <v>344</v>
      </c>
      <c r="C137" s="222"/>
      <c r="D137" s="223"/>
      <c r="E137" s="224"/>
      <c r="F137" s="222"/>
      <c r="G137" s="223"/>
      <c r="H137" s="224"/>
      <c r="I137" s="222"/>
      <c r="J137" s="223"/>
      <c r="K137" s="224"/>
      <c r="L137" s="222"/>
      <c r="M137" s="223"/>
      <c r="N137" s="224"/>
    </row>
    <row r="138" spans="1:14" ht="12" customHeight="1">
      <c r="A138" s="102" t="s">
        <v>194</v>
      </c>
      <c r="B138" s="289" t="s">
        <v>345</v>
      </c>
      <c r="C138" s="222"/>
      <c r="D138" s="223"/>
      <c r="E138" s="224"/>
      <c r="F138" s="222"/>
      <c r="G138" s="223"/>
      <c r="H138" s="224"/>
      <c r="I138" s="222"/>
      <c r="J138" s="223"/>
      <c r="K138" s="224"/>
      <c r="L138" s="222"/>
      <c r="M138" s="223"/>
      <c r="N138" s="224"/>
    </row>
    <row r="139" spans="1:14" ht="12" customHeight="1">
      <c r="A139" s="102" t="s">
        <v>196</v>
      </c>
      <c r="B139" s="289" t="s">
        <v>346</v>
      </c>
      <c r="C139" s="222"/>
      <c r="D139" s="223"/>
      <c r="E139" s="224"/>
      <c r="F139" s="222"/>
      <c r="G139" s="223"/>
      <c r="H139" s="224"/>
      <c r="I139" s="222"/>
      <c r="J139" s="223"/>
      <c r="K139" s="224"/>
      <c r="L139" s="222"/>
      <c r="M139" s="223"/>
      <c r="N139" s="224"/>
    </row>
    <row r="140" spans="1:14" s="3" customFormat="1" ht="12" customHeight="1" thickBot="1">
      <c r="A140" s="112" t="s">
        <v>198</v>
      </c>
      <c r="B140" s="291" t="s">
        <v>347</v>
      </c>
      <c r="C140" s="222"/>
      <c r="D140" s="223"/>
      <c r="E140" s="224"/>
      <c r="F140" s="222"/>
      <c r="G140" s="223"/>
      <c r="H140" s="224"/>
      <c r="I140" s="222"/>
      <c r="J140" s="223"/>
      <c r="K140" s="224"/>
      <c r="L140" s="222"/>
      <c r="M140" s="223"/>
      <c r="N140" s="224"/>
    </row>
    <row r="141" spans="1:14" ht="12" customHeight="1" thickBot="1">
      <c r="A141" s="106" t="s">
        <v>30</v>
      </c>
      <c r="B141" s="290" t="s">
        <v>348</v>
      </c>
      <c r="C141" s="238">
        <f t="shared" ref="C141" si="88">+C142+C143+C145+C146+C144</f>
        <v>0</v>
      </c>
      <c r="D141" s="239">
        <f t="shared" ref="D141:G141" si="89">+D142+D143+D145+D146+D144</f>
        <v>0</v>
      </c>
      <c r="E141" s="240"/>
      <c r="F141" s="238">
        <f t="shared" ref="F141" si="90">+F142+F143+F145+F146+F144</f>
        <v>0</v>
      </c>
      <c r="G141" s="239">
        <f t="shared" si="89"/>
        <v>0</v>
      </c>
      <c r="H141" s="240"/>
      <c r="I141" s="238">
        <f t="shared" ref="I141" si="91">SUM(I142:I146)</f>
        <v>139904221</v>
      </c>
      <c r="J141" s="239">
        <f>+K141-I141</f>
        <v>4506815</v>
      </c>
      <c r="K141" s="240">
        <f t="shared" ref="K141:L141" si="92">SUM(K142:K146)</f>
        <v>144411036</v>
      </c>
      <c r="L141" s="238">
        <f t="shared" si="92"/>
        <v>139904221</v>
      </c>
      <c r="M141" s="239">
        <f>+N141-L141</f>
        <v>4506815</v>
      </c>
      <c r="N141" s="240">
        <f t="shared" ref="N141" si="93">SUM(N142:N146)</f>
        <v>144411036</v>
      </c>
    </row>
    <row r="142" spans="1:14">
      <c r="A142" s="102" t="s">
        <v>211</v>
      </c>
      <c r="B142" s="289" t="s">
        <v>349</v>
      </c>
      <c r="C142" s="222"/>
      <c r="D142" s="223"/>
      <c r="E142" s="224"/>
      <c r="F142" s="222"/>
      <c r="G142" s="223"/>
      <c r="H142" s="224"/>
      <c r="I142" s="222"/>
      <c r="J142" s="223">
        <f>+K142-I142</f>
        <v>4506815</v>
      </c>
      <c r="K142" s="224">
        <v>4506815</v>
      </c>
      <c r="L142" s="222"/>
      <c r="M142" s="223"/>
      <c r="N142" s="224">
        <v>4506815</v>
      </c>
    </row>
    <row r="143" spans="1:14" ht="12" customHeight="1">
      <c r="A143" s="102" t="s">
        <v>213</v>
      </c>
      <c r="B143" s="289" t="s">
        <v>350</v>
      </c>
      <c r="C143" s="222"/>
      <c r="D143" s="223"/>
      <c r="E143" s="224"/>
      <c r="F143" s="222"/>
      <c r="G143" s="223"/>
      <c r="H143" s="224"/>
      <c r="I143" s="222"/>
      <c r="J143" s="223">
        <f>+K143-I143</f>
        <v>0</v>
      </c>
      <c r="K143" s="224"/>
      <c r="L143" s="222"/>
      <c r="M143" s="223"/>
      <c r="N143" s="224"/>
    </row>
    <row r="144" spans="1:14" ht="12" customHeight="1">
      <c r="A144" s="102" t="s">
        <v>215</v>
      </c>
      <c r="B144" s="289" t="s">
        <v>351</v>
      </c>
      <c r="C144" s="222"/>
      <c r="D144" s="223"/>
      <c r="E144" s="224"/>
      <c r="F144" s="222"/>
      <c r="G144" s="223"/>
      <c r="H144" s="224"/>
      <c r="I144" s="222">
        <v>139904221</v>
      </c>
      <c r="J144" s="223">
        <f>+K144-I144</f>
        <v>0</v>
      </c>
      <c r="K144" s="224">
        <v>139904221</v>
      </c>
      <c r="L144" s="222">
        <v>139904221</v>
      </c>
      <c r="M144" s="223">
        <f>+N144-L144</f>
        <v>0</v>
      </c>
      <c r="N144" s="224">
        <v>139904221</v>
      </c>
    </row>
    <row r="145" spans="1:14" s="3" customFormat="1" ht="12" customHeight="1">
      <c r="A145" s="102" t="s">
        <v>217</v>
      </c>
      <c r="B145" s="289" t="s">
        <v>63</v>
      </c>
      <c r="C145" s="222"/>
      <c r="D145" s="223"/>
      <c r="E145" s="224"/>
      <c r="F145" s="222"/>
      <c r="G145" s="223"/>
      <c r="H145" s="224"/>
      <c r="I145" s="222"/>
      <c r="J145" s="223"/>
      <c r="K145" s="224"/>
      <c r="L145" s="222"/>
      <c r="M145" s="223"/>
      <c r="N145" s="224"/>
    </row>
    <row r="146" spans="1:14" s="3" customFormat="1" ht="12" customHeight="1" thickBot="1">
      <c r="A146" s="112" t="s">
        <v>219</v>
      </c>
      <c r="B146" s="291" t="s">
        <v>108</v>
      </c>
      <c r="C146" s="222"/>
      <c r="D146" s="223"/>
      <c r="E146" s="224"/>
      <c r="F146" s="222"/>
      <c r="G146" s="223"/>
      <c r="H146" s="224"/>
      <c r="I146" s="222"/>
      <c r="J146" s="223"/>
      <c r="K146" s="224"/>
      <c r="L146" s="222"/>
      <c r="M146" s="223"/>
      <c r="N146" s="224"/>
    </row>
    <row r="147" spans="1:14" s="3" customFormat="1" ht="12" customHeight="1" thickBot="1">
      <c r="A147" s="106" t="s">
        <v>33</v>
      </c>
      <c r="B147" s="290" t="s">
        <v>352</v>
      </c>
      <c r="C147" s="241">
        <f t="shared" ref="C147" si="94">+C148+C149+C150+C151+C152</f>
        <v>0</v>
      </c>
      <c r="D147" s="242">
        <f t="shared" ref="D147:J147" si="95">+D148+D149+D150+D151+D152</f>
        <v>0</v>
      </c>
      <c r="E147" s="243"/>
      <c r="F147" s="241">
        <f t="shared" ref="F147" si="96">+F148+F149+F150+F151+F152</f>
        <v>0</v>
      </c>
      <c r="G147" s="242">
        <f t="shared" si="95"/>
        <v>0</v>
      </c>
      <c r="H147" s="243"/>
      <c r="I147" s="241">
        <f>+I148+I149+I150+I151+I152</f>
        <v>0</v>
      </c>
      <c r="J147" s="242">
        <f t="shared" si="95"/>
        <v>0</v>
      </c>
      <c r="K147" s="243"/>
      <c r="L147" s="241"/>
      <c r="M147" s="242"/>
      <c r="N147" s="243"/>
    </row>
    <row r="148" spans="1:14" s="3" customFormat="1" ht="12" customHeight="1">
      <c r="A148" s="102" t="s">
        <v>223</v>
      </c>
      <c r="B148" s="289" t="s">
        <v>353</v>
      </c>
      <c r="C148" s="222"/>
      <c r="D148" s="223"/>
      <c r="E148" s="224"/>
      <c r="F148" s="222"/>
      <c r="G148" s="223"/>
      <c r="H148" s="224"/>
      <c r="I148" s="222"/>
      <c r="J148" s="223"/>
      <c r="K148" s="224"/>
      <c r="L148" s="222"/>
      <c r="M148" s="223"/>
      <c r="N148" s="224"/>
    </row>
    <row r="149" spans="1:14" s="3" customFormat="1" ht="12" customHeight="1">
      <c r="A149" s="102" t="s">
        <v>225</v>
      </c>
      <c r="B149" s="289" t="s">
        <v>354</v>
      </c>
      <c r="C149" s="222"/>
      <c r="D149" s="223"/>
      <c r="E149" s="224"/>
      <c r="F149" s="222"/>
      <c r="G149" s="223"/>
      <c r="H149" s="224"/>
      <c r="I149" s="222"/>
      <c r="J149" s="223"/>
      <c r="K149" s="224"/>
      <c r="L149" s="222"/>
      <c r="M149" s="223"/>
      <c r="N149" s="224"/>
    </row>
    <row r="150" spans="1:14" s="3" customFormat="1" ht="12" customHeight="1">
      <c r="A150" s="102" t="s">
        <v>227</v>
      </c>
      <c r="B150" s="289" t="s">
        <v>355</v>
      </c>
      <c r="C150" s="222"/>
      <c r="D150" s="223"/>
      <c r="E150" s="224"/>
      <c r="F150" s="222"/>
      <c r="G150" s="223"/>
      <c r="H150" s="224"/>
      <c r="I150" s="222"/>
      <c r="J150" s="223"/>
      <c r="K150" s="224"/>
      <c r="L150" s="222"/>
      <c r="M150" s="223"/>
      <c r="N150" s="224"/>
    </row>
    <row r="151" spans="1:14" s="3" customFormat="1" ht="12" customHeight="1">
      <c r="A151" s="102" t="s">
        <v>229</v>
      </c>
      <c r="B151" s="289" t="s">
        <v>356</v>
      </c>
      <c r="C151" s="222"/>
      <c r="D151" s="223"/>
      <c r="E151" s="224"/>
      <c r="F151" s="222"/>
      <c r="G151" s="223"/>
      <c r="H151" s="224"/>
      <c r="I151" s="222"/>
      <c r="J151" s="223"/>
      <c r="K151" s="224"/>
      <c r="L151" s="222"/>
      <c r="M151" s="223"/>
      <c r="N151" s="224"/>
    </row>
    <row r="152" spans="1:14" ht="12.75" customHeight="1" thickBot="1">
      <c r="A152" s="112" t="s">
        <v>357</v>
      </c>
      <c r="B152" s="291" t="s">
        <v>358</v>
      </c>
      <c r="C152" s="225"/>
      <c r="D152" s="226"/>
      <c r="E152" s="227"/>
      <c r="F152" s="225"/>
      <c r="G152" s="226"/>
      <c r="H152" s="227"/>
      <c r="I152" s="225"/>
      <c r="J152" s="226"/>
      <c r="K152" s="227"/>
      <c r="L152" s="225"/>
      <c r="M152" s="226"/>
      <c r="N152" s="227"/>
    </row>
    <row r="153" spans="1:14" ht="12.75" customHeight="1" thickBot="1">
      <c r="A153" s="114" t="s">
        <v>35</v>
      </c>
      <c r="B153" s="290" t="s">
        <v>66</v>
      </c>
      <c r="C153" s="244"/>
      <c r="D153" s="245"/>
      <c r="E153" s="243"/>
      <c r="F153" s="244"/>
      <c r="G153" s="245"/>
      <c r="H153" s="243"/>
      <c r="I153" s="244"/>
      <c r="J153" s="245"/>
      <c r="K153" s="243"/>
      <c r="L153" s="244"/>
      <c r="M153" s="245"/>
      <c r="N153" s="243"/>
    </row>
    <row r="154" spans="1:14" ht="12.75" customHeight="1" thickBot="1">
      <c r="A154" s="114" t="s">
        <v>36</v>
      </c>
      <c r="B154" s="290" t="s">
        <v>69</v>
      </c>
      <c r="C154" s="244"/>
      <c r="D154" s="245"/>
      <c r="E154" s="243"/>
      <c r="F154" s="244"/>
      <c r="G154" s="245"/>
      <c r="H154" s="243"/>
      <c r="I154" s="244"/>
      <c r="J154" s="245"/>
      <c r="K154" s="243"/>
      <c r="L154" s="244"/>
      <c r="M154" s="245"/>
      <c r="N154" s="243"/>
    </row>
    <row r="155" spans="1:14" ht="12" customHeight="1" thickBot="1">
      <c r="A155" s="106" t="s">
        <v>37</v>
      </c>
      <c r="B155" s="290" t="s">
        <v>359</v>
      </c>
      <c r="C155" s="246">
        <f t="shared" ref="C155" si="97">+C130+C134+C141+C147+C153+C154</f>
        <v>0</v>
      </c>
      <c r="D155" s="247">
        <f t="shared" ref="D155:G155" si="98">+D130+D134+D141+D147+D153+D154</f>
        <v>0</v>
      </c>
      <c r="E155" s="248"/>
      <c r="F155" s="246">
        <f t="shared" ref="F155" si="99">+F130+F134+F141+F147+F153+F154</f>
        <v>0</v>
      </c>
      <c r="G155" s="247">
        <f t="shared" si="98"/>
        <v>0</v>
      </c>
      <c r="H155" s="248"/>
      <c r="I155" s="246">
        <f t="shared" ref="I155" si="100">+I130+I134+I141+I147+I153+I154</f>
        <v>139904221</v>
      </c>
      <c r="J155" s="247">
        <f>+K155-I155</f>
        <v>48506815</v>
      </c>
      <c r="K155" s="248">
        <f t="shared" ref="K155:L155" si="101">+K130+K134+K141+K147+K153+K154</f>
        <v>188411036</v>
      </c>
      <c r="L155" s="246">
        <f t="shared" si="101"/>
        <v>139904221</v>
      </c>
      <c r="M155" s="247">
        <f>+N155-L155</f>
        <v>48506815</v>
      </c>
      <c r="N155" s="248">
        <f t="shared" ref="N155" si="102">+N130+N134+N141+N147+N153+N154</f>
        <v>188411036</v>
      </c>
    </row>
    <row r="156" spans="1:14" ht="15" customHeight="1" thickBot="1">
      <c r="A156" s="25" t="s">
        <v>38</v>
      </c>
      <c r="B156" s="278" t="s">
        <v>360</v>
      </c>
      <c r="C156" s="246">
        <f t="shared" ref="C156" si="103">+C129+C155</f>
        <v>45050045</v>
      </c>
      <c r="D156" s="247">
        <f>+E156-C156</f>
        <v>1282038</v>
      </c>
      <c r="E156" s="248">
        <f t="shared" ref="E156:F156" si="104">+E129+E155</f>
        <v>46332083</v>
      </c>
      <c r="F156" s="246">
        <f t="shared" si="104"/>
        <v>99742653</v>
      </c>
      <c r="G156" s="247">
        <f>+H156-F156</f>
        <v>1584000</v>
      </c>
      <c r="H156" s="248">
        <f t="shared" ref="H156:I156" si="105">+H129+H155</f>
        <v>101326653</v>
      </c>
      <c r="I156" s="246">
        <f t="shared" si="105"/>
        <v>418403025</v>
      </c>
      <c r="J156" s="247">
        <f>+K156-I156</f>
        <v>181025736</v>
      </c>
      <c r="K156" s="248">
        <f t="shared" ref="K156:L156" si="106">+K129+K155</f>
        <v>599428761</v>
      </c>
      <c r="L156" s="246">
        <f t="shared" si="106"/>
        <v>563195723</v>
      </c>
      <c r="M156" s="247">
        <f>+N156-L156</f>
        <v>183891774</v>
      </c>
      <c r="N156" s="248">
        <f t="shared" ref="N156" si="107">+N129+N155</f>
        <v>747087497</v>
      </c>
    </row>
    <row r="157" spans="1:14" ht="13.5" thickBot="1">
      <c r="D157" s="6"/>
      <c r="E157" s="6"/>
      <c r="G157" s="6"/>
      <c r="H157" s="6"/>
      <c r="J157" s="6"/>
      <c r="K157" s="6"/>
      <c r="M157" s="6"/>
      <c r="N157" s="6"/>
    </row>
    <row r="158" spans="1:14" ht="15" customHeight="1" thickBot="1">
      <c r="A158" s="7" t="s">
        <v>361</v>
      </c>
      <c r="B158" s="8"/>
      <c r="C158" s="9"/>
      <c r="D158" s="9"/>
      <c r="E158" s="10"/>
      <c r="F158" s="9"/>
      <c r="G158" s="9"/>
      <c r="H158" s="10"/>
      <c r="I158" s="9"/>
      <c r="J158" s="9"/>
      <c r="K158" s="10"/>
      <c r="L158" s="9"/>
      <c r="M158" s="9"/>
      <c r="N158" s="10"/>
    </row>
    <row r="159" spans="1:14" ht="14.25" customHeight="1" thickBot="1">
      <c r="A159" s="7" t="s">
        <v>362</v>
      </c>
      <c r="B159" s="8"/>
      <c r="C159" s="9"/>
      <c r="D159" s="9"/>
      <c r="E159" s="10"/>
      <c r="F159" s="9"/>
      <c r="G159" s="9"/>
      <c r="H159" s="10"/>
      <c r="I159" s="9"/>
      <c r="J159" s="9"/>
      <c r="K159" s="10"/>
      <c r="L159" s="9"/>
      <c r="M159" s="9"/>
      <c r="N159" s="10"/>
    </row>
  </sheetData>
  <mergeCells count="9">
    <mergeCell ref="A93:B93"/>
    <mergeCell ref="A2:A3"/>
    <mergeCell ref="B2:B3"/>
    <mergeCell ref="C2:E3"/>
    <mergeCell ref="L1:N1"/>
    <mergeCell ref="F2:H3"/>
    <mergeCell ref="I2:K3"/>
    <mergeCell ref="L2:N3"/>
    <mergeCell ref="A7:B7"/>
  </mergeCells>
  <pageMargins left="0.7" right="0.7" top="0.75" bottom="0.75" header="0.3" footer="0.3"/>
  <pageSetup paperSize="8" scale="91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N159"/>
  <sheetViews>
    <sheetView workbookViewId="0">
      <selection activeCell="L1" sqref="L1:N1"/>
    </sheetView>
  </sheetViews>
  <sheetFormatPr defaultRowHeight="12.75"/>
  <cols>
    <col min="1" max="1" width="13.85546875" style="4" customWidth="1"/>
    <col min="2" max="2" width="57.5703125" style="5" bestFit="1" customWidth="1"/>
    <col min="3" max="3" width="12.140625" style="6" customWidth="1"/>
    <col min="4" max="4" width="12.7109375" style="249" bestFit="1" customWidth="1"/>
    <col min="5" max="5" width="12.140625" style="249" customWidth="1"/>
    <col min="6" max="6" width="12.140625" style="6" customWidth="1"/>
    <col min="7" max="8" width="12.140625" style="249" customWidth="1"/>
    <col min="9" max="9" width="12.140625" style="6" customWidth="1"/>
    <col min="10" max="11" width="12.140625" style="249" customWidth="1"/>
    <col min="12" max="12" width="12.140625" style="6" customWidth="1"/>
    <col min="13" max="13" width="12.7109375" style="249" bestFit="1" customWidth="1"/>
    <col min="14" max="14" width="12.140625" style="249" customWidth="1"/>
    <col min="15" max="256" width="9.140625" style="249"/>
    <col min="257" max="257" width="13.85546875" style="249" customWidth="1"/>
    <col min="258" max="258" width="57.5703125" style="249" bestFit="1" customWidth="1"/>
    <col min="259" max="270" width="12.140625" style="249" customWidth="1"/>
    <col min="271" max="512" width="9.140625" style="249"/>
    <col min="513" max="513" width="13.85546875" style="249" customWidth="1"/>
    <col min="514" max="514" width="57.5703125" style="249" bestFit="1" customWidth="1"/>
    <col min="515" max="526" width="12.140625" style="249" customWidth="1"/>
    <col min="527" max="768" width="9.140625" style="249"/>
    <col min="769" max="769" width="13.85546875" style="249" customWidth="1"/>
    <col min="770" max="770" width="57.5703125" style="249" bestFit="1" customWidth="1"/>
    <col min="771" max="782" width="12.140625" style="249" customWidth="1"/>
    <col min="783" max="1024" width="9.140625" style="249"/>
    <col min="1025" max="1025" width="13.85546875" style="249" customWidth="1"/>
    <col min="1026" max="1026" width="57.5703125" style="249" bestFit="1" customWidth="1"/>
    <col min="1027" max="1038" width="12.140625" style="249" customWidth="1"/>
    <col min="1039" max="1280" width="9.140625" style="249"/>
    <col min="1281" max="1281" width="13.85546875" style="249" customWidth="1"/>
    <col min="1282" max="1282" width="57.5703125" style="249" bestFit="1" customWidth="1"/>
    <col min="1283" max="1294" width="12.140625" style="249" customWidth="1"/>
    <col min="1295" max="1536" width="9.140625" style="249"/>
    <col min="1537" max="1537" width="13.85546875" style="249" customWidth="1"/>
    <col min="1538" max="1538" width="57.5703125" style="249" bestFit="1" customWidth="1"/>
    <col min="1539" max="1550" width="12.140625" style="249" customWidth="1"/>
    <col min="1551" max="1792" width="9.140625" style="249"/>
    <col min="1793" max="1793" width="13.85546875" style="249" customWidth="1"/>
    <col min="1794" max="1794" width="57.5703125" style="249" bestFit="1" customWidth="1"/>
    <col min="1795" max="1806" width="12.140625" style="249" customWidth="1"/>
    <col min="1807" max="2048" width="9.140625" style="249"/>
    <col min="2049" max="2049" width="13.85546875" style="249" customWidth="1"/>
    <col min="2050" max="2050" width="57.5703125" style="249" bestFit="1" customWidth="1"/>
    <col min="2051" max="2062" width="12.140625" style="249" customWidth="1"/>
    <col min="2063" max="2304" width="9.140625" style="249"/>
    <col min="2305" max="2305" width="13.85546875" style="249" customWidth="1"/>
    <col min="2306" max="2306" width="57.5703125" style="249" bestFit="1" customWidth="1"/>
    <col min="2307" max="2318" width="12.140625" style="249" customWidth="1"/>
    <col min="2319" max="2560" width="9.140625" style="249"/>
    <col min="2561" max="2561" width="13.85546875" style="249" customWidth="1"/>
    <col min="2562" max="2562" width="57.5703125" style="249" bestFit="1" customWidth="1"/>
    <col min="2563" max="2574" width="12.140625" style="249" customWidth="1"/>
    <col min="2575" max="2816" width="9.140625" style="249"/>
    <col min="2817" max="2817" width="13.85546875" style="249" customWidth="1"/>
    <col min="2818" max="2818" width="57.5703125" style="249" bestFit="1" customWidth="1"/>
    <col min="2819" max="2830" width="12.140625" style="249" customWidth="1"/>
    <col min="2831" max="3072" width="9.140625" style="249"/>
    <col min="3073" max="3073" width="13.85546875" style="249" customWidth="1"/>
    <col min="3074" max="3074" width="57.5703125" style="249" bestFit="1" customWidth="1"/>
    <col min="3075" max="3086" width="12.140625" style="249" customWidth="1"/>
    <col min="3087" max="3328" width="9.140625" style="249"/>
    <col min="3329" max="3329" width="13.85546875" style="249" customWidth="1"/>
    <col min="3330" max="3330" width="57.5703125" style="249" bestFit="1" customWidth="1"/>
    <col min="3331" max="3342" width="12.140625" style="249" customWidth="1"/>
    <col min="3343" max="3584" width="9.140625" style="249"/>
    <col min="3585" max="3585" width="13.85546875" style="249" customWidth="1"/>
    <col min="3586" max="3586" width="57.5703125" style="249" bestFit="1" customWidth="1"/>
    <col min="3587" max="3598" width="12.140625" style="249" customWidth="1"/>
    <col min="3599" max="3840" width="9.140625" style="249"/>
    <col min="3841" max="3841" width="13.85546875" style="249" customWidth="1"/>
    <col min="3842" max="3842" width="57.5703125" style="249" bestFit="1" customWidth="1"/>
    <col min="3843" max="3854" width="12.140625" style="249" customWidth="1"/>
    <col min="3855" max="4096" width="9.140625" style="249"/>
    <col min="4097" max="4097" width="13.85546875" style="249" customWidth="1"/>
    <col min="4098" max="4098" width="57.5703125" style="249" bestFit="1" customWidth="1"/>
    <col min="4099" max="4110" width="12.140625" style="249" customWidth="1"/>
    <col min="4111" max="4352" width="9.140625" style="249"/>
    <col min="4353" max="4353" width="13.85546875" style="249" customWidth="1"/>
    <col min="4354" max="4354" width="57.5703125" style="249" bestFit="1" customWidth="1"/>
    <col min="4355" max="4366" width="12.140625" style="249" customWidth="1"/>
    <col min="4367" max="4608" width="9.140625" style="249"/>
    <col min="4609" max="4609" width="13.85546875" style="249" customWidth="1"/>
    <col min="4610" max="4610" width="57.5703125" style="249" bestFit="1" customWidth="1"/>
    <col min="4611" max="4622" width="12.140625" style="249" customWidth="1"/>
    <col min="4623" max="4864" width="9.140625" style="249"/>
    <col min="4865" max="4865" width="13.85546875" style="249" customWidth="1"/>
    <col min="4866" max="4866" width="57.5703125" style="249" bestFit="1" customWidth="1"/>
    <col min="4867" max="4878" width="12.140625" style="249" customWidth="1"/>
    <col min="4879" max="5120" width="9.140625" style="249"/>
    <col min="5121" max="5121" width="13.85546875" style="249" customWidth="1"/>
    <col min="5122" max="5122" width="57.5703125" style="249" bestFit="1" customWidth="1"/>
    <col min="5123" max="5134" width="12.140625" style="249" customWidth="1"/>
    <col min="5135" max="5376" width="9.140625" style="249"/>
    <col min="5377" max="5377" width="13.85546875" style="249" customWidth="1"/>
    <col min="5378" max="5378" width="57.5703125" style="249" bestFit="1" customWidth="1"/>
    <col min="5379" max="5390" width="12.140625" style="249" customWidth="1"/>
    <col min="5391" max="5632" width="9.140625" style="249"/>
    <col min="5633" max="5633" width="13.85546875" style="249" customWidth="1"/>
    <col min="5634" max="5634" width="57.5703125" style="249" bestFit="1" customWidth="1"/>
    <col min="5635" max="5646" width="12.140625" style="249" customWidth="1"/>
    <col min="5647" max="5888" width="9.140625" style="249"/>
    <col min="5889" max="5889" width="13.85546875" style="249" customWidth="1"/>
    <col min="5890" max="5890" width="57.5703125" style="249" bestFit="1" customWidth="1"/>
    <col min="5891" max="5902" width="12.140625" style="249" customWidth="1"/>
    <col min="5903" max="6144" width="9.140625" style="249"/>
    <col min="6145" max="6145" width="13.85546875" style="249" customWidth="1"/>
    <col min="6146" max="6146" width="57.5703125" style="249" bestFit="1" customWidth="1"/>
    <col min="6147" max="6158" width="12.140625" style="249" customWidth="1"/>
    <col min="6159" max="6400" width="9.140625" style="249"/>
    <col min="6401" max="6401" width="13.85546875" style="249" customWidth="1"/>
    <col min="6402" max="6402" width="57.5703125" style="249" bestFit="1" customWidth="1"/>
    <col min="6403" max="6414" width="12.140625" style="249" customWidth="1"/>
    <col min="6415" max="6656" width="9.140625" style="249"/>
    <col min="6657" max="6657" width="13.85546875" style="249" customWidth="1"/>
    <col min="6658" max="6658" width="57.5703125" style="249" bestFit="1" customWidth="1"/>
    <col min="6659" max="6670" width="12.140625" style="249" customWidth="1"/>
    <col min="6671" max="6912" width="9.140625" style="249"/>
    <col min="6913" max="6913" width="13.85546875" style="249" customWidth="1"/>
    <col min="6914" max="6914" width="57.5703125" style="249" bestFit="1" customWidth="1"/>
    <col min="6915" max="6926" width="12.140625" style="249" customWidth="1"/>
    <col min="6927" max="7168" width="9.140625" style="249"/>
    <col min="7169" max="7169" width="13.85546875" style="249" customWidth="1"/>
    <col min="7170" max="7170" width="57.5703125" style="249" bestFit="1" customWidth="1"/>
    <col min="7171" max="7182" width="12.140625" style="249" customWidth="1"/>
    <col min="7183" max="7424" width="9.140625" style="249"/>
    <col min="7425" max="7425" width="13.85546875" style="249" customWidth="1"/>
    <col min="7426" max="7426" width="57.5703125" style="249" bestFit="1" customWidth="1"/>
    <col min="7427" max="7438" width="12.140625" style="249" customWidth="1"/>
    <col min="7439" max="7680" width="9.140625" style="249"/>
    <col min="7681" max="7681" width="13.85546875" style="249" customWidth="1"/>
    <col min="7682" max="7682" width="57.5703125" style="249" bestFit="1" customWidth="1"/>
    <col min="7683" max="7694" width="12.140625" style="249" customWidth="1"/>
    <col min="7695" max="7936" width="9.140625" style="249"/>
    <col min="7937" max="7937" width="13.85546875" style="249" customWidth="1"/>
    <col min="7938" max="7938" width="57.5703125" style="249" bestFit="1" customWidth="1"/>
    <col min="7939" max="7950" width="12.140625" style="249" customWidth="1"/>
    <col min="7951" max="8192" width="9.140625" style="249"/>
    <col min="8193" max="8193" width="13.85546875" style="249" customWidth="1"/>
    <col min="8194" max="8194" width="57.5703125" style="249" bestFit="1" customWidth="1"/>
    <col min="8195" max="8206" width="12.140625" style="249" customWidth="1"/>
    <col min="8207" max="8448" width="9.140625" style="249"/>
    <col min="8449" max="8449" width="13.85546875" style="249" customWidth="1"/>
    <col min="8450" max="8450" width="57.5703125" style="249" bestFit="1" customWidth="1"/>
    <col min="8451" max="8462" width="12.140625" style="249" customWidth="1"/>
    <col min="8463" max="8704" width="9.140625" style="249"/>
    <col min="8705" max="8705" width="13.85546875" style="249" customWidth="1"/>
    <col min="8706" max="8706" width="57.5703125" style="249" bestFit="1" customWidth="1"/>
    <col min="8707" max="8718" width="12.140625" style="249" customWidth="1"/>
    <col min="8719" max="8960" width="9.140625" style="249"/>
    <col min="8961" max="8961" width="13.85546875" style="249" customWidth="1"/>
    <col min="8962" max="8962" width="57.5703125" style="249" bestFit="1" customWidth="1"/>
    <col min="8963" max="8974" width="12.140625" style="249" customWidth="1"/>
    <col min="8975" max="9216" width="9.140625" style="249"/>
    <col min="9217" max="9217" width="13.85546875" style="249" customWidth="1"/>
    <col min="9218" max="9218" width="57.5703125" style="249" bestFit="1" customWidth="1"/>
    <col min="9219" max="9230" width="12.140625" style="249" customWidth="1"/>
    <col min="9231" max="9472" width="9.140625" style="249"/>
    <col min="9473" max="9473" width="13.85546875" style="249" customWidth="1"/>
    <col min="9474" max="9474" width="57.5703125" style="249" bestFit="1" customWidth="1"/>
    <col min="9475" max="9486" width="12.140625" style="249" customWidth="1"/>
    <col min="9487" max="9728" width="9.140625" style="249"/>
    <col min="9729" max="9729" width="13.85546875" style="249" customWidth="1"/>
    <col min="9730" max="9730" width="57.5703125" style="249" bestFit="1" customWidth="1"/>
    <col min="9731" max="9742" width="12.140625" style="249" customWidth="1"/>
    <col min="9743" max="9984" width="9.140625" style="249"/>
    <col min="9985" max="9985" width="13.85546875" style="249" customWidth="1"/>
    <col min="9986" max="9986" width="57.5703125" style="249" bestFit="1" customWidth="1"/>
    <col min="9987" max="9998" width="12.140625" style="249" customWidth="1"/>
    <col min="9999" max="10240" width="9.140625" style="249"/>
    <col min="10241" max="10241" width="13.85546875" style="249" customWidth="1"/>
    <col min="10242" max="10242" width="57.5703125" style="249" bestFit="1" customWidth="1"/>
    <col min="10243" max="10254" width="12.140625" style="249" customWidth="1"/>
    <col min="10255" max="10496" width="9.140625" style="249"/>
    <col min="10497" max="10497" width="13.85546875" style="249" customWidth="1"/>
    <col min="10498" max="10498" width="57.5703125" style="249" bestFit="1" customWidth="1"/>
    <col min="10499" max="10510" width="12.140625" style="249" customWidth="1"/>
    <col min="10511" max="10752" width="9.140625" style="249"/>
    <col min="10753" max="10753" width="13.85546875" style="249" customWidth="1"/>
    <col min="10754" max="10754" width="57.5703125" style="249" bestFit="1" customWidth="1"/>
    <col min="10755" max="10766" width="12.140625" style="249" customWidth="1"/>
    <col min="10767" max="11008" width="9.140625" style="249"/>
    <col min="11009" max="11009" width="13.85546875" style="249" customWidth="1"/>
    <col min="11010" max="11010" width="57.5703125" style="249" bestFit="1" customWidth="1"/>
    <col min="11011" max="11022" width="12.140625" style="249" customWidth="1"/>
    <col min="11023" max="11264" width="9.140625" style="249"/>
    <col min="11265" max="11265" width="13.85546875" style="249" customWidth="1"/>
    <col min="11266" max="11266" width="57.5703125" style="249" bestFit="1" customWidth="1"/>
    <col min="11267" max="11278" width="12.140625" style="249" customWidth="1"/>
    <col min="11279" max="11520" width="9.140625" style="249"/>
    <col min="11521" max="11521" width="13.85546875" style="249" customWidth="1"/>
    <col min="11522" max="11522" width="57.5703125" style="249" bestFit="1" customWidth="1"/>
    <col min="11523" max="11534" width="12.140625" style="249" customWidth="1"/>
    <col min="11535" max="11776" width="9.140625" style="249"/>
    <col min="11777" max="11777" width="13.85546875" style="249" customWidth="1"/>
    <col min="11778" max="11778" width="57.5703125" style="249" bestFit="1" customWidth="1"/>
    <col min="11779" max="11790" width="12.140625" style="249" customWidth="1"/>
    <col min="11791" max="12032" width="9.140625" style="249"/>
    <col min="12033" max="12033" width="13.85546875" style="249" customWidth="1"/>
    <col min="12034" max="12034" width="57.5703125" style="249" bestFit="1" customWidth="1"/>
    <col min="12035" max="12046" width="12.140625" style="249" customWidth="1"/>
    <col min="12047" max="12288" width="9.140625" style="249"/>
    <col min="12289" max="12289" width="13.85546875" style="249" customWidth="1"/>
    <col min="12290" max="12290" width="57.5703125" style="249" bestFit="1" customWidth="1"/>
    <col min="12291" max="12302" width="12.140625" style="249" customWidth="1"/>
    <col min="12303" max="12544" width="9.140625" style="249"/>
    <col min="12545" max="12545" width="13.85546875" style="249" customWidth="1"/>
    <col min="12546" max="12546" width="57.5703125" style="249" bestFit="1" customWidth="1"/>
    <col min="12547" max="12558" width="12.140625" style="249" customWidth="1"/>
    <col min="12559" max="12800" width="9.140625" style="249"/>
    <col min="12801" max="12801" width="13.85546875" style="249" customWidth="1"/>
    <col min="12802" max="12802" width="57.5703125" style="249" bestFit="1" customWidth="1"/>
    <col min="12803" max="12814" width="12.140625" style="249" customWidth="1"/>
    <col min="12815" max="13056" width="9.140625" style="249"/>
    <col min="13057" max="13057" width="13.85546875" style="249" customWidth="1"/>
    <col min="13058" max="13058" width="57.5703125" style="249" bestFit="1" customWidth="1"/>
    <col min="13059" max="13070" width="12.140625" style="249" customWidth="1"/>
    <col min="13071" max="13312" width="9.140625" style="249"/>
    <col min="13313" max="13313" width="13.85546875" style="249" customWidth="1"/>
    <col min="13314" max="13314" width="57.5703125" style="249" bestFit="1" customWidth="1"/>
    <col min="13315" max="13326" width="12.140625" style="249" customWidth="1"/>
    <col min="13327" max="13568" width="9.140625" style="249"/>
    <col min="13569" max="13569" width="13.85546875" style="249" customWidth="1"/>
    <col min="13570" max="13570" width="57.5703125" style="249" bestFit="1" customWidth="1"/>
    <col min="13571" max="13582" width="12.140625" style="249" customWidth="1"/>
    <col min="13583" max="13824" width="9.140625" style="249"/>
    <col min="13825" max="13825" width="13.85546875" style="249" customWidth="1"/>
    <col min="13826" max="13826" width="57.5703125" style="249" bestFit="1" customWidth="1"/>
    <col min="13827" max="13838" width="12.140625" style="249" customWidth="1"/>
    <col min="13839" max="14080" width="9.140625" style="249"/>
    <col min="14081" max="14081" width="13.85546875" style="249" customWidth="1"/>
    <col min="14082" max="14082" width="57.5703125" style="249" bestFit="1" customWidth="1"/>
    <col min="14083" max="14094" width="12.140625" style="249" customWidth="1"/>
    <col min="14095" max="14336" width="9.140625" style="249"/>
    <col min="14337" max="14337" width="13.85546875" style="249" customWidth="1"/>
    <col min="14338" max="14338" width="57.5703125" style="249" bestFit="1" customWidth="1"/>
    <col min="14339" max="14350" width="12.140625" style="249" customWidth="1"/>
    <col min="14351" max="14592" width="9.140625" style="249"/>
    <col min="14593" max="14593" width="13.85546875" style="249" customWidth="1"/>
    <col min="14594" max="14594" width="57.5703125" style="249" bestFit="1" customWidth="1"/>
    <col min="14595" max="14606" width="12.140625" style="249" customWidth="1"/>
    <col min="14607" max="14848" width="9.140625" style="249"/>
    <col min="14849" max="14849" width="13.85546875" style="249" customWidth="1"/>
    <col min="14850" max="14850" width="57.5703125" style="249" bestFit="1" customWidth="1"/>
    <col min="14851" max="14862" width="12.140625" style="249" customWidth="1"/>
    <col min="14863" max="15104" width="9.140625" style="249"/>
    <col min="15105" max="15105" width="13.85546875" style="249" customWidth="1"/>
    <col min="15106" max="15106" width="57.5703125" style="249" bestFit="1" customWidth="1"/>
    <col min="15107" max="15118" width="12.140625" style="249" customWidth="1"/>
    <col min="15119" max="15360" width="9.140625" style="249"/>
    <col min="15361" max="15361" width="13.85546875" style="249" customWidth="1"/>
    <col min="15362" max="15362" width="57.5703125" style="249" bestFit="1" customWidth="1"/>
    <col min="15363" max="15374" width="12.140625" style="249" customWidth="1"/>
    <col min="15375" max="15616" width="9.140625" style="249"/>
    <col min="15617" max="15617" width="13.85546875" style="249" customWidth="1"/>
    <col min="15618" max="15618" width="57.5703125" style="249" bestFit="1" customWidth="1"/>
    <col min="15619" max="15630" width="12.140625" style="249" customWidth="1"/>
    <col min="15631" max="15872" width="9.140625" style="249"/>
    <col min="15873" max="15873" width="13.85546875" style="249" customWidth="1"/>
    <col min="15874" max="15874" width="57.5703125" style="249" bestFit="1" customWidth="1"/>
    <col min="15875" max="15886" width="12.140625" style="249" customWidth="1"/>
    <col min="15887" max="16128" width="9.140625" style="249"/>
    <col min="16129" max="16129" width="13.85546875" style="249" customWidth="1"/>
    <col min="16130" max="16130" width="57.5703125" style="249" bestFit="1" customWidth="1"/>
    <col min="16131" max="16142" width="12.140625" style="249" customWidth="1"/>
    <col min="16143" max="16384" width="9.140625" style="249"/>
  </cols>
  <sheetData>
    <row r="1" spans="1:14" s="93" customFormat="1" ht="25.5" customHeight="1" thickBot="1">
      <c r="A1" s="115" t="s">
        <v>440</v>
      </c>
      <c r="B1" s="92"/>
      <c r="D1" s="116"/>
      <c r="E1" s="94"/>
      <c r="G1" s="116"/>
      <c r="H1" s="94"/>
      <c r="K1" s="94"/>
      <c r="L1" s="474" t="s">
        <v>456</v>
      </c>
      <c r="M1" s="474"/>
      <c r="N1" s="474"/>
    </row>
    <row r="2" spans="1:14" s="2" customFormat="1" ht="21" customHeight="1" thickBot="1">
      <c r="A2" s="117" t="s">
        <v>5</v>
      </c>
      <c r="B2" s="476" t="s">
        <v>126</v>
      </c>
      <c r="C2" s="478" t="s">
        <v>382</v>
      </c>
      <c r="D2" s="478"/>
      <c r="E2" s="479"/>
      <c r="F2" s="482" t="s">
        <v>384</v>
      </c>
      <c r="G2" s="478"/>
      <c r="H2" s="479"/>
      <c r="I2" s="482" t="s">
        <v>383</v>
      </c>
      <c r="J2" s="478"/>
      <c r="K2" s="479"/>
      <c r="L2" s="482" t="s">
        <v>365</v>
      </c>
      <c r="M2" s="478"/>
      <c r="N2" s="479"/>
    </row>
    <row r="3" spans="1:14" s="2" customFormat="1" ht="26.25" thickBot="1">
      <c r="A3" s="117" t="s">
        <v>127</v>
      </c>
      <c r="B3" s="477"/>
      <c r="C3" s="480"/>
      <c r="D3" s="480"/>
      <c r="E3" s="481"/>
      <c r="F3" s="483"/>
      <c r="G3" s="480"/>
      <c r="H3" s="481"/>
      <c r="I3" s="483"/>
      <c r="J3" s="480"/>
      <c r="K3" s="481"/>
      <c r="L3" s="483"/>
      <c r="M3" s="480"/>
      <c r="N3" s="481"/>
    </row>
    <row r="4" spans="1:14" s="2" customFormat="1" ht="15.95" customHeight="1" thickBot="1">
      <c r="A4" s="95"/>
      <c r="B4" s="95"/>
      <c r="C4" s="1"/>
      <c r="E4" s="1"/>
      <c r="F4" s="1"/>
      <c r="H4" s="1"/>
      <c r="I4" s="1"/>
      <c r="K4" s="1"/>
      <c r="L4" s="1"/>
      <c r="N4" s="1"/>
    </row>
    <row r="5" spans="1:14" ht="39" thickBot="1">
      <c r="A5" s="96" t="s">
        <v>129</v>
      </c>
      <c r="B5" s="97" t="s">
        <v>130</v>
      </c>
      <c r="C5" s="118" t="s">
        <v>131</v>
      </c>
      <c r="D5" s="119" t="s">
        <v>366</v>
      </c>
      <c r="E5" s="120" t="s">
        <v>439</v>
      </c>
      <c r="F5" s="118" t="s">
        <v>131</v>
      </c>
      <c r="G5" s="119" t="s">
        <v>366</v>
      </c>
      <c r="H5" s="120" t="s">
        <v>439</v>
      </c>
      <c r="I5" s="118" t="s">
        <v>131</v>
      </c>
      <c r="J5" s="119" t="s">
        <v>366</v>
      </c>
      <c r="K5" s="120" t="s">
        <v>439</v>
      </c>
      <c r="L5" s="118" t="s">
        <v>131</v>
      </c>
      <c r="M5" s="119" t="s">
        <v>366</v>
      </c>
      <c r="N5" s="120" t="s">
        <v>439</v>
      </c>
    </row>
    <row r="6" spans="1:14" s="101" customFormat="1" ht="12.95" customHeight="1" thickBot="1">
      <c r="A6" s="98" t="s">
        <v>6</v>
      </c>
      <c r="B6" s="99" t="s">
        <v>7</v>
      </c>
      <c r="C6" s="99" t="s">
        <v>8</v>
      </c>
      <c r="D6" s="254" t="s">
        <v>9</v>
      </c>
      <c r="E6" s="100" t="s">
        <v>10</v>
      </c>
      <c r="F6" s="99" t="s">
        <v>122</v>
      </c>
      <c r="G6" s="254" t="s">
        <v>12</v>
      </c>
      <c r="H6" s="100" t="s">
        <v>367</v>
      </c>
      <c r="I6" s="99" t="s">
        <v>368</v>
      </c>
      <c r="J6" s="254" t="s">
        <v>369</v>
      </c>
      <c r="K6" s="100" t="s">
        <v>370</v>
      </c>
      <c r="L6" s="99" t="s">
        <v>371</v>
      </c>
      <c r="M6" s="254" t="s">
        <v>372</v>
      </c>
      <c r="N6" s="100" t="s">
        <v>373</v>
      </c>
    </row>
    <row r="7" spans="1:14" s="101" customFormat="1" ht="15.95" customHeight="1" thickBot="1">
      <c r="A7" s="96"/>
      <c r="B7" s="96" t="s">
        <v>3</v>
      </c>
      <c r="C7" s="254"/>
      <c r="D7" s="254"/>
      <c r="E7" s="121"/>
    </row>
    <row r="8" spans="1:14" s="101" customFormat="1" ht="12" customHeight="1" thickBot="1">
      <c r="A8" s="106" t="s">
        <v>15</v>
      </c>
      <c r="B8" s="122" t="s">
        <v>132</v>
      </c>
      <c r="C8" s="216">
        <v>129633267</v>
      </c>
      <c r="D8" s="217">
        <f>+E8-C8</f>
        <v>18221440</v>
      </c>
      <c r="E8" s="218">
        <v>147854707</v>
      </c>
      <c r="F8" s="216"/>
      <c r="G8" s="217"/>
      <c r="H8" s="218"/>
      <c r="I8" s="216"/>
      <c r="J8" s="217"/>
      <c r="K8" s="218"/>
      <c r="L8" s="216">
        <v>129633267</v>
      </c>
      <c r="M8" s="217">
        <f>+N8-L8</f>
        <v>18221440</v>
      </c>
      <c r="N8" s="218">
        <v>147854707</v>
      </c>
    </row>
    <row r="9" spans="1:14" s="3" customFormat="1" ht="12" customHeight="1">
      <c r="A9" s="102" t="s">
        <v>133</v>
      </c>
      <c r="B9" s="11" t="s">
        <v>134</v>
      </c>
      <c r="C9" s="219">
        <v>45884875</v>
      </c>
      <c r="D9" s="220">
        <f>+E9-C9</f>
        <v>0</v>
      </c>
      <c r="E9" s="221">
        <v>45884875</v>
      </c>
      <c r="F9" s="219"/>
      <c r="G9" s="220"/>
      <c r="H9" s="221"/>
      <c r="I9" s="219"/>
      <c r="J9" s="220"/>
      <c r="K9" s="221"/>
      <c r="L9" s="219">
        <v>45884875</v>
      </c>
      <c r="M9" s="220">
        <f t="shared" ref="M9:M72" si="0">+N9-L9</f>
        <v>0</v>
      </c>
      <c r="N9" s="221">
        <v>45884875</v>
      </c>
    </row>
    <row r="10" spans="1:14" s="104" customFormat="1" ht="12" customHeight="1">
      <c r="A10" s="103" t="s">
        <v>135</v>
      </c>
      <c r="B10" s="12" t="s">
        <v>136</v>
      </c>
      <c r="C10" s="222">
        <v>51349600</v>
      </c>
      <c r="D10" s="220">
        <f t="shared" ref="D10:D14" si="1">+E10-C10</f>
        <v>3520100</v>
      </c>
      <c r="E10" s="224">
        <v>54869700</v>
      </c>
      <c r="F10" s="222"/>
      <c r="G10" s="223"/>
      <c r="H10" s="224"/>
      <c r="I10" s="222"/>
      <c r="J10" s="223"/>
      <c r="K10" s="224"/>
      <c r="L10" s="222">
        <v>51349600</v>
      </c>
      <c r="M10" s="223">
        <f t="shared" si="0"/>
        <v>3520100</v>
      </c>
      <c r="N10" s="224">
        <v>54869700</v>
      </c>
    </row>
    <row r="11" spans="1:14" s="104" customFormat="1" ht="12" customHeight="1">
      <c r="A11" s="103" t="s">
        <v>137</v>
      </c>
      <c r="B11" s="12" t="s">
        <v>138</v>
      </c>
      <c r="C11" s="222">
        <v>28936612</v>
      </c>
      <c r="D11" s="220">
        <f t="shared" si="1"/>
        <v>-1550715</v>
      </c>
      <c r="E11" s="224">
        <v>27385897</v>
      </c>
      <c r="F11" s="222"/>
      <c r="G11" s="223"/>
      <c r="H11" s="224"/>
      <c r="I11" s="222"/>
      <c r="J11" s="223"/>
      <c r="K11" s="224"/>
      <c r="L11" s="222">
        <v>28936612</v>
      </c>
      <c r="M11" s="223">
        <f t="shared" si="0"/>
        <v>-1550715</v>
      </c>
      <c r="N11" s="224">
        <v>27385897</v>
      </c>
    </row>
    <row r="12" spans="1:14" s="104" customFormat="1" ht="12" customHeight="1">
      <c r="A12" s="103" t="s">
        <v>139</v>
      </c>
      <c r="B12" s="12" t="s">
        <v>140</v>
      </c>
      <c r="C12" s="222">
        <v>3462180</v>
      </c>
      <c r="D12" s="220">
        <f t="shared" si="1"/>
        <v>195571</v>
      </c>
      <c r="E12" s="224">
        <v>3657751</v>
      </c>
      <c r="F12" s="222"/>
      <c r="G12" s="223"/>
      <c r="H12" s="224"/>
      <c r="I12" s="222"/>
      <c r="J12" s="223"/>
      <c r="K12" s="224"/>
      <c r="L12" s="222">
        <v>3462180</v>
      </c>
      <c r="M12" s="223">
        <f t="shared" si="0"/>
        <v>195571</v>
      </c>
      <c r="N12" s="224">
        <v>3657751</v>
      </c>
    </row>
    <row r="13" spans="1:14" s="104" customFormat="1" ht="12" customHeight="1">
      <c r="A13" s="103" t="s">
        <v>141</v>
      </c>
      <c r="B13" s="12" t="s">
        <v>142</v>
      </c>
      <c r="C13" s="222"/>
      <c r="D13" s="220">
        <f t="shared" si="1"/>
        <v>13777177</v>
      </c>
      <c r="E13" s="224">
        <v>13777177</v>
      </c>
      <c r="F13" s="222"/>
      <c r="G13" s="223"/>
      <c r="H13" s="224"/>
      <c r="I13" s="222"/>
      <c r="J13" s="223"/>
      <c r="K13" s="224"/>
      <c r="L13" s="222"/>
      <c r="M13" s="223">
        <f t="shared" si="0"/>
        <v>13777177</v>
      </c>
      <c r="N13" s="224">
        <v>13777177</v>
      </c>
    </row>
    <row r="14" spans="1:14" s="3" customFormat="1" ht="12" customHeight="1" thickBot="1">
      <c r="A14" s="105" t="s">
        <v>143</v>
      </c>
      <c r="B14" s="13" t="s">
        <v>144</v>
      </c>
      <c r="C14" s="222"/>
      <c r="D14" s="220">
        <f t="shared" si="1"/>
        <v>2279307</v>
      </c>
      <c r="E14" s="224">
        <v>2279307</v>
      </c>
      <c r="F14" s="222"/>
      <c r="G14" s="223"/>
      <c r="H14" s="224"/>
      <c r="I14" s="222"/>
      <c r="J14" s="223"/>
      <c r="K14" s="224"/>
      <c r="L14" s="222"/>
      <c r="M14" s="223">
        <f t="shared" si="0"/>
        <v>2279307</v>
      </c>
      <c r="N14" s="224">
        <v>2279307</v>
      </c>
    </row>
    <row r="15" spans="1:14" s="3" customFormat="1" ht="12" customHeight="1" thickBot="1">
      <c r="A15" s="106" t="s">
        <v>18</v>
      </c>
      <c r="B15" s="14" t="s">
        <v>145</v>
      </c>
      <c r="C15" s="216">
        <v>55202300</v>
      </c>
      <c r="D15" s="217">
        <f>+E15-C15</f>
        <v>25391715</v>
      </c>
      <c r="E15" s="218">
        <v>80594015</v>
      </c>
      <c r="F15" s="216">
        <f t="shared" ref="F15" si="2">+F16+F17+F18+F19+F20</f>
        <v>0</v>
      </c>
      <c r="G15" s="217"/>
      <c r="H15" s="218"/>
      <c r="I15" s="216">
        <f t="shared" ref="I15" si="3">+I16+I17+I18+I19+I20</f>
        <v>0</v>
      </c>
      <c r="J15" s="217"/>
      <c r="K15" s="218"/>
      <c r="L15" s="216">
        <v>55202300</v>
      </c>
      <c r="M15" s="217">
        <f t="shared" si="0"/>
        <v>25391715</v>
      </c>
      <c r="N15" s="218">
        <v>80594015</v>
      </c>
    </row>
    <row r="16" spans="1:14" s="3" customFormat="1" ht="12" customHeight="1">
      <c r="A16" s="102" t="s">
        <v>146</v>
      </c>
      <c r="B16" s="11" t="s">
        <v>147</v>
      </c>
      <c r="C16" s="219"/>
      <c r="D16" s="220"/>
      <c r="E16" s="221"/>
      <c r="F16" s="219"/>
      <c r="G16" s="220"/>
      <c r="H16" s="221"/>
      <c r="I16" s="219"/>
      <c r="J16" s="220"/>
      <c r="K16" s="221"/>
      <c r="L16" s="219"/>
      <c r="M16" s="220">
        <f t="shared" si="0"/>
        <v>0</v>
      </c>
      <c r="N16" s="221"/>
    </row>
    <row r="17" spans="1:14" s="3" customFormat="1" ht="12" customHeight="1">
      <c r="A17" s="103" t="s">
        <v>148</v>
      </c>
      <c r="B17" s="12" t="s">
        <v>149</v>
      </c>
      <c r="C17" s="222"/>
      <c r="D17" s="223"/>
      <c r="E17" s="224"/>
      <c r="F17" s="222"/>
      <c r="G17" s="223"/>
      <c r="H17" s="224"/>
      <c r="I17" s="222"/>
      <c r="J17" s="223"/>
      <c r="K17" s="224"/>
      <c r="L17" s="222"/>
      <c r="M17" s="223">
        <f t="shared" si="0"/>
        <v>0</v>
      </c>
      <c r="N17" s="224"/>
    </row>
    <row r="18" spans="1:14" s="3" customFormat="1" ht="12" customHeight="1">
      <c r="A18" s="103" t="s">
        <v>150</v>
      </c>
      <c r="B18" s="12" t="s">
        <v>151</v>
      </c>
      <c r="C18" s="222"/>
      <c r="D18" s="223"/>
      <c r="E18" s="224"/>
      <c r="F18" s="222"/>
      <c r="G18" s="223"/>
      <c r="H18" s="224"/>
      <c r="I18" s="222"/>
      <c r="J18" s="223"/>
      <c r="K18" s="224"/>
      <c r="L18" s="222"/>
      <c r="M18" s="223">
        <f t="shared" si="0"/>
        <v>0</v>
      </c>
      <c r="N18" s="224"/>
    </row>
    <row r="19" spans="1:14" s="3" customFormat="1" ht="12" customHeight="1">
      <c r="A19" s="103" t="s">
        <v>152</v>
      </c>
      <c r="B19" s="12" t="s">
        <v>153</v>
      </c>
      <c r="C19" s="222"/>
      <c r="D19" s="223"/>
      <c r="E19" s="224"/>
      <c r="F19" s="222"/>
      <c r="G19" s="223"/>
      <c r="H19" s="224"/>
      <c r="I19" s="222"/>
      <c r="J19" s="223"/>
      <c r="K19" s="224"/>
      <c r="L19" s="222"/>
      <c r="M19" s="223">
        <f t="shared" si="0"/>
        <v>0</v>
      </c>
      <c r="N19" s="224"/>
    </row>
    <row r="20" spans="1:14" s="3" customFormat="1" ht="12" customHeight="1">
      <c r="A20" s="103" t="s">
        <v>154</v>
      </c>
      <c r="B20" s="12" t="s">
        <v>155</v>
      </c>
      <c r="C20" s="222">
        <v>55202300</v>
      </c>
      <c r="D20" s="223">
        <f>+E20-C20</f>
        <v>25391715</v>
      </c>
      <c r="E20" s="224">
        <v>80594015</v>
      </c>
      <c r="F20" s="222"/>
      <c r="G20" s="223"/>
      <c r="H20" s="224"/>
      <c r="I20" s="222"/>
      <c r="J20" s="223"/>
      <c r="K20" s="224"/>
      <c r="L20" s="222">
        <v>55202300</v>
      </c>
      <c r="M20" s="223">
        <f t="shared" si="0"/>
        <v>25391715</v>
      </c>
      <c r="N20" s="224">
        <v>80594015</v>
      </c>
    </row>
    <row r="21" spans="1:14" s="104" customFormat="1" ht="12" customHeight="1" thickBot="1">
      <c r="A21" s="105" t="s">
        <v>156</v>
      </c>
      <c r="B21" s="13" t="s">
        <v>157</v>
      </c>
      <c r="C21" s="225"/>
      <c r="D21" s="226"/>
      <c r="E21" s="227"/>
      <c r="F21" s="225"/>
      <c r="G21" s="226"/>
      <c r="H21" s="227"/>
      <c r="I21" s="225"/>
      <c r="J21" s="226"/>
      <c r="K21" s="227"/>
      <c r="L21" s="225"/>
      <c r="M21" s="226">
        <f t="shared" si="0"/>
        <v>0</v>
      </c>
      <c r="N21" s="227"/>
    </row>
    <row r="22" spans="1:14" s="104" customFormat="1" ht="12" customHeight="1" thickBot="1">
      <c r="A22" s="106" t="s">
        <v>21</v>
      </c>
      <c r="B22" s="122" t="s">
        <v>158</v>
      </c>
      <c r="C22" s="216"/>
      <c r="D22" s="217">
        <f>+E22-C22</f>
        <v>5882615</v>
      </c>
      <c r="E22" s="218">
        <v>5882615</v>
      </c>
      <c r="F22" s="216">
        <f t="shared" ref="F22" si="4">+F23+F24+F25+F26+F27</f>
        <v>0</v>
      </c>
      <c r="G22" s="217"/>
      <c r="H22" s="218"/>
      <c r="I22" s="216">
        <f t="shared" ref="I22" si="5">+I23+I24+I25+I26+I27</f>
        <v>0</v>
      </c>
      <c r="J22" s="217"/>
      <c r="K22" s="218"/>
      <c r="L22" s="216"/>
      <c r="M22" s="217">
        <f t="shared" si="0"/>
        <v>5882615</v>
      </c>
      <c r="N22" s="218">
        <v>5882615</v>
      </c>
    </row>
    <row r="23" spans="1:14" s="104" customFormat="1" ht="12" customHeight="1">
      <c r="A23" s="102" t="s">
        <v>159</v>
      </c>
      <c r="B23" s="11" t="s">
        <v>160</v>
      </c>
      <c r="C23" s="219"/>
      <c r="D23" s="220">
        <v>5882615</v>
      </c>
      <c r="E23" s="221">
        <v>5882615</v>
      </c>
      <c r="F23" s="219"/>
      <c r="G23" s="220"/>
      <c r="H23" s="221"/>
      <c r="I23" s="219"/>
      <c r="J23" s="220"/>
      <c r="K23" s="221"/>
      <c r="L23" s="219"/>
      <c r="M23" s="220">
        <f t="shared" si="0"/>
        <v>5882615</v>
      </c>
      <c r="N23" s="221">
        <v>5882615</v>
      </c>
    </row>
    <row r="24" spans="1:14" s="3" customFormat="1" ht="12" customHeight="1">
      <c r="A24" s="103" t="s">
        <v>161</v>
      </c>
      <c r="B24" s="12" t="s">
        <v>162</v>
      </c>
      <c r="C24" s="222"/>
      <c r="D24" s="223"/>
      <c r="E24" s="224"/>
      <c r="F24" s="222"/>
      <c r="G24" s="223"/>
      <c r="H24" s="224"/>
      <c r="I24" s="222"/>
      <c r="J24" s="223"/>
      <c r="K24" s="224"/>
      <c r="L24" s="222"/>
      <c r="M24" s="223">
        <f t="shared" si="0"/>
        <v>0</v>
      </c>
      <c r="N24" s="224"/>
    </row>
    <row r="25" spans="1:14" s="104" customFormat="1" ht="12" customHeight="1">
      <c r="A25" s="103" t="s">
        <v>163</v>
      </c>
      <c r="B25" s="12" t="s">
        <v>164</v>
      </c>
      <c r="C25" s="222"/>
      <c r="D25" s="223"/>
      <c r="E25" s="224"/>
      <c r="F25" s="222"/>
      <c r="G25" s="223"/>
      <c r="H25" s="224"/>
      <c r="I25" s="222"/>
      <c r="J25" s="223"/>
      <c r="K25" s="224"/>
      <c r="L25" s="222"/>
      <c r="M25" s="223">
        <f t="shared" si="0"/>
        <v>0</v>
      </c>
      <c r="N25" s="224"/>
    </row>
    <row r="26" spans="1:14" s="104" customFormat="1" ht="12" customHeight="1">
      <c r="A26" s="103" t="s">
        <v>165</v>
      </c>
      <c r="B26" s="12" t="s">
        <v>166</v>
      </c>
      <c r="C26" s="222"/>
      <c r="D26" s="223"/>
      <c r="E26" s="224"/>
      <c r="F26" s="222"/>
      <c r="G26" s="223"/>
      <c r="H26" s="224"/>
      <c r="I26" s="222"/>
      <c r="J26" s="223"/>
      <c r="K26" s="224"/>
      <c r="L26" s="222"/>
      <c r="M26" s="223">
        <f t="shared" si="0"/>
        <v>0</v>
      </c>
      <c r="N26" s="224"/>
    </row>
    <row r="27" spans="1:14" s="104" customFormat="1" ht="12" customHeight="1">
      <c r="A27" s="103" t="s">
        <v>167</v>
      </c>
      <c r="B27" s="12" t="s">
        <v>168</v>
      </c>
      <c r="C27" s="222"/>
      <c r="D27" s="223">
        <v>9710089</v>
      </c>
      <c r="E27" s="224"/>
      <c r="F27" s="222"/>
      <c r="G27" s="223"/>
      <c r="H27" s="224"/>
      <c r="I27" s="222"/>
      <c r="J27" s="223"/>
      <c r="K27" s="224"/>
      <c r="L27" s="222"/>
      <c r="M27" s="223">
        <f t="shared" si="0"/>
        <v>0</v>
      </c>
      <c r="N27" s="224"/>
    </row>
    <row r="28" spans="1:14" s="104" customFormat="1" ht="12" customHeight="1" thickBot="1">
      <c r="A28" s="105" t="s">
        <v>169</v>
      </c>
      <c r="B28" s="13" t="s">
        <v>170</v>
      </c>
      <c r="C28" s="225"/>
      <c r="D28" s="226"/>
      <c r="E28" s="227"/>
      <c r="F28" s="225"/>
      <c r="G28" s="226"/>
      <c r="H28" s="227"/>
      <c r="I28" s="225"/>
      <c r="J28" s="226"/>
      <c r="K28" s="227"/>
      <c r="L28" s="225"/>
      <c r="M28" s="226">
        <f t="shared" si="0"/>
        <v>0</v>
      </c>
      <c r="N28" s="227"/>
    </row>
    <row r="29" spans="1:14" s="104" customFormat="1" ht="12" customHeight="1" thickBot="1">
      <c r="A29" s="106" t="s">
        <v>171</v>
      </c>
      <c r="B29" s="122" t="s">
        <v>172</v>
      </c>
      <c r="C29" s="216">
        <v>95400000</v>
      </c>
      <c r="D29" s="216">
        <f>+E29-C29</f>
        <v>34704834</v>
      </c>
      <c r="E29" s="218">
        <v>130104834</v>
      </c>
      <c r="F29" s="216">
        <f t="shared" ref="F29" si="6">+F30+F31+F32+F33+F34+F35+F36</f>
        <v>0</v>
      </c>
      <c r="G29" s="216"/>
      <c r="H29" s="218"/>
      <c r="I29" s="216">
        <f t="shared" ref="I29" si="7">+I30+I31+I32+I33+I34+I35+I36</f>
        <v>0</v>
      </c>
      <c r="J29" s="216"/>
      <c r="K29" s="218"/>
      <c r="L29" s="216">
        <v>95400000</v>
      </c>
      <c r="M29" s="216">
        <f t="shared" si="0"/>
        <v>34704834</v>
      </c>
      <c r="N29" s="218">
        <v>130104834</v>
      </c>
    </row>
    <row r="30" spans="1:14" s="104" customFormat="1" ht="12" customHeight="1">
      <c r="A30" s="102" t="s">
        <v>173</v>
      </c>
      <c r="B30" s="11" t="s">
        <v>174</v>
      </c>
      <c r="C30" s="219">
        <v>7700000</v>
      </c>
      <c r="D30" s="219">
        <f>+E30-C30</f>
        <v>2300000</v>
      </c>
      <c r="E30" s="221">
        <v>10000000</v>
      </c>
      <c r="F30" s="219"/>
      <c r="G30" s="219"/>
      <c r="H30" s="221"/>
      <c r="I30" s="219"/>
      <c r="J30" s="219"/>
      <c r="K30" s="221"/>
      <c r="L30" s="219">
        <v>7700000</v>
      </c>
      <c r="M30" s="219">
        <f t="shared" si="0"/>
        <v>2300000</v>
      </c>
      <c r="N30" s="221">
        <v>10000000</v>
      </c>
    </row>
    <row r="31" spans="1:14" s="104" customFormat="1" ht="12" customHeight="1">
      <c r="A31" s="103" t="s">
        <v>175</v>
      </c>
      <c r="B31" s="12" t="s">
        <v>176</v>
      </c>
      <c r="C31" s="222"/>
      <c r="D31" s="219">
        <f t="shared" ref="D31:D36" si="8">+E31-C31</f>
        <v>0</v>
      </c>
      <c r="E31" s="224"/>
      <c r="F31" s="222"/>
      <c r="G31" s="222"/>
      <c r="H31" s="224"/>
      <c r="I31" s="222"/>
      <c r="J31" s="222"/>
      <c r="K31" s="224"/>
      <c r="L31" s="222"/>
      <c r="M31" s="222">
        <f t="shared" si="0"/>
        <v>0</v>
      </c>
      <c r="N31" s="224"/>
    </row>
    <row r="32" spans="1:14" s="104" customFormat="1" ht="12" customHeight="1">
      <c r="A32" s="103" t="s">
        <v>177</v>
      </c>
      <c r="B32" s="12" t="s">
        <v>178</v>
      </c>
      <c r="C32" s="222">
        <v>82000000</v>
      </c>
      <c r="D32" s="219">
        <f t="shared" si="8"/>
        <v>0</v>
      </c>
      <c r="E32" s="224">
        <v>82000000</v>
      </c>
      <c r="F32" s="222"/>
      <c r="G32" s="222"/>
      <c r="H32" s="224"/>
      <c r="I32" s="222"/>
      <c r="J32" s="222"/>
      <c r="K32" s="224"/>
      <c r="L32" s="222">
        <v>82000000</v>
      </c>
      <c r="M32" s="222">
        <f t="shared" si="0"/>
        <v>0</v>
      </c>
      <c r="N32" s="224">
        <v>82000000</v>
      </c>
    </row>
    <row r="33" spans="1:14" s="104" customFormat="1" ht="12" customHeight="1">
      <c r="A33" s="103" t="s">
        <v>179</v>
      </c>
      <c r="B33" s="12" t="s">
        <v>180</v>
      </c>
      <c r="C33" s="222"/>
      <c r="D33" s="219">
        <f t="shared" si="8"/>
        <v>0</v>
      </c>
      <c r="E33" s="224"/>
      <c r="F33" s="222"/>
      <c r="G33" s="222"/>
      <c r="H33" s="224"/>
      <c r="I33" s="222"/>
      <c r="J33" s="222"/>
      <c r="K33" s="224"/>
      <c r="L33" s="222"/>
      <c r="M33" s="222">
        <f t="shared" si="0"/>
        <v>0</v>
      </c>
      <c r="N33" s="224"/>
    </row>
    <row r="34" spans="1:14" s="104" customFormat="1" ht="12" customHeight="1">
      <c r="A34" s="103" t="s">
        <v>181</v>
      </c>
      <c r="B34" s="12" t="s">
        <v>182</v>
      </c>
      <c r="C34" s="222">
        <v>4700000</v>
      </c>
      <c r="D34" s="219">
        <f t="shared" si="8"/>
        <v>403590</v>
      </c>
      <c r="E34" s="224">
        <v>5103590</v>
      </c>
      <c r="F34" s="222"/>
      <c r="G34" s="222"/>
      <c r="H34" s="224"/>
      <c r="I34" s="222"/>
      <c r="J34" s="222"/>
      <c r="K34" s="224"/>
      <c r="L34" s="222">
        <v>4700000</v>
      </c>
      <c r="M34" s="222">
        <f t="shared" si="0"/>
        <v>403590</v>
      </c>
      <c r="N34" s="224">
        <v>5103590</v>
      </c>
    </row>
    <row r="35" spans="1:14" s="104" customFormat="1" ht="12" customHeight="1">
      <c r="A35" s="103" t="s">
        <v>183</v>
      </c>
      <c r="B35" s="12" t="s">
        <v>184</v>
      </c>
      <c r="C35" s="222"/>
      <c r="D35" s="219">
        <f t="shared" si="8"/>
        <v>0</v>
      </c>
      <c r="E35" s="224"/>
      <c r="F35" s="222"/>
      <c r="G35" s="222"/>
      <c r="H35" s="224"/>
      <c r="I35" s="222"/>
      <c r="J35" s="222"/>
      <c r="K35" s="224"/>
      <c r="L35" s="222"/>
      <c r="M35" s="222">
        <f t="shared" si="0"/>
        <v>0</v>
      </c>
      <c r="N35" s="224"/>
    </row>
    <row r="36" spans="1:14" s="104" customFormat="1" ht="12" customHeight="1" thickBot="1">
      <c r="A36" s="105" t="s">
        <v>185</v>
      </c>
      <c r="B36" s="13" t="s">
        <v>186</v>
      </c>
      <c r="C36" s="225">
        <v>1000000</v>
      </c>
      <c r="D36" s="219">
        <f t="shared" si="8"/>
        <v>32001244</v>
      </c>
      <c r="E36" s="227">
        <v>33001244</v>
      </c>
      <c r="F36" s="225"/>
      <c r="G36" s="225"/>
      <c r="H36" s="227"/>
      <c r="I36" s="225"/>
      <c r="J36" s="225"/>
      <c r="K36" s="227"/>
      <c r="L36" s="225">
        <v>1000000</v>
      </c>
      <c r="M36" s="225">
        <f t="shared" si="0"/>
        <v>32001244</v>
      </c>
      <c r="N36" s="227">
        <v>33001244</v>
      </c>
    </row>
    <row r="37" spans="1:14" s="104" customFormat="1" ht="12" customHeight="1" thickBot="1">
      <c r="A37" s="106" t="s">
        <v>27</v>
      </c>
      <c r="B37" s="122" t="s">
        <v>187</v>
      </c>
      <c r="C37" s="216">
        <f t="shared" ref="C37" si="9">SUM(C38:C48)</f>
        <v>864000</v>
      </c>
      <c r="D37" s="217">
        <f>+E37-C37</f>
        <v>3963721</v>
      </c>
      <c r="E37" s="218">
        <f t="shared" ref="E37:F37" si="10">SUM(E38:E48)</f>
        <v>4827721</v>
      </c>
      <c r="F37" s="216">
        <f t="shared" si="10"/>
        <v>8690000</v>
      </c>
      <c r="G37" s="217">
        <f>+H37-F37</f>
        <v>9601002</v>
      </c>
      <c r="H37" s="218">
        <f t="shared" ref="H37" si="11">SUM(H38:H48)</f>
        <v>18291002</v>
      </c>
      <c r="I37" s="216">
        <f t="shared" ref="I37" si="12">SUM(I38:I48)</f>
        <v>0</v>
      </c>
      <c r="J37" s="217"/>
      <c r="K37" s="218">
        <f t="shared" ref="K37" si="13">SUM(K38:K48)</f>
        <v>0</v>
      </c>
      <c r="L37" s="216">
        <v>9554000</v>
      </c>
      <c r="M37" s="217">
        <f t="shared" si="0"/>
        <v>13564723</v>
      </c>
      <c r="N37" s="218">
        <v>23118723</v>
      </c>
    </row>
    <row r="38" spans="1:14" s="104" customFormat="1" ht="12" customHeight="1">
      <c r="A38" s="102" t="s">
        <v>188</v>
      </c>
      <c r="B38" s="11" t="s">
        <v>189</v>
      </c>
      <c r="C38" s="219"/>
      <c r="D38" s="220">
        <f>+E38-C38</f>
        <v>0</v>
      </c>
      <c r="E38" s="221"/>
      <c r="F38" s="219"/>
      <c r="G38" s="220">
        <f>+H38-F38</f>
        <v>300000</v>
      </c>
      <c r="H38" s="221">
        <v>300000</v>
      </c>
      <c r="I38" s="219"/>
      <c r="J38" s="220"/>
      <c r="K38" s="221"/>
      <c r="L38" s="219"/>
      <c r="M38" s="220">
        <f t="shared" si="0"/>
        <v>300000</v>
      </c>
      <c r="N38" s="221">
        <v>300000</v>
      </c>
    </row>
    <row r="39" spans="1:14" s="104" customFormat="1" ht="12" customHeight="1">
      <c r="A39" s="103" t="s">
        <v>190</v>
      </c>
      <c r="B39" s="12" t="s">
        <v>191</v>
      </c>
      <c r="C39" s="222"/>
      <c r="D39" s="220">
        <f t="shared" ref="D39:D48" si="14">+E39-C39</f>
        <v>0</v>
      </c>
      <c r="E39" s="224"/>
      <c r="F39" s="222">
        <v>410000</v>
      </c>
      <c r="G39" s="220">
        <f t="shared" ref="G39:G48" si="15">+H39-F39</f>
        <v>1545000</v>
      </c>
      <c r="H39" s="224">
        <v>1955000</v>
      </c>
      <c r="I39" s="222"/>
      <c r="J39" s="223"/>
      <c r="K39" s="224"/>
      <c r="L39" s="222">
        <v>410000</v>
      </c>
      <c r="M39" s="223">
        <f t="shared" si="0"/>
        <v>1545000</v>
      </c>
      <c r="N39" s="224">
        <v>1955000</v>
      </c>
    </row>
    <row r="40" spans="1:14" s="104" customFormat="1" ht="12" customHeight="1">
      <c r="A40" s="103" t="s">
        <v>192</v>
      </c>
      <c r="B40" s="12" t="s">
        <v>193</v>
      </c>
      <c r="C40" s="222"/>
      <c r="D40" s="220">
        <f t="shared" si="14"/>
        <v>0</v>
      </c>
      <c r="E40" s="224"/>
      <c r="F40" s="222"/>
      <c r="G40" s="220">
        <f t="shared" si="15"/>
        <v>0</v>
      </c>
      <c r="H40" s="224"/>
      <c r="I40" s="222"/>
      <c r="J40" s="223"/>
      <c r="K40" s="224"/>
      <c r="L40" s="222"/>
      <c r="M40" s="223">
        <f t="shared" si="0"/>
        <v>0</v>
      </c>
      <c r="N40" s="224"/>
    </row>
    <row r="41" spans="1:14" s="104" customFormat="1" ht="12" customHeight="1">
      <c r="A41" s="103" t="s">
        <v>194</v>
      </c>
      <c r="B41" s="12" t="s">
        <v>195</v>
      </c>
      <c r="C41" s="222"/>
      <c r="D41" s="220">
        <f t="shared" si="14"/>
        <v>0</v>
      </c>
      <c r="E41" s="224"/>
      <c r="F41" s="222">
        <v>1530000</v>
      </c>
      <c r="G41" s="220">
        <f t="shared" si="15"/>
        <v>7101502</v>
      </c>
      <c r="H41" s="224">
        <v>8631502</v>
      </c>
      <c r="I41" s="222"/>
      <c r="J41" s="223"/>
      <c r="K41" s="224"/>
      <c r="L41" s="222">
        <v>1530000</v>
      </c>
      <c r="M41" s="223">
        <f t="shared" si="0"/>
        <v>7101502</v>
      </c>
      <c r="N41" s="224">
        <v>8631502</v>
      </c>
    </row>
    <row r="42" spans="1:14" s="104" customFormat="1" ht="12" customHeight="1">
      <c r="A42" s="103" t="s">
        <v>196</v>
      </c>
      <c r="B42" s="12" t="s">
        <v>197</v>
      </c>
      <c r="C42" s="222"/>
      <c r="D42" s="220">
        <f t="shared" si="14"/>
        <v>0</v>
      </c>
      <c r="E42" s="224"/>
      <c r="F42" s="222">
        <v>3200000</v>
      </c>
      <c r="G42" s="220">
        <f t="shared" si="15"/>
        <v>654500</v>
      </c>
      <c r="H42" s="224">
        <v>3854500</v>
      </c>
      <c r="I42" s="222"/>
      <c r="J42" s="223"/>
      <c r="K42" s="224"/>
      <c r="L42" s="222">
        <v>3200000</v>
      </c>
      <c r="M42" s="223">
        <f t="shared" si="0"/>
        <v>654500</v>
      </c>
      <c r="N42" s="224">
        <v>3854500</v>
      </c>
    </row>
    <row r="43" spans="1:14" s="104" customFormat="1" ht="12" customHeight="1">
      <c r="A43" s="103" t="s">
        <v>198</v>
      </c>
      <c r="B43" s="12" t="s">
        <v>199</v>
      </c>
      <c r="C43" s="222">
        <v>864000</v>
      </c>
      <c r="D43" s="220">
        <f t="shared" si="14"/>
        <v>3332553</v>
      </c>
      <c r="E43" s="224">
        <v>4196553</v>
      </c>
      <c r="F43" s="222"/>
      <c r="G43" s="220">
        <f t="shared" si="15"/>
        <v>0</v>
      </c>
      <c r="H43" s="224"/>
      <c r="I43" s="222"/>
      <c r="J43" s="223"/>
      <c r="K43" s="224"/>
      <c r="L43" s="222">
        <v>864000</v>
      </c>
      <c r="M43" s="223">
        <f t="shared" si="0"/>
        <v>3332553</v>
      </c>
      <c r="N43" s="224">
        <v>4196553</v>
      </c>
    </row>
    <row r="44" spans="1:14" s="104" customFormat="1" ht="12" customHeight="1">
      <c r="A44" s="103" t="s">
        <v>200</v>
      </c>
      <c r="B44" s="12" t="s">
        <v>201</v>
      </c>
      <c r="C44" s="222"/>
      <c r="D44" s="220">
        <f t="shared" si="14"/>
        <v>631168</v>
      </c>
      <c r="E44" s="224">
        <v>631168</v>
      </c>
      <c r="F44" s="222"/>
      <c r="G44" s="220">
        <f t="shared" si="15"/>
        <v>0</v>
      </c>
      <c r="H44" s="224"/>
      <c r="I44" s="222"/>
      <c r="J44" s="223"/>
      <c r="K44" s="224"/>
      <c r="L44" s="222"/>
      <c r="M44" s="223">
        <f t="shared" si="0"/>
        <v>631168</v>
      </c>
      <c r="N44" s="224">
        <v>631168</v>
      </c>
    </row>
    <row r="45" spans="1:14" s="104" customFormat="1" ht="12" customHeight="1">
      <c r="A45" s="103" t="s">
        <v>202</v>
      </c>
      <c r="B45" s="12" t="s">
        <v>203</v>
      </c>
      <c r="C45" s="222"/>
      <c r="D45" s="220">
        <f t="shared" si="14"/>
        <v>0</v>
      </c>
      <c r="E45" s="224"/>
      <c r="F45" s="222">
        <v>450000</v>
      </c>
      <c r="G45" s="220">
        <f t="shared" si="15"/>
        <v>0</v>
      </c>
      <c r="H45" s="224">
        <v>450000</v>
      </c>
      <c r="I45" s="222"/>
      <c r="J45" s="223"/>
      <c r="K45" s="224"/>
      <c r="L45" s="222">
        <v>450000</v>
      </c>
      <c r="M45" s="223">
        <f t="shared" si="0"/>
        <v>0</v>
      </c>
      <c r="N45" s="224">
        <v>450000</v>
      </c>
    </row>
    <row r="46" spans="1:14" s="104" customFormat="1" ht="12" customHeight="1">
      <c r="A46" s="103" t="s">
        <v>204</v>
      </c>
      <c r="B46" s="12" t="s">
        <v>205</v>
      </c>
      <c r="C46" s="222"/>
      <c r="D46" s="220">
        <f t="shared" si="14"/>
        <v>0</v>
      </c>
      <c r="E46" s="224"/>
      <c r="F46" s="222"/>
      <c r="G46" s="220">
        <f t="shared" si="15"/>
        <v>0</v>
      </c>
      <c r="H46" s="224"/>
      <c r="I46" s="222"/>
      <c r="J46" s="223"/>
      <c r="K46" s="224"/>
      <c r="L46" s="222"/>
      <c r="M46" s="223">
        <f t="shared" si="0"/>
        <v>0</v>
      </c>
      <c r="N46" s="224"/>
    </row>
    <row r="47" spans="1:14" s="104" customFormat="1" ht="12" customHeight="1">
      <c r="A47" s="105" t="s">
        <v>206</v>
      </c>
      <c r="B47" s="13" t="s">
        <v>207</v>
      </c>
      <c r="C47" s="225"/>
      <c r="D47" s="220">
        <f t="shared" si="14"/>
        <v>0</v>
      </c>
      <c r="E47" s="227"/>
      <c r="F47" s="225"/>
      <c r="G47" s="220">
        <f t="shared" si="15"/>
        <v>0</v>
      </c>
      <c r="H47" s="227"/>
      <c r="I47" s="225"/>
      <c r="J47" s="226"/>
      <c r="K47" s="227"/>
      <c r="L47" s="225"/>
      <c r="M47" s="226">
        <f t="shared" si="0"/>
        <v>0</v>
      </c>
      <c r="N47" s="227"/>
    </row>
    <row r="48" spans="1:14" s="104" customFormat="1" ht="12" customHeight="1" thickBot="1">
      <c r="A48" s="105" t="s">
        <v>208</v>
      </c>
      <c r="B48" s="13" t="s">
        <v>209</v>
      </c>
      <c r="C48" s="225"/>
      <c r="D48" s="220">
        <f t="shared" si="14"/>
        <v>0</v>
      </c>
      <c r="E48" s="227"/>
      <c r="F48" s="225">
        <v>3100000</v>
      </c>
      <c r="G48" s="220">
        <f t="shared" si="15"/>
        <v>0</v>
      </c>
      <c r="H48" s="227">
        <v>3100000</v>
      </c>
      <c r="I48" s="225"/>
      <c r="J48" s="226"/>
      <c r="K48" s="227"/>
      <c r="L48" s="225">
        <v>3100000</v>
      </c>
      <c r="M48" s="226">
        <f t="shared" si="0"/>
        <v>0</v>
      </c>
      <c r="N48" s="227">
        <v>3100000</v>
      </c>
    </row>
    <row r="49" spans="1:14" s="104" customFormat="1" ht="12" customHeight="1" thickBot="1">
      <c r="A49" s="106" t="s">
        <v>30</v>
      </c>
      <c r="B49" s="122" t="s">
        <v>210</v>
      </c>
      <c r="C49" s="216">
        <f t="shared" ref="C49" si="16">SUM(C50:C54)</f>
        <v>0</v>
      </c>
      <c r="D49" s="217">
        <f t="shared" ref="D49:G49" si="17">SUM(D50:D54)</f>
        <v>0</v>
      </c>
      <c r="E49" s="218"/>
      <c r="F49" s="216">
        <f t="shared" ref="F49" si="18">SUM(F50:F54)</f>
        <v>0</v>
      </c>
      <c r="G49" s="217">
        <f t="shared" si="17"/>
        <v>0</v>
      </c>
      <c r="H49" s="218"/>
      <c r="I49" s="216">
        <f t="shared" ref="I49" si="19">SUM(I50:I54)</f>
        <v>0</v>
      </c>
      <c r="J49" s="217"/>
      <c r="K49" s="218"/>
      <c r="L49" s="216"/>
      <c r="M49" s="217">
        <f t="shared" si="0"/>
        <v>0</v>
      </c>
      <c r="N49" s="218"/>
    </row>
    <row r="50" spans="1:14" s="104" customFormat="1" ht="12" customHeight="1">
      <c r="A50" s="102" t="s">
        <v>211</v>
      </c>
      <c r="B50" s="11" t="s">
        <v>212</v>
      </c>
      <c r="C50" s="219"/>
      <c r="D50" s="220"/>
      <c r="E50" s="221"/>
      <c r="F50" s="219"/>
      <c r="G50" s="220"/>
      <c r="H50" s="221"/>
      <c r="I50" s="219"/>
      <c r="J50" s="220"/>
      <c r="K50" s="221"/>
      <c r="L50" s="219"/>
      <c r="M50" s="220">
        <f t="shared" si="0"/>
        <v>0</v>
      </c>
      <c r="N50" s="221"/>
    </row>
    <row r="51" spans="1:14" s="104" customFormat="1" ht="12" customHeight="1">
      <c r="A51" s="103" t="s">
        <v>213</v>
      </c>
      <c r="B51" s="12" t="s">
        <v>214</v>
      </c>
      <c r="C51" s="222"/>
      <c r="D51" s="223"/>
      <c r="E51" s="224"/>
      <c r="F51" s="222"/>
      <c r="G51" s="223"/>
      <c r="H51" s="224"/>
      <c r="I51" s="222"/>
      <c r="J51" s="223"/>
      <c r="K51" s="224"/>
      <c r="L51" s="222"/>
      <c r="M51" s="223">
        <f t="shared" si="0"/>
        <v>0</v>
      </c>
      <c r="N51" s="224"/>
    </row>
    <row r="52" spans="1:14" s="104" customFormat="1" ht="12" customHeight="1">
      <c r="A52" s="103" t="s">
        <v>215</v>
      </c>
      <c r="B52" s="12" t="s">
        <v>216</v>
      </c>
      <c r="C52" s="222"/>
      <c r="D52" s="223"/>
      <c r="E52" s="224"/>
      <c r="F52" s="222"/>
      <c r="G52" s="223"/>
      <c r="H52" s="224"/>
      <c r="I52" s="222"/>
      <c r="J52" s="223"/>
      <c r="K52" s="224"/>
      <c r="L52" s="222"/>
      <c r="M52" s="223">
        <f t="shared" si="0"/>
        <v>0</v>
      </c>
      <c r="N52" s="224"/>
    </row>
    <row r="53" spans="1:14" s="104" customFormat="1" ht="12" customHeight="1">
      <c r="A53" s="103" t="s">
        <v>217</v>
      </c>
      <c r="B53" s="12" t="s">
        <v>218</v>
      </c>
      <c r="C53" s="222"/>
      <c r="D53" s="223"/>
      <c r="E53" s="224"/>
      <c r="F53" s="222"/>
      <c r="G53" s="223"/>
      <c r="H53" s="224"/>
      <c r="I53" s="222"/>
      <c r="J53" s="223"/>
      <c r="K53" s="224"/>
      <c r="L53" s="222"/>
      <c r="M53" s="223">
        <f t="shared" si="0"/>
        <v>0</v>
      </c>
      <c r="N53" s="224"/>
    </row>
    <row r="54" spans="1:14" s="104" customFormat="1" ht="12" customHeight="1" thickBot="1">
      <c r="A54" s="105" t="s">
        <v>219</v>
      </c>
      <c r="B54" s="13" t="s">
        <v>220</v>
      </c>
      <c r="C54" s="225"/>
      <c r="D54" s="226"/>
      <c r="E54" s="227"/>
      <c r="F54" s="225"/>
      <c r="G54" s="226"/>
      <c r="H54" s="227"/>
      <c r="I54" s="225"/>
      <c r="J54" s="226"/>
      <c r="K54" s="227"/>
      <c r="L54" s="225"/>
      <c r="M54" s="226">
        <f t="shared" si="0"/>
        <v>0</v>
      </c>
      <c r="N54" s="227"/>
    </row>
    <row r="55" spans="1:14" s="104" customFormat="1" ht="12" customHeight="1" thickBot="1">
      <c r="A55" s="106" t="s">
        <v>221</v>
      </c>
      <c r="B55" s="122" t="s">
        <v>222</v>
      </c>
      <c r="C55" s="216">
        <v>1960000</v>
      </c>
      <c r="D55" s="217">
        <f>+E55-C55</f>
        <v>0</v>
      </c>
      <c r="E55" s="218">
        <v>1960000</v>
      </c>
      <c r="F55" s="216">
        <f t="shared" ref="F55" si="20">SUM(F56:F58)</f>
        <v>0</v>
      </c>
      <c r="G55" s="217">
        <f t="shared" ref="G55" si="21">SUM(G56:G58)</f>
        <v>0</v>
      </c>
      <c r="H55" s="218"/>
      <c r="I55" s="216">
        <f t="shared" ref="I55" si="22">SUM(I56:I58)</f>
        <v>0</v>
      </c>
      <c r="J55" s="217"/>
      <c r="K55" s="218"/>
      <c r="L55" s="216">
        <v>1960000</v>
      </c>
      <c r="M55" s="217">
        <f t="shared" si="0"/>
        <v>0</v>
      </c>
      <c r="N55" s="218">
        <v>1960000</v>
      </c>
    </row>
    <row r="56" spans="1:14" s="104" customFormat="1" ht="12" customHeight="1">
      <c r="A56" s="102" t="s">
        <v>223</v>
      </c>
      <c r="B56" s="11" t="s">
        <v>224</v>
      </c>
      <c r="C56" s="219"/>
      <c r="D56" s="220"/>
      <c r="E56" s="221"/>
      <c r="F56" s="219"/>
      <c r="G56" s="220"/>
      <c r="H56" s="221"/>
      <c r="I56" s="219"/>
      <c r="J56" s="220"/>
      <c r="K56" s="221"/>
      <c r="L56" s="219"/>
      <c r="M56" s="220">
        <f t="shared" si="0"/>
        <v>0</v>
      </c>
      <c r="N56" s="221"/>
    </row>
    <row r="57" spans="1:14" s="104" customFormat="1" ht="12" customHeight="1">
      <c r="A57" s="103" t="s">
        <v>225</v>
      </c>
      <c r="B57" s="12" t="s">
        <v>226</v>
      </c>
      <c r="C57" s="222"/>
      <c r="D57" s="223"/>
      <c r="E57" s="224"/>
      <c r="F57" s="222"/>
      <c r="G57" s="223"/>
      <c r="H57" s="224"/>
      <c r="I57" s="222"/>
      <c r="J57" s="223"/>
      <c r="K57" s="224"/>
      <c r="L57" s="222"/>
      <c r="M57" s="223">
        <f t="shared" si="0"/>
        <v>0</v>
      </c>
      <c r="N57" s="224"/>
    </row>
    <row r="58" spans="1:14" s="104" customFormat="1" ht="12" customHeight="1">
      <c r="A58" s="103" t="s">
        <v>227</v>
      </c>
      <c r="B58" s="12" t="s">
        <v>228</v>
      </c>
      <c r="C58" s="222">
        <v>1960000</v>
      </c>
      <c r="D58" s="223">
        <f>+E58-C58</f>
        <v>0</v>
      </c>
      <c r="E58" s="224">
        <v>1960000</v>
      </c>
      <c r="F58" s="222"/>
      <c r="G58" s="223"/>
      <c r="H58" s="224"/>
      <c r="I58" s="222"/>
      <c r="J58" s="223"/>
      <c r="K58" s="224"/>
      <c r="L58" s="222">
        <v>1960000</v>
      </c>
      <c r="M58" s="223">
        <f t="shared" si="0"/>
        <v>0</v>
      </c>
      <c r="N58" s="224">
        <v>1960000</v>
      </c>
    </row>
    <row r="59" spans="1:14" s="104" customFormat="1" ht="12" customHeight="1" thickBot="1">
      <c r="A59" s="105" t="s">
        <v>229</v>
      </c>
      <c r="B59" s="13" t="s">
        <v>230</v>
      </c>
      <c r="C59" s="225"/>
      <c r="D59" s="226"/>
      <c r="E59" s="227"/>
      <c r="F59" s="225"/>
      <c r="G59" s="226"/>
      <c r="H59" s="227"/>
      <c r="I59" s="225"/>
      <c r="J59" s="226"/>
      <c r="K59" s="227"/>
      <c r="L59" s="225"/>
      <c r="M59" s="226">
        <f t="shared" si="0"/>
        <v>0</v>
      </c>
      <c r="N59" s="227"/>
    </row>
    <row r="60" spans="1:14" s="104" customFormat="1" ht="12" customHeight="1" thickBot="1">
      <c r="A60" s="106" t="s">
        <v>35</v>
      </c>
      <c r="B60" s="14" t="s">
        <v>231</v>
      </c>
      <c r="C60" s="216">
        <f t="shared" ref="C60" si="23">SUM(C61:C63)</f>
        <v>0</v>
      </c>
      <c r="D60" s="217">
        <f t="shared" ref="D60" si="24">SUM(D61:D63)</f>
        <v>0</v>
      </c>
      <c r="E60" s="218"/>
      <c r="F60" s="216"/>
      <c r="G60" s="217">
        <f>+H60-F60</f>
        <v>141056010</v>
      </c>
      <c r="H60" s="218">
        <v>141056010</v>
      </c>
      <c r="I60" s="216">
        <f t="shared" ref="I60" si="25">SUM(I61:I63)</f>
        <v>0</v>
      </c>
      <c r="J60" s="217"/>
      <c r="K60" s="218"/>
      <c r="L60" s="216"/>
      <c r="M60" s="217">
        <f t="shared" si="0"/>
        <v>141056010</v>
      </c>
      <c r="N60" s="218">
        <v>141056010</v>
      </c>
    </row>
    <row r="61" spans="1:14" s="104" customFormat="1" ht="12" customHeight="1">
      <c r="A61" s="102" t="s">
        <v>232</v>
      </c>
      <c r="B61" s="11" t="s">
        <v>233</v>
      </c>
      <c r="C61" s="222"/>
      <c r="D61" s="223"/>
      <c r="E61" s="224"/>
      <c r="F61" s="222"/>
      <c r="G61" s="223"/>
      <c r="H61" s="224"/>
      <c r="I61" s="222"/>
      <c r="J61" s="223"/>
      <c r="K61" s="224"/>
      <c r="L61" s="222"/>
      <c r="M61" s="223">
        <f t="shared" si="0"/>
        <v>0</v>
      </c>
      <c r="N61" s="224"/>
    </row>
    <row r="62" spans="1:14" s="104" customFormat="1" ht="12" customHeight="1">
      <c r="A62" s="103" t="s">
        <v>234</v>
      </c>
      <c r="B62" s="12" t="s">
        <v>235</v>
      </c>
      <c r="C62" s="222"/>
      <c r="D62" s="223"/>
      <c r="E62" s="224"/>
      <c r="F62" s="222"/>
      <c r="G62" s="223"/>
      <c r="H62" s="224"/>
      <c r="I62" s="222"/>
      <c r="J62" s="223"/>
      <c r="K62" s="224"/>
      <c r="L62" s="222"/>
      <c r="M62" s="223">
        <f t="shared" si="0"/>
        <v>0</v>
      </c>
      <c r="N62" s="224"/>
    </row>
    <row r="63" spans="1:14" s="104" customFormat="1" ht="12" customHeight="1">
      <c r="A63" s="103" t="s">
        <v>236</v>
      </c>
      <c r="B63" s="12" t="s">
        <v>237</v>
      </c>
      <c r="C63" s="222"/>
      <c r="D63" s="223"/>
      <c r="E63" s="224"/>
      <c r="F63" s="222"/>
      <c r="G63" s="223">
        <f>+H63-F63</f>
        <v>141056010</v>
      </c>
      <c r="H63" s="224">
        <v>141056010</v>
      </c>
      <c r="I63" s="222"/>
      <c r="J63" s="223"/>
      <c r="K63" s="224"/>
      <c r="L63" s="222"/>
      <c r="M63" s="223">
        <f t="shared" si="0"/>
        <v>141056010</v>
      </c>
      <c r="N63" s="224">
        <v>141056010</v>
      </c>
    </row>
    <row r="64" spans="1:14" s="104" customFormat="1" ht="12" customHeight="1" thickBot="1">
      <c r="A64" s="105" t="s">
        <v>238</v>
      </c>
      <c r="B64" s="13" t="s">
        <v>239</v>
      </c>
      <c r="C64" s="222"/>
      <c r="D64" s="223"/>
      <c r="E64" s="224"/>
      <c r="F64" s="222"/>
      <c r="G64" s="223"/>
      <c r="H64" s="224"/>
      <c r="I64" s="222"/>
      <c r="J64" s="223"/>
      <c r="K64" s="224"/>
      <c r="L64" s="222"/>
      <c r="M64" s="223">
        <f t="shared" si="0"/>
        <v>0</v>
      </c>
      <c r="N64" s="224"/>
    </row>
    <row r="65" spans="1:14" s="104" customFormat="1" ht="12" customHeight="1" thickBot="1">
      <c r="A65" s="106" t="s">
        <v>36</v>
      </c>
      <c r="B65" s="122" t="s">
        <v>240</v>
      </c>
      <c r="C65" s="216">
        <f t="shared" ref="C65" si="26">+C8+C15+C22+C29+C37+C49+C55+C60</f>
        <v>283059567</v>
      </c>
      <c r="D65" s="217">
        <f>+E65-C65</f>
        <v>88164325</v>
      </c>
      <c r="E65" s="218">
        <f t="shared" ref="E65:F65" si="27">+E8+E15+E22+E29+E37+E49+E55+E60</f>
        <v>371223892</v>
      </c>
      <c r="F65" s="216">
        <f t="shared" si="27"/>
        <v>8690000</v>
      </c>
      <c r="G65" s="217">
        <f t="shared" ref="G65:I65" si="28">+G8+G15+G22+G29+G37+G49+G55+G60</f>
        <v>150657012</v>
      </c>
      <c r="H65" s="218">
        <f t="shared" si="28"/>
        <v>159347012</v>
      </c>
      <c r="I65" s="216">
        <f t="shared" si="28"/>
        <v>0</v>
      </c>
      <c r="J65" s="217"/>
      <c r="K65" s="218"/>
      <c r="L65" s="216">
        <v>291749567</v>
      </c>
      <c r="M65" s="217">
        <f t="shared" si="0"/>
        <v>238821337</v>
      </c>
      <c r="N65" s="218">
        <v>530570904</v>
      </c>
    </row>
    <row r="66" spans="1:14" s="104" customFormat="1" ht="12" customHeight="1" thickBot="1">
      <c r="A66" s="15" t="s">
        <v>241</v>
      </c>
      <c r="B66" s="14" t="s">
        <v>242</v>
      </c>
      <c r="C66" s="216">
        <f t="shared" ref="C66" si="29">SUM(C67:C69)</f>
        <v>0</v>
      </c>
      <c r="D66" s="217">
        <f t="shared" ref="D66:G66" si="30">SUM(D67:D69)</f>
        <v>0</v>
      </c>
      <c r="E66" s="218"/>
      <c r="F66" s="216">
        <f t="shared" ref="F66" si="31">SUM(F67:F69)</f>
        <v>0</v>
      </c>
      <c r="G66" s="217">
        <f t="shared" si="30"/>
        <v>0</v>
      </c>
      <c r="H66" s="218"/>
      <c r="I66" s="216">
        <f t="shared" ref="I66" si="32">SUM(I67:I69)</f>
        <v>0</v>
      </c>
      <c r="J66" s="217"/>
      <c r="K66" s="218"/>
      <c r="L66" s="216"/>
      <c r="M66" s="217">
        <f t="shared" si="0"/>
        <v>0</v>
      </c>
      <c r="N66" s="218"/>
    </row>
    <row r="67" spans="1:14" s="104" customFormat="1" ht="12" customHeight="1">
      <c r="A67" s="102" t="s">
        <v>243</v>
      </c>
      <c r="B67" s="11" t="s">
        <v>244</v>
      </c>
      <c r="C67" s="222"/>
      <c r="D67" s="223"/>
      <c r="E67" s="224"/>
      <c r="F67" s="222"/>
      <c r="G67" s="223"/>
      <c r="H67" s="224"/>
      <c r="I67" s="222"/>
      <c r="J67" s="223"/>
      <c r="K67" s="224"/>
      <c r="L67" s="222"/>
      <c r="M67" s="223">
        <f t="shared" si="0"/>
        <v>0</v>
      </c>
      <c r="N67" s="224"/>
    </row>
    <row r="68" spans="1:14" s="104" customFormat="1" ht="12" customHeight="1">
      <c r="A68" s="103" t="s">
        <v>245</v>
      </c>
      <c r="B68" s="12" t="s">
        <v>246</v>
      </c>
      <c r="C68" s="222"/>
      <c r="D68" s="223"/>
      <c r="E68" s="224"/>
      <c r="F68" s="222"/>
      <c r="G68" s="223"/>
      <c r="H68" s="224"/>
      <c r="I68" s="222"/>
      <c r="J68" s="223"/>
      <c r="K68" s="224"/>
      <c r="L68" s="222"/>
      <c r="M68" s="223">
        <f t="shared" si="0"/>
        <v>0</v>
      </c>
      <c r="N68" s="224"/>
    </row>
    <row r="69" spans="1:14" s="104" customFormat="1" ht="12" customHeight="1" thickBot="1">
      <c r="A69" s="105" t="s">
        <v>247</v>
      </c>
      <c r="B69" s="16" t="s">
        <v>248</v>
      </c>
      <c r="C69" s="222"/>
      <c r="D69" s="228"/>
      <c r="E69" s="224"/>
      <c r="F69" s="222"/>
      <c r="G69" s="228"/>
      <c r="H69" s="224"/>
      <c r="I69" s="222"/>
      <c r="J69" s="228"/>
      <c r="K69" s="224"/>
      <c r="L69" s="222"/>
      <c r="M69" s="228">
        <f t="shared" si="0"/>
        <v>0</v>
      </c>
      <c r="N69" s="224"/>
    </row>
    <row r="70" spans="1:14" s="104" customFormat="1" ht="12" customHeight="1" thickBot="1">
      <c r="A70" s="15" t="s">
        <v>249</v>
      </c>
      <c r="B70" s="14" t="s">
        <v>250</v>
      </c>
      <c r="C70" s="216">
        <f t="shared" ref="C70" si="33">SUM(C71:C74)</f>
        <v>0</v>
      </c>
      <c r="D70" s="216">
        <f t="shared" ref="D70" si="34">SUM(D71:D74)</f>
        <v>0</v>
      </c>
      <c r="E70" s="218"/>
      <c r="F70" s="216"/>
      <c r="G70" s="216">
        <f>+H70-F70</f>
        <v>42000000</v>
      </c>
      <c r="H70" s="218">
        <v>42000000</v>
      </c>
      <c r="I70" s="216">
        <f t="shared" ref="I70" si="35">SUM(I71:I74)</f>
        <v>0</v>
      </c>
      <c r="J70" s="216"/>
      <c r="K70" s="218"/>
      <c r="L70" s="216"/>
      <c r="M70" s="216">
        <f t="shared" si="0"/>
        <v>42000000</v>
      </c>
      <c r="N70" s="218">
        <v>42000000</v>
      </c>
    </row>
    <row r="71" spans="1:14" s="104" customFormat="1" ht="12" customHeight="1">
      <c r="A71" s="102" t="s">
        <v>251</v>
      </c>
      <c r="B71" s="11" t="s">
        <v>252</v>
      </c>
      <c r="C71" s="222"/>
      <c r="D71" s="222"/>
      <c r="E71" s="224"/>
      <c r="F71" s="222"/>
      <c r="G71" s="222">
        <f>+H71-F71</f>
        <v>42000000</v>
      </c>
      <c r="H71" s="224">
        <v>42000000</v>
      </c>
      <c r="I71" s="222"/>
      <c r="J71" s="222"/>
      <c r="K71" s="224"/>
      <c r="L71" s="222"/>
      <c r="M71" s="222">
        <f t="shared" si="0"/>
        <v>42000000</v>
      </c>
      <c r="N71" s="224">
        <v>42000000</v>
      </c>
    </row>
    <row r="72" spans="1:14" s="104" customFormat="1" ht="12" customHeight="1">
      <c r="A72" s="103" t="s">
        <v>253</v>
      </c>
      <c r="B72" s="12" t="s">
        <v>254</v>
      </c>
      <c r="C72" s="222"/>
      <c r="D72" s="222"/>
      <c r="E72" s="224"/>
      <c r="F72" s="222"/>
      <c r="G72" s="222"/>
      <c r="H72" s="224"/>
      <c r="I72" s="222"/>
      <c r="J72" s="222"/>
      <c r="K72" s="224"/>
      <c r="L72" s="222"/>
      <c r="M72" s="222">
        <f t="shared" si="0"/>
        <v>0</v>
      </c>
      <c r="N72" s="224"/>
    </row>
    <row r="73" spans="1:14" s="104" customFormat="1" ht="12" customHeight="1">
      <c r="A73" s="103" t="s">
        <v>255</v>
      </c>
      <c r="B73" s="12" t="s">
        <v>256</v>
      </c>
      <c r="C73" s="222"/>
      <c r="D73" s="222"/>
      <c r="E73" s="224"/>
      <c r="F73" s="222"/>
      <c r="G73" s="222"/>
      <c r="H73" s="224"/>
      <c r="I73" s="222"/>
      <c r="J73" s="222"/>
      <c r="K73" s="224"/>
      <c r="L73" s="222"/>
      <c r="M73" s="222">
        <f t="shared" ref="M73:M91" si="36">+N73-L73</f>
        <v>0</v>
      </c>
      <c r="N73" s="224"/>
    </row>
    <row r="74" spans="1:14" s="104" customFormat="1" ht="12" customHeight="1" thickBot="1">
      <c r="A74" s="105" t="s">
        <v>257</v>
      </c>
      <c r="B74" s="13" t="s">
        <v>258</v>
      </c>
      <c r="C74" s="222"/>
      <c r="D74" s="222"/>
      <c r="E74" s="224"/>
      <c r="F74" s="222"/>
      <c r="G74" s="222"/>
      <c r="H74" s="224"/>
      <c r="I74" s="222"/>
      <c r="J74" s="222"/>
      <c r="K74" s="224"/>
      <c r="L74" s="222"/>
      <c r="M74" s="222">
        <f t="shared" si="36"/>
        <v>0</v>
      </c>
      <c r="N74" s="224"/>
    </row>
    <row r="75" spans="1:14" s="104" customFormat="1" ht="12" customHeight="1" thickBot="1">
      <c r="A75" s="15" t="s">
        <v>259</v>
      </c>
      <c r="B75" s="14" t="s">
        <v>260</v>
      </c>
      <c r="C75" s="216">
        <v>131536737</v>
      </c>
      <c r="D75" s="216">
        <f>+E75-C75</f>
        <v>-102101737</v>
      </c>
      <c r="E75" s="218">
        <v>29435000</v>
      </c>
      <c r="F75" s="216">
        <f t="shared" ref="F75" si="37">SUM(F76:F77)</f>
        <v>0</v>
      </c>
      <c r="G75" s="216">
        <f t="shared" ref="G75" si="38">SUM(G76:G77)</f>
        <v>0</v>
      </c>
      <c r="H75" s="218"/>
      <c r="I75" s="216">
        <f t="shared" ref="I75" si="39">SUM(I76:I77)</f>
        <v>5198</v>
      </c>
      <c r="J75" s="216">
        <f>+K75-I75</f>
        <v>68802</v>
      </c>
      <c r="K75" s="218">
        <f t="shared" ref="K75" si="40">SUM(K76:K77)</f>
        <v>74000</v>
      </c>
      <c r="L75" s="216">
        <v>131541935</v>
      </c>
      <c r="M75" s="216">
        <f t="shared" si="36"/>
        <v>-102032935</v>
      </c>
      <c r="N75" s="218">
        <v>29509000</v>
      </c>
    </row>
    <row r="76" spans="1:14" s="104" customFormat="1" ht="12" customHeight="1">
      <c r="A76" s="102" t="s">
        <v>261</v>
      </c>
      <c r="B76" s="11" t="s">
        <v>262</v>
      </c>
      <c r="C76" s="222">
        <v>131536737</v>
      </c>
      <c r="D76" s="222">
        <f>+E76-C76</f>
        <v>-102101737</v>
      </c>
      <c r="E76" s="224">
        <v>29435000</v>
      </c>
      <c r="F76" s="222"/>
      <c r="G76" s="222"/>
      <c r="H76" s="224"/>
      <c r="I76" s="222">
        <v>5198</v>
      </c>
      <c r="J76" s="222">
        <f>+K76-I76</f>
        <v>68802</v>
      </c>
      <c r="K76" s="224">
        <v>74000</v>
      </c>
      <c r="L76" s="222">
        <v>131541935</v>
      </c>
      <c r="M76" s="222">
        <f t="shared" si="36"/>
        <v>-102032935</v>
      </c>
      <c r="N76" s="224">
        <v>29509000</v>
      </c>
    </row>
    <row r="77" spans="1:14" s="104" customFormat="1" ht="12" customHeight="1" thickBot="1">
      <c r="A77" s="105" t="s">
        <v>263</v>
      </c>
      <c r="B77" s="13" t="s">
        <v>264</v>
      </c>
      <c r="C77" s="222"/>
      <c r="D77" s="222"/>
      <c r="E77" s="224"/>
      <c r="F77" s="222"/>
      <c r="G77" s="222"/>
      <c r="H77" s="224"/>
      <c r="I77" s="222"/>
      <c r="J77" s="222"/>
      <c r="K77" s="224"/>
      <c r="L77" s="222"/>
      <c r="M77" s="222">
        <f t="shared" si="36"/>
        <v>0</v>
      </c>
      <c r="N77" s="224"/>
    </row>
    <row r="78" spans="1:14" s="3" customFormat="1" ht="12" customHeight="1" thickBot="1">
      <c r="A78" s="15" t="s">
        <v>265</v>
      </c>
      <c r="B78" s="14" t="s">
        <v>266</v>
      </c>
      <c r="C78" s="216">
        <f t="shared" ref="C78" si="41">SUM(C79:C82)</f>
        <v>99405960</v>
      </c>
      <c r="D78" s="216">
        <f t="shared" ref="D78:F78" si="42">SUM(D79:D82)</f>
        <v>0</v>
      </c>
      <c r="E78" s="218">
        <f t="shared" si="42"/>
        <v>99405960</v>
      </c>
      <c r="F78" s="216">
        <f t="shared" si="42"/>
        <v>0</v>
      </c>
      <c r="G78" s="216">
        <f>+H78-F78</f>
        <v>5103372</v>
      </c>
      <c r="H78" s="218">
        <v>5103372</v>
      </c>
      <c r="I78" s="216">
        <f t="shared" ref="I78" si="43">SUM(I79:I82)</f>
        <v>40498261</v>
      </c>
      <c r="J78" s="216">
        <f>+K78-I78</f>
        <v>0</v>
      </c>
      <c r="K78" s="218">
        <f t="shared" ref="K78" si="44">SUM(K79:K82)</f>
        <v>40498261</v>
      </c>
      <c r="L78" s="216">
        <v>139904221</v>
      </c>
      <c r="M78" s="216">
        <f t="shared" si="36"/>
        <v>5103372</v>
      </c>
      <c r="N78" s="218">
        <v>145007593</v>
      </c>
    </row>
    <row r="79" spans="1:14" s="104" customFormat="1" ht="12" customHeight="1">
      <c r="A79" s="102" t="s">
        <v>267</v>
      </c>
      <c r="B79" s="11" t="s">
        <v>268</v>
      </c>
      <c r="C79" s="222"/>
      <c r="D79" s="222"/>
      <c r="E79" s="224"/>
      <c r="F79" s="222"/>
      <c r="G79" s="222">
        <f>+H79-F79</f>
        <v>5103372</v>
      </c>
      <c r="H79" s="224">
        <v>5103372</v>
      </c>
      <c r="I79" s="222"/>
      <c r="J79" s="222"/>
      <c r="K79" s="224"/>
      <c r="L79" s="222"/>
      <c r="M79" s="222">
        <f t="shared" si="36"/>
        <v>5103372</v>
      </c>
      <c r="N79" s="224">
        <v>5103372</v>
      </c>
    </row>
    <row r="80" spans="1:14" s="104" customFormat="1" ht="12" customHeight="1">
      <c r="A80" s="103" t="s">
        <v>269</v>
      </c>
      <c r="B80" s="12" t="s">
        <v>270</v>
      </c>
      <c r="C80" s="222"/>
      <c r="D80" s="222"/>
      <c r="E80" s="224"/>
      <c r="F80" s="222"/>
      <c r="G80" s="222"/>
      <c r="H80" s="224"/>
      <c r="I80" s="222"/>
      <c r="J80" s="222"/>
      <c r="K80" s="224"/>
      <c r="L80" s="222"/>
      <c r="M80" s="222">
        <f t="shared" si="36"/>
        <v>0</v>
      </c>
      <c r="N80" s="224"/>
    </row>
    <row r="81" spans="1:14" s="104" customFormat="1" ht="12" customHeight="1">
      <c r="A81" s="105" t="s">
        <v>271</v>
      </c>
      <c r="B81" s="13" t="s">
        <v>272</v>
      </c>
      <c r="C81" s="222"/>
      <c r="D81" s="222"/>
      <c r="E81" s="224"/>
      <c r="F81" s="222"/>
      <c r="G81" s="222"/>
      <c r="H81" s="224"/>
      <c r="I81" s="222"/>
      <c r="J81" s="222"/>
      <c r="K81" s="224"/>
      <c r="L81" s="222"/>
      <c r="M81" s="222">
        <f t="shared" si="36"/>
        <v>0</v>
      </c>
      <c r="N81" s="224"/>
    </row>
    <row r="82" spans="1:14" s="104" customFormat="1" ht="12" customHeight="1" thickBot="1">
      <c r="A82" s="113" t="s">
        <v>376</v>
      </c>
      <c r="B82" s="123" t="s">
        <v>377</v>
      </c>
      <c r="C82" s="229">
        <v>99405960</v>
      </c>
      <c r="D82" s="229">
        <f>+E82-C82</f>
        <v>0</v>
      </c>
      <c r="E82" s="230">
        <v>99405960</v>
      </c>
      <c r="F82" s="229"/>
      <c r="G82" s="229"/>
      <c r="H82" s="230"/>
      <c r="I82" s="229">
        <v>40498261</v>
      </c>
      <c r="J82" s="229">
        <f>+K82-I82</f>
        <v>0</v>
      </c>
      <c r="K82" s="230">
        <v>40498261</v>
      </c>
      <c r="L82" s="229">
        <v>139904221</v>
      </c>
      <c r="M82" s="229">
        <f t="shared" si="36"/>
        <v>0</v>
      </c>
      <c r="N82" s="230">
        <v>139904221</v>
      </c>
    </row>
    <row r="83" spans="1:14" s="104" customFormat="1" ht="12" customHeight="1" thickBot="1">
      <c r="A83" s="15" t="s">
        <v>273</v>
      </c>
      <c r="B83" s="14" t="s">
        <v>274</v>
      </c>
      <c r="C83" s="216">
        <f t="shared" ref="C83" si="45">SUM(C84:C87)</f>
        <v>0</v>
      </c>
      <c r="D83" s="216">
        <f>+E83-C83</f>
        <v>0</v>
      </c>
      <c r="E83" s="218"/>
      <c r="F83" s="216">
        <f t="shared" ref="F83" si="46">SUM(F84:F87)</f>
        <v>0</v>
      </c>
      <c r="G83" s="216">
        <f t="shared" ref="G83" si="47">SUM(G84:G87)</f>
        <v>0</v>
      </c>
      <c r="H83" s="218"/>
      <c r="I83" s="216">
        <f t="shared" ref="I83" si="48">SUM(I84:I87)</f>
        <v>0</v>
      </c>
      <c r="J83" s="216"/>
      <c r="K83" s="218"/>
      <c r="L83" s="216"/>
      <c r="M83" s="216">
        <f t="shared" si="36"/>
        <v>0</v>
      </c>
      <c r="N83" s="218"/>
    </row>
    <row r="84" spans="1:14" s="104" customFormat="1" ht="12" customHeight="1">
      <c r="A84" s="17" t="s">
        <v>275</v>
      </c>
      <c r="B84" s="11" t="s">
        <v>276</v>
      </c>
      <c r="C84" s="222"/>
      <c r="D84" s="222">
        <f>+E84-C84</f>
        <v>0</v>
      </c>
      <c r="E84" s="224"/>
      <c r="F84" s="222"/>
      <c r="G84" s="222"/>
      <c r="H84" s="224"/>
      <c r="I84" s="222"/>
      <c r="J84" s="222"/>
      <c r="K84" s="224"/>
      <c r="L84" s="222"/>
      <c r="M84" s="222">
        <f t="shared" si="36"/>
        <v>0</v>
      </c>
      <c r="N84" s="224"/>
    </row>
    <row r="85" spans="1:14" s="104" customFormat="1" ht="12" customHeight="1">
      <c r="A85" s="18" t="s">
        <v>277</v>
      </c>
      <c r="B85" s="12" t="s">
        <v>278</v>
      </c>
      <c r="C85" s="222"/>
      <c r="D85" s="222"/>
      <c r="E85" s="224"/>
      <c r="F85" s="222"/>
      <c r="G85" s="222"/>
      <c r="H85" s="224"/>
      <c r="I85" s="222"/>
      <c r="J85" s="222"/>
      <c r="K85" s="224"/>
      <c r="L85" s="222"/>
      <c r="M85" s="222">
        <f t="shared" si="36"/>
        <v>0</v>
      </c>
      <c r="N85" s="224"/>
    </row>
    <row r="86" spans="1:14" s="104" customFormat="1" ht="12" customHeight="1">
      <c r="A86" s="18" t="s">
        <v>279</v>
      </c>
      <c r="B86" s="12" t="s">
        <v>280</v>
      </c>
      <c r="C86" s="222"/>
      <c r="D86" s="222"/>
      <c r="E86" s="224"/>
      <c r="F86" s="222"/>
      <c r="G86" s="222"/>
      <c r="H86" s="224"/>
      <c r="I86" s="222"/>
      <c r="J86" s="222"/>
      <c r="K86" s="224"/>
      <c r="L86" s="222"/>
      <c r="M86" s="222">
        <f t="shared" si="36"/>
        <v>0</v>
      </c>
      <c r="N86" s="224"/>
    </row>
    <row r="87" spans="1:14" s="3" customFormat="1" ht="12" customHeight="1" thickBot="1">
      <c r="A87" s="19" t="s">
        <v>281</v>
      </c>
      <c r="B87" s="13" t="s">
        <v>282</v>
      </c>
      <c r="C87" s="222"/>
      <c r="D87" s="222"/>
      <c r="E87" s="224"/>
      <c r="F87" s="222"/>
      <c r="G87" s="222"/>
      <c r="H87" s="224"/>
      <c r="I87" s="222"/>
      <c r="J87" s="222"/>
      <c r="K87" s="224"/>
      <c r="L87" s="222"/>
      <c r="M87" s="222">
        <f t="shared" si="36"/>
        <v>0</v>
      </c>
      <c r="N87" s="224"/>
    </row>
    <row r="88" spans="1:14" s="3" customFormat="1" ht="12" customHeight="1" thickBot="1">
      <c r="A88" s="15" t="s">
        <v>283</v>
      </c>
      <c r="B88" s="14" t="s">
        <v>284</v>
      </c>
      <c r="C88" s="231"/>
      <c r="D88" s="231"/>
      <c r="E88" s="218"/>
      <c r="F88" s="231"/>
      <c r="G88" s="231"/>
      <c r="H88" s="218"/>
      <c r="I88" s="231"/>
      <c r="J88" s="231"/>
      <c r="K88" s="218"/>
      <c r="L88" s="231"/>
      <c r="M88" s="231">
        <f t="shared" si="36"/>
        <v>0</v>
      </c>
      <c r="N88" s="218"/>
    </row>
    <row r="89" spans="1:14" s="3" customFormat="1" ht="12" customHeight="1" thickBot="1">
      <c r="A89" s="15" t="s">
        <v>285</v>
      </c>
      <c r="B89" s="14" t="s">
        <v>71</v>
      </c>
      <c r="C89" s="231"/>
      <c r="D89" s="231"/>
      <c r="E89" s="218"/>
      <c r="F89" s="231"/>
      <c r="G89" s="231"/>
      <c r="H89" s="218"/>
      <c r="I89" s="231"/>
      <c r="J89" s="231"/>
      <c r="K89" s="218"/>
      <c r="L89" s="231"/>
      <c r="M89" s="231">
        <f t="shared" si="36"/>
        <v>0</v>
      </c>
      <c r="N89" s="218"/>
    </row>
    <row r="90" spans="1:14" s="3" customFormat="1" ht="12" customHeight="1" thickBot="1">
      <c r="A90" s="15" t="s">
        <v>286</v>
      </c>
      <c r="B90" s="20" t="s">
        <v>287</v>
      </c>
      <c r="C90" s="216">
        <f t="shared" ref="C90" si="49">+C66+C70+C75+C78+C83+C89+C88</f>
        <v>230942697</v>
      </c>
      <c r="D90" s="216">
        <f>+E90-C90</f>
        <v>-102101737</v>
      </c>
      <c r="E90" s="218">
        <f t="shared" ref="E90:F90" si="50">+E66+E70+E75+E78+E83+E89+E88</f>
        <v>128840960</v>
      </c>
      <c r="F90" s="216">
        <f t="shared" si="50"/>
        <v>0</v>
      </c>
      <c r="G90" s="216">
        <f>+H90-F90</f>
        <v>47103372</v>
      </c>
      <c r="H90" s="218">
        <f t="shared" ref="H90:I90" si="51">+H66+H70+H75+H78+H83+H89+H88</f>
        <v>47103372</v>
      </c>
      <c r="I90" s="216">
        <f t="shared" si="51"/>
        <v>40503459</v>
      </c>
      <c r="J90" s="216">
        <f>+K90-I90</f>
        <v>68802</v>
      </c>
      <c r="K90" s="218">
        <f t="shared" ref="K90" si="52">+K66+K70+K75+K78+K83+K89+K88</f>
        <v>40572261</v>
      </c>
      <c r="L90" s="216">
        <v>271446156</v>
      </c>
      <c r="M90" s="216">
        <f t="shared" si="36"/>
        <v>-54929563</v>
      </c>
      <c r="N90" s="218">
        <v>216516593</v>
      </c>
    </row>
    <row r="91" spans="1:14" s="3" customFormat="1" ht="12" customHeight="1" thickBot="1">
      <c r="A91" s="21" t="s">
        <v>288</v>
      </c>
      <c r="B91" s="22" t="s">
        <v>289</v>
      </c>
      <c r="C91" s="216">
        <f t="shared" ref="C91" si="53">+C65+C90</f>
        <v>514002264</v>
      </c>
      <c r="D91" s="216">
        <f>+E91-C91</f>
        <v>-13937412</v>
      </c>
      <c r="E91" s="218">
        <f t="shared" ref="E91:F91" si="54">+E65+E90</f>
        <v>500064852</v>
      </c>
      <c r="F91" s="216">
        <f t="shared" si="54"/>
        <v>8690000</v>
      </c>
      <c r="G91" s="216">
        <f>+H91-F91</f>
        <v>197760384</v>
      </c>
      <c r="H91" s="218">
        <f t="shared" ref="H91:I91" si="55">+H65+H90</f>
        <v>206450384</v>
      </c>
      <c r="I91" s="216">
        <f t="shared" si="55"/>
        <v>40503459</v>
      </c>
      <c r="J91" s="216">
        <f>+K91-I91</f>
        <v>68802</v>
      </c>
      <c r="K91" s="218">
        <f t="shared" ref="K91" si="56">+K65+K90</f>
        <v>40572261</v>
      </c>
      <c r="L91" s="216">
        <v>563195723</v>
      </c>
      <c r="M91" s="216">
        <f t="shared" si="36"/>
        <v>183891774</v>
      </c>
      <c r="N91" s="218">
        <v>747087497</v>
      </c>
    </row>
    <row r="92" spans="1:14" s="104" customFormat="1" ht="15" customHeight="1">
      <c r="A92" s="124"/>
      <c r="B92" s="125"/>
      <c r="C92" s="108"/>
      <c r="F92" s="108"/>
      <c r="I92" s="108"/>
      <c r="L92" s="108"/>
    </row>
    <row r="93" spans="1:14" s="101" customFormat="1" ht="16.5" customHeight="1" thickBot="1">
      <c r="A93" s="281"/>
      <c r="B93" s="281" t="s">
        <v>4</v>
      </c>
      <c r="C93" s="281"/>
      <c r="D93" s="281"/>
      <c r="E93" s="281"/>
    </row>
    <row r="94" spans="1:14" s="3" customFormat="1" ht="12" customHeight="1" thickBot="1">
      <c r="A94" s="109" t="s">
        <v>15</v>
      </c>
      <c r="B94" s="110" t="s">
        <v>426</v>
      </c>
      <c r="C94" s="250">
        <f>J92+C95+C96+C97+C98+C99+C112</f>
        <v>254293323</v>
      </c>
      <c r="D94" s="250">
        <f>+E94-C94</f>
        <v>55203636</v>
      </c>
      <c r="E94" s="251">
        <f>L92+E95+E96+E97+E98+E99+E112</f>
        <v>309496959</v>
      </c>
      <c r="F94" s="232">
        <f>+F95+F96+F97+F98+F99</f>
        <v>72806858</v>
      </c>
      <c r="G94" s="232">
        <f>+H94-F94</f>
        <v>-45453547</v>
      </c>
      <c r="H94" s="233">
        <f>+H95+H96+H99</f>
        <v>27353311</v>
      </c>
      <c r="I94" s="232">
        <v>39621040.5</v>
      </c>
      <c r="J94" s="232">
        <f>+K94-I94</f>
        <v>1458613.5</v>
      </c>
      <c r="K94" s="233">
        <v>41079654</v>
      </c>
      <c r="L94" s="232">
        <f>S92+L95+L96+L97+L98+L99+L112</f>
        <v>371657502</v>
      </c>
      <c r="M94" s="232">
        <f>+N94-L94</f>
        <v>6272422</v>
      </c>
      <c r="N94" s="233">
        <v>377929924</v>
      </c>
    </row>
    <row r="95" spans="1:14" ht="12" customHeight="1" thickBot="1">
      <c r="A95" s="111" t="s">
        <v>133</v>
      </c>
      <c r="B95" s="126" t="s">
        <v>290</v>
      </c>
      <c r="C95" s="234">
        <v>133786202</v>
      </c>
      <c r="D95" s="234">
        <f>+E95-C95</f>
        <v>-687841</v>
      </c>
      <c r="E95" s="235">
        <v>133098361</v>
      </c>
      <c r="F95" s="234">
        <v>3196000</v>
      </c>
      <c r="G95" s="234">
        <f>+H95-F95</f>
        <v>0</v>
      </c>
      <c r="H95" s="235">
        <v>3196000</v>
      </c>
      <c r="I95" s="234">
        <v>22429263.600000001</v>
      </c>
      <c r="J95" s="234">
        <f>+K95-I95</f>
        <v>1780026.3999999985</v>
      </c>
      <c r="K95" s="235">
        <v>24209290</v>
      </c>
      <c r="L95" s="234">
        <v>164395746</v>
      </c>
      <c r="M95" s="234">
        <f>+N95-L95</f>
        <v>-3892095</v>
      </c>
      <c r="N95" s="235">
        <v>160503651</v>
      </c>
    </row>
    <row r="96" spans="1:14" ht="12" customHeight="1" thickBot="1">
      <c r="A96" s="103" t="s">
        <v>135</v>
      </c>
      <c r="B96" s="127" t="s">
        <v>20</v>
      </c>
      <c r="C96" s="222">
        <v>37711496</v>
      </c>
      <c r="D96" s="234">
        <f t="shared" ref="D96:D114" si="57">+E96-C96</f>
        <v>-9888462</v>
      </c>
      <c r="E96" s="224">
        <v>27823034</v>
      </c>
      <c r="F96" s="222">
        <v>657720</v>
      </c>
      <c r="G96" s="234">
        <f t="shared" ref="G96:G114" si="58">+H96-F96</f>
        <v>0</v>
      </c>
      <c r="H96" s="224">
        <v>657720</v>
      </c>
      <c r="I96" s="222">
        <v>6076262.7000000002</v>
      </c>
      <c r="J96" s="222">
        <f>+K96-I96</f>
        <v>1003839.2999999998</v>
      </c>
      <c r="K96" s="224">
        <v>7080102</v>
      </c>
      <c r="L96" s="222">
        <v>44445479</v>
      </c>
      <c r="M96" s="222">
        <f t="shared" ref="M96:M114" si="59">+N96-L96</f>
        <v>-8884623</v>
      </c>
      <c r="N96" s="224">
        <v>35560856</v>
      </c>
    </row>
    <row r="97" spans="1:14" ht="12" customHeight="1" thickBot="1">
      <c r="A97" s="103" t="s">
        <v>137</v>
      </c>
      <c r="B97" s="127" t="s">
        <v>291</v>
      </c>
      <c r="C97" s="225">
        <v>62262136</v>
      </c>
      <c r="D97" s="234">
        <f t="shared" si="57"/>
        <v>59854683</v>
      </c>
      <c r="E97" s="227">
        <v>122116819</v>
      </c>
      <c r="F97" s="225"/>
      <c r="G97" s="234">
        <f t="shared" si="58"/>
        <v>0</v>
      </c>
      <c r="H97" s="227"/>
      <c r="I97" s="225">
        <v>10635514.200000001</v>
      </c>
      <c r="J97" s="222">
        <f>+K97-I97</f>
        <v>-845252.20000000112</v>
      </c>
      <c r="K97" s="227">
        <v>9790262</v>
      </c>
      <c r="L97" s="225">
        <v>72897650</v>
      </c>
      <c r="M97" s="222">
        <f t="shared" si="59"/>
        <v>59009431</v>
      </c>
      <c r="N97" s="227">
        <v>131907081</v>
      </c>
    </row>
    <row r="98" spans="1:14" ht="12" customHeight="1" thickBot="1">
      <c r="A98" s="103" t="s">
        <v>139</v>
      </c>
      <c r="B98" s="128" t="s">
        <v>26</v>
      </c>
      <c r="C98" s="225">
        <v>14733489</v>
      </c>
      <c r="D98" s="234">
        <f t="shared" si="57"/>
        <v>7501586</v>
      </c>
      <c r="E98" s="227">
        <v>22235075</v>
      </c>
      <c r="F98" s="225"/>
      <c r="G98" s="234">
        <f t="shared" si="58"/>
        <v>0</v>
      </c>
      <c r="H98" s="227"/>
      <c r="I98" s="225">
        <v>480000</v>
      </c>
      <c r="J98" s="226">
        <f>+K98-I98</f>
        <v>-480000</v>
      </c>
      <c r="K98" s="227"/>
      <c r="L98" s="225">
        <v>15165489</v>
      </c>
      <c r="M98" s="226">
        <f t="shared" si="59"/>
        <v>7069586</v>
      </c>
      <c r="N98" s="227">
        <v>22235075</v>
      </c>
    </row>
    <row r="99" spans="1:14" ht="12" customHeight="1" thickBot="1">
      <c r="A99" s="103" t="s">
        <v>292</v>
      </c>
      <c r="B99" s="129" t="s">
        <v>29</v>
      </c>
      <c r="C99" s="225">
        <v>5800000</v>
      </c>
      <c r="D99" s="234">
        <f t="shared" si="57"/>
        <v>-1576330</v>
      </c>
      <c r="E99" s="227">
        <v>4223670</v>
      </c>
      <c r="F99" s="225">
        <v>68953138</v>
      </c>
      <c r="G99" s="234">
        <f t="shared" si="58"/>
        <v>-45453547</v>
      </c>
      <c r="H99" s="227">
        <v>23499591</v>
      </c>
      <c r="I99" s="225"/>
      <c r="J99" s="226"/>
      <c r="K99" s="227"/>
      <c r="L99" s="225">
        <v>74753138</v>
      </c>
      <c r="M99" s="226">
        <f t="shared" si="59"/>
        <v>-47029877</v>
      </c>
      <c r="N99" s="227">
        <v>27723261</v>
      </c>
    </row>
    <row r="100" spans="1:14" ht="12" customHeight="1" thickBot="1">
      <c r="A100" s="103" t="s">
        <v>143</v>
      </c>
      <c r="B100" s="127" t="s">
        <v>293</v>
      </c>
      <c r="C100" s="225">
        <v>0</v>
      </c>
      <c r="D100" s="234">
        <f t="shared" si="57"/>
        <v>1713722</v>
      </c>
      <c r="E100" s="227">
        <v>1713722</v>
      </c>
      <c r="F100" s="225"/>
      <c r="G100" s="234">
        <f t="shared" si="58"/>
        <v>0</v>
      </c>
      <c r="H100" s="227"/>
      <c r="I100" s="225"/>
      <c r="J100" s="226"/>
      <c r="K100" s="227"/>
      <c r="L100" s="225">
        <v>0</v>
      </c>
      <c r="M100" s="226">
        <f t="shared" si="59"/>
        <v>1713722</v>
      </c>
      <c r="N100" s="227">
        <v>1713722</v>
      </c>
    </row>
    <row r="101" spans="1:14" ht="12" customHeight="1" thickBot="1">
      <c r="A101" s="103" t="s">
        <v>294</v>
      </c>
      <c r="B101" s="130" t="s">
        <v>295</v>
      </c>
      <c r="C101" s="225"/>
      <c r="D101" s="234">
        <f t="shared" si="57"/>
        <v>0</v>
      </c>
      <c r="E101" s="227"/>
      <c r="F101" s="225"/>
      <c r="G101" s="234">
        <f t="shared" si="58"/>
        <v>0</v>
      </c>
      <c r="H101" s="227"/>
      <c r="I101" s="225"/>
      <c r="J101" s="226"/>
      <c r="K101" s="227"/>
      <c r="L101" s="225"/>
      <c r="M101" s="226">
        <f t="shared" si="59"/>
        <v>0</v>
      </c>
      <c r="N101" s="227"/>
    </row>
    <row r="102" spans="1:14" ht="12" customHeight="1" thickBot="1">
      <c r="A102" s="103" t="s">
        <v>296</v>
      </c>
      <c r="B102" s="130" t="s">
        <v>297</v>
      </c>
      <c r="C102" s="225">
        <v>5800000</v>
      </c>
      <c r="D102" s="234">
        <f t="shared" si="57"/>
        <v>-3290052</v>
      </c>
      <c r="E102" s="227">
        <v>2509948</v>
      </c>
      <c r="F102" s="225"/>
      <c r="G102" s="234">
        <f t="shared" si="58"/>
        <v>0</v>
      </c>
      <c r="H102" s="227"/>
      <c r="I102" s="225"/>
      <c r="J102" s="226"/>
      <c r="K102" s="227"/>
      <c r="L102" s="225">
        <v>5800000</v>
      </c>
      <c r="M102" s="226">
        <f t="shared" si="59"/>
        <v>-3290052</v>
      </c>
      <c r="N102" s="227">
        <v>2509948</v>
      </c>
    </row>
    <row r="103" spans="1:14" ht="12" customHeight="1" thickBot="1">
      <c r="A103" s="103" t="s">
        <v>298</v>
      </c>
      <c r="B103" s="130" t="s">
        <v>299</v>
      </c>
      <c r="C103" s="225"/>
      <c r="D103" s="234">
        <f t="shared" si="57"/>
        <v>0</v>
      </c>
      <c r="E103" s="227"/>
      <c r="F103" s="225"/>
      <c r="G103" s="234">
        <f t="shared" si="58"/>
        <v>0</v>
      </c>
      <c r="H103" s="227"/>
      <c r="I103" s="225"/>
      <c r="J103" s="226"/>
      <c r="K103" s="227"/>
      <c r="L103" s="225"/>
      <c r="M103" s="226">
        <f t="shared" si="59"/>
        <v>0</v>
      </c>
      <c r="N103" s="227"/>
    </row>
    <row r="104" spans="1:14" ht="12" customHeight="1" thickBot="1">
      <c r="A104" s="103" t="s">
        <v>300</v>
      </c>
      <c r="B104" s="131" t="s">
        <v>301</v>
      </c>
      <c r="C104" s="225"/>
      <c r="D104" s="234">
        <f t="shared" si="57"/>
        <v>0</v>
      </c>
      <c r="E104" s="227"/>
      <c r="F104" s="225"/>
      <c r="G104" s="234">
        <f t="shared" si="58"/>
        <v>0</v>
      </c>
      <c r="H104" s="227"/>
      <c r="I104" s="225"/>
      <c r="J104" s="226"/>
      <c r="K104" s="227"/>
      <c r="L104" s="225"/>
      <c r="M104" s="226">
        <f t="shared" si="59"/>
        <v>0</v>
      </c>
      <c r="N104" s="227"/>
    </row>
    <row r="105" spans="1:14" ht="13.5" thickBot="1">
      <c r="A105" s="103" t="s">
        <v>302</v>
      </c>
      <c r="B105" s="132" t="s">
        <v>303</v>
      </c>
      <c r="C105" s="225"/>
      <c r="D105" s="234">
        <f t="shared" si="57"/>
        <v>0</v>
      </c>
      <c r="E105" s="227"/>
      <c r="F105" s="225"/>
      <c r="G105" s="234">
        <f t="shared" si="58"/>
        <v>0</v>
      </c>
      <c r="H105" s="227"/>
      <c r="I105" s="225"/>
      <c r="J105" s="226"/>
      <c r="K105" s="227"/>
      <c r="L105" s="225"/>
      <c r="M105" s="226">
        <f t="shared" si="59"/>
        <v>0</v>
      </c>
      <c r="N105" s="227"/>
    </row>
    <row r="106" spans="1:14" ht="12" customHeight="1" thickBot="1">
      <c r="A106" s="103" t="s">
        <v>304</v>
      </c>
      <c r="B106" s="130" t="s">
        <v>305</v>
      </c>
      <c r="C106" s="225"/>
      <c r="D106" s="234">
        <f t="shared" si="57"/>
        <v>0</v>
      </c>
      <c r="E106" s="227"/>
      <c r="F106" s="225">
        <v>21552000</v>
      </c>
      <c r="G106" s="234">
        <f t="shared" si="58"/>
        <v>-18800000</v>
      </c>
      <c r="H106" s="227">
        <v>2752000</v>
      </c>
      <c r="I106" s="225"/>
      <c r="J106" s="226"/>
      <c r="K106" s="227"/>
      <c r="L106" s="225">
        <v>21552000</v>
      </c>
      <c r="M106" s="226">
        <f t="shared" si="59"/>
        <v>-18800000</v>
      </c>
      <c r="N106" s="227">
        <v>2752000</v>
      </c>
    </row>
    <row r="107" spans="1:14" ht="12" customHeight="1" thickBot="1">
      <c r="A107" s="103" t="s">
        <v>306</v>
      </c>
      <c r="B107" s="130" t="s">
        <v>307</v>
      </c>
      <c r="C107" s="225"/>
      <c r="D107" s="234">
        <f t="shared" si="57"/>
        <v>0</v>
      </c>
      <c r="E107" s="227"/>
      <c r="F107" s="225"/>
      <c r="G107" s="234">
        <f t="shared" si="58"/>
        <v>0</v>
      </c>
      <c r="H107" s="227"/>
      <c r="I107" s="225"/>
      <c r="J107" s="226"/>
      <c r="K107" s="227"/>
      <c r="L107" s="225"/>
      <c r="M107" s="226">
        <f t="shared" si="59"/>
        <v>0</v>
      </c>
      <c r="N107" s="227"/>
    </row>
    <row r="108" spans="1:14" ht="12" customHeight="1" thickBot="1">
      <c r="A108" s="103" t="s">
        <v>308</v>
      </c>
      <c r="B108" s="131" t="s">
        <v>309</v>
      </c>
      <c r="C108" s="222"/>
      <c r="D108" s="234">
        <f t="shared" si="57"/>
        <v>0</v>
      </c>
      <c r="E108" s="227"/>
      <c r="F108" s="222"/>
      <c r="G108" s="234">
        <f t="shared" si="58"/>
        <v>0</v>
      </c>
      <c r="H108" s="227"/>
      <c r="I108" s="222"/>
      <c r="J108" s="226"/>
      <c r="K108" s="227"/>
      <c r="L108" s="222"/>
      <c r="M108" s="226">
        <f t="shared" si="59"/>
        <v>0</v>
      </c>
      <c r="N108" s="227"/>
    </row>
    <row r="109" spans="1:14" ht="12" customHeight="1" thickBot="1">
      <c r="A109" s="112" t="s">
        <v>310</v>
      </c>
      <c r="B109" s="133" t="s">
        <v>311</v>
      </c>
      <c r="C109" s="225"/>
      <c r="D109" s="234">
        <f t="shared" si="57"/>
        <v>0</v>
      </c>
      <c r="E109" s="227"/>
      <c r="F109" s="225"/>
      <c r="G109" s="234">
        <f t="shared" si="58"/>
        <v>0</v>
      </c>
      <c r="H109" s="227"/>
      <c r="I109" s="225"/>
      <c r="J109" s="226"/>
      <c r="K109" s="227"/>
      <c r="L109" s="225"/>
      <c r="M109" s="226">
        <f t="shared" si="59"/>
        <v>0</v>
      </c>
      <c r="N109" s="227"/>
    </row>
    <row r="110" spans="1:14" ht="12" customHeight="1" thickBot="1">
      <c r="A110" s="103" t="s">
        <v>312</v>
      </c>
      <c r="B110" s="133" t="s">
        <v>313</v>
      </c>
      <c r="C110" s="225"/>
      <c r="D110" s="234">
        <f t="shared" si="57"/>
        <v>0</v>
      </c>
      <c r="E110" s="227"/>
      <c r="F110" s="225"/>
      <c r="G110" s="234">
        <f t="shared" si="58"/>
        <v>0</v>
      </c>
      <c r="H110" s="227"/>
      <c r="I110" s="225"/>
      <c r="J110" s="226"/>
      <c r="K110" s="227"/>
      <c r="L110" s="225"/>
      <c r="M110" s="226">
        <f t="shared" si="59"/>
        <v>0</v>
      </c>
      <c r="N110" s="227"/>
    </row>
    <row r="111" spans="1:14" ht="12" customHeight="1" thickBot="1">
      <c r="A111" s="103" t="s">
        <v>314</v>
      </c>
      <c r="B111" s="131" t="s">
        <v>315</v>
      </c>
      <c r="C111" s="222"/>
      <c r="D111" s="234">
        <f t="shared" si="57"/>
        <v>0</v>
      </c>
      <c r="E111" s="224"/>
      <c r="F111" s="222">
        <v>7714000</v>
      </c>
      <c r="G111" s="234">
        <f t="shared" si="58"/>
        <v>-2856320</v>
      </c>
      <c r="H111" s="224">
        <v>4857680</v>
      </c>
      <c r="I111" s="222"/>
      <c r="J111" s="223"/>
      <c r="K111" s="224"/>
      <c r="L111" s="222">
        <v>7714000</v>
      </c>
      <c r="M111" s="223">
        <f t="shared" si="59"/>
        <v>-2856320</v>
      </c>
      <c r="N111" s="224">
        <v>4857680</v>
      </c>
    </row>
    <row r="112" spans="1:14" ht="12" customHeight="1" thickBot="1">
      <c r="A112" s="103" t="s">
        <v>316</v>
      </c>
      <c r="B112" s="128" t="s">
        <v>32</v>
      </c>
      <c r="C112" s="222"/>
      <c r="D112" s="234">
        <f t="shared" si="57"/>
        <v>0</v>
      </c>
      <c r="E112" s="224"/>
      <c r="F112" s="222"/>
      <c r="G112" s="234">
        <f t="shared" si="58"/>
        <v>0</v>
      </c>
      <c r="H112" s="224"/>
      <c r="I112" s="222"/>
      <c r="J112" s="223"/>
      <c r="K112" s="224"/>
      <c r="L112" s="222"/>
      <c r="M112" s="223">
        <f t="shared" si="59"/>
        <v>0</v>
      </c>
      <c r="N112" s="224"/>
    </row>
    <row r="113" spans="1:14" ht="12" customHeight="1" thickBot="1">
      <c r="A113" s="105" t="s">
        <v>317</v>
      </c>
      <c r="B113" s="127" t="s">
        <v>318</v>
      </c>
      <c r="C113" s="225"/>
      <c r="D113" s="234">
        <f t="shared" si="57"/>
        <v>0</v>
      </c>
      <c r="E113" s="227"/>
      <c r="F113" s="225">
        <v>39687138</v>
      </c>
      <c r="G113" s="234">
        <f t="shared" si="58"/>
        <v>-23797227</v>
      </c>
      <c r="H113" s="227">
        <v>15889911</v>
      </c>
      <c r="I113" s="225"/>
      <c r="J113" s="226"/>
      <c r="K113" s="227"/>
      <c r="L113" s="225">
        <v>39687138</v>
      </c>
      <c r="M113" s="226">
        <f t="shared" si="59"/>
        <v>-23797227</v>
      </c>
      <c r="N113" s="227">
        <v>15889911</v>
      </c>
    </row>
    <row r="114" spans="1:14" ht="12" customHeight="1" thickBot="1">
      <c r="A114" s="113" t="s">
        <v>319</v>
      </c>
      <c r="B114" s="134" t="s">
        <v>320</v>
      </c>
      <c r="C114" s="236"/>
      <c r="D114" s="234">
        <f t="shared" si="57"/>
        <v>0</v>
      </c>
      <c r="E114" s="237"/>
      <c r="F114" s="236"/>
      <c r="G114" s="234">
        <f t="shared" si="58"/>
        <v>0</v>
      </c>
      <c r="H114" s="237"/>
      <c r="I114" s="236"/>
      <c r="J114" s="228"/>
      <c r="K114" s="237"/>
      <c r="L114" s="236"/>
      <c r="M114" s="228">
        <f t="shared" si="59"/>
        <v>0</v>
      </c>
      <c r="N114" s="237"/>
    </row>
    <row r="115" spans="1:14" ht="12" customHeight="1" thickBot="1">
      <c r="A115" s="106" t="s">
        <v>18</v>
      </c>
      <c r="B115" s="107" t="s">
        <v>427</v>
      </c>
      <c r="C115" s="216"/>
      <c r="D115" s="217">
        <f>+E115-C115</f>
        <v>0</v>
      </c>
      <c r="E115" s="218"/>
      <c r="F115" s="216">
        <v>51634000</v>
      </c>
      <c r="G115" s="217">
        <f>+H115-F115</f>
        <v>129112537</v>
      </c>
      <c r="H115" s="218">
        <v>180746537</v>
      </c>
      <c r="I115" s="216">
        <v>1080000</v>
      </c>
      <c r="J115" s="217">
        <f>+K115-I115</f>
        <v>-1080000</v>
      </c>
      <c r="K115" s="218"/>
      <c r="L115" s="216">
        <v>51634000</v>
      </c>
      <c r="M115" s="217">
        <f>+N115-L115</f>
        <v>129112537</v>
      </c>
      <c r="N115" s="218">
        <v>180746537</v>
      </c>
    </row>
    <row r="116" spans="1:14" ht="12" customHeight="1">
      <c r="A116" s="102" t="s">
        <v>146</v>
      </c>
      <c r="B116" s="127" t="s">
        <v>85</v>
      </c>
      <c r="C116" s="219"/>
      <c r="D116" s="220">
        <f>+E116-C116</f>
        <v>0</v>
      </c>
      <c r="E116" s="221"/>
      <c r="F116" s="219">
        <v>14923000</v>
      </c>
      <c r="G116" s="220">
        <f>+H116-F116</f>
        <v>18064490</v>
      </c>
      <c r="H116" s="221">
        <v>32987490</v>
      </c>
      <c r="I116" s="219">
        <v>1080000</v>
      </c>
      <c r="J116" s="220">
        <f>+K116-I116</f>
        <v>-1080000</v>
      </c>
      <c r="K116" s="221"/>
      <c r="L116" s="219">
        <v>14923000</v>
      </c>
      <c r="M116" s="220">
        <f>+N116-L116</f>
        <v>18064490</v>
      </c>
      <c r="N116" s="221">
        <v>32987490</v>
      </c>
    </row>
    <row r="117" spans="1:14" ht="12" customHeight="1">
      <c r="A117" s="102" t="s">
        <v>148</v>
      </c>
      <c r="B117" s="135" t="s">
        <v>321</v>
      </c>
      <c r="C117" s="219"/>
      <c r="D117" s="220">
        <f t="shared" ref="D117:D128" si="60">+E117-C117</f>
        <v>0</v>
      </c>
      <c r="E117" s="221"/>
      <c r="F117" s="219"/>
      <c r="G117" s="220">
        <f t="shared" ref="G117:G128" si="61">+H117-F117</f>
        <v>0</v>
      </c>
      <c r="H117" s="221"/>
      <c r="I117" s="219"/>
      <c r="J117" s="220"/>
      <c r="K117" s="221"/>
      <c r="L117" s="219"/>
      <c r="M117" s="220"/>
      <c r="N117" s="221"/>
    </row>
    <row r="118" spans="1:14" ht="12" customHeight="1">
      <c r="A118" s="102" t="s">
        <v>150</v>
      </c>
      <c r="B118" s="135" t="s">
        <v>89</v>
      </c>
      <c r="C118" s="222"/>
      <c r="D118" s="220">
        <f t="shared" si="60"/>
        <v>0</v>
      </c>
      <c r="E118" s="224"/>
      <c r="F118" s="222">
        <v>36711000</v>
      </c>
      <c r="G118" s="220">
        <f t="shared" si="61"/>
        <v>111048047</v>
      </c>
      <c r="H118" s="224">
        <v>147759047</v>
      </c>
      <c r="I118" s="222"/>
      <c r="J118" s="223"/>
      <c r="K118" s="224"/>
      <c r="L118" s="222">
        <v>36711000</v>
      </c>
      <c r="M118" s="223">
        <f>+N118-L118</f>
        <v>111048047</v>
      </c>
      <c r="N118" s="224">
        <v>147759047</v>
      </c>
    </row>
    <row r="119" spans="1:14" ht="12" customHeight="1">
      <c r="A119" s="102" t="s">
        <v>152</v>
      </c>
      <c r="B119" s="135" t="s">
        <v>322</v>
      </c>
      <c r="C119" s="222"/>
      <c r="D119" s="220">
        <f t="shared" si="60"/>
        <v>0</v>
      </c>
      <c r="E119" s="224"/>
      <c r="F119" s="222"/>
      <c r="G119" s="220">
        <f t="shared" si="61"/>
        <v>0</v>
      </c>
      <c r="H119" s="224"/>
      <c r="I119" s="222"/>
      <c r="J119" s="223"/>
      <c r="K119" s="224"/>
      <c r="L119" s="222"/>
      <c r="M119" s="223"/>
      <c r="N119" s="224"/>
    </row>
    <row r="120" spans="1:14" ht="12" customHeight="1">
      <c r="A120" s="102" t="s">
        <v>154</v>
      </c>
      <c r="B120" s="23" t="s">
        <v>93</v>
      </c>
      <c r="C120" s="222"/>
      <c r="D120" s="220">
        <f t="shared" si="60"/>
        <v>0</v>
      </c>
      <c r="E120" s="224"/>
      <c r="F120" s="222"/>
      <c r="G120" s="220">
        <f t="shared" si="61"/>
        <v>0</v>
      </c>
      <c r="H120" s="224"/>
      <c r="I120" s="222"/>
      <c r="J120" s="223"/>
      <c r="K120" s="224"/>
      <c r="L120" s="222"/>
      <c r="M120" s="223"/>
      <c r="N120" s="224"/>
    </row>
    <row r="121" spans="1:14" ht="12" customHeight="1">
      <c r="A121" s="102" t="s">
        <v>156</v>
      </c>
      <c r="B121" s="24" t="s">
        <v>323</v>
      </c>
      <c r="C121" s="222"/>
      <c r="D121" s="220">
        <f t="shared" si="60"/>
        <v>0</v>
      </c>
      <c r="E121" s="224"/>
      <c r="F121" s="222"/>
      <c r="G121" s="220">
        <f t="shared" si="61"/>
        <v>0</v>
      </c>
      <c r="H121" s="224"/>
      <c r="I121" s="222"/>
      <c r="J121" s="223"/>
      <c r="K121" s="224"/>
      <c r="L121" s="222"/>
      <c r="M121" s="223"/>
      <c r="N121" s="224"/>
    </row>
    <row r="122" spans="1:14" ht="12" customHeight="1">
      <c r="A122" s="102" t="s">
        <v>324</v>
      </c>
      <c r="B122" s="136" t="s">
        <v>325</v>
      </c>
      <c r="C122" s="222"/>
      <c r="D122" s="220">
        <f t="shared" si="60"/>
        <v>0</v>
      </c>
      <c r="E122" s="224"/>
      <c r="F122" s="222"/>
      <c r="G122" s="220">
        <f t="shared" si="61"/>
        <v>0</v>
      </c>
      <c r="H122" s="224"/>
      <c r="I122" s="222"/>
      <c r="J122" s="223"/>
      <c r="K122" s="224"/>
      <c r="L122" s="222"/>
      <c r="M122" s="223"/>
      <c r="N122" s="224"/>
    </row>
    <row r="123" spans="1:14" ht="12" customHeight="1">
      <c r="A123" s="102" t="s">
        <v>326</v>
      </c>
      <c r="B123" s="131" t="s">
        <v>303</v>
      </c>
      <c r="C123" s="222"/>
      <c r="D123" s="220">
        <f t="shared" si="60"/>
        <v>0</v>
      </c>
      <c r="E123" s="224"/>
      <c r="F123" s="222"/>
      <c r="G123" s="220">
        <f t="shared" si="61"/>
        <v>0</v>
      </c>
      <c r="H123" s="224"/>
      <c r="I123" s="222"/>
      <c r="J123" s="223"/>
      <c r="K123" s="224"/>
      <c r="L123" s="222"/>
      <c r="M123" s="223"/>
      <c r="N123" s="224"/>
    </row>
    <row r="124" spans="1:14" ht="12" customHeight="1">
      <c r="A124" s="102" t="s">
        <v>327</v>
      </c>
      <c r="B124" s="131" t="s">
        <v>328</v>
      </c>
      <c r="C124" s="222"/>
      <c r="D124" s="220">
        <f t="shared" si="60"/>
        <v>0</v>
      </c>
      <c r="E124" s="224"/>
      <c r="F124" s="222"/>
      <c r="G124" s="220">
        <f t="shared" si="61"/>
        <v>0</v>
      </c>
      <c r="H124" s="224"/>
      <c r="I124" s="222"/>
      <c r="J124" s="223"/>
      <c r="K124" s="224"/>
      <c r="L124" s="222"/>
      <c r="M124" s="223"/>
      <c r="N124" s="224"/>
    </row>
    <row r="125" spans="1:14" ht="12" customHeight="1">
      <c r="A125" s="102" t="s">
        <v>329</v>
      </c>
      <c r="B125" s="131" t="s">
        <v>330</v>
      </c>
      <c r="C125" s="222"/>
      <c r="D125" s="220">
        <f t="shared" si="60"/>
        <v>0</v>
      </c>
      <c r="E125" s="224"/>
      <c r="F125" s="222"/>
      <c r="G125" s="220">
        <f t="shared" si="61"/>
        <v>0</v>
      </c>
      <c r="H125" s="224"/>
      <c r="I125" s="222"/>
      <c r="J125" s="223"/>
      <c r="K125" s="224"/>
      <c r="L125" s="222"/>
      <c r="M125" s="223"/>
      <c r="N125" s="224"/>
    </row>
    <row r="126" spans="1:14" ht="12" customHeight="1">
      <c r="A126" s="102" t="s">
        <v>331</v>
      </c>
      <c r="B126" s="131" t="s">
        <v>309</v>
      </c>
      <c r="C126" s="222"/>
      <c r="D126" s="220">
        <f t="shared" si="60"/>
        <v>0</v>
      </c>
      <c r="E126" s="224"/>
      <c r="F126" s="222"/>
      <c r="G126" s="220">
        <f t="shared" si="61"/>
        <v>0</v>
      </c>
      <c r="H126" s="224"/>
      <c r="I126" s="222"/>
      <c r="J126" s="223"/>
      <c r="K126" s="224"/>
      <c r="L126" s="222"/>
      <c r="M126" s="223"/>
      <c r="N126" s="224"/>
    </row>
    <row r="127" spans="1:14" ht="12" customHeight="1">
      <c r="A127" s="102" t="s">
        <v>332</v>
      </c>
      <c r="B127" s="131" t="s">
        <v>333</v>
      </c>
      <c r="C127" s="222"/>
      <c r="D127" s="220">
        <f t="shared" si="60"/>
        <v>0</v>
      </c>
      <c r="E127" s="224"/>
      <c r="F127" s="222"/>
      <c r="G127" s="220">
        <f t="shared" si="61"/>
        <v>0</v>
      </c>
      <c r="H127" s="224"/>
      <c r="I127" s="222"/>
      <c r="J127" s="223"/>
      <c r="K127" s="224"/>
      <c r="L127" s="222"/>
      <c r="M127" s="223"/>
      <c r="N127" s="224"/>
    </row>
    <row r="128" spans="1:14" ht="12" customHeight="1" thickBot="1">
      <c r="A128" s="112" t="s">
        <v>334</v>
      </c>
      <c r="B128" s="131" t="s">
        <v>335</v>
      </c>
      <c r="C128" s="225"/>
      <c r="D128" s="220">
        <f t="shared" si="60"/>
        <v>0</v>
      </c>
      <c r="E128" s="227"/>
      <c r="F128" s="225"/>
      <c r="G128" s="220">
        <f t="shared" si="61"/>
        <v>0</v>
      </c>
      <c r="H128" s="227"/>
      <c r="I128" s="225"/>
      <c r="J128" s="226"/>
      <c r="K128" s="227"/>
      <c r="L128" s="225"/>
      <c r="M128" s="226"/>
      <c r="N128" s="227"/>
    </row>
    <row r="129" spans="1:14" ht="12" customHeight="1" thickBot="1">
      <c r="A129" s="106" t="s">
        <v>21</v>
      </c>
      <c r="B129" s="137" t="s">
        <v>336</v>
      </c>
      <c r="C129" s="216">
        <f>+C94+C115</f>
        <v>254293323</v>
      </c>
      <c r="D129" s="217">
        <f>+E129-C129</f>
        <v>55203636</v>
      </c>
      <c r="E129" s="218">
        <f t="shared" ref="E129:F129" si="62">+E94+E115</f>
        <v>309496959</v>
      </c>
      <c r="F129" s="216">
        <f t="shared" si="62"/>
        <v>124440858</v>
      </c>
      <c r="G129" s="217">
        <f>+H129-F129</f>
        <v>83658990</v>
      </c>
      <c r="H129" s="218">
        <f t="shared" ref="H129" si="63">+H94+H115</f>
        <v>208099848</v>
      </c>
      <c r="I129" s="216">
        <v>40701040.5</v>
      </c>
      <c r="J129" s="217">
        <f>+K129-I129</f>
        <v>1066636.5</v>
      </c>
      <c r="K129" s="218">
        <v>41767677</v>
      </c>
      <c r="L129" s="216">
        <v>423291502</v>
      </c>
      <c r="M129" s="217">
        <f>+N129-L129</f>
        <v>135384959</v>
      </c>
      <c r="N129" s="218">
        <v>558676461</v>
      </c>
    </row>
    <row r="130" spans="1:14" ht="12" customHeight="1" thickBot="1">
      <c r="A130" s="106" t="s">
        <v>24</v>
      </c>
      <c r="B130" s="137" t="s">
        <v>337</v>
      </c>
      <c r="C130" s="216">
        <f t="shared" ref="C130" si="64">+C131+C132+C133</f>
        <v>0</v>
      </c>
      <c r="D130" s="217">
        <f t="shared" ref="D130:J130" si="65">+D131+D132+D133</f>
        <v>0</v>
      </c>
      <c r="E130" s="218"/>
      <c r="F130" s="216">
        <f t="shared" ref="F130" si="66">+F131+F132+F133</f>
        <v>0</v>
      </c>
      <c r="G130" s="217">
        <f t="shared" si="65"/>
        <v>0</v>
      </c>
      <c r="H130" s="218"/>
      <c r="I130" s="216">
        <v>0</v>
      </c>
      <c r="J130" s="217">
        <f t="shared" si="65"/>
        <v>0</v>
      </c>
      <c r="K130" s="218"/>
      <c r="L130" s="216"/>
      <c r="M130" s="217"/>
      <c r="N130" s="218"/>
    </row>
    <row r="131" spans="1:14" s="3" customFormat="1" ht="12" customHeight="1">
      <c r="A131" s="102" t="s">
        <v>173</v>
      </c>
      <c r="B131" s="138" t="s">
        <v>338</v>
      </c>
      <c r="C131" s="222"/>
      <c r="D131" s="223"/>
      <c r="E131" s="224"/>
      <c r="F131" s="222"/>
      <c r="G131" s="223"/>
      <c r="H131" s="224"/>
      <c r="I131" s="222"/>
      <c r="J131" s="223"/>
      <c r="K131" s="224"/>
      <c r="L131" s="222"/>
      <c r="M131" s="223"/>
      <c r="N131" s="224"/>
    </row>
    <row r="132" spans="1:14" ht="12" customHeight="1">
      <c r="A132" s="102" t="s">
        <v>175</v>
      </c>
      <c r="B132" s="138" t="s">
        <v>339</v>
      </c>
      <c r="C132" s="222"/>
      <c r="D132" s="223"/>
      <c r="E132" s="224"/>
      <c r="F132" s="222"/>
      <c r="G132" s="223"/>
      <c r="H132" s="224"/>
      <c r="I132" s="222"/>
      <c r="J132" s="223"/>
      <c r="K132" s="224"/>
      <c r="L132" s="222"/>
      <c r="M132" s="223"/>
      <c r="N132" s="224"/>
    </row>
    <row r="133" spans="1:14" ht="12" customHeight="1" thickBot="1">
      <c r="A133" s="112" t="s">
        <v>177</v>
      </c>
      <c r="B133" s="139" t="s">
        <v>340</v>
      </c>
      <c r="C133" s="222"/>
      <c r="D133" s="223"/>
      <c r="E133" s="224"/>
      <c r="F133" s="222"/>
      <c r="G133" s="223"/>
      <c r="H133" s="224"/>
      <c r="I133" s="222"/>
      <c r="J133" s="223"/>
      <c r="K133" s="224"/>
      <c r="L133" s="222"/>
      <c r="M133" s="223"/>
      <c r="N133" s="224"/>
    </row>
    <row r="134" spans="1:14" ht="12" customHeight="1" thickBot="1">
      <c r="A134" s="106" t="s">
        <v>27</v>
      </c>
      <c r="B134" s="137" t="s">
        <v>341</v>
      </c>
      <c r="C134" s="216">
        <f t="shared" ref="C134" si="67">+C135+C136+C137+C138+C139+C140</f>
        <v>0</v>
      </c>
      <c r="D134" s="217">
        <f>+E134-C134</f>
        <v>0</v>
      </c>
      <c r="E134" s="218"/>
      <c r="F134" s="216"/>
      <c r="G134" s="217">
        <f>+H134-F134</f>
        <v>44000000</v>
      </c>
      <c r="H134" s="218">
        <v>44000000</v>
      </c>
      <c r="I134" s="216">
        <v>0</v>
      </c>
      <c r="J134" s="217">
        <f t="shared" ref="J134" si="68">+J135+J136+J137+J138+J139+J140</f>
        <v>0</v>
      </c>
      <c r="K134" s="218"/>
      <c r="L134" s="216"/>
      <c r="M134" s="217">
        <f>+N134-L134</f>
        <v>44000000</v>
      </c>
      <c r="N134" s="218">
        <v>44000000</v>
      </c>
    </row>
    <row r="135" spans="1:14" ht="12" customHeight="1">
      <c r="A135" s="102" t="s">
        <v>188</v>
      </c>
      <c r="B135" s="138" t="s">
        <v>342</v>
      </c>
      <c r="C135" s="222"/>
      <c r="D135" s="223">
        <f>+E135-C135</f>
        <v>0</v>
      </c>
      <c r="E135" s="224"/>
      <c r="F135" s="222"/>
      <c r="G135" s="223">
        <f>+H135-F135</f>
        <v>44000000</v>
      </c>
      <c r="H135" s="224">
        <v>44000000</v>
      </c>
      <c r="I135" s="222"/>
      <c r="J135" s="223"/>
      <c r="K135" s="224"/>
      <c r="L135" s="222"/>
      <c r="M135" s="223">
        <f>+N135-L135</f>
        <v>44000000</v>
      </c>
      <c r="N135" s="224">
        <v>44000000</v>
      </c>
    </row>
    <row r="136" spans="1:14" ht="12" customHeight="1">
      <c r="A136" s="102" t="s">
        <v>190</v>
      </c>
      <c r="B136" s="138" t="s">
        <v>343</v>
      </c>
      <c r="C136" s="222"/>
      <c r="D136" s="223"/>
      <c r="E136" s="224"/>
      <c r="F136" s="222"/>
      <c r="G136" s="223"/>
      <c r="H136" s="224"/>
      <c r="I136" s="222"/>
      <c r="J136" s="223"/>
      <c r="K136" s="224"/>
      <c r="L136" s="222"/>
      <c r="M136" s="223"/>
      <c r="N136" s="224"/>
    </row>
    <row r="137" spans="1:14" ht="12" customHeight="1">
      <c r="A137" s="102" t="s">
        <v>192</v>
      </c>
      <c r="B137" s="138" t="s">
        <v>344</v>
      </c>
      <c r="C137" s="222"/>
      <c r="D137" s="223"/>
      <c r="E137" s="224"/>
      <c r="F137" s="222"/>
      <c r="G137" s="223"/>
      <c r="H137" s="224"/>
      <c r="I137" s="222"/>
      <c r="J137" s="223"/>
      <c r="K137" s="224"/>
      <c r="L137" s="222"/>
      <c r="M137" s="223"/>
      <c r="N137" s="224"/>
    </row>
    <row r="138" spans="1:14" ht="12" customHeight="1">
      <c r="A138" s="102" t="s">
        <v>194</v>
      </c>
      <c r="B138" s="138" t="s">
        <v>345</v>
      </c>
      <c r="C138" s="222"/>
      <c r="D138" s="223"/>
      <c r="E138" s="224"/>
      <c r="F138" s="222"/>
      <c r="G138" s="223"/>
      <c r="H138" s="224"/>
      <c r="I138" s="222"/>
      <c r="J138" s="223"/>
      <c r="K138" s="224"/>
      <c r="L138" s="222"/>
      <c r="M138" s="223"/>
      <c r="N138" s="224"/>
    </row>
    <row r="139" spans="1:14" ht="12" customHeight="1">
      <c r="A139" s="102" t="s">
        <v>196</v>
      </c>
      <c r="B139" s="138" t="s">
        <v>346</v>
      </c>
      <c r="C139" s="222"/>
      <c r="D139" s="223"/>
      <c r="E139" s="224"/>
      <c r="F139" s="222"/>
      <c r="G139" s="223"/>
      <c r="H139" s="224"/>
      <c r="I139" s="222"/>
      <c r="J139" s="223"/>
      <c r="K139" s="224"/>
      <c r="L139" s="222"/>
      <c r="M139" s="223"/>
      <c r="N139" s="224"/>
    </row>
    <row r="140" spans="1:14" s="3" customFormat="1" ht="12" customHeight="1" thickBot="1">
      <c r="A140" s="112" t="s">
        <v>198</v>
      </c>
      <c r="B140" s="139" t="s">
        <v>347</v>
      </c>
      <c r="C140" s="222"/>
      <c r="D140" s="223"/>
      <c r="E140" s="224"/>
      <c r="F140" s="222"/>
      <c r="G140" s="223"/>
      <c r="H140" s="224"/>
      <c r="I140" s="222"/>
      <c r="J140" s="223"/>
      <c r="K140" s="224"/>
      <c r="L140" s="222"/>
      <c r="M140" s="223"/>
      <c r="N140" s="224"/>
    </row>
    <row r="141" spans="1:14" ht="12" customHeight="1" thickBot="1">
      <c r="A141" s="106" t="s">
        <v>30</v>
      </c>
      <c r="B141" s="137" t="s">
        <v>348</v>
      </c>
      <c r="C141" s="238">
        <f t="shared" ref="C141" si="69">+C142+C143+C145+C146+C144</f>
        <v>99405960</v>
      </c>
      <c r="D141" s="239">
        <f>+E141-C141</f>
        <v>4506815</v>
      </c>
      <c r="E141" s="240">
        <f t="shared" ref="E141:F141" si="70">+E142+E143+E145+E146+E144</f>
        <v>103912775</v>
      </c>
      <c r="F141" s="238">
        <f t="shared" si="70"/>
        <v>0</v>
      </c>
      <c r="G141" s="239">
        <f t="shared" ref="G141:K141" si="71">+G142+G143+G145+G146+G144</f>
        <v>0</v>
      </c>
      <c r="H141" s="240"/>
      <c r="I141" s="238">
        <f t="shared" ref="I141" si="72">+I142+I143+I145+I146+I144</f>
        <v>40498261</v>
      </c>
      <c r="J141" s="239">
        <f t="shared" si="71"/>
        <v>0</v>
      </c>
      <c r="K141" s="240">
        <f t="shared" si="71"/>
        <v>40498261</v>
      </c>
      <c r="L141" s="238">
        <v>139904221</v>
      </c>
      <c r="M141" s="239">
        <f>+N141-L141</f>
        <v>4506815</v>
      </c>
      <c r="N141" s="240">
        <v>144411036</v>
      </c>
    </row>
    <row r="142" spans="1:14">
      <c r="A142" s="102" t="s">
        <v>211</v>
      </c>
      <c r="B142" s="138" t="s">
        <v>349</v>
      </c>
      <c r="C142" s="222"/>
      <c r="D142" s="223">
        <f>+E142-C142</f>
        <v>4506815</v>
      </c>
      <c r="E142" s="224">
        <v>4506815</v>
      </c>
      <c r="F142" s="222"/>
      <c r="G142" s="223"/>
      <c r="H142" s="224"/>
      <c r="I142" s="222"/>
      <c r="J142" s="223"/>
      <c r="K142" s="224"/>
      <c r="L142" s="222"/>
      <c r="M142" s="223">
        <v>4506815</v>
      </c>
      <c r="N142" s="224">
        <v>4506815</v>
      </c>
    </row>
    <row r="143" spans="1:14" ht="12" customHeight="1">
      <c r="A143" s="102" t="s">
        <v>213</v>
      </c>
      <c r="B143" s="138" t="s">
        <v>350</v>
      </c>
      <c r="C143" s="222"/>
      <c r="D143" s="223">
        <f t="shared" ref="D143:D146" si="73">+E143-C143</f>
        <v>0</v>
      </c>
      <c r="E143" s="224"/>
      <c r="F143" s="222"/>
      <c r="G143" s="223"/>
      <c r="H143" s="224"/>
      <c r="I143" s="222"/>
      <c r="J143" s="223"/>
      <c r="K143" s="224"/>
      <c r="L143" s="222"/>
      <c r="M143" s="223"/>
      <c r="N143" s="224"/>
    </row>
    <row r="144" spans="1:14" ht="12" customHeight="1">
      <c r="A144" s="102" t="s">
        <v>215</v>
      </c>
      <c r="B144" s="138" t="s">
        <v>351</v>
      </c>
      <c r="C144" s="222">
        <v>99405960</v>
      </c>
      <c r="D144" s="223">
        <f>+E144-C144</f>
        <v>0</v>
      </c>
      <c r="E144" s="224">
        <v>99405960</v>
      </c>
      <c r="F144" s="222"/>
      <c r="G144" s="223"/>
      <c r="H144" s="224"/>
      <c r="I144" s="222">
        <v>40498261</v>
      </c>
      <c r="J144" s="223">
        <f>+K144-I144</f>
        <v>0</v>
      </c>
      <c r="K144" s="224">
        <v>40498261</v>
      </c>
      <c r="L144" s="222">
        <v>139904221</v>
      </c>
      <c r="M144" s="223">
        <f>+N144-L144</f>
        <v>0</v>
      </c>
      <c r="N144" s="224">
        <v>139904221</v>
      </c>
    </row>
    <row r="145" spans="1:14" s="3" customFormat="1" ht="12" customHeight="1">
      <c r="A145" s="102" t="s">
        <v>217</v>
      </c>
      <c r="B145" s="138" t="s">
        <v>63</v>
      </c>
      <c r="C145" s="222"/>
      <c r="D145" s="223">
        <f t="shared" si="73"/>
        <v>0</v>
      </c>
      <c r="E145" s="224"/>
      <c r="F145" s="222"/>
      <c r="G145" s="223"/>
      <c r="H145" s="224"/>
      <c r="I145" s="222"/>
      <c r="J145" s="223"/>
      <c r="K145" s="224"/>
      <c r="L145" s="222"/>
      <c r="M145" s="223"/>
      <c r="N145" s="224"/>
    </row>
    <row r="146" spans="1:14" s="3" customFormat="1" ht="12" customHeight="1" thickBot="1">
      <c r="A146" s="112" t="s">
        <v>219</v>
      </c>
      <c r="B146" s="139" t="s">
        <v>108</v>
      </c>
      <c r="C146" s="222"/>
      <c r="D146" s="223">
        <f t="shared" si="73"/>
        <v>0</v>
      </c>
      <c r="E146" s="224"/>
      <c r="F146" s="222"/>
      <c r="G146" s="223"/>
      <c r="H146" s="224"/>
      <c r="I146" s="222"/>
      <c r="J146" s="223"/>
      <c r="K146" s="224"/>
      <c r="L146" s="222"/>
      <c r="M146" s="223"/>
      <c r="N146" s="224"/>
    </row>
    <row r="147" spans="1:14" s="3" customFormat="1" ht="12" customHeight="1" thickBot="1">
      <c r="A147" s="106" t="s">
        <v>33</v>
      </c>
      <c r="B147" s="137" t="s">
        <v>352</v>
      </c>
      <c r="C147" s="241">
        <f t="shared" ref="C147" si="74">+C148+C149+C150+C151+C152</f>
        <v>0</v>
      </c>
      <c r="D147" s="242">
        <f t="shared" ref="D147:J147" si="75">+D148+D149+D150+D151+D152</f>
        <v>0</v>
      </c>
      <c r="E147" s="243"/>
      <c r="F147" s="241">
        <f t="shared" ref="F147" si="76">+F148+F149+F150+F151+F152</f>
        <v>0</v>
      </c>
      <c r="G147" s="242">
        <f t="shared" si="75"/>
        <v>0</v>
      </c>
      <c r="H147" s="243"/>
      <c r="I147" s="241">
        <v>0</v>
      </c>
      <c r="J147" s="242">
        <f t="shared" si="75"/>
        <v>0</v>
      </c>
      <c r="K147" s="243"/>
      <c r="L147" s="241"/>
      <c r="M147" s="242"/>
      <c r="N147" s="243"/>
    </row>
    <row r="148" spans="1:14" s="3" customFormat="1" ht="12" customHeight="1">
      <c r="A148" s="102" t="s">
        <v>223</v>
      </c>
      <c r="B148" s="138" t="s">
        <v>353</v>
      </c>
      <c r="C148" s="222"/>
      <c r="D148" s="223"/>
      <c r="E148" s="224"/>
      <c r="F148" s="222"/>
      <c r="G148" s="223"/>
      <c r="H148" s="224"/>
      <c r="I148" s="222"/>
      <c r="J148" s="223"/>
      <c r="K148" s="224"/>
      <c r="L148" s="222"/>
      <c r="M148" s="223"/>
      <c r="N148" s="224"/>
    </row>
    <row r="149" spans="1:14" s="3" customFormat="1" ht="12" customHeight="1">
      <c r="A149" s="102" t="s">
        <v>225</v>
      </c>
      <c r="B149" s="138" t="s">
        <v>354</v>
      </c>
      <c r="C149" s="222"/>
      <c r="D149" s="223"/>
      <c r="E149" s="224"/>
      <c r="F149" s="222"/>
      <c r="G149" s="223"/>
      <c r="H149" s="224"/>
      <c r="I149" s="222"/>
      <c r="J149" s="223"/>
      <c r="K149" s="224"/>
      <c r="L149" s="222"/>
      <c r="M149" s="223"/>
      <c r="N149" s="224"/>
    </row>
    <row r="150" spans="1:14" s="3" customFormat="1" ht="12" customHeight="1">
      <c r="A150" s="102" t="s">
        <v>227</v>
      </c>
      <c r="B150" s="138" t="s">
        <v>355</v>
      </c>
      <c r="C150" s="222"/>
      <c r="D150" s="223"/>
      <c r="E150" s="224"/>
      <c r="F150" s="222"/>
      <c r="G150" s="223"/>
      <c r="H150" s="224"/>
      <c r="I150" s="222"/>
      <c r="J150" s="223"/>
      <c r="K150" s="224"/>
      <c r="L150" s="222"/>
      <c r="M150" s="223"/>
      <c r="N150" s="224"/>
    </row>
    <row r="151" spans="1:14" s="3" customFormat="1" ht="12" customHeight="1">
      <c r="A151" s="102" t="s">
        <v>229</v>
      </c>
      <c r="B151" s="138" t="s">
        <v>356</v>
      </c>
      <c r="C151" s="222"/>
      <c r="D151" s="223"/>
      <c r="E151" s="224"/>
      <c r="F151" s="222"/>
      <c r="G151" s="223"/>
      <c r="H151" s="224"/>
      <c r="I151" s="222"/>
      <c r="J151" s="223"/>
      <c r="K151" s="224"/>
      <c r="L151" s="222"/>
      <c r="M151" s="223"/>
      <c r="N151" s="224"/>
    </row>
    <row r="152" spans="1:14" ht="12.75" customHeight="1" thickBot="1">
      <c r="A152" s="112" t="s">
        <v>357</v>
      </c>
      <c r="B152" s="139" t="s">
        <v>358</v>
      </c>
      <c r="C152" s="225"/>
      <c r="D152" s="226"/>
      <c r="E152" s="227"/>
      <c r="F152" s="225"/>
      <c r="G152" s="226"/>
      <c r="H152" s="227"/>
      <c r="I152" s="225"/>
      <c r="J152" s="226"/>
      <c r="K152" s="227"/>
      <c r="L152" s="225"/>
      <c r="M152" s="226"/>
      <c r="N152" s="227"/>
    </row>
    <row r="153" spans="1:14" ht="12.75" customHeight="1" thickBot="1">
      <c r="A153" s="114" t="s">
        <v>35</v>
      </c>
      <c r="B153" s="137" t="s">
        <v>66</v>
      </c>
      <c r="C153" s="244"/>
      <c r="D153" s="245"/>
      <c r="E153" s="243"/>
      <c r="F153" s="244"/>
      <c r="G153" s="245"/>
      <c r="H153" s="243"/>
      <c r="I153" s="244"/>
      <c r="J153" s="245"/>
      <c r="K153" s="243"/>
      <c r="L153" s="244"/>
      <c r="M153" s="245"/>
      <c r="N153" s="243"/>
    </row>
    <row r="154" spans="1:14" ht="12.75" customHeight="1" thickBot="1">
      <c r="A154" s="114" t="s">
        <v>36</v>
      </c>
      <c r="B154" s="137" t="s">
        <v>69</v>
      </c>
      <c r="C154" s="244"/>
      <c r="D154" s="245"/>
      <c r="E154" s="243"/>
      <c r="F154" s="244"/>
      <c r="G154" s="245"/>
      <c r="H154" s="243"/>
      <c r="I154" s="244"/>
      <c r="J154" s="245"/>
      <c r="K154" s="243"/>
      <c r="L154" s="244"/>
      <c r="M154" s="245"/>
      <c r="N154" s="243"/>
    </row>
    <row r="155" spans="1:14" ht="12" customHeight="1" thickBot="1">
      <c r="A155" s="106" t="s">
        <v>37</v>
      </c>
      <c r="B155" s="137" t="s">
        <v>359</v>
      </c>
      <c r="C155" s="246">
        <f t="shared" ref="C155" si="77">+C130+C134+C141+C147+C153+C154</f>
        <v>99405960</v>
      </c>
      <c r="D155" s="247">
        <f>+E155-C155</f>
        <v>4506815</v>
      </c>
      <c r="E155" s="248">
        <f>+E120+E141</f>
        <v>103912775</v>
      </c>
      <c r="F155" s="246">
        <f>+F120+F141</f>
        <v>0</v>
      </c>
      <c r="G155" s="247">
        <f>+H155-F155</f>
        <v>44000000</v>
      </c>
      <c r="H155" s="248">
        <v>44000000</v>
      </c>
      <c r="I155" s="246">
        <f>+I120+I141</f>
        <v>40498261</v>
      </c>
      <c r="J155" s="247">
        <f t="shared" ref="J155" si="78">+J130+J134+J141+J147+J153+J154</f>
        <v>0</v>
      </c>
      <c r="K155" s="248">
        <f>+K120+K141</f>
        <v>40498261</v>
      </c>
      <c r="L155" s="246">
        <v>139904221</v>
      </c>
      <c r="M155" s="247">
        <f>+N155-L155</f>
        <v>48506815</v>
      </c>
      <c r="N155" s="248">
        <v>188411036</v>
      </c>
    </row>
    <row r="156" spans="1:14" ht="15" customHeight="1" thickBot="1">
      <c r="A156" s="25" t="s">
        <v>38</v>
      </c>
      <c r="B156" s="26" t="s">
        <v>360</v>
      </c>
      <c r="C156" s="246">
        <f t="shared" ref="C156" si="79">+C129+C155</f>
        <v>353699283</v>
      </c>
      <c r="D156" s="247">
        <f>+E156-C156</f>
        <v>59710451</v>
      </c>
      <c r="E156" s="248">
        <f t="shared" ref="E156:F156" si="80">+E129+E155</f>
        <v>413409734</v>
      </c>
      <c r="F156" s="246">
        <f t="shared" si="80"/>
        <v>124440858</v>
      </c>
      <c r="G156" s="247">
        <f>+H156-F156</f>
        <v>127658990</v>
      </c>
      <c r="H156" s="248">
        <f t="shared" ref="H156:I156" si="81">+H129+H155</f>
        <v>252099848</v>
      </c>
      <c r="I156" s="246">
        <f t="shared" si="81"/>
        <v>81199301.5</v>
      </c>
      <c r="J156" s="247">
        <f>+K156-I156</f>
        <v>1066636.5</v>
      </c>
      <c r="K156" s="248">
        <f t="shared" ref="K156" si="82">+K129+K155</f>
        <v>82265938</v>
      </c>
      <c r="L156" s="246">
        <v>563195723</v>
      </c>
      <c r="M156" s="247">
        <f>+N156-L156</f>
        <v>183891774</v>
      </c>
      <c r="N156" s="248">
        <v>747087497</v>
      </c>
    </row>
    <row r="157" spans="1:14" ht="13.5" thickBot="1">
      <c r="D157" s="6"/>
      <c r="E157" s="6"/>
      <c r="G157" s="6"/>
      <c r="H157" s="6"/>
      <c r="J157" s="6"/>
      <c r="K157" s="6"/>
      <c r="M157" s="6"/>
      <c r="N157" s="6"/>
    </row>
    <row r="158" spans="1:14" ht="15" customHeight="1" thickBot="1">
      <c r="A158" s="7" t="s">
        <v>361</v>
      </c>
      <c r="B158" s="8"/>
      <c r="C158" s="9"/>
      <c r="D158" s="9"/>
      <c r="E158" s="10"/>
      <c r="F158" s="9"/>
      <c r="G158" s="9"/>
      <c r="H158" s="10"/>
      <c r="I158" s="9"/>
      <c r="J158" s="9"/>
      <c r="K158" s="10"/>
      <c r="L158" s="9"/>
      <c r="M158" s="9"/>
      <c r="N158" s="10"/>
    </row>
    <row r="159" spans="1:14" ht="14.25" customHeight="1" thickBot="1">
      <c r="A159" s="7" t="s">
        <v>362</v>
      </c>
      <c r="B159" s="8"/>
      <c r="C159" s="9"/>
      <c r="D159" s="9"/>
      <c r="E159" s="10"/>
      <c r="F159" s="9"/>
      <c r="G159" s="9"/>
      <c r="H159" s="10"/>
      <c r="I159" s="9"/>
      <c r="J159" s="9"/>
      <c r="K159" s="10"/>
      <c r="L159" s="9"/>
      <c r="M159" s="9"/>
      <c r="N159" s="10"/>
    </row>
  </sheetData>
  <mergeCells count="6">
    <mergeCell ref="L1:N1"/>
    <mergeCell ref="B2:B3"/>
    <mergeCell ref="C2:E3"/>
    <mergeCell ref="F2:H3"/>
    <mergeCell ref="I2:K3"/>
    <mergeCell ref="L2:N3"/>
  </mergeCells>
  <pageMargins left="0.70866141732283472" right="0.70866141732283472" top="0.55118110236220474" bottom="0.74803149606299213" header="0.31496062992125984" footer="0.31496062992125984"/>
  <pageSetup paperSize="8" scale="90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N159"/>
  <sheetViews>
    <sheetView workbookViewId="0">
      <selection activeCell="I1" sqref="I1:K1"/>
    </sheetView>
  </sheetViews>
  <sheetFormatPr defaultRowHeight="12.75"/>
  <cols>
    <col min="1" max="1" width="13.85546875" style="4" customWidth="1"/>
    <col min="2" max="2" width="53.140625" style="5" customWidth="1"/>
    <col min="3" max="3" width="12.140625" style="6" customWidth="1"/>
    <col min="4" max="5" width="12.140625" style="249" customWidth="1"/>
    <col min="6" max="6" width="12.140625" style="6" customWidth="1"/>
    <col min="7" max="8" width="12.140625" style="249" customWidth="1"/>
    <col min="9" max="9" width="12.140625" style="6" customWidth="1"/>
    <col min="10" max="11" width="12.140625" style="249" customWidth="1"/>
    <col min="12" max="256" width="9.140625" style="249"/>
    <col min="257" max="257" width="13.85546875" style="249" customWidth="1"/>
    <col min="258" max="258" width="53.140625" style="249" customWidth="1"/>
    <col min="259" max="267" width="12.140625" style="249" customWidth="1"/>
    <col min="268" max="512" width="9.140625" style="249"/>
    <col min="513" max="513" width="13.85546875" style="249" customWidth="1"/>
    <col min="514" max="514" width="53.140625" style="249" customWidth="1"/>
    <col min="515" max="523" width="12.140625" style="249" customWidth="1"/>
    <col min="524" max="768" width="9.140625" style="249"/>
    <col min="769" max="769" width="13.85546875" style="249" customWidth="1"/>
    <col min="770" max="770" width="53.140625" style="249" customWidth="1"/>
    <col min="771" max="779" width="12.140625" style="249" customWidth="1"/>
    <col min="780" max="1024" width="9.140625" style="249"/>
    <col min="1025" max="1025" width="13.85546875" style="249" customWidth="1"/>
    <col min="1026" max="1026" width="53.140625" style="249" customWidth="1"/>
    <col min="1027" max="1035" width="12.140625" style="249" customWidth="1"/>
    <col min="1036" max="1280" width="9.140625" style="249"/>
    <col min="1281" max="1281" width="13.85546875" style="249" customWidth="1"/>
    <col min="1282" max="1282" width="53.140625" style="249" customWidth="1"/>
    <col min="1283" max="1291" width="12.140625" style="249" customWidth="1"/>
    <col min="1292" max="1536" width="9.140625" style="249"/>
    <col min="1537" max="1537" width="13.85546875" style="249" customWidth="1"/>
    <col min="1538" max="1538" width="53.140625" style="249" customWidth="1"/>
    <col min="1539" max="1547" width="12.140625" style="249" customWidth="1"/>
    <col min="1548" max="1792" width="9.140625" style="249"/>
    <col min="1793" max="1793" width="13.85546875" style="249" customWidth="1"/>
    <col min="1794" max="1794" width="53.140625" style="249" customWidth="1"/>
    <col min="1795" max="1803" width="12.140625" style="249" customWidth="1"/>
    <col min="1804" max="2048" width="9.140625" style="249"/>
    <col min="2049" max="2049" width="13.85546875" style="249" customWidth="1"/>
    <col min="2050" max="2050" width="53.140625" style="249" customWidth="1"/>
    <col min="2051" max="2059" width="12.140625" style="249" customWidth="1"/>
    <col min="2060" max="2304" width="9.140625" style="249"/>
    <col min="2305" max="2305" width="13.85546875" style="249" customWidth="1"/>
    <col min="2306" max="2306" width="53.140625" style="249" customWidth="1"/>
    <col min="2307" max="2315" width="12.140625" style="249" customWidth="1"/>
    <col min="2316" max="2560" width="9.140625" style="249"/>
    <col min="2561" max="2561" width="13.85546875" style="249" customWidth="1"/>
    <col min="2562" max="2562" width="53.140625" style="249" customWidth="1"/>
    <col min="2563" max="2571" width="12.140625" style="249" customWidth="1"/>
    <col min="2572" max="2816" width="9.140625" style="249"/>
    <col min="2817" max="2817" width="13.85546875" style="249" customWidth="1"/>
    <col min="2818" max="2818" width="53.140625" style="249" customWidth="1"/>
    <col min="2819" max="2827" width="12.140625" style="249" customWidth="1"/>
    <col min="2828" max="3072" width="9.140625" style="249"/>
    <col min="3073" max="3073" width="13.85546875" style="249" customWidth="1"/>
    <col min="3074" max="3074" width="53.140625" style="249" customWidth="1"/>
    <col min="3075" max="3083" width="12.140625" style="249" customWidth="1"/>
    <col min="3084" max="3328" width="9.140625" style="249"/>
    <col min="3329" max="3329" width="13.85546875" style="249" customWidth="1"/>
    <col min="3330" max="3330" width="53.140625" style="249" customWidth="1"/>
    <col min="3331" max="3339" width="12.140625" style="249" customWidth="1"/>
    <col min="3340" max="3584" width="9.140625" style="249"/>
    <col min="3585" max="3585" width="13.85546875" style="249" customWidth="1"/>
    <col min="3586" max="3586" width="53.140625" style="249" customWidth="1"/>
    <col min="3587" max="3595" width="12.140625" style="249" customWidth="1"/>
    <col min="3596" max="3840" width="9.140625" style="249"/>
    <col min="3841" max="3841" width="13.85546875" style="249" customWidth="1"/>
    <col min="3842" max="3842" width="53.140625" style="249" customWidth="1"/>
    <col min="3843" max="3851" width="12.140625" style="249" customWidth="1"/>
    <col min="3852" max="4096" width="9.140625" style="249"/>
    <col min="4097" max="4097" width="13.85546875" style="249" customWidth="1"/>
    <col min="4098" max="4098" width="53.140625" style="249" customWidth="1"/>
    <col min="4099" max="4107" width="12.140625" style="249" customWidth="1"/>
    <col min="4108" max="4352" width="9.140625" style="249"/>
    <col min="4353" max="4353" width="13.85546875" style="249" customWidth="1"/>
    <col min="4354" max="4354" width="53.140625" style="249" customWidth="1"/>
    <col min="4355" max="4363" width="12.140625" style="249" customWidth="1"/>
    <col min="4364" max="4608" width="9.140625" style="249"/>
    <col min="4609" max="4609" width="13.85546875" style="249" customWidth="1"/>
    <col min="4610" max="4610" width="53.140625" style="249" customWidth="1"/>
    <col min="4611" max="4619" width="12.140625" style="249" customWidth="1"/>
    <col min="4620" max="4864" width="9.140625" style="249"/>
    <col min="4865" max="4865" width="13.85546875" style="249" customWidth="1"/>
    <col min="4866" max="4866" width="53.140625" style="249" customWidth="1"/>
    <col min="4867" max="4875" width="12.140625" style="249" customWidth="1"/>
    <col min="4876" max="5120" width="9.140625" style="249"/>
    <col min="5121" max="5121" width="13.85546875" style="249" customWidth="1"/>
    <col min="5122" max="5122" width="53.140625" style="249" customWidth="1"/>
    <col min="5123" max="5131" width="12.140625" style="249" customWidth="1"/>
    <col min="5132" max="5376" width="9.140625" style="249"/>
    <col min="5377" max="5377" width="13.85546875" style="249" customWidth="1"/>
    <col min="5378" max="5378" width="53.140625" style="249" customWidth="1"/>
    <col min="5379" max="5387" width="12.140625" style="249" customWidth="1"/>
    <col min="5388" max="5632" width="9.140625" style="249"/>
    <col min="5633" max="5633" width="13.85546875" style="249" customWidth="1"/>
    <col min="5634" max="5634" width="53.140625" style="249" customWidth="1"/>
    <col min="5635" max="5643" width="12.140625" style="249" customWidth="1"/>
    <col min="5644" max="5888" width="9.140625" style="249"/>
    <col min="5889" max="5889" width="13.85546875" style="249" customWidth="1"/>
    <col min="5890" max="5890" width="53.140625" style="249" customWidth="1"/>
    <col min="5891" max="5899" width="12.140625" style="249" customWidth="1"/>
    <col min="5900" max="6144" width="9.140625" style="249"/>
    <col min="6145" max="6145" width="13.85546875" style="249" customWidth="1"/>
    <col min="6146" max="6146" width="53.140625" style="249" customWidth="1"/>
    <col min="6147" max="6155" width="12.140625" style="249" customWidth="1"/>
    <col min="6156" max="6400" width="9.140625" style="249"/>
    <col min="6401" max="6401" width="13.85546875" style="249" customWidth="1"/>
    <col min="6402" max="6402" width="53.140625" style="249" customWidth="1"/>
    <col min="6403" max="6411" width="12.140625" style="249" customWidth="1"/>
    <col min="6412" max="6656" width="9.140625" style="249"/>
    <col min="6657" max="6657" width="13.85546875" style="249" customWidth="1"/>
    <col min="6658" max="6658" width="53.140625" style="249" customWidth="1"/>
    <col min="6659" max="6667" width="12.140625" style="249" customWidth="1"/>
    <col min="6668" max="6912" width="9.140625" style="249"/>
    <col min="6913" max="6913" width="13.85546875" style="249" customWidth="1"/>
    <col min="6914" max="6914" width="53.140625" style="249" customWidth="1"/>
    <col min="6915" max="6923" width="12.140625" style="249" customWidth="1"/>
    <col min="6924" max="7168" width="9.140625" style="249"/>
    <col min="7169" max="7169" width="13.85546875" style="249" customWidth="1"/>
    <col min="7170" max="7170" width="53.140625" style="249" customWidth="1"/>
    <col min="7171" max="7179" width="12.140625" style="249" customWidth="1"/>
    <col min="7180" max="7424" width="9.140625" style="249"/>
    <col min="7425" max="7425" width="13.85546875" style="249" customWidth="1"/>
    <col min="7426" max="7426" width="53.140625" style="249" customWidth="1"/>
    <col min="7427" max="7435" width="12.140625" style="249" customWidth="1"/>
    <col min="7436" max="7680" width="9.140625" style="249"/>
    <col min="7681" max="7681" width="13.85546875" style="249" customWidth="1"/>
    <col min="7682" max="7682" width="53.140625" style="249" customWidth="1"/>
    <col min="7683" max="7691" width="12.140625" style="249" customWidth="1"/>
    <col min="7692" max="7936" width="9.140625" style="249"/>
    <col min="7937" max="7937" width="13.85546875" style="249" customWidth="1"/>
    <col min="7938" max="7938" width="53.140625" style="249" customWidth="1"/>
    <col min="7939" max="7947" width="12.140625" style="249" customWidth="1"/>
    <col min="7948" max="8192" width="9.140625" style="249"/>
    <col min="8193" max="8193" width="13.85546875" style="249" customWidth="1"/>
    <col min="8194" max="8194" width="53.140625" style="249" customWidth="1"/>
    <col min="8195" max="8203" width="12.140625" style="249" customWidth="1"/>
    <col min="8204" max="8448" width="9.140625" style="249"/>
    <col min="8449" max="8449" width="13.85546875" style="249" customWidth="1"/>
    <col min="8450" max="8450" width="53.140625" style="249" customWidth="1"/>
    <col min="8451" max="8459" width="12.140625" style="249" customWidth="1"/>
    <col min="8460" max="8704" width="9.140625" style="249"/>
    <col min="8705" max="8705" width="13.85546875" style="249" customWidth="1"/>
    <col min="8706" max="8706" width="53.140625" style="249" customWidth="1"/>
    <col min="8707" max="8715" width="12.140625" style="249" customWidth="1"/>
    <col min="8716" max="8960" width="9.140625" style="249"/>
    <col min="8961" max="8961" width="13.85546875" style="249" customWidth="1"/>
    <col min="8962" max="8962" width="53.140625" style="249" customWidth="1"/>
    <col min="8963" max="8971" width="12.140625" style="249" customWidth="1"/>
    <col min="8972" max="9216" width="9.140625" style="249"/>
    <col min="9217" max="9217" width="13.85546875" style="249" customWidth="1"/>
    <col min="9218" max="9218" width="53.140625" style="249" customWidth="1"/>
    <col min="9219" max="9227" width="12.140625" style="249" customWidth="1"/>
    <col min="9228" max="9472" width="9.140625" style="249"/>
    <col min="9473" max="9473" width="13.85546875" style="249" customWidth="1"/>
    <col min="9474" max="9474" width="53.140625" style="249" customWidth="1"/>
    <col min="9475" max="9483" width="12.140625" style="249" customWidth="1"/>
    <col min="9484" max="9728" width="9.140625" style="249"/>
    <col min="9729" max="9729" width="13.85546875" style="249" customWidth="1"/>
    <col min="9730" max="9730" width="53.140625" style="249" customWidth="1"/>
    <col min="9731" max="9739" width="12.140625" style="249" customWidth="1"/>
    <col min="9740" max="9984" width="9.140625" style="249"/>
    <col min="9985" max="9985" width="13.85546875" style="249" customWidth="1"/>
    <col min="9986" max="9986" width="53.140625" style="249" customWidth="1"/>
    <col min="9987" max="9995" width="12.140625" style="249" customWidth="1"/>
    <col min="9996" max="10240" width="9.140625" style="249"/>
    <col min="10241" max="10241" width="13.85546875" style="249" customWidth="1"/>
    <col min="10242" max="10242" width="53.140625" style="249" customWidth="1"/>
    <col min="10243" max="10251" width="12.140625" style="249" customWidth="1"/>
    <col min="10252" max="10496" width="9.140625" style="249"/>
    <col min="10497" max="10497" width="13.85546875" style="249" customWidth="1"/>
    <col min="10498" max="10498" width="53.140625" style="249" customWidth="1"/>
    <col min="10499" max="10507" width="12.140625" style="249" customWidth="1"/>
    <col min="10508" max="10752" width="9.140625" style="249"/>
    <col min="10753" max="10753" width="13.85546875" style="249" customWidth="1"/>
    <col min="10754" max="10754" width="53.140625" style="249" customWidth="1"/>
    <col min="10755" max="10763" width="12.140625" style="249" customWidth="1"/>
    <col min="10764" max="11008" width="9.140625" style="249"/>
    <col min="11009" max="11009" width="13.85546875" style="249" customWidth="1"/>
    <col min="11010" max="11010" width="53.140625" style="249" customWidth="1"/>
    <col min="11011" max="11019" width="12.140625" style="249" customWidth="1"/>
    <col min="11020" max="11264" width="9.140625" style="249"/>
    <col min="11265" max="11265" width="13.85546875" style="249" customWidth="1"/>
    <col min="11266" max="11266" width="53.140625" style="249" customWidth="1"/>
    <col min="11267" max="11275" width="12.140625" style="249" customWidth="1"/>
    <col min="11276" max="11520" width="9.140625" style="249"/>
    <col min="11521" max="11521" width="13.85546875" style="249" customWidth="1"/>
    <col min="11522" max="11522" width="53.140625" style="249" customWidth="1"/>
    <col min="11523" max="11531" width="12.140625" style="249" customWidth="1"/>
    <col min="11532" max="11776" width="9.140625" style="249"/>
    <col min="11777" max="11777" width="13.85546875" style="249" customWidth="1"/>
    <col min="11778" max="11778" width="53.140625" style="249" customWidth="1"/>
    <col min="11779" max="11787" width="12.140625" style="249" customWidth="1"/>
    <col min="11788" max="12032" width="9.140625" style="249"/>
    <col min="12033" max="12033" width="13.85546875" style="249" customWidth="1"/>
    <col min="12034" max="12034" width="53.140625" style="249" customWidth="1"/>
    <col min="12035" max="12043" width="12.140625" style="249" customWidth="1"/>
    <col min="12044" max="12288" width="9.140625" style="249"/>
    <col min="12289" max="12289" width="13.85546875" style="249" customWidth="1"/>
    <col min="12290" max="12290" width="53.140625" style="249" customWidth="1"/>
    <col min="12291" max="12299" width="12.140625" style="249" customWidth="1"/>
    <col min="12300" max="12544" width="9.140625" style="249"/>
    <col min="12545" max="12545" width="13.85546875" style="249" customWidth="1"/>
    <col min="12546" max="12546" width="53.140625" style="249" customWidth="1"/>
    <col min="12547" max="12555" width="12.140625" style="249" customWidth="1"/>
    <col min="12556" max="12800" width="9.140625" style="249"/>
    <col min="12801" max="12801" width="13.85546875" style="249" customWidth="1"/>
    <col min="12802" max="12802" width="53.140625" style="249" customWidth="1"/>
    <col min="12803" max="12811" width="12.140625" style="249" customWidth="1"/>
    <col min="12812" max="13056" width="9.140625" style="249"/>
    <col min="13057" max="13057" width="13.85546875" style="249" customWidth="1"/>
    <col min="13058" max="13058" width="53.140625" style="249" customWidth="1"/>
    <col min="13059" max="13067" width="12.140625" style="249" customWidth="1"/>
    <col min="13068" max="13312" width="9.140625" style="249"/>
    <col min="13313" max="13313" width="13.85546875" style="249" customWidth="1"/>
    <col min="13314" max="13314" width="53.140625" style="249" customWidth="1"/>
    <col min="13315" max="13323" width="12.140625" style="249" customWidth="1"/>
    <col min="13324" max="13568" width="9.140625" style="249"/>
    <col min="13569" max="13569" width="13.85546875" style="249" customWidth="1"/>
    <col min="13570" max="13570" width="53.140625" style="249" customWidth="1"/>
    <col min="13571" max="13579" width="12.140625" style="249" customWidth="1"/>
    <col min="13580" max="13824" width="9.140625" style="249"/>
    <col min="13825" max="13825" width="13.85546875" style="249" customWidth="1"/>
    <col min="13826" max="13826" width="53.140625" style="249" customWidth="1"/>
    <col min="13827" max="13835" width="12.140625" style="249" customWidth="1"/>
    <col min="13836" max="14080" width="9.140625" style="249"/>
    <col min="14081" max="14081" width="13.85546875" style="249" customWidth="1"/>
    <col min="14082" max="14082" width="53.140625" style="249" customWidth="1"/>
    <col min="14083" max="14091" width="12.140625" style="249" customWidth="1"/>
    <col min="14092" max="14336" width="9.140625" style="249"/>
    <col min="14337" max="14337" width="13.85546875" style="249" customWidth="1"/>
    <col min="14338" max="14338" width="53.140625" style="249" customWidth="1"/>
    <col min="14339" max="14347" width="12.140625" style="249" customWidth="1"/>
    <col min="14348" max="14592" width="9.140625" style="249"/>
    <col min="14593" max="14593" width="13.85546875" style="249" customWidth="1"/>
    <col min="14594" max="14594" width="53.140625" style="249" customWidth="1"/>
    <col min="14595" max="14603" width="12.140625" style="249" customWidth="1"/>
    <col min="14604" max="14848" width="9.140625" style="249"/>
    <col min="14849" max="14849" width="13.85546875" style="249" customWidth="1"/>
    <col min="14850" max="14850" width="53.140625" style="249" customWidth="1"/>
    <col min="14851" max="14859" width="12.140625" style="249" customWidth="1"/>
    <col min="14860" max="15104" width="9.140625" style="249"/>
    <col min="15105" max="15105" width="13.85546875" style="249" customWidth="1"/>
    <col min="15106" max="15106" width="53.140625" style="249" customWidth="1"/>
    <col min="15107" max="15115" width="12.140625" style="249" customWidth="1"/>
    <col min="15116" max="15360" width="9.140625" style="249"/>
    <col min="15361" max="15361" width="13.85546875" style="249" customWidth="1"/>
    <col min="15362" max="15362" width="53.140625" style="249" customWidth="1"/>
    <col min="15363" max="15371" width="12.140625" style="249" customWidth="1"/>
    <col min="15372" max="15616" width="9.140625" style="249"/>
    <col min="15617" max="15617" width="13.85546875" style="249" customWidth="1"/>
    <col min="15618" max="15618" width="53.140625" style="249" customWidth="1"/>
    <col min="15619" max="15627" width="12.140625" style="249" customWidth="1"/>
    <col min="15628" max="15872" width="9.140625" style="249"/>
    <col min="15873" max="15873" width="13.85546875" style="249" customWidth="1"/>
    <col min="15874" max="15874" width="53.140625" style="249" customWidth="1"/>
    <col min="15875" max="15883" width="12.140625" style="249" customWidth="1"/>
    <col min="15884" max="16128" width="9.140625" style="249"/>
    <col min="16129" max="16129" width="13.85546875" style="249" customWidth="1"/>
    <col min="16130" max="16130" width="53.140625" style="249" customWidth="1"/>
    <col min="16131" max="16139" width="12.140625" style="249" customWidth="1"/>
    <col min="16140" max="16384" width="9.140625" style="249"/>
  </cols>
  <sheetData>
    <row r="1" spans="1:11" s="93" customFormat="1" ht="24.75" customHeight="1" thickBot="1">
      <c r="A1" s="115" t="s">
        <v>437</v>
      </c>
      <c r="B1" s="92"/>
      <c r="D1" s="116"/>
      <c r="E1" s="94"/>
      <c r="G1" s="116"/>
      <c r="H1" s="94"/>
      <c r="I1" s="474" t="s">
        <v>457</v>
      </c>
      <c r="J1" s="474"/>
      <c r="K1" s="474"/>
    </row>
    <row r="2" spans="1:11" s="2" customFormat="1" ht="21" customHeight="1" thickBot="1">
      <c r="A2" s="117" t="s">
        <v>5</v>
      </c>
      <c r="B2" s="476" t="s">
        <v>363</v>
      </c>
      <c r="C2" s="478" t="s">
        <v>382</v>
      </c>
      <c r="D2" s="478"/>
      <c r="E2" s="479"/>
      <c r="F2" s="482" t="s">
        <v>383</v>
      </c>
      <c r="G2" s="478"/>
      <c r="H2" s="479"/>
      <c r="I2" s="482" t="s">
        <v>365</v>
      </c>
      <c r="J2" s="478"/>
      <c r="K2" s="479"/>
    </row>
    <row r="3" spans="1:11" s="2" customFormat="1" ht="26.25" thickBot="1">
      <c r="A3" s="117" t="s">
        <v>127</v>
      </c>
      <c r="B3" s="477"/>
      <c r="C3" s="480"/>
      <c r="D3" s="480"/>
      <c r="E3" s="481"/>
      <c r="F3" s="483"/>
      <c r="G3" s="480"/>
      <c r="H3" s="481"/>
      <c r="I3" s="483"/>
      <c r="J3" s="480"/>
      <c r="K3" s="481"/>
    </row>
    <row r="4" spans="1:11" s="2" customFormat="1" ht="15.95" customHeight="1" thickBot="1">
      <c r="A4" s="95"/>
      <c r="B4" s="95"/>
      <c r="C4" s="1"/>
      <c r="E4" s="1"/>
      <c r="F4" s="1"/>
      <c r="H4" s="1"/>
      <c r="I4" s="1"/>
      <c r="K4" s="1"/>
    </row>
    <row r="5" spans="1:11" ht="39" thickBot="1">
      <c r="A5" s="96" t="s">
        <v>129</v>
      </c>
      <c r="B5" s="97" t="s">
        <v>130</v>
      </c>
      <c r="C5" s="118" t="s">
        <v>131</v>
      </c>
      <c r="D5" s="119" t="s">
        <v>366</v>
      </c>
      <c r="E5" s="120" t="s">
        <v>436</v>
      </c>
      <c r="F5" s="118" t="s">
        <v>131</v>
      </c>
      <c r="G5" s="119" t="s">
        <v>366</v>
      </c>
      <c r="H5" s="120" t="s">
        <v>436</v>
      </c>
      <c r="I5" s="118" t="s">
        <v>131</v>
      </c>
      <c r="J5" s="119" t="s">
        <v>366</v>
      </c>
      <c r="K5" s="120" t="s">
        <v>436</v>
      </c>
    </row>
    <row r="6" spans="1:11" s="101" customFormat="1" ht="12.95" customHeight="1" thickBot="1">
      <c r="A6" s="98" t="s">
        <v>6</v>
      </c>
      <c r="B6" s="99" t="s">
        <v>7</v>
      </c>
      <c r="C6" s="99" t="s">
        <v>8</v>
      </c>
      <c r="D6" s="254" t="s">
        <v>9</v>
      </c>
      <c r="E6" s="100" t="s">
        <v>10</v>
      </c>
      <c r="F6" s="99" t="s">
        <v>122</v>
      </c>
      <c r="G6" s="254" t="s">
        <v>12</v>
      </c>
      <c r="H6" s="100" t="s">
        <v>367</v>
      </c>
      <c r="I6" s="99" t="s">
        <v>368</v>
      </c>
      <c r="J6" s="254" t="s">
        <v>369</v>
      </c>
      <c r="K6" s="100" t="s">
        <v>370</v>
      </c>
    </row>
    <row r="7" spans="1:11" s="101" customFormat="1" ht="15.95" customHeight="1" thickBot="1">
      <c r="A7" s="96"/>
      <c r="B7" s="96" t="s">
        <v>3</v>
      </c>
      <c r="C7" s="254"/>
      <c r="D7" s="254"/>
      <c r="E7" s="121"/>
    </row>
    <row r="8" spans="1:11" s="101" customFormat="1" ht="12" customHeight="1" thickBot="1">
      <c r="A8" s="106" t="s">
        <v>15</v>
      </c>
      <c r="B8" s="122" t="s">
        <v>132</v>
      </c>
      <c r="C8" s="216">
        <f t="shared" ref="C8" si="0">+C9+C10+C11+C12+C13+C14</f>
        <v>0</v>
      </c>
      <c r="D8" s="217"/>
      <c r="E8" s="218"/>
      <c r="F8" s="216"/>
      <c r="G8" s="217"/>
      <c r="H8" s="218"/>
      <c r="I8" s="216">
        <f t="shared" ref="I8" si="1">+I9+I10+I11+I12+I13+I14</f>
        <v>0</v>
      </c>
      <c r="J8" s="217"/>
      <c r="K8" s="218"/>
    </row>
    <row r="9" spans="1:11" s="3" customFormat="1" ht="12" customHeight="1">
      <c r="A9" s="102" t="s">
        <v>133</v>
      </c>
      <c r="B9" s="11" t="s">
        <v>134</v>
      </c>
      <c r="C9" s="219"/>
      <c r="D9" s="220"/>
      <c r="E9" s="221"/>
      <c r="F9" s="219"/>
      <c r="G9" s="220"/>
      <c r="H9" s="221"/>
      <c r="I9" s="219"/>
      <c r="J9" s="220"/>
      <c r="K9" s="221"/>
    </row>
    <row r="10" spans="1:11" s="104" customFormat="1" ht="12" customHeight="1">
      <c r="A10" s="103" t="s">
        <v>135</v>
      </c>
      <c r="B10" s="12" t="s">
        <v>136</v>
      </c>
      <c r="C10" s="222"/>
      <c r="D10" s="223"/>
      <c r="E10" s="224"/>
      <c r="F10" s="222"/>
      <c r="G10" s="223"/>
      <c r="H10" s="224"/>
      <c r="I10" s="222"/>
      <c r="J10" s="223"/>
      <c r="K10" s="224"/>
    </row>
    <row r="11" spans="1:11" s="104" customFormat="1" ht="12" customHeight="1">
      <c r="A11" s="103" t="s">
        <v>137</v>
      </c>
      <c r="B11" s="12" t="s">
        <v>138</v>
      </c>
      <c r="C11" s="222"/>
      <c r="D11" s="223"/>
      <c r="E11" s="224"/>
      <c r="F11" s="222"/>
      <c r="G11" s="223"/>
      <c r="H11" s="224"/>
      <c r="I11" s="222"/>
      <c r="J11" s="223"/>
      <c r="K11" s="224"/>
    </row>
    <row r="12" spans="1:11" s="104" customFormat="1" ht="12" customHeight="1">
      <c r="A12" s="103" t="s">
        <v>139</v>
      </c>
      <c r="B12" s="12" t="s">
        <v>140</v>
      </c>
      <c r="C12" s="222"/>
      <c r="D12" s="223"/>
      <c r="E12" s="224"/>
      <c r="F12" s="222"/>
      <c r="G12" s="223"/>
      <c r="H12" s="224"/>
      <c r="I12" s="222"/>
      <c r="J12" s="223"/>
      <c r="K12" s="224"/>
    </row>
    <row r="13" spans="1:11" s="104" customFormat="1" ht="12" customHeight="1">
      <c r="A13" s="103" t="s">
        <v>141</v>
      </c>
      <c r="B13" s="12" t="s">
        <v>142</v>
      </c>
      <c r="C13" s="222"/>
      <c r="D13" s="223"/>
      <c r="E13" s="224"/>
      <c r="F13" s="222"/>
      <c r="G13" s="223"/>
      <c r="H13" s="224"/>
      <c r="I13" s="222"/>
      <c r="J13" s="223"/>
      <c r="K13" s="224"/>
    </row>
    <row r="14" spans="1:11" s="3" customFormat="1" ht="12" customHeight="1" thickBot="1">
      <c r="A14" s="105" t="s">
        <v>143</v>
      </c>
      <c r="B14" s="13" t="s">
        <v>144</v>
      </c>
      <c r="C14" s="222"/>
      <c r="D14" s="223"/>
      <c r="E14" s="224"/>
      <c r="F14" s="222"/>
      <c r="G14" s="223"/>
      <c r="H14" s="224"/>
      <c r="I14" s="222"/>
      <c r="J14" s="223"/>
      <c r="K14" s="224"/>
    </row>
    <row r="15" spans="1:11" s="3" customFormat="1" ht="12" customHeight="1" thickBot="1">
      <c r="A15" s="106" t="s">
        <v>18</v>
      </c>
      <c r="B15" s="14" t="s">
        <v>145</v>
      </c>
      <c r="C15" s="216">
        <f t="shared" ref="C15" si="2">+C16+C17+C18+C19+C20</f>
        <v>0</v>
      </c>
      <c r="D15" s="217">
        <v>594015</v>
      </c>
      <c r="E15" s="218">
        <v>594015</v>
      </c>
      <c r="F15" s="216">
        <f t="shared" ref="F15" si="3">+F16+F17+F18+F19+F20</f>
        <v>0</v>
      </c>
      <c r="G15" s="217"/>
      <c r="H15" s="218"/>
      <c r="I15" s="216">
        <f t="shared" ref="I15" si="4">+I16+I17+I18+I19+I20</f>
        <v>0</v>
      </c>
      <c r="J15" s="217">
        <v>594015</v>
      </c>
      <c r="K15" s="218">
        <f t="shared" ref="K15" si="5">+K16+K17+K18+K19+K20</f>
        <v>594015</v>
      </c>
    </row>
    <row r="16" spans="1:11" s="3" customFormat="1" ht="12" customHeight="1">
      <c r="A16" s="102" t="s">
        <v>146</v>
      </c>
      <c r="B16" s="11" t="s">
        <v>147</v>
      </c>
      <c r="C16" s="219"/>
      <c r="D16" s="220"/>
      <c r="E16" s="221"/>
      <c r="F16" s="219"/>
      <c r="G16" s="220"/>
      <c r="H16" s="221"/>
      <c r="I16" s="219"/>
      <c r="J16" s="220"/>
      <c r="K16" s="221"/>
    </row>
    <row r="17" spans="1:11" s="3" customFormat="1" ht="12" customHeight="1">
      <c r="A17" s="103" t="s">
        <v>148</v>
      </c>
      <c r="B17" s="12" t="s">
        <v>149</v>
      </c>
      <c r="C17" s="222"/>
      <c r="D17" s="223"/>
      <c r="E17" s="224"/>
      <c r="F17" s="222"/>
      <c r="G17" s="223"/>
      <c r="H17" s="224"/>
      <c r="I17" s="222"/>
      <c r="J17" s="223"/>
      <c r="K17" s="224"/>
    </row>
    <row r="18" spans="1:11" s="3" customFormat="1" ht="12" customHeight="1">
      <c r="A18" s="103" t="s">
        <v>150</v>
      </c>
      <c r="B18" s="12" t="s">
        <v>151</v>
      </c>
      <c r="C18" s="222"/>
      <c r="D18" s="223"/>
      <c r="E18" s="224"/>
      <c r="F18" s="222"/>
      <c r="G18" s="223"/>
      <c r="H18" s="224"/>
      <c r="I18" s="222"/>
      <c r="J18" s="223"/>
      <c r="K18" s="224"/>
    </row>
    <row r="19" spans="1:11" s="3" customFormat="1" ht="12" customHeight="1">
      <c r="A19" s="103" t="s">
        <v>152</v>
      </c>
      <c r="B19" s="12" t="s">
        <v>153</v>
      </c>
      <c r="C19" s="222"/>
      <c r="D19" s="223"/>
      <c r="E19" s="224"/>
      <c r="F19" s="222"/>
      <c r="G19" s="223"/>
      <c r="H19" s="224"/>
      <c r="I19" s="222"/>
      <c r="J19" s="223"/>
      <c r="K19" s="224"/>
    </row>
    <row r="20" spans="1:11" s="3" customFormat="1" ht="12" customHeight="1">
      <c r="A20" s="103" t="s">
        <v>154</v>
      </c>
      <c r="B20" s="12" t="s">
        <v>155</v>
      </c>
      <c r="C20" s="222"/>
      <c r="D20" s="223">
        <v>594015</v>
      </c>
      <c r="E20" s="224">
        <v>594015</v>
      </c>
      <c r="F20" s="222"/>
      <c r="G20" s="223"/>
      <c r="H20" s="224"/>
      <c r="I20" s="222"/>
      <c r="J20" s="223">
        <v>594015</v>
      </c>
      <c r="K20" s="224">
        <v>594015</v>
      </c>
    </row>
    <row r="21" spans="1:11" s="104" customFormat="1" ht="12" customHeight="1" thickBot="1">
      <c r="A21" s="105" t="s">
        <v>156</v>
      </c>
      <c r="B21" s="13" t="s">
        <v>157</v>
      </c>
      <c r="C21" s="225"/>
      <c r="D21" s="226"/>
      <c r="E21" s="227"/>
      <c r="F21" s="225"/>
      <c r="G21" s="226"/>
      <c r="H21" s="227"/>
      <c r="I21" s="225"/>
      <c r="J21" s="226"/>
      <c r="K21" s="227"/>
    </row>
    <row r="22" spans="1:11" s="104" customFormat="1" ht="12" customHeight="1" thickBot="1">
      <c r="A22" s="106" t="s">
        <v>21</v>
      </c>
      <c r="B22" s="122" t="s">
        <v>158</v>
      </c>
      <c r="C22" s="216">
        <f t="shared" ref="C22" si="6">+C23+C24+C25+C26+C27</f>
        <v>0</v>
      </c>
      <c r="D22" s="217"/>
      <c r="E22" s="218"/>
      <c r="F22" s="216">
        <f t="shared" ref="F22" si="7">+F23+F24+F25+F26+F27</f>
        <v>0</v>
      </c>
      <c r="G22" s="217"/>
      <c r="H22" s="218"/>
      <c r="I22" s="216">
        <f t="shared" ref="I22" si="8">+I23+I24+I25+I26+I27</f>
        <v>0</v>
      </c>
      <c r="J22" s="217"/>
      <c r="K22" s="218"/>
    </row>
    <row r="23" spans="1:11" s="104" customFormat="1" ht="12" customHeight="1">
      <c r="A23" s="102" t="s">
        <v>159</v>
      </c>
      <c r="B23" s="11" t="s">
        <v>160</v>
      </c>
      <c r="C23" s="219"/>
      <c r="D23" s="220"/>
      <c r="E23" s="221"/>
      <c r="F23" s="219"/>
      <c r="G23" s="220"/>
      <c r="H23" s="221"/>
      <c r="I23" s="219"/>
      <c r="J23" s="220"/>
      <c r="K23" s="221"/>
    </row>
    <row r="24" spans="1:11" s="3" customFormat="1" ht="12" customHeight="1">
      <c r="A24" s="103" t="s">
        <v>161</v>
      </c>
      <c r="B24" s="12" t="s">
        <v>162</v>
      </c>
      <c r="C24" s="222"/>
      <c r="D24" s="223"/>
      <c r="E24" s="224"/>
      <c r="F24" s="222"/>
      <c r="G24" s="223"/>
      <c r="H24" s="224"/>
      <c r="I24" s="222"/>
      <c r="J24" s="223"/>
      <c r="K24" s="224"/>
    </row>
    <row r="25" spans="1:11" s="104" customFormat="1" ht="12" customHeight="1">
      <c r="A25" s="103" t="s">
        <v>163</v>
      </c>
      <c r="B25" s="12" t="s">
        <v>164</v>
      </c>
      <c r="C25" s="222"/>
      <c r="D25" s="223"/>
      <c r="E25" s="224"/>
      <c r="F25" s="222"/>
      <c r="G25" s="223"/>
      <c r="H25" s="224"/>
      <c r="I25" s="222"/>
      <c r="J25" s="223"/>
      <c r="K25" s="224"/>
    </row>
    <row r="26" spans="1:11" s="104" customFormat="1" ht="12" customHeight="1">
      <c r="A26" s="103" t="s">
        <v>165</v>
      </c>
      <c r="B26" s="12" t="s">
        <v>166</v>
      </c>
      <c r="C26" s="222"/>
      <c r="D26" s="223"/>
      <c r="E26" s="224"/>
      <c r="F26" s="222"/>
      <c r="G26" s="223"/>
      <c r="H26" s="224"/>
      <c r="I26" s="222"/>
      <c r="J26" s="223"/>
      <c r="K26" s="224"/>
    </row>
    <row r="27" spans="1:11" s="104" customFormat="1" ht="12" customHeight="1">
      <c r="A27" s="103" t="s">
        <v>167</v>
      </c>
      <c r="B27" s="12" t="s">
        <v>168</v>
      </c>
      <c r="C27" s="222"/>
      <c r="D27" s="223"/>
      <c r="E27" s="224"/>
      <c r="F27" s="222"/>
      <c r="G27" s="223"/>
      <c r="H27" s="224"/>
      <c r="I27" s="222"/>
      <c r="J27" s="223"/>
      <c r="K27" s="224"/>
    </row>
    <row r="28" spans="1:11" s="104" customFormat="1" ht="12" customHeight="1" thickBot="1">
      <c r="A28" s="105" t="s">
        <v>169</v>
      </c>
      <c r="B28" s="13" t="s">
        <v>170</v>
      </c>
      <c r="C28" s="225"/>
      <c r="D28" s="226"/>
      <c r="E28" s="227"/>
      <c r="F28" s="225"/>
      <c r="G28" s="226"/>
      <c r="H28" s="227"/>
      <c r="I28" s="225"/>
      <c r="J28" s="226"/>
      <c r="K28" s="227"/>
    </row>
    <row r="29" spans="1:11" s="104" customFormat="1" ht="12" customHeight="1" thickBot="1">
      <c r="A29" s="106" t="s">
        <v>171</v>
      </c>
      <c r="B29" s="122" t="s">
        <v>172</v>
      </c>
      <c r="C29" s="216">
        <f t="shared" ref="C29" si="9">+C30+C31+C32+C33+C34+C35+C36</f>
        <v>0</v>
      </c>
      <c r="D29" s="238"/>
      <c r="E29" s="218"/>
      <c r="F29" s="216">
        <f t="shared" ref="F29" si="10">+F30+F31+F32+F33+F34+F35+F36</f>
        <v>0</v>
      </c>
      <c r="G29" s="238"/>
      <c r="H29" s="218"/>
      <c r="I29" s="216">
        <f t="shared" ref="I29" si="11">+I30+I31+I32+I33+I34+I35+I36</f>
        <v>0</v>
      </c>
      <c r="J29" s="238"/>
      <c r="K29" s="218"/>
    </row>
    <row r="30" spans="1:11" s="104" customFormat="1" ht="12" customHeight="1">
      <c r="A30" s="102" t="s">
        <v>173</v>
      </c>
      <c r="B30" s="11" t="s">
        <v>174</v>
      </c>
      <c r="C30" s="219"/>
      <c r="D30" s="219"/>
      <c r="E30" s="221"/>
      <c r="F30" s="219"/>
      <c r="G30" s="219"/>
      <c r="H30" s="221"/>
      <c r="I30" s="219"/>
      <c r="J30" s="219"/>
      <c r="K30" s="221"/>
    </row>
    <row r="31" spans="1:11" s="104" customFormat="1" ht="12" customHeight="1">
      <c r="A31" s="103" t="s">
        <v>175</v>
      </c>
      <c r="B31" s="12" t="s">
        <v>176</v>
      </c>
      <c r="C31" s="222"/>
      <c r="D31" s="222"/>
      <c r="E31" s="224"/>
      <c r="F31" s="222"/>
      <c r="G31" s="222"/>
      <c r="H31" s="224"/>
      <c r="I31" s="222"/>
      <c r="J31" s="222"/>
      <c r="K31" s="224"/>
    </row>
    <row r="32" spans="1:11" s="104" customFormat="1" ht="12" customHeight="1">
      <c r="A32" s="103" t="s">
        <v>177</v>
      </c>
      <c r="B32" s="12" t="s">
        <v>178</v>
      </c>
      <c r="C32" s="222"/>
      <c r="D32" s="222"/>
      <c r="E32" s="224"/>
      <c r="F32" s="222"/>
      <c r="G32" s="222"/>
      <c r="H32" s="224"/>
      <c r="I32" s="222"/>
      <c r="J32" s="222"/>
      <c r="K32" s="224"/>
    </row>
    <row r="33" spans="1:11" s="104" customFormat="1" ht="12" customHeight="1">
      <c r="A33" s="103" t="s">
        <v>179</v>
      </c>
      <c r="B33" s="12" t="s">
        <v>180</v>
      </c>
      <c r="C33" s="222"/>
      <c r="D33" s="222"/>
      <c r="E33" s="224"/>
      <c r="F33" s="222"/>
      <c r="G33" s="222"/>
      <c r="H33" s="224"/>
      <c r="I33" s="222"/>
      <c r="J33" s="222"/>
      <c r="K33" s="224"/>
    </row>
    <row r="34" spans="1:11" s="104" customFormat="1" ht="12" customHeight="1">
      <c r="A34" s="103" t="s">
        <v>181</v>
      </c>
      <c r="B34" s="12" t="s">
        <v>182</v>
      </c>
      <c r="C34" s="222"/>
      <c r="D34" s="222"/>
      <c r="E34" s="224"/>
      <c r="F34" s="222"/>
      <c r="G34" s="222"/>
      <c r="H34" s="224"/>
      <c r="I34" s="222"/>
      <c r="J34" s="222"/>
      <c r="K34" s="224"/>
    </row>
    <row r="35" spans="1:11" s="104" customFormat="1" ht="12" customHeight="1">
      <c r="A35" s="103" t="s">
        <v>183</v>
      </c>
      <c r="B35" s="12" t="s">
        <v>184</v>
      </c>
      <c r="C35" s="222"/>
      <c r="D35" s="222"/>
      <c r="E35" s="224"/>
      <c r="F35" s="222"/>
      <c r="G35" s="222"/>
      <c r="H35" s="224"/>
      <c r="I35" s="222"/>
      <c r="J35" s="222"/>
      <c r="K35" s="224"/>
    </row>
    <row r="36" spans="1:11" s="104" customFormat="1" ht="12" customHeight="1" thickBot="1">
      <c r="A36" s="105" t="s">
        <v>185</v>
      </c>
      <c r="B36" s="13" t="s">
        <v>186</v>
      </c>
      <c r="C36" s="225"/>
      <c r="D36" s="225"/>
      <c r="E36" s="227"/>
      <c r="F36" s="225"/>
      <c r="G36" s="225"/>
      <c r="H36" s="227"/>
      <c r="I36" s="225"/>
      <c r="J36" s="225"/>
      <c r="K36" s="227"/>
    </row>
    <row r="37" spans="1:11" s="104" customFormat="1" ht="12" customHeight="1" thickBot="1">
      <c r="A37" s="106" t="s">
        <v>27</v>
      </c>
      <c r="B37" s="122" t="s">
        <v>187</v>
      </c>
      <c r="C37" s="216">
        <f t="shared" ref="C37" si="12">SUM(C38:C48)</f>
        <v>0</v>
      </c>
      <c r="D37" s="217"/>
      <c r="E37" s="218"/>
      <c r="F37" s="216">
        <f t="shared" ref="F37" si="13">SUM(F38:F48)</f>
        <v>0</v>
      </c>
      <c r="G37" s="217"/>
      <c r="H37" s="218">
        <f t="shared" ref="H37" si="14">SUM(H38:H48)</f>
        <v>0</v>
      </c>
      <c r="I37" s="216"/>
      <c r="J37" s="217"/>
      <c r="K37" s="218"/>
    </row>
    <row r="38" spans="1:11" s="104" customFormat="1" ht="12" customHeight="1">
      <c r="A38" s="102" t="s">
        <v>188</v>
      </c>
      <c r="B38" s="11" t="s">
        <v>189</v>
      </c>
      <c r="C38" s="219"/>
      <c r="D38" s="220"/>
      <c r="E38" s="221"/>
      <c r="F38" s="219"/>
      <c r="G38" s="220"/>
      <c r="H38" s="221"/>
      <c r="I38" s="219"/>
      <c r="J38" s="220"/>
      <c r="K38" s="221"/>
    </row>
    <row r="39" spans="1:11" s="104" customFormat="1" ht="12" customHeight="1">
      <c r="A39" s="103" t="s">
        <v>190</v>
      </c>
      <c r="B39" s="12" t="s">
        <v>191</v>
      </c>
      <c r="C39" s="222"/>
      <c r="D39" s="223"/>
      <c r="E39" s="224"/>
      <c r="F39" s="222"/>
      <c r="G39" s="223"/>
      <c r="H39" s="224"/>
      <c r="I39" s="222"/>
      <c r="J39" s="223"/>
      <c r="K39" s="224"/>
    </row>
    <row r="40" spans="1:11" s="104" customFormat="1" ht="12" customHeight="1">
      <c r="A40" s="103" t="s">
        <v>192</v>
      </c>
      <c r="B40" s="12" t="s">
        <v>193</v>
      </c>
      <c r="C40" s="222"/>
      <c r="D40" s="223"/>
      <c r="E40" s="224"/>
      <c r="F40" s="222"/>
      <c r="G40" s="223"/>
      <c r="H40" s="224"/>
      <c r="I40" s="222"/>
      <c r="J40" s="223"/>
      <c r="K40" s="224"/>
    </row>
    <row r="41" spans="1:11" s="104" customFormat="1" ht="12" customHeight="1">
      <c r="A41" s="103" t="s">
        <v>194</v>
      </c>
      <c r="B41" s="12" t="s">
        <v>195</v>
      </c>
      <c r="C41" s="222"/>
      <c r="D41" s="223"/>
      <c r="E41" s="224"/>
      <c r="F41" s="222"/>
      <c r="G41" s="223"/>
      <c r="H41" s="224"/>
      <c r="I41" s="222"/>
      <c r="J41" s="223"/>
      <c r="K41" s="224"/>
    </row>
    <row r="42" spans="1:11" s="104" customFormat="1" ht="12" customHeight="1">
      <c r="A42" s="103" t="s">
        <v>196</v>
      </c>
      <c r="B42" s="12" t="s">
        <v>197</v>
      </c>
      <c r="C42" s="222"/>
      <c r="D42" s="223"/>
      <c r="E42" s="224"/>
      <c r="F42" s="222"/>
      <c r="G42" s="223"/>
      <c r="H42" s="224"/>
      <c r="I42" s="222"/>
      <c r="J42" s="223"/>
      <c r="K42" s="224"/>
    </row>
    <row r="43" spans="1:11" s="104" customFormat="1" ht="12" customHeight="1">
      <c r="A43" s="103" t="s">
        <v>198</v>
      </c>
      <c r="B43" s="12" t="s">
        <v>199</v>
      </c>
      <c r="C43" s="222"/>
      <c r="D43" s="223"/>
      <c r="E43" s="224"/>
      <c r="F43" s="222"/>
      <c r="G43" s="223"/>
      <c r="H43" s="224"/>
      <c r="I43" s="222"/>
      <c r="J43" s="223"/>
      <c r="K43" s="224"/>
    </row>
    <row r="44" spans="1:11" s="104" customFormat="1" ht="12" customHeight="1">
      <c r="A44" s="103" t="s">
        <v>200</v>
      </c>
      <c r="B44" s="12" t="s">
        <v>201</v>
      </c>
      <c r="C44" s="222"/>
      <c r="D44" s="223"/>
      <c r="E44" s="224"/>
      <c r="F44" s="222"/>
      <c r="G44" s="223"/>
      <c r="H44" s="224"/>
      <c r="I44" s="222"/>
      <c r="J44" s="223"/>
      <c r="K44" s="224"/>
    </row>
    <row r="45" spans="1:11" s="104" customFormat="1" ht="12" customHeight="1">
      <c r="A45" s="103" t="s">
        <v>202</v>
      </c>
      <c r="B45" s="12" t="s">
        <v>203</v>
      </c>
      <c r="C45" s="222"/>
      <c r="D45" s="223"/>
      <c r="E45" s="224"/>
      <c r="F45" s="222"/>
      <c r="G45" s="223"/>
      <c r="H45" s="224"/>
      <c r="I45" s="222"/>
      <c r="J45" s="223"/>
      <c r="K45" s="224"/>
    </row>
    <row r="46" spans="1:11" s="104" customFormat="1" ht="12" customHeight="1">
      <c r="A46" s="103" t="s">
        <v>204</v>
      </c>
      <c r="B46" s="12" t="s">
        <v>205</v>
      </c>
      <c r="C46" s="222"/>
      <c r="D46" s="264"/>
      <c r="E46" s="224"/>
      <c r="F46" s="222"/>
      <c r="G46" s="264"/>
      <c r="H46" s="224"/>
      <c r="I46" s="222"/>
      <c r="J46" s="264"/>
      <c r="K46" s="224"/>
    </row>
    <row r="47" spans="1:11" s="104" customFormat="1" ht="12" customHeight="1">
      <c r="A47" s="105" t="s">
        <v>206</v>
      </c>
      <c r="B47" s="13" t="s">
        <v>207</v>
      </c>
      <c r="C47" s="225"/>
      <c r="D47" s="265"/>
      <c r="E47" s="227"/>
      <c r="F47" s="225"/>
      <c r="G47" s="265"/>
      <c r="H47" s="227"/>
      <c r="I47" s="225"/>
      <c r="J47" s="265"/>
      <c r="K47" s="227"/>
    </row>
    <row r="48" spans="1:11" s="104" customFormat="1" ht="12" customHeight="1" thickBot="1">
      <c r="A48" s="105" t="s">
        <v>208</v>
      </c>
      <c r="B48" s="13" t="s">
        <v>209</v>
      </c>
      <c r="C48" s="225"/>
      <c r="D48" s="265"/>
      <c r="E48" s="227"/>
      <c r="F48" s="225"/>
      <c r="G48" s="265"/>
      <c r="H48" s="227"/>
      <c r="I48" s="225"/>
      <c r="J48" s="265"/>
      <c r="K48" s="227"/>
    </row>
    <row r="49" spans="1:11" s="104" customFormat="1" ht="12" customHeight="1" thickBot="1">
      <c r="A49" s="106" t="s">
        <v>30</v>
      </c>
      <c r="B49" s="122" t="s">
        <v>210</v>
      </c>
      <c r="C49" s="216">
        <f t="shared" ref="C49" si="15">SUM(C50:C54)</f>
        <v>0</v>
      </c>
      <c r="D49" s="217"/>
      <c r="E49" s="218"/>
      <c r="F49" s="216">
        <f t="shared" ref="F49" si="16">SUM(F50:F54)</f>
        <v>0</v>
      </c>
      <c r="G49" s="217"/>
      <c r="H49" s="218"/>
      <c r="I49" s="216">
        <f t="shared" ref="I49" si="17">SUM(I50:I54)</f>
        <v>0</v>
      </c>
      <c r="J49" s="217"/>
      <c r="K49" s="218"/>
    </row>
    <row r="50" spans="1:11" s="104" customFormat="1" ht="12" customHeight="1">
      <c r="A50" s="102" t="s">
        <v>211</v>
      </c>
      <c r="B50" s="11" t="s">
        <v>212</v>
      </c>
      <c r="C50" s="219"/>
      <c r="D50" s="266"/>
      <c r="E50" s="221"/>
      <c r="F50" s="219"/>
      <c r="G50" s="266"/>
      <c r="H50" s="221"/>
      <c r="I50" s="219"/>
      <c r="J50" s="266"/>
      <c r="K50" s="221"/>
    </row>
    <row r="51" spans="1:11" s="104" customFormat="1" ht="12" customHeight="1">
      <c r="A51" s="103" t="s">
        <v>213</v>
      </c>
      <c r="B51" s="12" t="s">
        <v>214</v>
      </c>
      <c r="C51" s="222"/>
      <c r="D51" s="264"/>
      <c r="E51" s="224"/>
      <c r="F51" s="222"/>
      <c r="G51" s="264"/>
      <c r="H51" s="224"/>
      <c r="I51" s="222"/>
      <c r="J51" s="264"/>
      <c r="K51" s="224"/>
    </row>
    <row r="52" spans="1:11" s="104" customFormat="1" ht="12" customHeight="1">
      <c r="A52" s="103" t="s">
        <v>215</v>
      </c>
      <c r="B52" s="12" t="s">
        <v>216</v>
      </c>
      <c r="C52" s="222"/>
      <c r="D52" s="264"/>
      <c r="E52" s="224"/>
      <c r="F52" s="222"/>
      <c r="G52" s="264"/>
      <c r="H52" s="224"/>
      <c r="I52" s="222"/>
      <c r="J52" s="264"/>
      <c r="K52" s="224"/>
    </row>
    <row r="53" spans="1:11" s="104" customFormat="1" ht="12" customHeight="1">
      <c r="A53" s="103" t="s">
        <v>217</v>
      </c>
      <c r="B53" s="12" t="s">
        <v>218</v>
      </c>
      <c r="C53" s="222"/>
      <c r="D53" s="264"/>
      <c r="E53" s="224"/>
      <c r="F53" s="222"/>
      <c r="G53" s="264"/>
      <c r="H53" s="224"/>
      <c r="I53" s="222"/>
      <c r="J53" s="264"/>
      <c r="K53" s="224"/>
    </row>
    <row r="54" spans="1:11" s="104" customFormat="1" ht="12" customHeight="1" thickBot="1">
      <c r="A54" s="105" t="s">
        <v>219</v>
      </c>
      <c r="B54" s="13" t="s">
        <v>220</v>
      </c>
      <c r="C54" s="225"/>
      <c r="D54" s="265"/>
      <c r="E54" s="227"/>
      <c r="F54" s="225"/>
      <c r="G54" s="265"/>
      <c r="H54" s="227"/>
      <c r="I54" s="225"/>
      <c r="J54" s="265"/>
      <c r="K54" s="227"/>
    </row>
    <row r="55" spans="1:11" s="104" customFormat="1" ht="12" customHeight="1" thickBot="1">
      <c r="A55" s="106" t="s">
        <v>221</v>
      </c>
      <c r="B55" s="122" t="s">
        <v>222</v>
      </c>
      <c r="C55" s="216">
        <f t="shared" ref="C55" si="18">SUM(C56:C58)</f>
        <v>0</v>
      </c>
      <c r="D55" s="217"/>
      <c r="E55" s="218"/>
      <c r="F55" s="216">
        <f t="shared" ref="F55" si="19">SUM(F56:F58)</f>
        <v>0</v>
      </c>
      <c r="G55" s="217"/>
      <c r="H55" s="218"/>
      <c r="I55" s="216">
        <f t="shared" ref="I55" si="20">SUM(I56:I58)</f>
        <v>0</v>
      </c>
      <c r="J55" s="217"/>
      <c r="K55" s="218"/>
    </row>
    <row r="56" spans="1:11" s="104" customFormat="1" ht="12" customHeight="1">
      <c r="A56" s="102" t="s">
        <v>223</v>
      </c>
      <c r="B56" s="11" t="s">
        <v>224</v>
      </c>
      <c r="C56" s="219"/>
      <c r="D56" s="220"/>
      <c r="E56" s="221"/>
      <c r="F56" s="219"/>
      <c r="G56" s="220"/>
      <c r="H56" s="221"/>
      <c r="I56" s="219"/>
      <c r="J56" s="220"/>
      <c r="K56" s="221"/>
    </row>
    <row r="57" spans="1:11" s="104" customFormat="1" ht="12" customHeight="1">
      <c r="A57" s="103" t="s">
        <v>225</v>
      </c>
      <c r="B57" s="12" t="s">
        <v>226</v>
      </c>
      <c r="C57" s="222"/>
      <c r="D57" s="223"/>
      <c r="E57" s="224"/>
      <c r="F57" s="222"/>
      <c r="G57" s="223"/>
      <c r="H57" s="224"/>
      <c r="I57" s="222"/>
      <c r="J57" s="223"/>
      <c r="K57" s="224"/>
    </row>
    <row r="58" spans="1:11" s="104" customFormat="1" ht="12" customHeight="1">
      <c r="A58" s="103" t="s">
        <v>227</v>
      </c>
      <c r="B58" s="12" t="s">
        <v>228</v>
      </c>
      <c r="C58" s="222"/>
      <c r="D58" s="223"/>
      <c r="E58" s="224"/>
      <c r="F58" s="222"/>
      <c r="G58" s="223"/>
      <c r="H58" s="224"/>
      <c r="I58" s="222"/>
      <c r="J58" s="223"/>
      <c r="K58" s="224"/>
    </row>
    <row r="59" spans="1:11" s="104" customFormat="1" ht="12" customHeight="1" thickBot="1">
      <c r="A59" s="105" t="s">
        <v>229</v>
      </c>
      <c r="B59" s="13" t="s">
        <v>230</v>
      </c>
      <c r="C59" s="225"/>
      <c r="D59" s="226"/>
      <c r="E59" s="227"/>
      <c r="F59" s="225"/>
      <c r="G59" s="226"/>
      <c r="H59" s="227"/>
      <c r="I59" s="225"/>
      <c r="J59" s="226"/>
      <c r="K59" s="227"/>
    </row>
    <row r="60" spans="1:11" s="104" customFormat="1" ht="12" customHeight="1" thickBot="1">
      <c r="A60" s="106" t="s">
        <v>35</v>
      </c>
      <c r="B60" s="14" t="s">
        <v>231</v>
      </c>
      <c r="C60" s="216">
        <f t="shared" ref="C60" si="21">SUM(C61:C63)</f>
        <v>0</v>
      </c>
      <c r="D60" s="217"/>
      <c r="E60" s="218"/>
      <c r="F60" s="216">
        <f t="shared" ref="F60" si="22">SUM(F61:F63)</f>
        <v>0</v>
      </c>
      <c r="G60" s="217"/>
      <c r="H60" s="218"/>
      <c r="I60" s="216">
        <f t="shared" ref="I60" si="23">SUM(I61:I63)</f>
        <v>0</v>
      </c>
      <c r="J60" s="217"/>
      <c r="K60" s="218"/>
    </row>
    <row r="61" spans="1:11" s="104" customFormat="1" ht="12" customHeight="1">
      <c r="A61" s="102" t="s">
        <v>232</v>
      </c>
      <c r="B61" s="11" t="s">
        <v>233</v>
      </c>
      <c r="C61" s="222"/>
      <c r="D61" s="264"/>
      <c r="E61" s="224"/>
      <c r="F61" s="222"/>
      <c r="G61" s="264"/>
      <c r="H61" s="224"/>
      <c r="I61" s="222"/>
      <c r="J61" s="264"/>
      <c r="K61" s="224"/>
    </row>
    <row r="62" spans="1:11" s="104" customFormat="1" ht="12" customHeight="1">
      <c r="A62" s="103" t="s">
        <v>234</v>
      </c>
      <c r="B62" s="12" t="s">
        <v>235</v>
      </c>
      <c r="C62" s="222"/>
      <c r="D62" s="264"/>
      <c r="E62" s="224"/>
      <c r="F62" s="222"/>
      <c r="G62" s="264"/>
      <c r="H62" s="224"/>
      <c r="I62" s="222"/>
      <c r="J62" s="264"/>
      <c r="K62" s="224"/>
    </row>
    <row r="63" spans="1:11" s="104" customFormat="1" ht="12" customHeight="1">
      <c r="A63" s="103" t="s">
        <v>236</v>
      </c>
      <c r="B63" s="12" t="s">
        <v>237</v>
      </c>
      <c r="C63" s="222"/>
      <c r="D63" s="264"/>
      <c r="E63" s="224"/>
      <c r="F63" s="222"/>
      <c r="G63" s="264"/>
      <c r="H63" s="224"/>
      <c r="I63" s="222"/>
      <c r="J63" s="264"/>
      <c r="K63" s="224"/>
    </row>
    <row r="64" spans="1:11" s="104" customFormat="1" ht="12" customHeight="1" thickBot="1">
      <c r="A64" s="105" t="s">
        <v>238</v>
      </c>
      <c r="B64" s="13" t="s">
        <v>239</v>
      </c>
      <c r="C64" s="222"/>
      <c r="D64" s="264"/>
      <c r="E64" s="224"/>
      <c r="F64" s="222"/>
      <c r="G64" s="264"/>
      <c r="H64" s="224"/>
      <c r="I64" s="222"/>
      <c r="J64" s="264"/>
      <c r="K64" s="224"/>
    </row>
    <row r="65" spans="1:11" s="104" customFormat="1" ht="12" customHeight="1" thickBot="1">
      <c r="A65" s="106" t="s">
        <v>36</v>
      </c>
      <c r="B65" s="122" t="s">
        <v>240</v>
      </c>
      <c r="C65" s="216">
        <f t="shared" ref="C65" si="24">+C8+C15+C22+C29+C37+C49+C55+C60</f>
        <v>0</v>
      </c>
      <c r="D65" s="239">
        <v>594015</v>
      </c>
      <c r="E65" s="218">
        <v>594015</v>
      </c>
      <c r="F65" s="216">
        <f t="shared" ref="F65" si="25">+F8+F15+F22+F29+F37+F49+F55+F60</f>
        <v>0</v>
      </c>
      <c r="G65" s="239"/>
      <c r="H65" s="218"/>
      <c r="I65" s="216"/>
      <c r="J65" s="239">
        <v>594015</v>
      </c>
      <c r="K65" s="218">
        <v>594015</v>
      </c>
    </row>
    <row r="66" spans="1:11" s="104" customFormat="1" ht="12" customHeight="1" thickBot="1">
      <c r="A66" s="15" t="s">
        <v>241</v>
      </c>
      <c r="B66" s="14" t="s">
        <v>242</v>
      </c>
      <c r="C66" s="216">
        <f t="shared" ref="C66" si="26">SUM(C67:C69)</f>
        <v>0</v>
      </c>
      <c r="D66" s="217"/>
      <c r="E66" s="218"/>
      <c r="F66" s="216">
        <f t="shared" ref="F66" si="27">SUM(F67:F69)</f>
        <v>0</v>
      </c>
      <c r="G66" s="217"/>
      <c r="H66" s="218"/>
      <c r="I66" s="216">
        <f t="shared" ref="I66" si="28">SUM(I67:I69)</f>
        <v>0</v>
      </c>
      <c r="J66" s="217"/>
      <c r="K66" s="218"/>
    </row>
    <row r="67" spans="1:11" s="104" customFormat="1" ht="12" customHeight="1">
      <c r="A67" s="102" t="s">
        <v>243</v>
      </c>
      <c r="B67" s="11" t="s">
        <v>244</v>
      </c>
      <c r="C67" s="222"/>
      <c r="D67" s="264"/>
      <c r="E67" s="224"/>
      <c r="F67" s="222"/>
      <c r="G67" s="264"/>
      <c r="H67" s="224"/>
      <c r="I67" s="222"/>
      <c r="J67" s="264"/>
      <c r="K67" s="224"/>
    </row>
    <row r="68" spans="1:11" s="104" customFormat="1" ht="12" customHeight="1">
      <c r="A68" s="103" t="s">
        <v>245</v>
      </c>
      <c r="B68" s="12" t="s">
        <v>246</v>
      </c>
      <c r="C68" s="222"/>
      <c r="D68" s="264"/>
      <c r="E68" s="224"/>
      <c r="F68" s="222"/>
      <c r="G68" s="264"/>
      <c r="H68" s="224"/>
      <c r="I68" s="222"/>
      <c r="J68" s="264"/>
      <c r="K68" s="224"/>
    </row>
    <row r="69" spans="1:11" s="104" customFormat="1" ht="12" customHeight="1" thickBot="1">
      <c r="A69" s="105" t="s">
        <v>247</v>
      </c>
      <c r="B69" s="16" t="s">
        <v>248</v>
      </c>
      <c r="C69" s="222"/>
      <c r="D69" s="268"/>
      <c r="E69" s="224"/>
      <c r="F69" s="222"/>
      <c r="G69" s="268"/>
      <c r="H69" s="224"/>
      <c r="I69" s="222"/>
      <c r="J69" s="268"/>
      <c r="K69" s="224"/>
    </row>
    <row r="70" spans="1:11" s="104" customFormat="1" ht="12" customHeight="1" thickBot="1">
      <c r="A70" s="15" t="s">
        <v>249</v>
      </c>
      <c r="B70" s="14" t="s">
        <v>250</v>
      </c>
      <c r="C70" s="216">
        <f t="shared" ref="C70" si="29">SUM(C71:C74)</f>
        <v>0</v>
      </c>
      <c r="D70" s="216"/>
      <c r="E70" s="218"/>
      <c r="F70" s="216">
        <f t="shared" ref="F70" si="30">SUM(F71:F74)</f>
        <v>0</v>
      </c>
      <c r="G70" s="216"/>
      <c r="H70" s="218"/>
      <c r="I70" s="216">
        <f t="shared" ref="I70" si="31">SUM(I71:I74)</f>
        <v>0</v>
      </c>
      <c r="J70" s="216"/>
      <c r="K70" s="218"/>
    </row>
    <row r="71" spans="1:11" s="104" customFormat="1" ht="12" customHeight="1">
      <c r="A71" s="102" t="s">
        <v>251</v>
      </c>
      <c r="B71" s="11" t="s">
        <v>252</v>
      </c>
      <c r="C71" s="222"/>
      <c r="D71" s="269"/>
      <c r="E71" s="224"/>
      <c r="F71" s="222"/>
      <c r="G71" s="269"/>
      <c r="H71" s="224"/>
      <c r="I71" s="222"/>
      <c r="J71" s="269"/>
      <c r="K71" s="224"/>
    </row>
    <row r="72" spans="1:11" s="104" customFormat="1" ht="12" customHeight="1">
      <c r="A72" s="103" t="s">
        <v>253</v>
      </c>
      <c r="B72" s="12" t="s">
        <v>254</v>
      </c>
      <c r="C72" s="222"/>
      <c r="D72" s="269"/>
      <c r="E72" s="224"/>
      <c r="F72" s="222"/>
      <c r="G72" s="269"/>
      <c r="H72" s="224"/>
      <c r="I72" s="222"/>
      <c r="J72" s="269"/>
      <c r="K72" s="224"/>
    </row>
    <row r="73" spans="1:11" s="104" customFormat="1" ht="12" customHeight="1">
      <c r="A73" s="103" t="s">
        <v>255</v>
      </c>
      <c r="B73" s="12" t="s">
        <v>256</v>
      </c>
      <c r="C73" s="222"/>
      <c r="D73" s="269"/>
      <c r="E73" s="224"/>
      <c r="F73" s="222"/>
      <c r="G73" s="269"/>
      <c r="H73" s="224"/>
      <c r="I73" s="222"/>
      <c r="J73" s="269"/>
      <c r="K73" s="224"/>
    </row>
    <row r="74" spans="1:11" s="104" customFormat="1" ht="12" customHeight="1" thickBot="1">
      <c r="A74" s="105" t="s">
        <v>257</v>
      </c>
      <c r="B74" s="13" t="s">
        <v>258</v>
      </c>
      <c r="C74" s="222"/>
      <c r="D74" s="269"/>
      <c r="E74" s="224"/>
      <c r="F74" s="222"/>
      <c r="G74" s="269"/>
      <c r="H74" s="224"/>
      <c r="I74" s="222"/>
      <c r="J74" s="269"/>
      <c r="K74" s="224"/>
    </row>
    <row r="75" spans="1:11" s="104" customFormat="1" ht="12" customHeight="1" thickBot="1">
      <c r="A75" s="15" t="s">
        <v>259</v>
      </c>
      <c r="B75" s="14" t="s">
        <v>260</v>
      </c>
      <c r="C75" s="216">
        <f t="shared" ref="C75" si="32">SUM(C76:C77)</f>
        <v>0</v>
      </c>
      <c r="D75" s="216">
        <f>+E75-C75</f>
        <v>0</v>
      </c>
      <c r="E75" s="218"/>
      <c r="F75" s="216">
        <f t="shared" ref="F75" si="33">SUM(F76:F77)</f>
        <v>51977</v>
      </c>
      <c r="G75" s="216">
        <f>+H75-F75</f>
        <v>688023</v>
      </c>
      <c r="H75" s="218">
        <f t="shared" ref="H75:I75" si="34">SUM(H76:H77)</f>
        <v>740000</v>
      </c>
      <c r="I75" s="216">
        <f t="shared" si="34"/>
        <v>51977</v>
      </c>
      <c r="J75" s="216">
        <f>+K75-I75</f>
        <v>688023</v>
      </c>
      <c r="K75" s="218">
        <f t="shared" ref="K75" si="35">SUM(K76:K77)</f>
        <v>740000</v>
      </c>
    </row>
    <row r="76" spans="1:11" s="104" customFormat="1" ht="12" customHeight="1">
      <c r="A76" s="102" t="s">
        <v>261</v>
      </c>
      <c r="B76" s="11" t="s">
        <v>262</v>
      </c>
      <c r="C76" s="222"/>
      <c r="D76" s="269">
        <f>+E76-C76</f>
        <v>0</v>
      </c>
      <c r="E76" s="224"/>
      <c r="F76" s="222">
        <v>51977</v>
      </c>
      <c r="G76" s="269">
        <f>+H76-F76</f>
        <v>688023</v>
      </c>
      <c r="H76" s="224">
        <v>740000</v>
      </c>
      <c r="I76" s="222">
        <v>51977</v>
      </c>
      <c r="J76" s="269">
        <f>+K76-I76</f>
        <v>688023</v>
      </c>
      <c r="K76" s="224">
        <v>740000</v>
      </c>
    </row>
    <row r="77" spans="1:11" s="104" customFormat="1" ht="12" customHeight="1" thickBot="1">
      <c r="A77" s="105" t="s">
        <v>263</v>
      </c>
      <c r="B77" s="13" t="s">
        <v>264</v>
      </c>
      <c r="C77" s="222"/>
      <c r="D77" s="269"/>
      <c r="E77" s="224"/>
      <c r="F77" s="222"/>
      <c r="G77" s="269"/>
      <c r="H77" s="224"/>
      <c r="I77" s="222"/>
      <c r="J77" s="269"/>
      <c r="K77" s="224"/>
    </row>
    <row r="78" spans="1:11" s="3" customFormat="1" ht="12" customHeight="1" thickBot="1">
      <c r="A78" s="15" t="s">
        <v>265</v>
      </c>
      <c r="B78" s="14" t="s">
        <v>266</v>
      </c>
      <c r="C78" s="216">
        <f t="shared" ref="C78" si="36">SUM(C79:C82)</f>
        <v>4499807</v>
      </c>
      <c r="D78" s="216">
        <f>+E78-C78</f>
        <v>0</v>
      </c>
      <c r="E78" s="218">
        <f t="shared" ref="E78:F78" si="37">SUM(E79:E82)</f>
        <v>4499807</v>
      </c>
      <c r="F78" s="216">
        <f t="shared" si="37"/>
        <v>40498261</v>
      </c>
      <c r="G78" s="216">
        <f>+H78-F78</f>
        <v>0</v>
      </c>
      <c r="H78" s="218">
        <f t="shared" ref="H78:I78" si="38">SUM(H79:H82)</f>
        <v>40498261</v>
      </c>
      <c r="I78" s="216">
        <f t="shared" si="38"/>
        <v>44998068</v>
      </c>
      <c r="J78" s="216">
        <f>+K78-I78</f>
        <v>0</v>
      </c>
      <c r="K78" s="218">
        <f t="shared" ref="K78" si="39">SUM(K79:K82)</f>
        <v>44998068</v>
      </c>
    </row>
    <row r="79" spans="1:11" s="104" customFormat="1" ht="12" customHeight="1">
      <c r="A79" s="102" t="s">
        <v>267</v>
      </c>
      <c r="B79" s="11" t="s">
        <v>268</v>
      </c>
      <c r="C79" s="222"/>
      <c r="D79" s="269"/>
      <c r="E79" s="224"/>
      <c r="F79" s="222"/>
      <c r="G79" s="269"/>
      <c r="H79" s="224"/>
      <c r="I79" s="222"/>
      <c r="J79" s="269"/>
      <c r="K79" s="224"/>
    </row>
    <row r="80" spans="1:11" s="104" customFormat="1" ht="12" customHeight="1">
      <c r="A80" s="103" t="s">
        <v>269</v>
      </c>
      <c r="B80" s="12" t="s">
        <v>270</v>
      </c>
      <c r="C80" s="222"/>
      <c r="D80" s="269"/>
      <c r="E80" s="224"/>
      <c r="F80" s="222"/>
      <c r="G80" s="269"/>
      <c r="H80" s="224"/>
      <c r="I80" s="222"/>
      <c r="J80" s="269"/>
      <c r="K80" s="224"/>
    </row>
    <row r="81" spans="1:14" s="104" customFormat="1" ht="12" customHeight="1">
      <c r="A81" s="105" t="s">
        <v>271</v>
      </c>
      <c r="B81" s="13" t="s">
        <v>272</v>
      </c>
      <c r="C81" s="222"/>
      <c r="D81" s="269"/>
      <c r="E81" s="224"/>
      <c r="F81" s="222"/>
      <c r="G81" s="269"/>
      <c r="H81" s="224"/>
      <c r="I81" s="222"/>
      <c r="J81" s="269"/>
      <c r="K81" s="224"/>
      <c r="M81" s="292"/>
    </row>
    <row r="82" spans="1:14" s="104" customFormat="1" ht="12" customHeight="1" thickBot="1">
      <c r="A82" s="113" t="s">
        <v>376</v>
      </c>
      <c r="B82" s="123" t="s">
        <v>377</v>
      </c>
      <c r="C82" s="229">
        <v>4499807</v>
      </c>
      <c r="D82" s="274">
        <f>+E82-C82</f>
        <v>0</v>
      </c>
      <c r="E82" s="230">
        <v>4499807</v>
      </c>
      <c r="F82" s="229">
        <v>40498261</v>
      </c>
      <c r="G82" s="274">
        <f>+H82-F82</f>
        <v>0</v>
      </c>
      <c r="H82" s="230">
        <v>40498261</v>
      </c>
      <c r="I82" s="229">
        <v>44998068</v>
      </c>
      <c r="J82" s="274">
        <f>+K82-I82</f>
        <v>0</v>
      </c>
      <c r="K82" s="230">
        <v>44998068</v>
      </c>
    </row>
    <row r="83" spans="1:14" s="104" customFormat="1" ht="12" customHeight="1" thickBot="1">
      <c r="A83" s="15" t="s">
        <v>273</v>
      </c>
      <c r="B83" s="14" t="s">
        <v>274</v>
      </c>
      <c r="C83" s="216">
        <f t="shared" ref="C83" si="40">SUM(C84:C87)</f>
        <v>0</v>
      </c>
      <c r="D83" s="216"/>
      <c r="E83" s="218"/>
      <c r="F83" s="216">
        <f t="shared" ref="F83" si="41">SUM(F84:F87)</f>
        <v>0</v>
      </c>
      <c r="G83" s="216"/>
      <c r="H83" s="218"/>
      <c r="I83" s="216">
        <f t="shared" ref="I83" si="42">SUM(I84:I87)</f>
        <v>0</v>
      </c>
      <c r="J83" s="216"/>
      <c r="K83" s="218"/>
    </row>
    <row r="84" spans="1:14" s="104" customFormat="1" ht="12" customHeight="1">
      <c r="A84" s="17" t="s">
        <v>275</v>
      </c>
      <c r="B84" s="11" t="s">
        <v>276</v>
      </c>
      <c r="C84" s="222"/>
      <c r="D84" s="269"/>
      <c r="E84" s="224"/>
      <c r="F84" s="222"/>
      <c r="G84" s="269"/>
      <c r="H84" s="224"/>
      <c r="I84" s="222"/>
      <c r="J84" s="269"/>
      <c r="K84" s="224"/>
      <c r="N84" s="293"/>
    </row>
    <row r="85" spans="1:14" s="104" customFormat="1" ht="12" customHeight="1">
      <c r="A85" s="18" t="s">
        <v>277</v>
      </c>
      <c r="B85" s="12" t="s">
        <v>278</v>
      </c>
      <c r="C85" s="222"/>
      <c r="D85" s="269"/>
      <c r="E85" s="224"/>
      <c r="F85" s="222"/>
      <c r="G85" s="269"/>
      <c r="H85" s="224"/>
      <c r="I85" s="222"/>
      <c r="J85" s="269"/>
      <c r="K85" s="224"/>
    </row>
    <row r="86" spans="1:14" s="104" customFormat="1" ht="12" customHeight="1">
      <c r="A86" s="18" t="s">
        <v>279</v>
      </c>
      <c r="B86" s="12" t="s">
        <v>280</v>
      </c>
      <c r="C86" s="222"/>
      <c r="D86" s="269"/>
      <c r="E86" s="224"/>
      <c r="F86" s="222"/>
      <c r="G86" s="269"/>
      <c r="H86" s="224"/>
      <c r="I86" s="222"/>
      <c r="J86" s="269"/>
      <c r="K86" s="224"/>
    </row>
    <row r="87" spans="1:14" s="3" customFormat="1" ht="12" customHeight="1" thickBot="1">
      <c r="A87" s="19" t="s">
        <v>281</v>
      </c>
      <c r="B87" s="13" t="s">
        <v>282</v>
      </c>
      <c r="C87" s="222"/>
      <c r="D87" s="269"/>
      <c r="E87" s="224"/>
      <c r="F87" s="222"/>
      <c r="G87" s="269"/>
      <c r="H87" s="224"/>
      <c r="I87" s="222"/>
      <c r="J87" s="269"/>
      <c r="K87" s="224"/>
    </row>
    <row r="88" spans="1:14" s="3" customFormat="1" ht="12" customHeight="1" thickBot="1">
      <c r="A88" s="15" t="s">
        <v>283</v>
      </c>
      <c r="B88" s="14" t="s">
        <v>284</v>
      </c>
      <c r="C88" s="231"/>
      <c r="D88" s="231"/>
      <c r="E88" s="218"/>
      <c r="F88" s="231"/>
      <c r="G88" s="231"/>
      <c r="H88" s="218"/>
      <c r="I88" s="231"/>
      <c r="J88" s="231"/>
      <c r="K88" s="218"/>
    </row>
    <row r="89" spans="1:14" s="3" customFormat="1" ht="12" customHeight="1" thickBot="1">
      <c r="A89" s="15" t="s">
        <v>285</v>
      </c>
      <c r="B89" s="14" t="s">
        <v>71</v>
      </c>
      <c r="C89" s="231"/>
      <c r="D89" s="231"/>
      <c r="E89" s="218"/>
      <c r="F89" s="231"/>
      <c r="G89" s="231"/>
      <c r="H89" s="218"/>
      <c r="I89" s="231"/>
      <c r="J89" s="231"/>
      <c r="K89" s="218"/>
    </row>
    <row r="90" spans="1:14" s="3" customFormat="1" ht="12" customHeight="1" thickBot="1">
      <c r="A90" s="15" t="s">
        <v>286</v>
      </c>
      <c r="B90" s="20" t="s">
        <v>287</v>
      </c>
      <c r="C90" s="216">
        <f t="shared" ref="C90" si="43">+C66+C70+C75+C78+C83+C89+C88</f>
        <v>4499807</v>
      </c>
      <c r="D90" s="238">
        <f>+E90-C90</f>
        <v>0</v>
      </c>
      <c r="E90" s="218">
        <f t="shared" ref="E90:F90" si="44">+E66+E70+E75+E78+E83+E89+E88</f>
        <v>4499807</v>
      </c>
      <c r="F90" s="216">
        <f t="shared" si="44"/>
        <v>40550238</v>
      </c>
      <c r="G90" s="238">
        <f>+H90-F90</f>
        <v>688023</v>
      </c>
      <c r="H90" s="218">
        <f t="shared" ref="H90:I90" si="45">+H66+H70+H75+H78+H83+H89+H88</f>
        <v>41238261</v>
      </c>
      <c r="I90" s="216">
        <f t="shared" si="45"/>
        <v>45050045</v>
      </c>
      <c r="J90" s="238">
        <f>+K90-I90</f>
        <v>688023</v>
      </c>
      <c r="K90" s="218">
        <f t="shared" ref="K90" si="46">+K66+K70+K75+K78+K83+K89+K88</f>
        <v>45738068</v>
      </c>
    </row>
    <row r="91" spans="1:14" s="3" customFormat="1" ht="12" customHeight="1" thickBot="1">
      <c r="A91" s="21" t="s">
        <v>288</v>
      </c>
      <c r="B91" s="22" t="s">
        <v>289</v>
      </c>
      <c r="C91" s="216">
        <f t="shared" ref="C91" si="47">+C65+C90</f>
        <v>4499807</v>
      </c>
      <c r="D91" s="238">
        <f>+E91-C91</f>
        <v>594015</v>
      </c>
      <c r="E91" s="240">
        <f t="shared" ref="E91:F91" si="48">+E65+E90</f>
        <v>5093822</v>
      </c>
      <c r="F91" s="216">
        <f t="shared" si="48"/>
        <v>40550238</v>
      </c>
      <c r="G91" s="238">
        <f>+H91-F91</f>
        <v>688023</v>
      </c>
      <c r="H91" s="218">
        <f t="shared" ref="H91:I91" si="49">+H65+H90</f>
        <v>41238261</v>
      </c>
      <c r="I91" s="216">
        <f t="shared" si="49"/>
        <v>45050045</v>
      </c>
      <c r="J91" s="238">
        <f>+K91-I91</f>
        <v>1282038</v>
      </c>
      <c r="K91" s="218">
        <f t="shared" ref="K91" si="50">+K65+K90</f>
        <v>46332083</v>
      </c>
    </row>
    <row r="92" spans="1:14" s="104" customFormat="1" ht="15" customHeight="1">
      <c r="A92" s="124"/>
      <c r="B92" s="125"/>
      <c r="C92" s="108"/>
      <c r="F92" s="108"/>
      <c r="I92" s="108"/>
    </row>
    <row r="93" spans="1:14" s="101" customFormat="1" ht="16.5" customHeight="1" thickBot="1">
      <c r="A93" s="281"/>
      <c r="B93" s="281" t="s">
        <v>4</v>
      </c>
      <c r="C93" s="281"/>
      <c r="D93" s="281"/>
      <c r="E93" s="281"/>
    </row>
    <row r="94" spans="1:14" s="3" customFormat="1" ht="12" customHeight="1" thickBot="1">
      <c r="A94" s="109" t="s">
        <v>15</v>
      </c>
      <c r="B94" s="110" t="s">
        <v>426</v>
      </c>
      <c r="C94" s="250">
        <f t="shared" ref="C94" si="51">+C95+C96+C97+C98+C99+C112</f>
        <v>4349004</v>
      </c>
      <c r="D94" s="250">
        <f t="shared" ref="D94:F94" si="52">+D95+D96+D97+D98+D99+D112</f>
        <v>215401.50000000279</v>
      </c>
      <c r="E94" s="251">
        <f t="shared" si="52"/>
        <v>4564406</v>
      </c>
      <c r="F94" s="232">
        <f t="shared" si="52"/>
        <v>39621040.5</v>
      </c>
      <c r="G94" s="232">
        <f>+H94-F94</f>
        <v>1458613.5</v>
      </c>
      <c r="H94" s="233">
        <f t="shared" ref="H94:I94" si="53">+H95+H96+H97+H98+H99+H112</f>
        <v>41079654</v>
      </c>
      <c r="I94" s="232">
        <f t="shared" si="53"/>
        <v>43970045</v>
      </c>
      <c r="J94" s="232">
        <f>+K94-I94</f>
        <v>1674015</v>
      </c>
      <c r="K94" s="233">
        <f t="shared" ref="K94" si="54">+K95+K96+K97+K98+K99+K112</f>
        <v>45644060</v>
      </c>
    </row>
    <row r="95" spans="1:14" ht="12" customHeight="1">
      <c r="A95" s="111" t="s">
        <v>133</v>
      </c>
      <c r="B95" s="126" t="s">
        <v>290</v>
      </c>
      <c r="C95" s="234">
        <v>2492140</v>
      </c>
      <c r="D95" s="234">
        <f t="shared" ref="D95:D97" si="55">+J95-G95</f>
        <v>197780.60000000149</v>
      </c>
      <c r="E95" s="235">
        <v>2689921</v>
      </c>
      <c r="F95" s="234">
        <f>I95*0.9</f>
        <v>22429263.600000001</v>
      </c>
      <c r="G95" s="234">
        <f>+H95-F95</f>
        <v>1780026.3999999985</v>
      </c>
      <c r="H95" s="235">
        <v>24209290</v>
      </c>
      <c r="I95" s="234">
        <v>24921404</v>
      </c>
      <c r="J95" s="234">
        <f>+K95-I95</f>
        <v>1977807</v>
      </c>
      <c r="K95" s="235">
        <v>26899211</v>
      </c>
    </row>
    <row r="96" spans="1:14" ht="12" customHeight="1">
      <c r="A96" s="103" t="s">
        <v>135</v>
      </c>
      <c r="B96" s="127" t="s">
        <v>20</v>
      </c>
      <c r="C96" s="222">
        <v>675140</v>
      </c>
      <c r="D96" s="222">
        <f t="shared" si="55"/>
        <v>111537.70000000019</v>
      </c>
      <c r="E96" s="224">
        <v>786678</v>
      </c>
      <c r="F96" s="222">
        <f>I96*0.9</f>
        <v>6076262.7000000002</v>
      </c>
      <c r="G96" s="222">
        <f>+H96-F96</f>
        <v>1003839.2999999998</v>
      </c>
      <c r="H96" s="224">
        <v>7080102</v>
      </c>
      <c r="I96" s="222">
        <v>6751403</v>
      </c>
      <c r="J96" s="222">
        <f>+K96-I96</f>
        <v>1115377</v>
      </c>
      <c r="K96" s="224">
        <v>7866780</v>
      </c>
    </row>
    <row r="97" spans="1:11" ht="12" customHeight="1">
      <c r="A97" s="103" t="s">
        <v>137</v>
      </c>
      <c r="B97" s="127" t="s">
        <v>291</v>
      </c>
      <c r="C97" s="225">
        <v>1181724</v>
      </c>
      <c r="D97" s="222">
        <f t="shared" si="55"/>
        <v>-93916.799999998882</v>
      </c>
      <c r="E97" s="227">
        <v>1087807</v>
      </c>
      <c r="F97" s="225">
        <f>I97*0.9</f>
        <v>10635514.200000001</v>
      </c>
      <c r="G97" s="222">
        <f>+H97-F97</f>
        <v>-845252.20000000112</v>
      </c>
      <c r="H97" s="227">
        <v>9790262</v>
      </c>
      <c r="I97" s="225">
        <v>11817238</v>
      </c>
      <c r="J97" s="222">
        <f>+K97-I97</f>
        <v>-939169</v>
      </c>
      <c r="K97" s="227">
        <v>10878069</v>
      </c>
    </row>
    <row r="98" spans="1:11" ht="12" customHeight="1">
      <c r="A98" s="103" t="s">
        <v>139</v>
      </c>
      <c r="B98" s="128" t="s">
        <v>26</v>
      </c>
      <c r="C98" s="225"/>
      <c r="D98" s="226"/>
      <c r="E98" s="227"/>
      <c r="F98" s="225">
        <v>480000</v>
      </c>
      <c r="G98" s="226">
        <f>+H98-F98</f>
        <v>-480000</v>
      </c>
      <c r="H98" s="227"/>
      <c r="I98" s="225">
        <v>480000</v>
      </c>
      <c r="J98" s="226">
        <f>+K98-I98</f>
        <v>-480000</v>
      </c>
      <c r="K98" s="227"/>
    </row>
    <row r="99" spans="1:11" ht="12" customHeight="1">
      <c r="A99" s="103" t="s">
        <v>292</v>
      </c>
      <c r="B99" s="129" t="s">
        <v>29</v>
      </c>
      <c r="C99" s="225"/>
      <c r="D99" s="226"/>
      <c r="E99" s="227"/>
      <c r="F99" s="225"/>
      <c r="G99" s="226"/>
      <c r="H99" s="227"/>
      <c r="I99" s="225"/>
      <c r="J99" s="226"/>
      <c r="K99" s="227"/>
    </row>
    <row r="100" spans="1:11" ht="12" customHeight="1">
      <c r="A100" s="103" t="s">
        <v>143</v>
      </c>
      <c r="B100" s="127" t="s">
        <v>293</v>
      </c>
      <c r="C100" s="225"/>
      <c r="D100" s="226"/>
      <c r="E100" s="227"/>
      <c r="F100" s="225"/>
      <c r="G100" s="226"/>
      <c r="H100" s="227"/>
      <c r="I100" s="225"/>
      <c r="J100" s="226"/>
      <c r="K100" s="227"/>
    </row>
    <row r="101" spans="1:11" ht="12" customHeight="1">
      <c r="A101" s="103" t="s">
        <v>294</v>
      </c>
      <c r="B101" s="130" t="s">
        <v>295</v>
      </c>
      <c r="C101" s="225"/>
      <c r="D101" s="226"/>
      <c r="E101" s="227"/>
      <c r="F101" s="225"/>
      <c r="G101" s="226"/>
      <c r="H101" s="227"/>
      <c r="I101" s="225"/>
      <c r="J101" s="226"/>
      <c r="K101" s="227"/>
    </row>
    <row r="102" spans="1:11" ht="12" customHeight="1">
      <c r="A102" s="103" t="s">
        <v>296</v>
      </c>
      <c r="B102" s="130" t="s">
        <v>297</v>
      </c>
      <c r="C102" s="225"/>
      <c r="D102" s="226"/>
      <c r="E102" s="227"/>
      <c r="F102" s="225"/>
      <c r="G102" s="226"/>
      <c r="H102" s="227"/>
      <c r="I102" s="225"/>
      <c r="J102" s="226"/>
      <c r="K102" s="227"/>
    </row>
    <row r="103" spans="1:11" ht="12" customHeight="1">
      <c r="A103" s="103" t="s">
        <v>298</v>
      </c>
      <c r="B103" s="130" t="s">
        <v>299</v>
      </c>
      <c r="C103" s="225"/>
      <c r="D103" s="226"/>
      <c r="E103" s="227"/>
      <c r="F103" s="225"/>
      <c r="G103" s="226"/>
      <c r="H103" s="227"/>
      <c r="I103" s="225"/>
      <c r="J103" s="226"/>
      <c r="K103" s="227"/>
    </row>
    <row r="104" spans="1:11" ht="12" customHeight="1">
      <c r="A104" s="103" t="s">
        <v>300</v>
      </c>
      <c r="B104" s="131" t="s">
        <v>301</v>
      </c>
      <c r="C104" s="225"/>
      <c r="D104" s="226"/>
      <c r="E104" s="227"/>
      <c r="F104" s="225"/>
      <c r="G104" s="226"/>
      <c r="H104" s="227"/>
      <c r="I104" s="225"/>
      <c r="J104" s="226"/>
      <c r="K104" s="227"/>
    </row>
    <row r="105" spans="1:11" ht="12" customHeight="1">
      <c r="A105" s="103" t="s">
        <v>302</v>
      </c>
      <c r="B105" s="131" t="s">
        <v>303</v>
      </c>
      <c r="C105" s="225"/>
      <c r="D105" s="226"/>
      <c r="E105" s="227"/>
      <c r="F105" s="225"/>
      <c r="G105" s="226"/>
      <c r="H105" s="227"/>
      <c r="I105" s="225"/>
      <c r="J105" s="226"/>
      <c r="K105" s="227"/>
    </row>
    <row r="106" spans="1:11" ht="12" customHeight="1">
      <c r="A106" s="103" t="s">
        <v>304</v>
      </c>
      <c r="B106" s="130" t="s">
        <v>305</v>
      </c>
      <c r="C106" s="225"/>
      <c r="D106" s="226"/>
      <c r="E106" s="227"/>
      <c r="F106" s="225"/>
      <c r="G106" s="226"/>
      <c r="H106" s="227"/>
      <c r="I106" s="225"/>
      <c r="J106" s="226"/>
      <c r="K106" s="227"/>
    </row>
    <row r="107" spans="1:11" ht="12" customHeight="1">
      <c r="A107" s="103" t="s">
        <v>306</v>
      </c>
      <c r="B107" s="130" t="s">
        <v>307</v>
      </c>
      <c r="C107" s="225"/>
      <c r="D107" s="226"/>
      <c r="E107" s="227"/>
      <c r="F107" s="225"/>
      <c r="G107" s="226"/>
      <c r="H107" s="227"/>
      <c r="I107" s="225"/>
      <c r="J107" s="226"/>
      <c r="K107" s="227"/>
    </row>
    <row r="108" spans="1:11" ht="12" customHeight="1">
      <c r="A108" s="103" t="s">
        <v>308</v>
      </c>
      <c r="B108" s="131" t="s">
        <v>309</v>
      </c>
      <c r="C108" s="222"/>
      <c r="D108" s="226"/>
      <c r="E108" s="227"/>
      <c r="F108" s="222"/>
      <c r="G108" s="226"/>
      <c r="H108" s="227"/>
      <c r="I108" s="222"/>
      <c r="J108" s="226"/>
      <c r="K108" s="227"/>
    </row>
    <row r="109" spans="1:11" ht="12" customHeight="1">
      <c r="A109" s="112" t="s">
        <v>310</v>
      </c>
      <c r="B109" s="133" t="s">
        <v>311</v>
      </c>
      <c r="C109" s="225"/>
      <c r="D109" s="226"/>
      <c r="E109" s="227"/>
      <c r="F109" s="225"/>
      <c r="G109" s="226"/>
      <c r="H109" s="227"/>
      <c r="I109" s="225"/>
      <c r="J109" s="226"/>
      <c r="K109" s="227"/>
    </row>
    <row r="110" spans="1:11" ht="12" customHeight="1">
      <c r="A110" s="103" t="s">
        <v>312</v>
      </c>
      <c r="B110" s="133" t="s">
        <v>313</v>
      </c>
      <c r="C110" s="225"/>
      <c r="D110" s="226"/>
      <c r="E110" s="227"/>
      <c r="F110" s="225"/>
      <c r="G110" s="226"/>
      <c r="H110" s="227"/>
      <c r="I110" s="225"/>
      <c r="J110" s="226"/>
      <c r="K110" s="227"/>
    </row>
    <row r="111" spans="1:11" ht="12" customHeight="1">
      <c r="A111" s="103" t="s">
        <v>314</v>
      </c>
      <c r="B111" s="131" t="s">
        <v>315</v>
      </c>
      <c r="C111" s="222"/>
      <c r="D111" s="223"/>
      <c r="E111" s="224"/>
      <c r="F111" s="222"/>
      <c r="G111" s="223"/>
      <c r="H111" s="224"/>
      <c r="I111" s="222"/>
      <c r="J111" s="223"/>
      <c r="K111" s="224"/>
    </row>
    <row r="112" spans="1:11" ht="12" customHeight="1">
      <c r="A112" s="103" t="s">
        <v>316</v>
      </c>
      <c r="B112" s="128" t="s">
        <v>32</v>
      </c>
      <c r="C112" s="222"/>
      <c r="D112" s="223"/>
      <c r="E112" s="224"/>
      <c r="F112" s="222"/>
      <c r="G112" s="223"/>
      <c r="H112" s="224"/>
      <c r="I112" s="222"/>
      <c r="J112" s="223"/>
      <c r="K112" s="224"/>
    </row>
    <row r="113" spans="1:11" ht="12" customHeight="1">
      <c r="A113" s="105" t="s">
        <v>317</v>
      </c>
      <c r="B113" s="127" t="s">
        <v>318</v>
      </c>
      <c r="C113" s="225"/>
      <c r="D113" s="226"/>
      <c r="E113" s="227"/>
      <c r="F113" s="225"/>
      <c r="G113" s="226"/>
      <c r="H113" s="227"/>
      <c r="I113" s="225"/>
      <c r="J113" s="226"/>
      <c r="K113" s="227"/>
    </row>
    <row r="114" spans="1:11" ht="12" customHeight="1" thickBot="1">
      <c r="A114" s="113" t="s">
        <v>319</v>
      </c>
      <c r="B114" s="134" t="s">
        <v>320</v>
      </c>
      <c r="C114" s="236"/>
      <c r="D114" s="228"/>
      <c r="E114" s="237"/>
      <c r="F114" s="236"/>
      <c r="G114" s="228"/>
      <c r="H114" s="237"/>
      <c r="I114" s="236"/>
      <c r="J114" s="228"/>
      <c r="K114" s="237"/>
    </row>
    <row r="115" spans="1:11" ht="12" customHeight="1" thickBot="1">
      <c r="A115" s="106" t="s">
        <v>18</v>
      </c>
      <c r="B115" s="107" t="s">
        <v>427</v>
      </c>
      <c r="C115" s="216">
        <f t="shared" ref="C115" si="56">+C116+C118+C120</f>
        <v>0</v>
      </c>
      <c r="D115" s="217">
        <f t="shared" ref="D115" si="57">+D116+D118+D120</f>
        <v>0</v>
      </c>
      <c r="E115" s="218"/>
      <c r="F115" s="216">
        <f t="shared" ref="F115" si="58">+F116+F118+F120</f>
        <v>1080000</v>
      </c>
      <c r="G115" s="217">
        <f>+H115-F115</f>
        <v>-391977</v>
      </c>
      <c r="H115" s="218">
        <f t="shared" ref="H115:I115" si="59">+H116+H118+H120</f>
        <v>688023</v>
      </c>
      <c r="I115" s="216">
        <f t="shared" si="59"/>
        <v>1080000</v>
      </c>
      <c r="J115" s="217">
        <f>+K115-I115</f>
        <v>-391977</v>
      </c>
      <c r="K115" s="218">
        <f t="shared" ref="K115" si="60">+K116+K118+K120</f>
        <v>688023</v>
      </c>
    </row>
    <row r="116" spans="1:11" ht="12" customHeight="1">
      <c r="A116" s="102" t="s">
        <v>146</v>
      </c>
      <c r="B116" s="127" t="s">
        <v>85</v>
      </c>
      <c r="C116" s="219"/>
      <c r="D116" s="220"/>
      <c r="E116" s="221"/>
      <c r="F116" s="219">
        <v>1080000</v>
      </c>
      <c r="G116" s="220">
        <f>+H116-F116</f>
        <v>-391977</v>
      </c>
      <c r="H116" s="221">
        <v>688023</v>
      </c>
      <c r="I116" s="219">
        <v>1080000</v>
      </c>
      <c r="J116" s="220">
        <f>+K116-I116</f>
        <v>-391977</v>
      </c>
      <c r="K116" s="221">
        <v>688023</v>
      </c>
    </row>
    <row r="117" spans="1:11" ht="12" customHeight="1">
      <c r="A117" s="102" t="s">
        <v>148</v>
      </c>
      <c r="B117" s="135" t="s">
        <v>321</v>
      </c>
      <c r="C117" s="219"/>
      <c r="D117" s="220"/>
      <c r="E117" s="221"/>
      <c r="F117" s="219"/>
      <c r="G117" s="220"/>
      <c r="H117" s="221"/>
      <c r="I117" s="219"/>
      <c r="J117" s="220"/>
      <c r="K117" s="221"/>
    </row>
    <row r="118" spans="1:11" ht="12" customHeight="1">
      <c r="A118" s="102" t="s">
        <v>150</v>
      </c>
      <c r="B118" s="135" t="s">
        <v>89</v>
      </c>
      <c r="C118" s="222"/>
      <c r="D118" s="223"/>
      <c r="E118" s="224"/>
      <c r="F118" s="222"/>
      <c r="G118" s="223"/>
      <c r="H118" s="224"/>
      <c r="I118" s="222"/>
      <c r="J118" s="223"/>
      <c r="K118" s="224"/>
    </row>
    <row r="119" spans="1:11" ht="12" customHeight="1">
      <c r="A119" s="102" t="s">
        <v>152</v>
      </c>
      <c r="B119" s="135" t="s">
        <v>322</v>
      </c>
      <c r="C119" s="222"/>
      <c r="D119" s="223"/>
      <c r="E119" s="224"/>
      <c r="F119" s="222"/>
      <c r="G119" s="223"/>
      <c r="H119" s="224"/>
      <c r="I119" s="222"/>
      <c r="J119" s="223"/>
      <c r="K119" s="224"/>
    </row>
    <row r="120" spans="1:11" ht="12" customHeight="1">
      <c r="A120" s="102" t="s">
        <v>154</v>
      </c>
      <c r="B120" s="23" t="s">
        <v>93</v>
      </c>
      <c r="C120" s="222"/>
      <c r="D120" s="223"/>
      <c r="E120" s="224"/>
      <c r="F120" s="222"/>
      <c r="G120" s="223"/>
      <c r="H120" s="224"/>
      <c r="I120" s="222"/>
      <c r="J120" s="223"/>
      <c r="K120" s="224"/>
    </row>
    <row r="121" spans="1:11" ht="12" customHeight="1">
      <c r="A121" s="102" t="s">
        <v>156</v>
      </c>
      <c r="B121" s="24" t="s">
        <v>323</v>
      </c>
      <c r="C121" s="222"/>
      <c r="D121" s="223"/>
      <c r="E121" s="224"/>
      <c r="F121" s="222"/>
      <c r="G121" s="223"/>
      <c r="H121" s="224"/>
      <c r="I121" s="222"/>
      <c r="J121" s="223"/>
      <c r="K121" s="224"/>
    </row>
    <row r="122" spans="1:11" ht="12" customHeight="1">
      <c r="A122" s="102" t="s">
        <v>324</v>
      </c>
      <c r="B122" s="136" t="s">
        <v>325</v>
      </c>
      <c r="C122" s="222"/>
      <c r="D122" s="223"/>
      <c r="E122" s="224"/>
      <c r="F122" s="222"/>
      <c r="G122" s="223"/>
      <c r="H122" s="224"/>
      <c r="I122" s="222"/>
      <c r="J122" s="223"/>
      <c r="K122" s="224"/>
    </row>
    <row r="123" spans="1:11" ht="12" customHeight="1">
      <c r="A123" s="102" t="s">
        <v>326</v>
      </c>
      <c r="B123" s="131" t="s">
        <v>303</v>
      </c>
      <c r="C123" s="222"/>
      <c r="D123" s="223"/>
      <c r="E123" s="224"/>
      <c r="F123" s="222"/>
      <c r="G123" s="223"/>
      <c r="H123" s="224"/>
      <c r="I123" s="222"/>
      <c r="J123" s="223"/>
      <c r="K123" s="224"/>
    </row>
    <row r="124" spans="1:11" ht="12" customHeight="1">
      <c r="A124" s="102" t="s">
        <v>327</v>
      </c>
      <c r="B124" s="131" t="s">
        <v>328</v>
      </c>
      <c r="C124" s="222"/>
      <c r="D124" s="223"/>
      <c r="E124" s="224"/>
      <c r="F124" s="222"/>
      <c r="G124" s="223"/>
      <c r="H124" s="224"/>
      <c r="I124" s="222"/>
      <c r="J124" s="223"/>
      <c r="K124" s="224"/>
    </row>
    <row r="125" spans="1:11" ht="12" customHeight="1">
      <c r="A125" s="102" t="s">
        <v>329</v>
      </c>
      <c r="B125" s="131" t="s">
        <v>330</v>
      </c>
      <c r="C125" s="222"/>
      <c r="D125" s="223"/>
      <c r="E125" s="224"/>
      <c r="F125" s="222"/>
      <c r="G125" s="223"/>
      <c r="H125" s="224"/>
      <c r="I125" s="222"/>
      <c r="J125" s="223"/>
      <c r="K125" s="224"/>
    </row>
    <row r="126" spans="1:11" ht="12" customHeight="1">
      <c r="A126" s="102" t="s">
        <v>331</v>
      </c>
      <c r="B126" s="131" t="s">
        <v>309</v>
      </c>
      <c r="C126" s="222"/>
      <c r="D126" s="223"/>
      <c r="E126" s="224"/>
      <c r="F126" s="222"/>
      <c r="G126" s="223"/>
      <c r="H126" s="224"/>
      <c r="I126" s="222"/>
      <c r="J126" s="223"/>
      <c r="K126" s="224"/>
    </row>
    <row r="127" spans="1:11" ht="12" customHeight="1">
      <c r="A127" s="102" t="s">
        <v>332</v>
      </c>
      <c r="B127" s="131" t="s">
        <v>333</v>
      </c>
      <c r="C127" s="222"/>
      <c r="D127" s="223"/>
      <c r="E127" s="224"/>
      <c r="F127" s="222"/>
      <c r="G127" s="223"/>
      <c r="H127" s="224"/>
      <c r="I127" s="222"/>
      <c r="J127" s="223"/>
      <c r="K127" s="224"/>
    </row>
    <row r="128" spans="1:11" ht="12" customHeight="1" thickBot="1">
      <c r="A128" s="112" t="s">
        <v>334</v>
      </c>
      <c r="B128" s="131" t="s">
        <v>335</v>
      </c>
      <c r="C128" s="225"/>
      <c r="D128" s="226"/>
      <c r="E128" s="227"/>
      <c r="F128" s="225"/>
      <c r="G128" s="226"/>
      <c r="H128" s="227"/>
      <c r="I128" s="225"/>
      <c r="J128" s="226"/>
      <c r="K128" s="227"/>
    </row>
    <row r="129" spans="1:11" ht="12" customHeight="1" thickBot="1">
      <c r="A129" s="106" t="s">
        <v>21</v>
      </c>
      <c r="B129" s="137" t="s">
        <v>336</v>
      </c>
      <c r="C129" s="216">
        <f t="shared" ref="C129" si="61">+C94+C115</f>
        <v>4349004</v>
      </c>
      <c r="D129" s="217">
        <f t="shared" ref="D129:F129" si="62">+D94+D115</f>
        <v>215401.50000000279</v>
      </c>
      <c r="E129" s="218">
        <f t="shared" si="62"/>
        <v>4564406</v>
      </c>
      <c r="F129" s="216">
        <f t="shared" si="62"/>
        <v>40701040.5</v>
      </c>
      <c r="G129" s="217">
        <f>+H129-F129</f>
        <v>1066636.5</v>
      </c>
      <c r="H129" s="218">
        <f t="shared" ref="H129:I129" si="63">+H94+H115</f>
        <v>41767677</v>
      </c>
      <c r="I129" s="216">
        <f t="shared" si="63"/>
        <v>45050045</v>
      </c>
      <c r="J129" s="217">
        <f>+K129-I129</f>
        <v>1282038</v>
      </c>
      <c r="K129" s="218">
        <f t="shared" ref="K129" si="64">+K94+K115</f>
        <v>46332083</v>
      </c>
    </row>
    <row r="130" spans="1:11" ht="12" customHeight="1" thickBot="1">
      <c r="A130" s="106" t="s">
        <v>24</v>
      </c>
      <c r="B130" s="137" t="s">
        <v>337</v>
      </c>
      <c r="C130" s="216">
        <f t="shared" ref="C130" si="65">+C131+C132+C133</f>
        <v>0</v>
      </c>
      <c r="D130" s="217">
        <f t="shared" ref="D130:G130" si="66">+D131+D132+D133</f>
        <v>0</v>
      </c>
      <c r="E130" s="218"/>
      <c r="F130" s="216">
        <f t="shared" ref="F130" si="67">+F131+F132+F133</f>
        <v>0</v>
      </c>
      <c r="G130" s="217">
        <f t="shared" si="66"/>
        <v>0</v>
      </c>
      <c r="H130" s="218"/>
      <c r="I130" s="216">
        <f t="shared" ref="I130" si="68">+I131+I132+I133</f>
        <v>0</v>
      </c>
      <c r="J130" s="217"/>
      <c r="K130" s="218"/>
    </row>
    <row r="131" spans="1:11" s="3" customFormat="1" ht="12" customHeight="1">
      <c r="A131" s="102" t="s">
        <v>173</v>
      </c>
      <c r="B131" s="138" t="s">
        <v>338</v>
      </c>
      <c r="C131" s="222"/>
      <c r="D131" s="223"/>
      <c r="E131" s="224"/>
      <c r="F131" s="222"/>
      <c r="G131" s="223"/>
      <c r="H131" s="224"/>
      <c r="I131" s="222"/>
      <c r="J131" s="223"/>
      <c r="K131" s="224"/>
    </row>
    <row r="132" spans="1:11" ht="12" customHeight="1">
      <c r="A132" s="102" t="s">
        <v>175</v>
      </c>
      <c r="B132" s="138" t="s">
        <v>339</v>
      </c>
      <c r="C132" s="222"/>
      <c r="D132" s="223"/>
      <c r="E132" s="224"/>
      <c r="F132" s="222"/>
      <c r="G132" s="223"/>
      <c r="H132" s="224"/>
      <c r="I132" s="222"/>
      <c r="J132" s="223"/>
      <c r="K132" s="224"/>
    </row>
    <row r="133" spans="1:11" ht="12" customHeight="1" thickBot="1">
      <c r="A133" s="112" t="s">
        <v>177</v>
      </c>
      <c r="B133" s="139" t="s">
        <v>340</v>
      </c>
      <c r="C133" s="222"/>
      <c r="D133" s="223"/>
      <c r="E133" s="224"/>
      <c r="F133" s="222"/>
      <c r="G133" s="223"/>
      <c r="H133" s="224"/>
      <c r="I133" s="222"/>
      <c r="J133" s="223"/>
      <c r="K133" s="224"/>
    </row>
    <row r="134" spans="1:11" ht="12" customHeight="1" thickBot="1">
      <c r="A134" s="106" t="s">
        <v>27</v>
      </c>
      <c r="B134" s="137" t="s">
        <v>341</v>
      </c>
      <c r="C134" s="216">
        <f t="shared" ref="C134" si="69">+C135+C136+C137+C138+C139+C140</f>
        <v>0</v>
      </c>
      <c r="D134" s="217">
        <f t="shared" ref="D134:G134" si="70">+D135+D136+D137+D138+D139+D140</f>
        <v>0</v>
      </c>
      <c r="E134" s="218"/>
      <c r="F134" s="216">
        <f t="shared" ref="F134" si="71">+F135+F136+F137+F138+F139+F140</f>
        <v>0</v>
      </c>
      <c r="G134" s="217">
        <f t="shared" si="70"/>
        <v>0</v>
      </c>
      <c r="H134" s="218"/>
      <c r="I134" s="216">
        <f t="shared" ref="I134" si="72">+I135+I136+I137+I138+I139+I140</f>
        <v>0</v>
      </c>
      <c r="J134" s="217"/>
      <c r="K134" s="218"/>
    </row>
    <row r="135" spans="1:11" ht="12" customHeight="1">
      <c r="A135" s="102" t="s">
        <v>188</v>
      </c>
      <c r="B135" s="138" t="s">
        <v>342</v>
      </c>
      <c r="C135" s="222"/>
      <c r="D135" s="223"/>
      <c r="E135" s="224"/>
      <c r="F135" s="222"/>
      <c r="G135" s="223"/>
      <c r="H135" s="224"/>
      <c r="I135" s="222"/>
      <c r="J135" s="223"/>
      <c r="K135" s="224"/>
    </row>
    <row r="136" spans="1:11" ht="12" customHeight="1">
      <c r="A136" s="102" t="s">
        <v>190</v>
      </c>
      <c r="B136" s="138" t="s">
        <v>343</v>
      </c>
      <c r="C136" s="222"/>
      <c r="D136" s="223"/>
      <c r="E136" s="224"/>
      <c r="F136" s="222"/>
      <c r="G136" s="223"/>
      <c r="H136" s="224"/>
      <c r="I136" s="222"/>
      <c r="J136" s="223"/>
      <c r="K136" s="224"/>
    </row>
    <row r="137" spans="1:11" ht="12" customHeight="1">
      <c r="A137" s="102" t="s">
        <v>192</v>
      </c>
      <c r="B137" s="138" t="s">
        <v>344</v>
      </c>
      <c r="C137" s="222"/>
      <c r="D137" s="223"/>
      <c r="E137" s="224"/>
      <c r="F137" s="222"/>
      <c r="G137" s="223"/>
      <c r="H137" s="224"/>
      <c r="I137" s="222"/>
      <c r="J137" s="223"/>
      <c r="K137" s="224"/>
    </row>
    <row r="138" spans="1:11" ht="12" customHeight="1">
      <c r="A138" s="102" t="s">
        <v>194</v>
      </c>
      <c r="B138" s="138" t="s">
        <v>345</v>
      </c>
      <c r="C138" s="222"/>
      <c r="D138" s="223"/>
      <c r="E138" s="224"/>
      <c r="F138" s="222"/>
      <c r="G138" s="223"/>
      <c r="H138" s="224"/>
      <c r="I138" s="222"/>
      <c r="J138" s="223"/>
      <c r="K138" s="224"/>
    </row>
    <row r="139" spans="1:11" ht="12" customHeight="1">
      <c r="A139" s="102" t="s">
        <v>196</v>
      </c>
      <c r="B139" s="138" t="s">
        <v>346</v>
      </c>
      <c r="C139" s="222"/>
      <c r="D139" s="223"/>
      <c r="E139" s="224"/>
      <c r="F139" s="222"/>
      <c r="G139" s="223"/>
      <c r="H139" s="224"/>
      <c r="I139" s="222"/>
      <c r="J139" s="223"/>
      <c r="K139" s="224"/>
    </row>
    <row r="140" spans="1:11" s="3" customFormat="1" ht="12" customHeight="1" thickBot="1">
      <c r="A140" s="112" t="s">
        <v>198</v>
      </c>
      <c r="B140" s="139" t="s">
        <v>347</v>
      </c>
      <c r="C140" s="222"/>
      <c r="D140" s="223"/>
      <c r="E140" s="224"/>
      <c r="F140" s="222"/>
      <c r="G140" s="223"/>
      <c r="H140" s="224"/>
      <c r="I140" s="222"/>
      <c r="J140" s="223"/>
      <c r="K140" s="224"/>
    </row>
    <row r="141" spans="1:11" ht="12" customHeight="1" thickBot="1">
      <c r="A141" s="106" t="s">
        <v>30</v>
      </c>
      <c r="B141" s="137" t="s">
        <v>348</v>
      </c>
      <c r="C141" s="238">
        <f t="shared" ref="C141" si="73">+C142+C143+C145+C146+C144</f>
        <v>0</v>
      </c>
      <c r="D141" s="239">
        <f t="shared" ref="D141:G141" si="74">+D142+D143+D145+D146+D144</f>
        <v>0</v>
      </c>
      <c r="E141" s="240"/>
      <c r="F141" s="238">
        <f t="shared" ref="F141" si="75">+F142+F143+F145+F146+F144</f>
        <v>0</v>
      </c>
      <c r="G141" s="239">
        <f t="shared" si="74"/>
        <v>0</v>
      </c>
      <c r="H141" s="240"/>
      <c r="I141" s="238">
        <f t="shared" ref="I141" si="76">+I142+I143+I145+I146+I144</f>
        <v>0</v>
      </c>
      <c r="J141" s="239"/>
      <c r="K141" s="240"/>
    </row>
    <row r="142" spans="1:11">
      <c r="A142" s="102" t="s">
        <v>211</v>
      </c>
      <c r="B142" s="138" t="s">
        <v>349</v>
      </c>
      <c r="C142" s="222"/>
      <c r="D142" s="223"/>
      <c r="E142" s="224"/>
      <c r="F142" s="222"/>
      <c r="G142" s="223"/>
      <c r="H142" s="224"/>
      <c r="I142" s="222"/>
      <c r="J142" s="223"/>
      <c r="K142" s="224"/>
    </row>
    <row r="143" spans="1:11" ht="12" customHeight="1">
      <c r="A143" s="102" t="s">
        <v>213</v>
      </c>
      <c r="B143" s="138" t="s">
        <v>350</v>
      </c>
      <c r="C143" s="222"/>
      <c r="D143" s="223"/>
      <c r="E143" s="224"/>
      <c r="F143" s="222"/>
      <c r="G143" s="223"/>
      <c r="H143" s="224"/>
      <c r="I143" s="222"/>
      <c r="J143" s="223"/>
      <c r="K143" s="224"/>
    </row>
    <row r="144" spans="1:11" ht="12" customHeight="1">
      <c r="A144" s="102" t="s">
        <v>215</v>
      </c>
      <c r="B144" s="138" t="s">
        <v>351</v>
      </c>
      <c r="C144" s="222"/>
      <c r="D144" s="223"/>
      <c r="E144" s="224"/>
      <c r="F144" s="222"/>
      <c r="G144" s="223"/>
      <c r="H144" s="224"/>
      <c r="I144" s="222"/>
      <c r="J144" s="223"/>
      <c r="K144" s="224"/>
    </row>
    <row r="145" spans="1:11" s="3" customFormat="1" ht="12" customHeight="1">
      <c r="A145" s="102" t="s">
        <v>217</v>
      </c>
      <c r="B145" s="138" t="s">
        <v>63</v>
      </c>
      <c r="C145" s="222"/>
      <c r="D145" s="223"/>
      <c r="E145" s="224"/>
      <c r="F145" s="222"/>
      <c r="G145" s="223"/>
      <c r="H145" s="224"/>
      <c r="I145" s="222"/>
      <c r="J145" s="223"/>
      <c r="K145" s="224"/>
    </row>
    <row r="146" spans="1:11" s="3" customFormat="1" ht="12" customHeight="1" thickBot="1">
      <c r="A146" s="112" t="s">
        <v>219</v>
      </c>
      <c r="B146" s="139" t="s">
        <v>108</v>
      </c>
      <c r="C146" s="222"/>
      <c r="D146" s="223"/>
      <c r="E146" s="224"/>
      <c r="F146" s="222"/>
      <c r="G146" s="223"/>
      <c r="H146" s="224"/>
      <c r="I146" s="222"/>
      <c r="J146" s="223"/>
      <c r="K146" s="224"/>
    </row>
    <row r="147" spans="1:11" s="3" customFormat="1" ht="12" customHeight="1" thickBot="1">
      <c r="A147" s="106" t="s">
        <v>33</v>
      </c>
      <c r="B147" s="137" t="s">
        <v>352</v>
      </c>
      <c r="C147" s="241">
        <f t="shared" ref="C147" si="77">+C148+C149+C150+C151+C152</f>
        <v>0</v>
      </c>
      <c r="D147" s="242">
        <f t="shared" ref="D147:G147" si="78">+D148+D149+D150+D151+D152</f>
        <v>0</v>
      </c>
      <c r="E147" s="243"/>
      <c r="F147" s="241">
        <f t="shared" ref="F147" si="79">+F148+F149+F150+F151+F152</f>
        <v>0</v>
      </c>
      <c r="G147" s="242">
        <f t="shared" si="78"/>
        <v>0</v>
      </c>
      <c r="H147" s="243"/>
      <c r="I147" s="241">
        <f t="shared" ref="I147" si="80">+I148+I149+I150+I151+I152</f>
        <v>0</v>
      </c>
      <c r="J147" s="242"/>
      <c r="K147" s="243"/>
    </row>
    <row r="148" spans="1:11" s="3" customFormat="1" ht="12" customHeight="1">
      <c r="A148" s="102" t="s">
        <v>223</v>
      </c>
      <c r="B148" s="138" t="s">
        <v>353</v>
      </c>
      <c r="C148" s="222"/>
      <c r="D148" s="223"/>
      <c r="E148" s="224"/>
      <c r="F148" s="222"/>
      <c r="G148" s="223"/>
      <c r="H148" s="224"/>
      <c r="I148" s="222"/>
      <c r="J148" s="223"/>
      <c r="K148" s="224"/>
    </row>
    <row r="149" spans="1:11" s="3" customFormat="1" ht="12" customHeight="1">
      <c r="A149" s="102" t="s">
        <v>225</v>
      </c>
      <c r="B149" s="138" t="s">
        <v>354</v>
      </c>
      <c r="C149" s="222"/>
      <c r="D149" s="223"/>
      <c r="E149" s="224"/>
      <c r="F149" s="222"/>
      <c r="G149" s="223"/>
      <c r="H149" s="224"/>
      <c r="I149" s="222"/>
      <c r="J149" s="223"/>
      <c r="K149" s="224"/>
    </row>
    <row r="150" spans="1:11" s="3" customFormat="1" ht="12" customHeight="1">
      <c r="A150" s="102" t="s">
        <v>227</v>
      </c>
      <c r="B150" s="138" t="s">
        <v>355</v>
      </c>
      <c r="C150" s="222"/>
      <c r="D150" s="223"/>
      <c r="E150" s="224"/>
      <c r="F150" s="222"/>
      <c r="G150" s="223"/>
      <c r="H150" s="224"/>
      <c r="I150" s="222"/>
      <c r="J150" s="223"/>
      <c r="K150" s="224"/>
    </row>
    <row r="151" spans="1:11" s="3" customFormat="1" ht="12" customHeight="1">
      <c r="A151" s="102" t="s">
        <v>229</v>
      </c>
      <c r="B151" s="138" t="s">
        <v>356</v>
      </c>
      <c r="C151" s="222"/>
      <c r="D151" s="223"/>
      <c r="E151" s="224"/>
      <c r="F151" s="222"/>
      <c r="G151" s="223"/>
      <c r="H151" s="224"/>
      <c r="I151" s="222"/>
      <c r="J151" s="223"/>
      <c r="K151" s="224"/>
    </row>
    <row r="152" spans="1:11" ht="12.75" customHeight="1" thickBot="1">
      <c r="A152" s="112" t="s">
        <v>357</v>
      </c>
      <c r="B152" s="139" t="s">
        <v>358</v>
      </c>
      <c r="C152" s="225"/>
      <c r="D152" s="226"/>
      <c r="E152" s="227"/>
      <c r="F152" s="225"/>
      <c r="G152" s="226"/>
      <c r="H152" s="227"/>
      <c r="I152" s="225"/>
      <c r="J152" s="226"/>
      <c r="K152" s="227"/>
    </row>
    <row r="153" spans="1:11" ht="12.75" customHeight="1" thickBot="1">
      <c r="A153" s="114" t="s">
        <v>35</v>
      </c>
      <c r="B153" s="137" t="s">
        <v>66</v>
      </c>
      <c r="C153" s="244"/>
      <c r="D153" s="245"/>
      <c r="E153" s="243"/>
      <c r="F153" s="244"/>
      <c r="G153" s="245"/>
      <c r="H153" s="243"/>
      <c r="I153" s="244"/>
      <c r="J153" s="245"/>
      <c r="K153" s="243"/>
    </row>
    <row r="154" spans="1:11" ht="12.75" customHeight="1" thickBot="1">
      <c r="A154" s="114" t="s">
        <v>36</v>
      </c>
      <c r="B154" s="137" t="s">
        <v>69</v>
      </c>
      <c r="C154" s="244"/>
      <c r="D154" s="245"/>
      <c r="E154" s="243"/>
      <c r="F154" s="244"/>
      <c r="G154" s="245"/>
      <c r="H154" s="243"/>
      <c r="I154" s="244"/>
      <c r="J154" s="245"/>
      <c r="K154" s="243"/>
    </row>
    <row r="155" spans="1:11" ht="12" customHeight="1" thickBot="1">
      <c r="A155" s="106" t="s">
        <v>37</v>
      </c>
      <c r="B155" s="137" t="s">
        <v>359</v>
      </c>
      <c r="C155" s="246">
        <f t="shared" ref="C155" si="81">+C130+C134+C141+C147+C153+C154</f>
        <v>0</v>
      </c>
      <c r="D155" s="247">
        <f t="shared" ref="D155:G155" si="82">+D130+D134+D141+D147+D153+D154</f>
        <v>0</v>
      </c>
      <c r="E155" s="248"/>
      <c r="F155" s="246">
        <f t="shared" ref="F155" si="83">+F130+F134+F141+F147+F153+F154</f>
        <v>0</v>
      </c>
      <c r="G155" s="247">
        <f t="shared" si="82"/>
        <v>0</v>
      </c>
      <c r="H155" s="248"/>
      <c r="I155" s="246">
        <f t="shared" ref="I155" si="84">+I130+I134+I141+I147+I153+I154</f>
        <v>0</v>
      </c>
      <c r="J155" s="247"/>
      <c r="K155" s="248"/>
    </row>
    <row r="156" spans="1:11" ht="15" customHeight="1" thickBot="1">
      <c r="A156" s="25" t="s">
        <v>38</v>
      </c>
      <c r="B156" s="26" t="s">
        <v>360</v>
      </c>
      <c r="C156" s="246">
        <f t="shared" ref="C156" si="85">+C129+C155</f>
        <v>4349004</v>
      </c>
      <c r="D156" s="247">
        <f t="shared" ref="D156:F156" si="86">+D129+D155</f>
        <v>215401.50000000279</v>
      </c>
      <c r="E156" s="248">
        <f t="shared" si="86"/>
        <v>4564406</v>
      </c>
      <c r="F156" s="246">
        <f t="shared" si="86"/>
        <v>40701040.5</v>
      </c>
      <c r="G156" s="247">
        <f>+H156-F156</f>
        <v>1066636.5</v>
      </c>
      <c r="H156" s="248">
        <f t="shared" ref="H156:I156" si="87">+H129+H155</f>
        <v>41767677</v>
      </c>
      <c r="I156" s="246">
        <f t="shared" si="87"/>
        <v>45050045</v>
      </c>
      <c r="J156" s="247">
        <f>+K156-I156</f>
        <v>1282038</v>
      </c>
      <c r="K156" s="248">
        <f t="shared" ref="K156" si="88">+K129+K155</f>
        <v>46332083</v>
      </c>
    </row>
    <row r="157" spans="1:11" ht="13.5" thickBot="1">
      <c r="D157" s="6"/>
      <c r="E157" s="6"/>
      <c r="G157" s="6"/>
      <c r="H157" s="6"/>
      <c r="J157" s="6"/>
      <c r="K157" s="6"/>
    </row>
    <row r="158" spans="1:11" ht="15" customHeight="1" thickBot="1">
      <c r="A158" s="7" t="s">
        <v>361</v>
      </c>
      <c r="B158" s="8"/>
      <c r="C158" s="9"/>
      <c r="D158" s="9"/>
      <c r="E158" s="10"/>
      <c r="F158" s="9"/>
      <c r="G158" s="9"/>
      <c r="H158" s="10"/>
      <c r="I158" s="9"/>
      <c r="J158" s="9"/>
      <c r="K158" s="10"/>
    </row>
    <row r="159" spans="1:11" ht="14.25" customHeight="1" thickBot="1">
      <c r="A159" s="7" t="s">
        <v>362</v>
      </c>
      <c r="B159" s="8"/>
      <c r="C159" s="9"/>
      <c r="D159" s="9"/>
      <c r="E159" s="10"/>
      <c r="F159" s="9"/>
      <c r="G159" s="9"/>
      <c r="H159" s="10"/>
      <c r="I159" s="9"/>
      <c r="J159" s="9"/>
      <c r="K159" s="10"/>
    </row>
  </sheetData>
  <mergeCells count="5">
    <mergeCell ref="B2:B3"/>
    <mergeCell ref="C2:E3"/>
    <mergeCell ref="F2:H3"/>
    <mergeCell ref="I2:K3"/>
    <mergeCell ref="I1:K1"/>
  </mergeCells>
  <pageMargins left="0.70866141732283472" right="0.70866141732283472" top="0.35433070866141736" bottom="0.35433070866141736" header="0.31496062992125984" footer="0.31496062992125984"/>
  <pageSetup paperSize="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Működési c.mérleg</vt:lpstr>
      <vt:lpstr>Felhalm.c.mérleg</vt:lpstr>
      <vt:lpstr>Beruházások</vt:lpstr>
      <vt:lpstr>Felújítások</vt:lpstr>
      <vt:lpstr>EU-s projekt 1</vt:lpstr>
      <vt:lpstr>Önkorm. összesen</vt:lpstr>
      <vt:lpstr>Intézmények összesítve</vt:lpstr>
      <vt:lpstr>Össz.Önkorm.megbontva</vt:lpstr>
      <vt:lpstr>Polghiv.megbontva</vt:lpstr>
      <vt:lpstr>ÁMK.megbontva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2017-06-01T13:57:04Z</dcterms:modified>
</cp:coreProperties>
</file>