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6255" activeTab="1"/>
  </bookViews>
  <sheets>
    <sheet name="Bevételek 1.a mell" sheetId="1" r:id="rId1"/>
    <sheet name="Kiadások 1.b mell" sheetId="2" r:id="rId2"/>
  </sheets>
  <definedNames>
    <definedName name="_xlnm.Print_Titles" localSheetId="0">'Bevételek 1.a mell'!$2:$4</definedName>
    <definedName name="_xlnm.Print_Titles" localSheetId="1">'Kiadások 1.b mell'!$3:$5</definedName>
    <definedName name="_xlnm.Print_Area" localSheetId="0">'Bevételek 1.a mell'!$A$1:$M$87</definedName>
  </definedNames>
  <calcPr fullCalcOnLoad="1"/>
</workbook>
</file>

<file path=xl/sharedStrings.xml><?xml version="1.0" encoding="utf-8"?>
<sst xmlns="http://schemas.openxmlformats.org/spreadsheetml/2006/main" count="308" uniqueCount="148">
  <si>
    <t>Építményadó</t>
  </si>
  <si>
    <t>Kiemelt előirányzat neve</t>
  </si>
  <si>
    <t>Cím-szám</t>
  </si>
  <si>
    <t>Kiemelt előirány-zati           szám</t>
  </si>
  <si>
    <t>Előirány- zati csoport- szám</t>
  </si>
  <si>
    <t>Kiemelt előirány-zati             szám</t>
  </si>
  <si>
    <t>Telekadó</t>
  </si>
  <si>
    <t>BEVÉTELEK ÖSSZESEN:</t>
  </si>
  <si>
    <t>Gépjárműadó</t>
  </si>
  <si>
    <t>Alcím-szám</t>
  </si>
  <si>
    <t>Cím-név</t>
  </si>
  <si>
    <t>Alcím-név</t>
  </si>
  <si>
    <t>Előirányzati csoportnév</t>
  </si>
  <si>
    <t>Kiemelt előirányzatnév</t>
  </si>
  <si>
    <t>KIADÁSOK ÖSSZESEN:</t>
  </si>
  <si>
    <t>B E V É T E L E K</t>
  </si>
  <si>
    <t>K I A D Á S O K</t>
  </si>
  <si>
    <t>Közmunka program támogatás</t>
  </si>
  <si>
    <t>Személyi juttatások</t>
  </si>
  <si>
    <t>Feladat jellege</t>
  </si>
  <si>
    <t>ö</t>
  </si>
  <si>
    <t>k</t>
  </si>
  <si>
    <t>Adópótlékok, adóbírságok</t>
  </si>
  <si>
    <t>Nem közművel összegyűjtött háztartási szennyvíz ártalmatlanítása</t>
  </si>
  <si>
    <t>Turizmus fejlesztési támogatás</t>
  </si>
  <si>
    <t>Földalapú támogatás</t>
  </si>
  <si>
    <t>I. fejezet : Önkormányzat költségvetési szervei</t>
  </si>
  <si>
    <t>előirányzat csop szám</t>
  </si>
  <si>
    <t>Működési bevétel</t>
  </si>
  <si>
    <t>Szociális étkeztetés</t>
  </si>
  <si>
    <t>Napköziotthonos Óvoda</t>
  </si>
  <si>
    <t xml:space="preserve">I. fejezet összesen: </t>
  </si>
  <si>
    <t>II. fejezet Önkormányzati feladatok</t>
  </si>
  <si>
    <t xml:space="preserve">Működési bevétel </t>
  </si>
  <si>
    <t xml:space="preserve">II. fejezet összesen: </t>
  </si>
  <si>
    <t>Vadászati jog értekesítés</t>
  </si>
  <si>
    <t xml:space="preserve">Magánszemélyek kommunális adója </t>
  </si>
  <si>
    <t>Helyi Iparüzési adó</t>
  </si>
  <si>
    <t>Helyi idegenforgalmi adó</t>
  </si>
  <si>
    <t xml:space="preserve">Talajterhelési díj </t>
  </si>
  <si>
    <t xml:space="preserve">Egyéb sajátos bevételek </t>
  </si>
  <si>
    <t>Helyi önkormányzatok működésének  támogatása</t>
  </si>
  <si>
    <t xml:space="preserve">Önkormányzati Hivatal működés támogatása </t>
  </si>
  <si>
    <t>Külterületi lakott hely</t>
  </si>
  <si>
    <t xml:space="preserve">Zöldterület gazdálkodás </t>
  </si>
  <si>
    <t xml:space="preserve">Közvilágítás </t>
  </si>
  <si>
    <t>Köztemető fenntartás</t>
  </si>
  <si>
    <t>Közutak fenntartása</t>
  </si>
  <si>
    <t>Településüzemeltetéshez kapcsolódó</t>
  </si>
  <si>
    <t>II.1.a) Óvodapedagógusok bértámogatása</t>
  </si>
  <si>
    <t>II.1.b) Nevelő munkát közvetlenül segítők bértámogatása</t>
  </si>
  <si>
    <t>II.2. Óvodaműködtetési támogatás</t>
  </si>
  <si>
    <t>II.5. Kieg.támogatás az óvodapedagógusok minősítéséből adódó többletkiad.-hoz</t>
  </si>
  <si>
    <t xml:space="preserve"> Óvodapedagógusok bértámogatása</t>
  </si>
  <si>
    <t>Nevelő munkát közvetlenül segítők bértámogatása</t>
  </si>
  <si>
    <t xml:space="preserve"> Óvodaműködtetési támogatás</t>
  </si>
  <si>
    <t xml:space="preserve"> Kieg.támogatás az óvodapedagógusok minősítéséből adódó többletkiad.-hoz</t>
  </si>
  <si>
    <t>III.3.a) Család- és gyermek jóléti szolgálat</t>
  </si>
  <si>
    <t>III.3.c) Szociális étkeztetés</t>
  </si>
  <si>
    <t>III.3.d) Házi segítségnyújtás</t>
  </si>
  <si>
    <t>III.5. Gyermekétkeztetés támogatása</t>
  </si>
  <si>
    <t xml:space="preserve">              III.5.a) A finanszírozás szempontj.elismert dolgozók bértámogatása</t>
  </si>
  <si>
    <t xml:space="preserve">              III.5.b) Gyermekétkeztetés üzemeltetési támogatása</t>
  </si>
  <si>
    <t xml:space="preserve">földhasználati jogok </t>
  </si>
  <si>
    <t xml:space="preserve"> A települési önkormányzatok szociális feladatainak egyéb támogatása</t>
  </si>
  <si>
    <t>Család- és gyermek jóléti szolgálat</t>
  </si>
  <si>
    <t xml:space="preserve"> A finanszírozás szempontj.elismert dolgozók bértámogatása</t>
  </si>
  <si>
    <t xml:space="preserve"> Gyermekétkeztetés támogatása</t>
  </si>
  <si>
    <t xml:space="preserve"> Gyermekétkeztetés üzemeltetési támogatása</t>
  </si>
  <si>
    <t xml:space="preserve"> Könyvtári, közművelődési és múzeumi feladatok támogatása</t>
  </si>
  <si>
    <t xml:space="preserve">Kamatbevétel </t>
  </si>
  <si>
    <t>Üdülőhelyi feladatok támogatása</t>
  </si>
  <si>
    <t>A települési önkormányzatok szociális, gyermekjóléti és gyermekétkeztetési feladatainak támogatása</t>
  </si>
  <si>
    <t>Települési önkormányzatok kulturális feladatainak támogatása</t>
  </si>
  <si>
    <t xml:space="preserve">V. fejezet összesen: </t>
  </si>
  <si>
    <t>091110 Óvodai nevelés, ellátás szakmai feladatai</t>
  </si>
  <si>
    <t>Munkaadókat terhelő járulékok</t>
  </si>
  <si>
    <t xml:space="preserve">Dologi kiadások </t>
  </si>
  <si>
    <t>Átad.pénzeszközök, társadalom- és szoc.pol.juttatások</t>
  </si>
  <si>
    <t>Felhalmozási kiadások, tartalékok</t>
  </si>
  <si>
    <t>011130 Önkormányzatok jogalk.és általános igazgatási feladatai</t>
  </si>
  <si>
    <t>091140 Óvodai nevelés, ellátás működtetési feladatai</t>
  </si>
  <si>
    <t>096010 Óvodai intézményi étkeztetés</t>
  </si>
  <si>
    <t>II. fejezet Önkormányzati feladatellátás</t>
  </si>
  <si>
    <t>104042-Gyermekjóléti szolgálatások</t>
  </si>
  <si>
    <t>107051-Szociális étkezés</t>
  </si>
  <si>
    <t>107054-Családsegítés</t>
  </si>
  <si>
    <t>107052-Házi segítségnyújtás</t>
  </si>
  <si>
    <t>K</t>
  </si>
  <si>
    <t>Képviselők tiszteletdíja</t>
  </si>
  <si>
    <t>013320 Köztemető-fenntartás és működtetés</t>
  </si>
  <si>
    <t>013350 Önkormányzati vagyonnal való gazdálkodás feladatai</t>
  </si>
  <si>
    <t xml:space="preserve">018030 Támogatási célú finanszírozási műveletek </t>
  </si>
  <si>
    <t xml:space="preserve"> 041233 Hosszabb időtartamú közfoglalkoztatás</t>
  </si>
  <si>
    <t>045160 Közutak, hidak, alagutak üzemeltetése, fenntartása</t>
  </si>
  <si>
    <t>066010 Zöldterület-kezelés</t>
  </si>
  <si>
    <t>066020 Város-, községgazdálkodási egyéb szolg.</t>
  </si>
  <si>
    <t>082044 Könyvtári szolgáltatások</t>
  </si>
  <si>
    <t>082092 Közművelődés-hagyom. közösségi kultur.értékek gond.</t>
  </si>
  <si>
    <t>084031 Civil szervezetek működési támogatása</t>
  </si>
  <si>
    <t>096015-Gyermekétkezetés köznevelési intézményben</t>
  </si>
  <si>
    <t>101150-Betegséggel kapcsolatos pénzbeni ellátások</t>
  </si>
  <si>
    <t>104051-Gyermekvédelmi pénzbeni és természtbeni ellátás</t>
  </si>
  <si>
    <t>106020 Lakásfenntartással, lakhatással összefüggő ellátás</t>
  </si>
  <si>
    <t>107060 Egyéb szociális pénzbeli és természetbeni ellátás</t>
  </si>
  <si>
    <t>072211-1 Háziorvosi alapellátás</t>
  </si>
  <si>
    <t>042180-1 Állategészségügy</t>
  </si>
  <si>
    <t>Kiegésztés az önkormányzati feladatokhoz</t>
  </si>
  <si>
    <t>óvodapedagógusok elismert létszáma  pótlólagos összeg</t>
  </si>
  <si>
    <t>Házi segítségnyújtás - személyi gondozás</t>
  </si>
  <si>
    <t>Házi segítségnyújtás - szociális segítés</t>
  </si>
  <si>
    <t>Szünidei gyermekétkeztetés támogatása</t>
  </si>
  <si>
    <t>Behajtási költségek</t>
  </si>
  <si>
    <t>Köznevelési feladatok támogatása</t>
  </si>
  <si>
    <t>Szociális feladatellátáshoz támogatás együttműködő önkormányzatoktól</t>
  </si>
  <si>
    <t>Közös Hivatal fenntartásához támogatás együttmüködő önkormányzatoktól</t>
  </si>
  <si>
    <t xml:space="preserve"> 2017 évi mutató szám</t>
  </si>
  <si>
    <t xml:space="preserve">lakásbérleti díj </t>
  </si>
  <si>
    <t xml:space="preserve">nem lakáscélú helyiség bérleti díj </t>
  </si>
  <si>
    <t xml:space="preserve">Napköziotthonos Óvoda  összesen: </t>
  </si>
  <si>
    <t>064010 Közvilágítás</t>
  </si>
  <si>
    <t xml:space="preserve">II. fejezet összesen : </t>
  </si>
  <si>
    <t>Engedélyezett létszám 2017 évre</t>
  </si>
  <si>
    <t xml:space="preserve">TB  támogatás ( iskola egészségügy, védőnő, háziorovos , fogorvos) </t>
  </si>
  <si>
    <t>III. fejezet 011220 Adó-vám és jövedéki igazgatás</t>
  </si>
  <si>
    <t>013350 Az önkormányzati vagyonnal való gazdálkodás</t>
  </si>
  <si>
    <t xml:space="preserve">IV. fejezet 018010 Önkormányzatok elszámolásai a központi költségvetéssel </t>
  </si>
  <si>
    <t>018030 Támogatási célú finanszírozási műveletek</t>
  </si>
  <si>
    <t xml:space="preserve">III. fejezet 011220 Adó-vám és jövedéki igazgatás összesen: </t>
  </si>
  <si>
    <t>Maradvány felhasználás</t>
  </si>
  <si>
    <t>096010 Óvodai intézményi étkzetetés</t>
  </si>
  <si>
    <t xml:space="preserve">011130 Önkormányzatok jogalk. És általános igazgatási feladatai </t>
  </si>
  <si>
    <t xml:space="preserve">V. fejezet  Támogatások </t>
  </si>
  <si>
    <t>107052 Házi gondozás</t>
  </si>
  <si>
    <t xml:space="preserve">Hevesaranyos Községi Önkormányzat </t>
  </si>
  <si>
    <t>1 fő</t>
  </si>
  <si>
    <t>3 fő</t>
  </si>
  <si>
    <t>4 fő</t>
  </si>
  <si>
    <t>11 fő</t>
  </si>
  <si>
    <t>12 fő</t>
  </si>
  <si>
    <t>Személyi juttatások (Pm)</t>
  </si>
  <si>
    <t>Dologi kiadások (16 fő)+ szünidei</t>
  </si>
  <si>
    <t>1 fő tiszteletdíjas</t>
  </si>
  <si>
    <t>1 fő megbízás</t>
  </si>
  <si>
    <t>1,7 fő</t>
  </si>
  <si>
    <t>13 fő</t>
  </si>
  <si>
    <t>0,92 fő</t>
  </si>
  <si>
    <t>041237- Közfoglalkoztatási mintaprogram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</si>
</sst>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#"/>
    <numFmt numFmtId="165" formatCode="#\ ###\ ##0"/>
    <numFmt numFmtId="166" formatCode="#\ ##0\ \ "/>
    <numFmt numFmtId="167" formatCode="#,###,###"/>
    <numFmt numFmtId="168" formatCode="#,##0;[Red]#,##0"/>
    <numFmt numFmtId="169" formatCode="#,##0.0"/>
    <numFmt numFmtId="170" formatCode="#,##0\ &quot;Ft&quot;"/>
    <numFmt numFmtId="171" formatCode="[$-40E]yyyy\.\ mmmm\ d\."/>
    <numFmt numFmtId="172" formatCode="#,##0.00\ &quot;Ft&quot;"/>
    <numFmt numFmtId="173" formatCode="#,##0.0\ &quot;Ft&quot;"/>
  </numFmts>
  <fonts count="77">
    <font>
      <sz val="10"/>
      <name val="MS Sans Serif"/>
      <family val="0"/>
    </font>
    <font>
      <sz val="11"/>
      <color indexed="8"/>
      <name val="Calibri"/>
      <family val="2"/>
    </font>
    <font>
      <sz val="10"/>
      <name val="H-Times New Roman"/>
      <family val="0"/>
    </font>
    <font>
      <sz val="1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0"/>
    </font>
    <font>
      <sz val="11"/>
      <color indexed="55"/>
      <name val="Times New Roman CE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9"/>
      <name val="Times New Roman CE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 CE"/>
      <family val="1"/>
    </font>
    <font>
      <b/>
      <sz val="16"/>
      <name val="Times New Roman CE"/>
      <family val="1"/>
    </font>
    <font>
      <b/>
      <sz val="12"/>
      <name val="MS Sans Serif"/>
      <family val="0"/>
    </font>
    <font>
      <b/>
      <sz val="8"/>
      <name val="Times New Roman"/>
      <family val="1"/>
    </font>
    <font>
      <b/>
      <sz val="12"/>
      <color indexed="10"/>
      <name val="Times New Roman CE"/>
      <family val="1"/>
    </font>
    <font>
      <b/>
      <i/>
      <sz val="20"/>
      <name val="Times New Roman"/>
      <family val="1"/>
    </font>
    <font>
      <b/>
      <i/>
      <sz val="12"/>
      <name val="Times New Roman CE"/>
      <family val="1"/>
    </font>
    <font>
      <b/>
      <i/>
      <sz val="20"/>
      <name val="Times New Roman CE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24"/>
      <name val="Times New Roman CE"/>
      <family val="1"/>
    </font>
    <font>
      <b/>
      <sz val="24"/>
      <name val="Times New Roman"/>
      <family val="1"/>
    </font>
    <font>
      <b/>
      <sz val="24"/>
      <name val="MS Sans Serif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55"/>
      <name val="Times New Roman CE"/>
      <family val="1"/>
    </font>
    <font>
      <b/>
      <sz val="20"/>
      <name val="Times New Roman CE"/>
      <family val="1"/>
    </font>
    <font>
      <b/>
      <sz val="20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color indexed="12"/>
      <name val="Times New Roman CE"/>
      <family val="0"/>
    </font>
    <font>
      <sz val="8"/>
      <color indexed="23"/>
      <name val="Times New Roman CE"/>
      <family val="0"/>
    </font>
    <font>
      <sz val="8"/>
      <color indexed="20"/>
      <name val="Times New Roman CE"/>
      <family val="0"/>
    </font>
    <font>
      <sz val="8"/>
      <color indexed="21"/>
      <name val="Times New Roman CE"/>
      <family val="0"/>
    </font>
    <font>
      <b/>
      <sz val="14"/>
      <color indexed="17"/>
      <name val="Times New Roman CE"/>
      <family val="0"/>
    </font>
    <font>
      <b/>
      <sz val="12"/>
      <color indexed="10"/>
      <name val="H-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2" borderId="7" applyNumberFormat="0" applyFont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2" fillId="0" borderId="0">
      <alignment/>
      <protection/>
    </xf>
    <xf numFmtId="3" fontId="2" fillId="0" borderId="0">
      <alignment horizontal="right" vertical="center"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3" fontId="3" fillId="0" borderId="10" xfId="55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vertical="center"/>
    </xf>
    <xf numFmtId="0" fontId="17" fillId="33" borderId="11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17" fillId="34" borderId="10" xfId="54" applyNumberFormat="1" applyFont="1" applyFill="1" applyBorder="1" applyAlignment="1">
      <alignment horizontal="right" vertical="center"/>
      <protection/>
    </xf>
    <xf numFmtId="0" fontId="17" fillId="33" borderId="11" xfId="0" applyFont="1" applyFill="1" applyBorder="1" applyAlignment="1">
      <alignment vertical="center"/>
    </xf>
    <xf numFmtId="3" fontId="24" fillId="0" borderId="10" xfId="0" applyNumberFormat="1" applyFont="1" applyBorder="1" applyAlignment="1">
      <alignment vertical="center" wrapText="1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170" fontId="6" fillId="0" borderId="10" xfId="0" applyNumberFormat="1" applyFont="1" applyBorder="1" applyAlignment="1">
      <alignment horizontal="right" vertical="center" wrapText="1"/>
    </xf>
    <xf numFmtId="170" fontId="4" fillId="0" borderId="10" xfId="0" applyNumberFormat="1" applyFont="1" applyBorder="1" applyAlignment="1">
      <alignment horizontal="right" vertical="center" wrapText="1"/>
    </xf>
    <xf numFmtId="170" fontId="26" fillId="0" borderId="10" xfId="0" applyNumberFormat="1" applyFont="1" applyBorder="1" applyAlignment="1">
      <alignment horizontal="right" vertical="center"/>
    </xf>
    <xf numFmtId="170" fontId="17" fillId="0" borderId="10" xfId="0" applyNumberFormat="1" applyFont="1" applyBorder="1" applyAlignment="1">
      <alignment horizontal="right" vertical="center"/>
    </xf>
    <xf numFmtId="170" fontId="8" fillId="0" borderId="10" xfId="0" applyNumberFormat="1" applyFont="1" applyBorder="1" applyAlignment="1">
      <alignment horizontal="right" vertical="center"/>
    </xf>
    <xf numFmtId="170" fontId="26" fillId="0" borderId="0" xfId="0" applyNumberFormat="1" applyFont="1" applyAlignment="1">
      <alignment horizontal="right"/>
    </xf>
    <xf numFmtId="170" fontId="10" fillId="0" borderId="10" xfId="0" applyNumberFormat="1" applyFont="1" applyBorder="1" applyAlignment="1">
      <alignment horizontal="right" vertical="center"/>
    </xf>
    <xf numFmtId="170" fontId="26" fillId="33" borderId="10" xfId="0" applyNumberFormat="1" applyFont="1" applyFill="1" applyBorder="1" applyAlignment="1">
      <alignment horizontal="right" vertical="center"/>
    </xf>
    <xf numFmtId="170" fontId="10" fillId="0" borderId="10" xfId="0" applyNumberFormat="1" applyFont="1" applyBorder="1" applyAlignment="1">
      <alignment horizontal="right"/>
    </xf>
    <xf numFmtId="170" fontId="17" fillId="0" borderId="10" xfId="0" applyNumberFormat="1" applyFont="1" applyBorder="1" applyAlignment="1">
      <alignment horizontal="right"/>
    </xf>
    <xf numFmtId="170" fontId="17" fillId="33" borderId="10" xfId="0" applyNumberFormat="1" applyFont="1" applyFill="1" applyBorder="1" applyAlignment="1">
      <alignment horizontal="right" vertical="center"/>
    </xf>
    <xf numFmtId="170" fontId="26" fillId="33" borderId="10" xfId="0" applyNumberFormat="1" applyFont="1" applyFill="1" applyBorder="1" applyAlignment="1">
      <alignment horizontal="right"/>
    </xf>
    <xf numFmtId="170" fontId="33" fillId="0" borderId="10" xfId="40" applyNumberFormat="1" applyFont="1" applyFill="1" applyBorder="1" applyAlignment="1">
      <alignment horizontal="right"/>
    </xf>
    <xf numFmtId="170" fontId="34" fillId="0" borderId="10" xfId="40" applyNumberFormat="1" applyFont="1" applyFill="1" applyBorder="1" applyAlignment="1">
      <alignment horizontal="right"/>
    </xf>
    <xf numFmtId="3" fontId="29" fillId="0" borderId="10" xfId="55" applyFont="1" applyBorder="1" applyAlignment="1">
      <alignment horizontal="center" vertical="center" wrapText="1"/>
      <protection/>
    </xf>
    <xf numFmtId="3" fontId="28" fillId="0" borderId="10" xfId="55" applyFont="1" applyBorder="1" applyAlignment="1">
      <alignment horizontal="center" vertical="center" wrapText="1"/>
      <protection/>
    </xf>
    <xf numFmtId="3" fontId="28" fillId="33" borderId="13" xfId="55" applyFont="1" applyFill="1" applyBorder="1" applyAlignment="1">
      <alignment horizontal="left" vertical="center" wrapText="1"/>
      <protection/>
    </xf>
    <xf numFmtId="170" fontId="29" fillId="0" borderId="10" xfId="0" applyNumberFormat="1" applyFont="1" applyBorder="1" applyAlignment="1">
      <alignment horizontal="right" vertical="center" wrapText="1"/>
    </xf>
    <xf numFmtId="170" fontId="29" fillId="0" borderId="10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vertical="center"/>
    </xf>
    <xf numFmtId="3" fontId="28" fillId="0" borderId="10" xfId="55" applyFont="1" applyBorder="1" applyAlignment="1">
      <alignment horizontal="center" vertical="center" wrapText="1"/>
      <protection/>
    </xf>
    <xf numFmtId="3" fontId="28" fillId="33" borderId="13" xfId="55" applyFont="1" applyFill="1" applyBorder="1" applyAlignment="1">
      <alignment horizontal="center" vertical="center"/>
      <protection/>
    </xf>
    <xf numFmtId="170" fontId="29" fillId="0" borderId="10" xfId="55" applyNumberFormat="1" applyFont="1" applyBorder="1" applyAlignment="1">
      <alignment horizontal="right" vertical="center"/>
      <protection/>
    </xf>
    <xf numFmtId="3" fontId="29" fillId="0" borderId="10" xfId="55" applyFont="1" applyBorder="1" applyAlignment="1">
      <alignment horizontal="left" vertical="center"/>
      <protection/>
    </xf>
    <xf numFmtId="0" fontId="29" fillId="0" borderId="0" xfId="0" applyFont="1" applyAlignment="1">
      <alignment vertical="center"/>
    </xf>
    <xf numFmtId="3" fontId="29" fillId="0" borderId="11" xfId="55" applyFont="1" applyBorder="1" applyAlignment="1">
      <alignment vertical="center" wrapText="1"/>
      <protection/>
    </xf>
    <xf numFmtId="3" fontId="29" fillId="33" borderId="13" xfId="55" applyFont="1" applyFill="1" applyBorder="1" applyAlignment="1">
      <alignment horizontal="center" vertical="center" wrapText="1"/>
      <protection/>
    </xf>
    <xf numFmtId="3" fontId="29" fillId="0" borderId="10" xfId="55" applyFont="1" applyBorder="1" applyAlignment="1">
      <alignment horizontal="left" vertical="center" wrapText="1"/>
      <protection/>
    </xf>
    <xf numFmtId="3" fontId="28" fillId="33" borderId="13" xfId="55" applyFont="1" applyFill="1" applyBorder="1" applyAlignment="1">
      <alignment horizontal="left" vertical="center"/>
      <protection/>
    </xf>
    <xf numFmtId="0" fontId="28" fillId="33" borderId="13" xfId="0" applyFont="1" applyFill="1" applyBorder="1" applyAlignment="1">
      <alignment horizontal="left" vertical="center"/>
    </xf>
    <xf numFmtId="3" fontId="28" fillId="0" borderId="13" xfId="55" applyFont="1" applyBorder="1" applyAlignment="1">
      <alignment horizontal="left" vertical="center" wrapText="1"/>
      <protection/>
    </xf>
    <xf numFmtId="3" fontId="29" fillId="0" borderId="13" xfId="55" applyFont="1" applyBorder="1" applyAlignment="1">
      <alignment horizontal="left" vertical="center"/>
      <protection/>
    </xf>
    <xf numFmtId="3" fontId="29" fillId="0" borderId="13" xfId="55" applyFont="1" applyBorder="1" applyAlignment="1">
      <alignment vertical="center"/>
      <protection/>
    </xf>
    <xf numFmtId="3" fontId="28" fillId="0" borderId="13" xfId="55" applyFont="1" applyFill="1" applyBorder="1" applyAlignment="1">
      <alignment horizontal="left" vertical="center" wrapText="1"/>
      <protection/>
    </xf>
    <xf numFmtId="170" fontId="28" fillId="33" borderId="10" xfId="55" applyNumberFormat="1" applyFont="1" applyFill="1" applyBorder="1" applyAlignment="1">
      <alignment horizontal="right" vertical="center"/>
      <protection/>
    </xf>
    <xf numFmtId="164" fontId="28" fillId="33" borderId="10" xfId="55" applyNumberFormat="1" applyFont="1" applyFill="1" applyBorder="1" applyAlignment="1">
      <alignment horizontal="right" vertical="center"/>
      <protection/>
    </xf>
    <xf numFmtId="3" fontId="28" fillId="0" borderId="10" xfId="55" applyFont="1" applyFill="1" applyBorder="1" applyAlignment="1">
      <alignment horizontal="centerContinuous" vertical="center"/>
      <protection/>
    </xf>
    <xf numFmtId="3" fontId="29" fillId="0" borderId="13" xfId="55" applyFont="1" applyFill="1" applyBorder="1" applyAlignment="1">
      <alignment horizontal="left" vertical="center"/>
      <protection/>
    </xf>
    <xf numFmtId="170" fontId="28" fillId="0" borderId="10" xfId="55" applyNumberFormat="1" applyFont="1" applyFill="1" applyBorder="1" applyAlignment="1">
      <alignment horizontal="right" vertical="center"/>
      <protection/>
    </xf>
    <xf numFmtId="3" fontId="28" fillId="0" borderId="13" xfId="55" applyFont="1" applyFill="1" applyBorder="1" applyAlignment="1">
      <alignment horizontal="left" vertical="center"/>
      <protection/>
    </xf>
    <xf numFmtId="170" fontId="28" fillId="0" borderId="10" xfId="55" applyNumberFormat="1" applyFont="1" applyBorder="1" applyAlignment="1">
      <alignment horizontal="right" vertical="center"/>
      <protection/>
    </xf>
    <xf numFmtId="170" fontId="29" fillId="0" borderId="10" xfId="55" applyNumberFormat="1" applyFont="1" applyFill="1" applyBorder="1" applyAlignment="1">
      <alignment horizontal="right" vertical="center"/>
      <protection/>
    </xf>
    <xf numFmtId="3" fontId="29" fillId="0" borderId="11" xfId="55" applyFont="1" applyFill="1" applyBorder="1" applyAlignment="1">
      <alignment horizontal="left" vertical="center"/>
      <protection/>
    </xf>
    <xf numFmtId="3" fontId="29" fillId="0" borderId="11" xfId="55" applyFont="1" applyFill="1" applyBorder="1" applyAlignment="1">
      <alignment vertical="center"/>
      <protection/>
    </xf>
    <xf numFmtId="3" fontId="29" fillId="0" borderId="13" xfId="55" applyFont="1" applyFill="1" applyBorder="1" applyAlignment="1">
      <alignment vertical="center"/>
      <protection/>
    </xf>
    <xf numFmtId="3" fontId="29" fillId="0" borderId="10" xfId="55" applyFont="1" applyFill="1" applyBorder="1" applyAlignment="1">
      <alignment vertical="center"/>
      <protection/>
    </xf>
    <xf numFmtId="3" fontId="29" fillId="0" borderId="11" xfId="55" applyFont="1" applyFill="1" applyBorder="1" applyAlignment="1">
      <alignment horizontal="center" vertical="center"/>
      <protection/>
    </xf>
    <xf numFmtId="3" fontId="29" fillId="0" borderId="10" xfId="55" applyFont="1" applyFill="1" applyBorder="1" applyAlignment="1">
      <alignment horizontal="left" vertical="center"/>
      <protection/>
    </xf>
    <xf numFmtId="3" fontId="29" fillId="0" borderId="10" xfId="55" applyFont="1" applyFill="1" applyBorder="1" applyAlignment="1">
      <alignment horizontal="center" vertical="center"/>
      <protection/>
    </xf>
    <xf numFmtId="3" fontId="29" fillId="33" borderId="10" xfId="55" applyFont="1" applyFill="1" applyBorder="1" applyAlignment="1">
      <alignment horizontal="center" vertical="center"/>
      <protection/>
    </xf>
    <xf numFmtId="3" fontId="28" fillId="33" borderId="13" xfId="55" applyFont="1" applyFill="1" applyBorder="1" applyAlignment="1">
      <alignment horizontal="left" vertical="center"/>
      <protection/>
    </xf>
    <xf numFmtId="0" fontId="28" fillId="33" borderId="13" xfId="0" applyFont="1" applyFill="1" applyBorder="1" applyAlignment="1">
      <alignment horizontal="left" vertical="center"/>
    </xf>
    <xf numFmtId="3" fontId="29" fillId="0" borderId="13" xfId="55" applyFont="1" applyBorder="1" applyAlignment="1">
      <alignment horizontal="left" vertical="center" wrapText="1"/>
      <protection/>
    </xf>
    <xf numFmtId="3" fontId="29" fillId="0" borderId="13" xfId="55" applyFont="1" applyFill="1" applyBorder="1" applyAlignment="1">
      <alignment horizontal="left" vertical="center"/>
      <protection/>
    </xf>
    <xf numFmtId="0" fontId="36" fillId="0" borderId="10" xfId="0" applyFont="1" applyBorder="1" applyAlignment="1">
      <alignment vertical="center"/>
    </xf>
    <xf numFmtId="3" fontId="29" fillId="0" borderId="13" xfId="55" applyFont="1" applyBorder="1" applyAlignment="1">
      <alignment horizontal="left" vertical="center"/>
      <protection/>
    </xf>
    <xf numFmtId="0" fontId="29" fillId="0" borderId="13" xfId="0" applyFont="1" applyBorder="1" applyAlignment="1">
      <alignment vertical="center"/>
    </xf>
    <xf numFmtId="170" fontId="28" fillId="0" borderId="10" xfId="55" applyNumberFormat="1" applyFont="1" applyFill="1" applyBorder="1" applyAlignment="1">
      <alignment horizontal="right" vertical="center"/>
      <protection/>
    </xf>
    <xf numFmtId="0" fontId="28" fillId="0" borderId="10" xfId="0" applyFont="1" applyBorder="1" applyAlignment="1">
      <alignment vertical="center"/>
    </xf>
    <xf numFmtId="3" fontId="29" fillId="0" borderId="13" xfId="55" applyFont="1" applyBorder="1" applyAlignment="1">
      <alignment horizontal="center" vertical="center"/>
      <protection/>
    </xf>
    <xf numFmtId="0" fontId="29" fillId="33" borderId="13" xfId="0" applyFont="1" applyFill="1" applyBorder="1" applyAlignment="1">
      <alignment horizontal="center" vertical="center"/>
    </xf>
    <xf numFmtId="4" fontId="29" fillId="0" borderId="13" xfId="55" applyNumberFormat="1" applyFont="1" applyBorder="1" applyAlignment="1">
      <alignment horizontal="left" vertical="center"/>
      <protection/>
    </xf>
    <xf numFmtId="170" fontId="13" fillId="33" borderId="10" xfId="0" applyNumberFormat="1" applyFont="1" applyFill="1" applyBorder="1" applyAlignment="1">
      <alignment horizontal="right"/>
    </xf>
    <xf numFmtId="3" fontId="29" fillId="0" borderId="13" xfId="55" applyFont="1" applyFill="1" applyBorder="1" applyAlignment="1">
      <alignment horizontal="left" vertical="center" wrapText="1"/>
      <protection/>
    </xf>
    <xf numFmtId="3" fontId="28" fillId="0" borderId="10" xfId="55" applyFont="1" applyFill="1" applyBorder="1" applyAlignment="1">
      <alignment horizontal="left" vertical="center" wrapText="1"/>
      <protection/>
    </xf>
    <xf numFmtId="170" fontId="28" fillId="33" borderId="10" xfId="55" applyNumberFormat="1" applyFont="1" applyFill="1" applyBorder="1" applyAlignment="1">
      <alignment horizontal="right" vertical="center"/>
      <protection/>
    </xf>
    <xf numFmtId="0" fontId="28" fillId="33" borderId="10" xfId="0" applyFont="1" applyFill="1" applyBorder="1" applyAlignment="1">
      <alignment vertical="center"/>
    </xf>
    <xf numFmtId="3" fontId="28" fillId="0" borderId="10" xfId="55" applyFont="1" applyBorder="1" applyAlignment="1">
      <alignment horizontal="left" vertical="center"/>
      <protection/>
    </xf>
    <xf numFmtId="3" fontId="29" fillId="0" borderId="13" xfId="55" applyFont="1" applyFill="1" applyBorder="1" applyAlignment="1">
      <alignment horizontal="left" vertical="center" wrapText="1"/>
      <protection/>
    </xf>
    <xf numFmtId="3" fontId="28" fillId="0" borderId="11" xfId="55" applyFont="1" applyFill="1" applyBorder="1" applyAlignment="1">
      <alignment horizontal="centerContinuous" vertical="center"/>
      <protection/>
    </xf>
    <xf numFmtId="3" fontId="28" fillId="0" borderId="12" xfId="55" applyFont="1" applyFill="1" applyBorder="1" applyAlignment="1">
      <alignment horizontal="centerContinuous" vertical="center"/>
      <protection/>
    </xf>
    <xf numFmtId="0" fontId="28" fillId="33" borderId="10" xfId="0" applyFont="1" applyFill="1" applyBorder="1" applyAlignment="1">
      <alignment horizontal="left" vertical="center"/>
    </xf>
    <xf numFmtId="3" fontId="29" fillId="33" borderId="10" xfId="55" applyFont="1" applyFill="1" applyBorder="1" applyAlignment="1">
      <alignment horizontal="left" vertical="center" wrapText="1"/>
      <protection/>
    </xf>
    <xf numFmtId="3" fontId="29" fillId="33" borderId="10" xfId="55" applyFont="1" applyFill="1" applyBorder="1" applyAlignment="1">
      <alignment vertical="center"/>
      <protection/>
    </xf>
    <xf numFmtId="3" fontId="28" fillId="33" borderId="10" xfId="55" applyFont="1" applyFill="1" applyBorder="1" applyAlignment="1">
      <alignment horizontal="centerContinuous" vertical="center" wrapText="1"/>
      <protection/>
    </xf>
    <xf numFmtId="164" fontId="28" fillId="0" borderId="10" xfId="55" applyNumberFormat="1" applyFont="1" applyFill="1" applyBorder="1" applyAlignment="1">
      <alignment horizontal="right" vertical="center"/>
      <protection/>
    </xf>
    <xf numFmtId="3" fontId="28" fillId="33" borderId="13" xfId="55" applyFont="1" applyFill="1" applyBorder="1" applyAlignment="1">
      <alignment horizontal="centerContinuous" vertical="center" wrapText="1"/>
      <protection/>
    </xf>
    <xf numFmtId="0" fontId="28" fillId="33" borderId="13" xfId="0" applyFont="1" applyFill="1" applyBorder="1" applyAlignment="1">
      <alignment horizontal="left" vertical="center" wrapText="1"/>
    </xf>
    <xf numFmtId="3" fontId="28" fillId="0" borderId="10" xfId="55" applyFont="1" applyFill="1" applyBorder="1" applyAlignment="1">
      <alignment horizontal="left" vertical="center"/>
      <protection/>
    </xf>
    <xf numFmtId="170" fontId="29" fillId="0" borderId="0" xfId="0" applyNumberFormat="1" applyFont="1" applyAlignment="1">
      <alignment horizontal="right" vertical="center"/>
    </xf>
    <xf numFmtId="3" fontId="29" fillId="0" borderId="10" xfId="55" applyFont="1" applyFill="1" applyBorder="1" applyAlignment="1">
      <alignment horizontal="centerContinuous" vertical="center"/>
      <protection/>
    </xf>
    <xf numFmtId="3" fontId="28" fillId="0" borderId="10" xfId="55" applyFont="1" applyFill="1" applyBorder="1" applyAlignment="1">
      <alignment horizontal="centerContinuous" vertical="center" wrapText="1"/>
      <protection/>
    </xf>
    <xf numFmtId="166" fontId="28" fillId="0" borderId="10" xfId="55" applyNumberFormat="1" applyFont="1" applyBorder="1" applyAlignment="1">
      <alignment horizontal="centerContinuous" vertical="center" wrapText="1"/>
      <protection/>
    </xf>
    <xf numFmtId="170" fontId="28" fillId="0" borderId="10" xfId="55" applyNumberFormat="1" applyFont="1" applyBorder="1" applyAlignment="1">
      <alignment horizontal="right" vertical="center"/>
      <protection/>
    </xf>
    <xf numFmtId="164" fontId="28" fillId="0" borderId="10" xfId="55" applyNumberFormat="1" applyFont="1" applyBorder="1" applyAlignment="1">
      <alignment horizontal="right" vertical="center"/>
      <protection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170" fontId="29" fillId="35" borderId="10" xfId="55" applyNumberFormat="1" applyFont="1" applyFill="1" applyBorder="1" applyAlignment="1">
      <alignment horizontal="right" vertical="center"/>
      <protection/>
    </xf>
    <xf numFmtId="170" fontId="28" fillId="35" borderId="10" xfId="55" applyNumberFormat="1" applyFont="1" applyFill="1" applyBorder="1" applyAlignment="1">
      <alignment horizontal="right" vertical="center"/>
      <protection/>
    </xf>
    <xf numFmtId="170" fontId="28" fillId="35" borderId="10" xfId="55" applyNumberFormat="1" applyFont="1" applyFill="1" applyBorder="1" applyAlignment="1">
      <alignment horizontal="right" vertical="center"/>
      <protection/>
    </xf>
    <xf numFmtId="0" fontId="26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/>
    </xf>
    <xf numFmtId="0" fontId="17" fillId="33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17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0" fontId="26" fillId="0" borderId="0" xfId="0" applyFont="1" applyAlignment="1">
      <alignment/>
    </xf>
    <xf numFmtId="0" fontId="26" fillId="0" borderId="12" xfId="0" applyFont="1" applyBorder="1" applyAlignment="1">
      <alignment vertical="center"/>
    </xf>
    <xf numFmtId="3" fontId="24" fillId="0" borderId="13" xfId="0" applyNumberFormat="1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/>
    </xf>
    <xf numFmtId="0" fontId="26" fillId="0" borderId="0" xfId="0" applyFont="1" applyAlignment="1">
      <alignment/>
    </xf>
    <xf numFmtId="170" fontId="26" fillId="0" borderId="10" xfId="0" applyNumberFormat="1" applyFont="1" applyBorder="1" applyAlignment="1">
      <alignment horizontal="right"/>
    </xf>
    <xf numFmtId="0" fontId="17" fillId="33" borderId="10" xfId="0" applyFont="1" applyFill="1" applyBorder="1" applyAlignment="1">
      <alignment vertical="center"/>
    </xf>
    <xf numFmtId="170" fontId="17" fillId="33" borderId="14" xfId="0" applyNumberFormat="1" applyFont="1" applyFill="1" applyBorder="1" applyAlignment="1">
      <alignment horizontal="right" vertical="center"/>
    </xf>
    <xf numFmtId="164" fontId="17" fillId="33" borderId="14" xfId="0" applyNumberFormat="1" applyFont="1" applyFill="1" applyBorder="1" applyAlignment="1">
      <alignment vertical="center"/>
    </xf>
    <xf numFmtId="0" fontId="17" fillId="0" borderId="10" xfId="54" applyFont="1" applyBorder="1" applyAlignment="1">
      <alignment horizontal="center" vertical="center"/>
      <protection/>
    </xf>
    <xf numFmtId="0" fontId="26" fillId="0" borderId="10" xfId="54" applyFont="1" applyBorder="1" applyAlignment="1">
      <alignment horizontal="center" vertical="center"/>
      <protection/>
    </xf>
    <xf numFmtId="170" fontId="17" fillId="34" borderId="10" xfId="54" applyNumberFormat="1" applyFont="1" applyFill="1" applyBorder="1" applyAlignment="1">
      <alignment horizontal="right" vertical="center"/>
      <protection/>
    </xf>
    <xf numFmtId="170" fontId="27" fillId="0" borderId="10" xfId="40" applyNumberFormat="1" applyFont="1" applyFill="1" applyBorder="1" applyAlignment="1">
      <alignment/>
    </xf>
    <xf numFmtId="170" fontId="26" fillId="0" borderId="10" xfId="0" applyNumberFormat="1" applyFont="1" applyFill="1" applyBorder="1" applyAlignment="1">
      <alignment horizontal="right"/>
    </xf>
    <xf numFmtId="44" fontId="29" fillId="0" borderId="13" xfId="55" applyNumberFormat="1" applyFont="1" applyFill="1" applyBorder="1" applyAlignment="1">
      <alignment horizontal="left" vertical="center" wrapText="1"/>
      <protection/>
    </xf>
    <xf numFmtId="2" fontId="29" fillId="0" borderId="13" xfId="55" applyNumberFormat="1" applyFont="1" applyFill="1" applyBorder="1" applyAlignment="1">
      <alignment horizontal="left" vertical="center" wrapText="1"/>
      <protection/>
    </xf>
    <xf numFmtId="170" fontId="34" fillId="0" borderId="10" xfId="40" applyNumberFormat="1" applyFont="1" applyFill="1" applyBorder="1" applyAlignment="1">
      <alignment vertical="center"/>
    </xf>
    <xf numFmtId="169" fontId="4" fillId="0" borderId="13" xfId="55" applyNumberFormat="1" applyFont="1" applyBorder="1" applyAlignment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3" fontId="4" fillId="0" borderId="13" xfId="55" applyFont="1" applyBorder="1" applyAlignment="1">
      <alignment horizontal="left" vertical="center"/>
      <protection/>
    </xf>
    <xf numFmtId="3" fontId="4" fillId="0" borderId="13" xfId="55" applyFont="1" applyBorder="1" applyAlignment="1">
      <alignment horizontal="left" vertical="center" wrapText="1"/>
      <protection/>
    </xf>
    <xf numFmtId="170" fontId="5" fillId="0" borderId="10" xfId="55" applyNumberFormat="1" applyFont="1" applyFill="1" applyBorder="1" applyAlignment="1">
      <alignment horizontal="right" vertical="center"/>
      <protection/>
    </xf>
    <xf numFmtId="3" fontId="29" fillId="0" borderId="10" xfId="0" applyNumberFormat="1" applyFont="1" applyBorder="1" applyAlignment="1">
      <alignment horizontal="right" vertical="center"/>
    </xf>
    <xf numFmtId="3" fontId="29" fillId="0" borderId="10" xfId="55" applyNumberFormat="1" applyFont="1" applyBorder="1" applyAlignment="1">
      <alignment horizontal="right" vertical="center"/>
      <protection/>
    </xf>
    <xf numFmtId="3" fontId="29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/>
    </xf>
    <xf numFmtId="3" fontId="20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170" fontId="26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70" fontId="35" fillId="0" borderId="15" xfId="0" applyNumberFormat="1" applyFont="1" applyBorder="1" applyAlignment="1">
      <alignment horizontal="right"/>
    </xf>
    <xf numFmtId="170" fontId="35" fillId="0" borderId="10" xfId="0" applyNumberFormat="1" applyFont="1" applyBorder="1" applyAlignment="1">
      <alignment horizontal="right"/>
    </xf>
    <xf numFmtId="170" fontId="29" fillId="0" borderId="16" xfId="55" applyNumberFormat="1" applyFont="1" applyBorder="1" applyAlignment="1">
      <alignment horizontal="right" vertical="center"/>
      <protection/>
    </xf>
    <xf numFmtId="170" fontId="4" fillId="0" borderId="10" xfId="55" applyNumberFormat="1" applyFont="1" applyBorder="1" applyAlignment="1">
      <alignment horizontal="right"/>
      <protection/>
    </xf>
    <xf numFmtId="170" fontId="29" fillId="33" borderId="10" xfId="55" applyNumberFormat="1" applyFont="1" applyFill="1" applyBorder="1" applyAlignment="1">
      <alignment horizontal="right" vertical="center"/>
      <protection/>
    </xf>
    <xf numFmtId="170" fontId="4" fillId="0" borderId="10" xfId="55" applyNumberFormat="1" applyFont="1" applyBorder="1" applyAlignment="1">
      <alignment horizontal="right" vertical="center"/>
      <protection/>
    </xf>
    <xf numFmtId="170" fontId="29" fillId="0" borderId="10" xfId="55" applyNumberFormat="1" applyFont="1" applyBorder="1" applyAlignment="1">
      <alignment horizontal="right" vertical="center"/>
      <protection/>
    </xf>
    <xf numFmtId="170" fontId="26" fillId="0" borderId="10" xfId="0" applyNumberFormat="1" applyFont="1" applyBorder="1" applyAlignment="1">
      <alignment horizontal="right" vertical="center" wrapText="1"/>
    </xf>
    <xf numFmtId="170" fontId="17" fillId="0" borderId="10" xfId="0" applyNumberFormat="1" applyFont="1" applyBorder="1" applyAlignment="1">
      <alignment/>
    </xf>
    <xf numFmtId="170" fontId="17" fillId="33" borderId="10" xfId="0" applyNumberFormat="1" applyFont="1" applyFill="1" applyBorder="1" applyAlignment="1">
      <alignment vertical="center"/>
    </xf>
    <xf numFmtId="170" fontId="17" fillId="33" borderId="10" xfId="0" applyNumberFormat="1" applyFont="1" applyFill="1" applyBorder="1" applyAlignment="1">
      <alignment/>
    </xf>
    <xf numFmtId="170" fontId="17" fillId="33" borderId="14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3" fontId="12" fillId="0" borderId="14" xfId="55" applyFont="1" applyBorder="1" applyAlignment="1">
      <alignment horizontal="center" vertical="center" wrapText="1"/>
      <protection/>
    </xf>
    <xf numFmtId="3" fontId="12" fillId="0" borderId="16" xfId="55" applyFont="1" applyBorder="1" applyAlignment="1">
      <alignment horizontal="center" vertical="center" wrapText="1"/>
      <protection/>
    </xf>
    <xf numFmtId="3" fontId="4" fillId="0" borderId="14" xfId="55" applyFont="1" applyBorder="1" applyAlignment="1">
      <alignment horizontal="center" vertical="center" wrapText="1"/>
      <protection/>
    </xf>
    <xf numFmtId="3" fontId="4" fillId="0" borderId="16" xfId="55" applyFont="1" applyBorder="1" applyAlignment="1">
      <alignment horizontal="center" vertical="center" wrapText="1"/>
      <protection/>
    </xf>
    <xf numFmtId="3" fontId="28" fillId="36" borderId="11" xfId="55" applyFont="1" applyFill="1" applyBorder="1" applyAlignment="1">
      <alignment horizontal="left" vertical="center"/>
      <protection/>
    </xf>
    <xf numFmtId="3" fontId="28" fillId="36" borderId="12" xfId="55" applyFont="1" applyFill="1" applyBorder="1" applyAlignment="1">
      <alignment horizontal="left" vertical="center"/>
      <protection/>
    </xf>
    <xf numFmtId="3" fontId="28" fillId="36" borderId="13" xfId="55" applyFont="1" applyFill="1" applyBorder="1" applyAlignment="1">
      <alignment horizontal="left" vertical="center"/>
      <protection/>
    </xf>
    <xf numFmtId="3" fontId="37" fillId="0" borderId="10" xfId="0" applyNumberFormat="1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3" fontId="28" fillId="37" borderId="11" xfId="55" applyFont="1" applyFill="1" applyBorder="1" applyAlignment="1">
      <alignment horizontal="left" vertical="center" wrapText="1"/>
      <protection/>
    </xf>
    <xf numFmtId="3" fontId="28" fillId="37" borderId="12" xfId="55" applyFont="1" applyFill="1" applyBorder="1" applyAlignment="1">
      <alignment horizontal="left" vertical="center" wrapText="1"/>
      <protection/>
    </xf>
    <xf numFmtId="3" fontId="28" fillId="37" borderId="13" xfId="55" applyFont="1" applyFill="1" applyBorder="1" applyAlignment="1">
      <alignment horizontal="left" vertical="center" wrapText="1"/>
      <protection/>
    </xf>
    <xf numFmtId="3" fontId="28" fillId="0" borderId="11" xfId="55" applyFont="1" applyBorder="1" applyAlignment="1">
      <alignment horizontal="left" vertical="center"/>
      <protection/>
    </xf>
    <xf numFmtId="3" fontId="28" fillId="0" borderId="12" xfId="55" applyFont="1" applyBorder="1" applyAlignment="1">
      <alignment horizontal="left" vertical="center"/>
      <protection/>
    </xf>
    <xf numFmtId="3" fontId="28" fillId="0" borderId="13" xfId="55" applyFont="1" applyBorder="1" applyAlignment="1">
      <alignment horizontal="left" vertical="center"/>
      <protection/>
    </xf>
    <xf numFmtId="0" fontId="25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3" fontId="29" fillId="0" borderId="11" xfId="55" applyFont="1" applyBorder="1" applyAlignment="1">
      <alignment horizontal="left" vertical="center"/>
      <protection/>
    </xf>
    <xf numFmtId="3" fontId="29" fillId="0" borderId="12" xfId="55" applyFont="1" applyBorder="1" applyAlignment="1">
      <alignment horizontal="left" vertical="center"/>
      <protection/>
    </xf>
    <xf numFmtId="3" fontId="29" fillId="0" borderId="13" xfId="55" applyFont="1" applyBorder="1" applyAlignment="1">
      <alignment horizontal="left" vertical="center"/>
      <protection/>
    </xf>
    <xf numFmtId="167" fontId="37" fillId="0" borderId="10" xfId="0" applyNumberFormat="1" applyFont="1" applyBorder="1" applyAlignment="1">
      <alignment horizontal="center" vertical="center" wrapText="1"/>
    </xf>
    <xf numFmtId="3" fontId="28" fillId="36" borderId="11" xfId="55" applyFont="1" applyFill="1" applyBorder="1" applyAlignment="1">
      <alignment horizontal="left" vertical="center"/>
      <protection/>
    </xf>
    <xf numFmtId="3" fontId="28" fillId="36" borderId="12" xfId="55" applyFont="1" applyFill="1" applyBorder="1" applyAlignment="1">
      <alignment horizontal="left" vertical="center"/>
      <protection/>
    </xf>
    <xf numFmtId="3" fontId="28" fillId="36" borderId="13" xfId="55" applyFont="1" applyFill="1" applyBorder="1" applyAlignment="1">
      <alignment horizontal="left" vertical="center"/>
      <protection/>
    </xf>
    <xf numFmtId="0" fontId="28" fillId="37" borderId="11" xfId="0" applyFont="1" applyFill="1" applyBorder="1" applyAlignment="1">
      <alignment horizontal="left" vertical="center"/>
    </xf>
    <xf numFmtId="0" fontId="28" fillId="37" borderId="12" xfId="0" applyFont="1" applyFill="1" applyBorder="1" applyAlignment="1">
      <alignment horizontal="left" vertical="center"/>
    </xf>
    <xf numFmtId="0" fontId="28" fillId="37" borderId="13" xfId="0" applyFont="1" applyFill="1" applyBorder="1" applyAlignment="1">
      <alignment horizontal="left" vertical="center"/>
    </xf>
    <xf numFmtId="3" fontId="29" fillId="0" borderId="11" xfId="55" applyFont="1" applyFill="1" applyBorder="1" applyAlignment="1">
      <alignment horizontal="left" vertical="center"/>
      <protection/>
    </xf>
    <xf numFmtId="3" fontId="29" fillId="0" borderId="13" xfId="55" applyFont="1" applyFill="1" applyBorder="1" applyAlignment="1">
      <alignment horizontal="left" vertical="center"/>
      <protection/>
    </xf>
    <xf numFmtId="0" fontId="28" fillId="37" borderId="11" xfId="0" applyFont="1" applyFill="1" applyBorder="1" applyAlignment="1">
      <alignment horizontal="left" vertical="center"/>
    </xf>
    <xf numFmtId="0" fontId="28" fillId="37" borderId="12" xfId="0" applyFont="1" applyFill="1" applyBorder="1" applyAlignment="1">
      <alignment horizontal="left" vertical="center"/>
    </xf>
    <xf numFmtId="0" fontId="28" fillId="37" borderId="13" xfId="0" applyFont="1" applyFill="1" applyBorder="1" applyAlignment="1">
      <alignment horizontal="left" vertical="center"/>
    </xf>
    <xf numFmtId="3" fontId="29" fillId="0" borderId="11" xfId="55" applyFont="1" applyBorder="1" applyAlignment="1">
      <alignment horizontal="left" vertical="center"/>
      <protection/>
    </xf>
    <xf numFmtId="3" fontId="29" fillId="0" borderId="12" xfId="55" applyFont="1" applyBorder="1" applyAlignment="1">
      <alignment horizontal="left" vertical="center"/>
      <protection/>
    </xf>
    <xf numFmtId="3" fontId="29" fillId="0" borderId="13" xfId="55" applyFont="1" applyBorder="1" applyAlignment="1">
      <alignment horizontal="left" vertical="center"/>
      <protection/>
    </xf>
    <xf numFmtId="3" fontId="29" fillId="0" borderId="10" xfId="55" applyFont="1" applyFill="1" applyBorder="1" applyAlignment="1">
      <alignment horizontal="left" vertical="center" wrapText="1"/>
      <protection/>
    </xf>
    <xf numFmtId="3" fontId="18" fillId="0" borderId="10" xfId="55" applyFont="1" applyBorder="1" applyAlignment="1">
      <alignment horizontal="center" vertical="center" wrapText="1"/>
      <protection/>
    </xf>
    <xf numFmtId="3" fontId="12" fillId="0" borderId="10" xfId="55" applyFont="1" applyBorder="1" applyAlignment="1">
      <alignment horizontal="center" vertical="center" wrapText="1"/>
      <protection/>
    </xf>
    <xf numFmtId="3" fontId="19" fillId="0" borderId="10" xfId="55" applyFont="1" applyBorder="1" applyAlignment="1">
      <alignment horizontal="center" vertical="center" wrapText="1"/>
      <protection/>
    </xf>
    <xf numFmtId="3" fontId="12" fillId="0" borderId="10" xfId="55" applyFont="1" applyBorder="1" applyAlignment="1">
      <alignment horizontal="center" vertical="center" wrapText="1"/>
      <protection/>
    </xf>
    <xf numFmtId="3" fontId="29" fillId="0" borderId="11" xfId="55" applyFont="1" applyBorder="1" applyAlignment="1">
      <alignment horizontal="left" vertical="center" wrapText="1"/>
      <protection/>
    </xf>
    <xf numFmtId="3" fontId="29" fillId="0" borderId="12" xfId="55" applyFont="1" applyBorder="1" applyAlignment="1">
      <alignment horizontal="left" vertical="center" wrapText="1"/>
      <protection/>
    </xf>
    <xf numFmtId="3" fontId="29" fillId="0" borderId="13" xfId="55" applyFont="1" applyBorder="1" applyAlignment="1">
      <alignment horizontal="left" vertical="center" wrapText="1"/>
      <protection/>
    </xf>
    <xf numFmtId="3" fontId="28" fillId="0" borderId="11" xfId="55" applyFont="1" applyFill="1" applyBorder="1" applyAlignment="1">
      <alignment horizontal="left" vertical="center"/>
      <protection/>
    </xf>
    <xf numFmtId="3" fontId="28" fillId="0" borderId="12" xfId="55" applyFont="1" applyFill="1" applyBorder="1" applyAlignment="1">
      <alignment horizontal="left" vertical="center"/>
      <protection/>
    </xf>
    <xf numFmtId="3" fontId="28" fillId="0" borderId="13" xfId="55" applyFont="1" applyFill="1" applyBorder="1" applyAlignment="1">
      <alignment horizontal="left" vertical="center"/>
      <protection/>
    </xf>
    <xf numFmtId="0" fontId="28" fillId="36" borderId="11" xfId="0" applyFont="1" applyFill="1" applyBorder="1" applyAlignment="1">
      <alignment horizontal="left" vertical="center"/>
    </xf>
    <xf numFmtId="0" fontId="28" fillId="36" borderId="12" xfId="0" applyFont="1" applyFill="1" applyBorder="1" applyAlignment="1">
      <alignment horizontal="left" vertical="center"/>
    </xf>
    <xf numFmtId="0" fontId="28" fillId="36" borderId="13" xfId="0" applyFont="1" applyFill="1" applyBorder="1" applyAlignment="1">
      <alignment horizontal="left" vertical="center"/>
    </xf>
    <xf numFmtId="3" fontId="28" fillId="37" borderId="11" xfId="55" applyFont="1" applyFill="1" applyBorder="1" applyAlignment="1">
      <alignment horizontal="left" vertical="center"/>
      <protection/>
    </xf>
    <xf numFmtId="3" fontId="28" fillId="37" borderId="12" xfId="55" applyFont="1" applyFill="1" applyBorder="1" applyAlignment="1">
      <alignment horizontal="left" vertical="center"/>
      <protection/>
    </xf>
    <xf numFmtId="3" fontId="28" fillId="37" borderId="13" xfId="55" applyFont="1" applyFill="1" applyBorder="1" applyAlignment="1">
      <alignment horizontal="left" vertical="center"/>
      <protection/>
    </xf>
    <xf numFmtId="3" fontId="29" fillId="0" borderId="11" xfId="55" applyFont="1" applyFill="1" applyBorder="1" applyAlignment="1">
      <alignment horizontal="left" vertical="center"/>
      <protection/>
    </xf>
    <xf numFmtId="3" fontId="29" fillId="0" borderId="12" xfId="55" applyFont="1" applyFill="1" applyBorder="1" applyAlignment="1">
      <alignment horizontal="left" vertical="center"/>
      <protection/>
    </xf>
    <xf numFmtId="3" fontId="29" fillId="0" borderId="13" xfId="55" applyFont="1" applyFill="1" applyBorder="1" applyAlignment="1">
      <alignment horizontal="left" vertical="center"/>
      <protection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3" fontId="28" fillId="0" borderId="10" xfId="55" applyFont="1" applyFill="1" applyBorder="1" applyAlignment="1">
      <alignment horizontal="left" vertical="center" wrapText="1"/>
      <protection/>
    </xf>
    <xf numFmtId="3" fontId="29" fillId="0" borderId="11" xfId="55" applyFont="1" applyFill="1" applyBorder="1" applyAlignment="1">
      <alignment horizontal="left" vertical="center" wrapText="1"/>
      <protection/>
    </xf>
    <xf numFmtId="3" fontId="29" fillId="0" borderId="12" xfId="55" applyFont="1" applyFill="1" applyBorder="1" applyAlignment="1">
      <alignment horizontal="left" vertical="center" wrapText="1"/>
      <protection/>
    </xf>
    <xf numFmtId="3" fontId="29" fillId="0" borderId="13" xfId="55" applyFont="1" applyFill="1" applyBorder="1" applyAlignment="1">
      <alignment horizontal="left" vertical="center" wrapText="1"/>
      <protection/>
    </xf>
    <xf numFmtId="3" fontId="29" fillId="0" borderId="11" xfId="55" applyFont="1" applyFill="1" applyBorder="1" applyAlignment="1">
      <alignment horizontal="left" vertical="center" wrapText="1"/>
      <protection/>
    </xf>
    <xf numFmtId="3" fontId="29" fillId="0" borderId="13" xfId="55" applyFont="1" applyFill="1" applyBorder="1" applyAlignment="1">
      <alignment horizontal="left" vertical="center" wrapText="1"/>
      <protection/>
    </xf>
    <xf numFmtId="166" fontId="28" fillId="38" borderId="11" xfId="55" applyNumberFormat="1" applyFont="1" applyFill="1" applyBorder="1" applyAlignment="1">
      <alignment horizontal="left" vertical="center"/>
      <protection/>
    </xf>
    <xf numFmtId="166" fontId="28" fillId="38" borderId="12" xfId="55" applyNumberFormat="1" applyFont="1" applyFill="1" applyBorder="1" applyAlignment="1">
      <alignment horizontal="left" vertical="center"/>
      <protection/>
    </xf>
    <xf numFmtId="166" fontId="28" fillId="38" borderId="13" xfId="55" applyNumberFormat="1" applyFont="1" applyFill="1" applyBorder="1" applyAlignment="1">
      <alignment horizontal="left" vertical="center"/>
      <protection/>
    </xf>
    <xf numFmtId="3" fontId="28" fillId="0" borderId="11" xfId="55" applyFont="1" applyBorder="1" applyAlignment="1">
      <alignment horizontal="left" vertical="center" wrapText="1"/>
      <protection/>
    </xf>
    <xf numFmtId="3" fontId="28" fillId="0" borderId="12" xfId="55" applyFont="1" applyBorder="1" applyAlignment="1">
      <alignment horizontal="left" vertical="center" wrapText="1"/>
      <protection/>
    </xf>
    <xf numFmtId="3" fontId="28" fillId="0" borderId="13" xfId="55" applyFont="1" applyBorder="1" applyAlignment="1">
      <alignment horizontal="left" vertical="center" wrapText="1"/>
      <protection/>
    </xf>
    <xf numFmtId="3" fontId="28" fillId="33" borderId="11" xfId="55" applyFont="1" applyFill="1" applyBorder="1" applyAlignment="1">
      <alignment horizontal="left" vertical="center"/>
      <protection/>
    </xf>
    <xf numFmtId="3" fontId="28" fillId="33" borderId="12" xfId="55" applyFont="1" applyFill="1" applyBorder="1" applyAlignment="1">
      <alignment horizontal="left" vertical="center"/>
      <protection/>
    </xf>
    <xf numFmtId="3" fontId="28" fillId="33" borderId="13" xfId="55" applyFont="1" applyFill="1" applyBorder="1" applyAlignment="1">
      <alignment horizontal="left" vertical="center"/>
      <protection/>
    </xf>
    <xf numFmtId="0" fontId="28" fillId="34" borderId="11" xfId="0" applyFont="1" applyFill="1" applyBorder="1" applyAlignment="1">
      <alignment horizontal="left" vertical="center"/>
    </xf>
    <xf numFmtId="0" fontId="28" fillId="34" borderId="12" xfId="0" applyFont="1" applyFill="1" applyBorder="1" applyAlignment="1">
      <alignment horizontal="left" vertical="center"/>
    </xf>
    <xf numFmtId="0" fontId="28" fillId="34" borderId="13" xfId="0" applyFont="1" applyFill="1" applyBorder="1" applyAlignment="1">
      <alignment horizontal="left" vertical="center"/>
    </xf>
    <xf numFmtId="3" fontId="28" fillId="0" borderId="11" xfId="55" applyFont="1" applyFill="1" applyBorder="1" applyAlignment="1">
      <alignment horizontal="left" vertical="center" wrapText="1"/>
      <protection/>
    </xf>
    <xf numFmtId="3" fontId="28" fillId="0" borderId="12" xfId="55" applyFont="1" applyFill="1" applyBorder="1" applyAlignment="1">
      <alignment horizontal="left" vertical="center" wrapText="1"/>
      <protection/>
    </xf>
    <xf numFmtId="3" fontId="28" fillId="0" borderId="13" xfId="55" applyFont="1" applyFill="1" applyBorder="1" applyAlignment="1">
      <alignment horizontal="left" vertical="center" wrapText="1"/>
      <protection/>
    </xf>
    <xf numFmtId="0" fontId="28" fillId="36" borderId="11" xfId="0" applyFont="1" applyFill="1" applyBorder="1" applyAlignment="1">
      <alignment horizontal="left" vertical="center" wrapText="1"/>
    </xf>
    <xf numFmtId="0" fontId="28" fillId="36" borderId="12" xfId="0" applyFont="1" applyFill="1" applyBorder="1" applyAlignment="1">
      <alignment horizontal="left" vertical="center" wrapText="1"/>
    </xf>
    <xf numFmtId="0" fontId="28" fillId="36" borderId="13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vertical="center"/>
    </xf>
    <xf numFmtId="0" fontId="16" fillId="33" borderId="12" xfId="0" applyFont="1" applyFill="1" applyBorder="1" applyAlignment="1">
      <alignment vertical="center"/>
    </xf>
    <xf numFmtId="0" fontId="16" fillId="33" borderId="13" xfId="0" applyFont="1" applyFill="1" applyBorder="1" applyAlignment="1">
      <alignment vertical="center"/>
    </xf>
    <xf numFmtId="3" fontId="29" fillId="0" borderId="11" xfId="55" applyFont="1" applyBorder="1" applyAlignment="1">
      <alignment vertical="center"/>
      <protection/>
    </xf>
    <xf numFmtId="3" fontId="29" fillId="0" borderId="13" xfId="55" applyFont="1" applyBorder="1" applyAlignment="1">
      <alignment vertical="center"/>
      <protection/>
    </xf>
    <xf numFmtId="3" fontId="29" fillId="0" borderId="11" xfId="55" applyFont="1" applyBorder="1" applyAlignment="1">
      <alignment horizontal="center" vertical="center"/>
      <protection/>
    </xf>
    <xf numFmtId="3" fontId="29" fillId="0" borderId="12" xfId="55" applyFont="1" applyBorder="1" applyAlignment="1">
      <alignment horizontal="center" vertical="center"/>
      <protection/>
    </xf>
    <xf numFmtId="3" fontId="29" fillId="0" borderId="13" xfId="55" applyFont="1" applyBorder="1" applyAlignment="1">
      <alignment horizontal="center" vertical="center"/>
      <protection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7" fillId="33" borderId="12" xfId="0" applyFont="1" applyFill="1" applyBorder="1" applyAlignment="1">
      <alignment vertical="center"/>
    </xf>
    <xf numFmtId="0" fontId="17" fillId="33" borderId="13" xfId="0" applyFont="1" applyFill="1" applyBorder="1" applyAlignment="1">
      <alignment vertical="center"/>
    </xf>
    <xf numFmtId="0" fontId="17" fillId="34" borderId="10" xfId="54" applyFont="1" applyFill="1" applyBorder="1" applyAlignment="1">
      <alignment horizontal="left" vertical="center"/>
      <protection/>
    </xf>
    <xf numFmtId="0" fontId="17" fillId="34" borderId="11" xfId="0" applyFont="1" applyFill="1" applyBorder="1" applyAlignment="1">
      <alignment horizontal="left" vertical="center"/>
    </xf>
    <xf numFmtId="0" fontId="17" fillId="34" borderId="12" xfId="0" applyFont="1" applyFill="1" applyBorder="1" applyAlignment="1">
      <alignment horizontal="left" vertical="center"/>
    </xf>
    <xf numFmtId="0" fontId="17" fillId="34" borderId="13" xfId="0" applyFont="1" applyFill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67" fontId="30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17" fillId="37" borderId="12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left" vertical="center"/>
    </xf>
    <xf numFmtId="3" fontId="6" fillId="37" borderId="11" xfId="55" applyFont="1" applyFill="1" applyBorder="1" applyAlignment="1">
      <alignment horizontal="left" vertical="center" wrapText="1"/>
      <protection/>
    </xf>
    <xf numFmtId="3" fontId="6" fillId="37" borderId="12" xfId="55" applyFont="1" applyFill="1" applyBorder="1" applyAlignment="1">
      <alignment horizontal="left" vertical="center" wrapText="1"/>
      <protection/>
    </xf>
    <xf numFmtId="3" fontId="6" fillId="37" borderId="13" xfId="55" applyFont="1" applyFill="1" applyBorder="1" applyAlignment="1">
      <alignment horizontal="left" vertical="center" wrapText="1"/>
      <protection/>
    </xf>
    <xf numFmtId="3" fontId="22" fillId="0" borderId="11" xfId="55" applyFont="1" applyBorder="1" applyAlignment="1">
      <alignment horizontal="left" vertical="center"/>
      <protection/>
    </xf>
    <xf numFmtId="3" fontId="22" fillId="0" borderId="12" xfId="55" applyFont="1" applyBorder="1" applyAlignment="1">
      <alignment horizontal="left" vertical="center"/>
      <protection/>
    </xf>
    <xf numFmtId="3" fontId="22" fillId="0" borderId="13" xfId="55" applyFont="1" applyBorder="1" applyAlignment="1">
      <alignment horizontal="left" vertical="center"/>
      <protection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33" borderId="11" xfId="0" applyFont="1" applyFill="1" applyBorder="1" applyAlignment="1">
      <alignment horizontal="left" vertical="center"/>
    </xf>
    <xf numFmtId="0" fontId="17" fillId="33" borderId="12" xfId="0" applyFont="1" applyFill="1" applyBorder="1" applyAlignment="1">
      <alignment horizontal="left" vertical="center"/>
    </xf>
    <xf numFmtId="0" fontId="17" fillId="33" borderId="13" xfId="0" applyFont="1" applyFill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1MELL" xfId="54"/>
    <cellStyle name="Normál_2MELL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1562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2124075" y="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2495550" y="0"/>
          <a:ext cx="487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Szöveg 6"/>
        <xdr:cNvSpPr txBox="1">
          <a:spLocks noChangeArrowheads="1"/>
        </xdr:cNvSpPr>
      </xdr:nvSpPr>
      <xdr:spPr>
        <a:xfrm>
          <a:off x="7953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Szöveg 10"/>
        <xdr:cNvSpPr txBox="1">
          <a:spLocks noChangeArrowheads="1"/>
        </xdr:cNvSpPr>
      </xdr:nvSpPr>
      <xdr:spPr>
        <a:xfrm>
          <a:off x="2124075" y="0"/>
          <a:ext cx="524827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Szöveg 11"/>
        <xdr:cNvSpPr txBox="1">
          <a:spLocks noChangeArrowheads="1"/>
        </xdr:cNvSpPr>
      </xdr:nvSpPr>
      <xdr:spPr>
        <a:xfrm>
          <a:off x="2124075" y="0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Szöveg 12"/>
        <xdr:cNvSpPr txBox="1">
          <a:spLocks noChangeArrowheads="1"/>
        </xdr:cNvSpPr>
      </xdr:nvSpPr>
      <xdr:spPr>
        <a:xfrm>
          <a:off x="2124075" y="0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VII. fejezet: Tartalékok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Szöveg 13"/>
        <xdr:cNvSpPr txBox="1">
          <a:spLocks noChangeArrowheads="1"/>
        </xdr:cNvSpPr>
      </xdr:nvSpPr>
      <xdr:spPr>
        <a:xfrm>
          <a:off x="2124075" y="0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VIII. fejezet: Pénzmaradványi tartalék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Szöveg 1"/>
        <xdr:cNvSpPr txBox="1">
          <a:spLocks noChangeArrowheads="1"/>
        </xdr:cNvSpPr>
      </xdr:nvSpPr>
      <xdr:spPr>
        <a:xfrm>
          <a:off x="1562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Szöveg 2"/>
        <xdr:cNvSpPr txBox="1">
          <a:spLocks noChangeArrowheads="1"/>
        </xdr:cNvSpPr>
      </xdr:nvSpPr>
      <xdr:spPr>
        <a:xfrm>
          <a:off x="2124075" y="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Szöveg 3"/>
        <xdr:cNvSpPr txBox="1">
          <a:spLocks noChangeArrowheads="1"/>
        </xdr:cNvSpPr>
      </xdr:nvSpPr>
      <xdr:spPr>
        <a:xfrm>
          <a:off x="2495550" y="0"/>
          <a:ext cx="487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Szöveg 6"/>
        <xdr:cNvSpPr txBox="1">
          <a:spLocks noChangeArrowheads="1"/>
        </xdr:cNvSpPr>
      </xdr:nvSpPr>
      <xdr:spPr>
        <a:xfrm>
          <a:off x="7953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Szöveg 10"/>
        <xdr:cNvSpPr txBox="1">
          <a:spLocks noChangeArrowheads="1"/>
        </xdr:cNvSpPr>
      </xdr:nvSpPr>
      <xdr:spPr>
        <a:xfrm>
          <a:off x="2124075" y="0"/>
          <a:ext cx="524827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Szöveg 11"/>
        <xdr:cNvSpPr txBox="1">
          <a:spLocks noChangeArrowheads="1"/>
        </xdr:cNvSpPr>
      </xdr:nvSpPr>
      <xdr:spPr>
        <a:xfrm>
          <a:off x="2124075" y="0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Szöveg 12"/>
        <xdr:cNvSpPr txBox="1">
          <a:spLocks noChangeArrowheads="1"/>
        </xdr:cNvSpPr>
      </xdr:nvSpPr>
      <xdr:spPr>
        <a:xfrm>
          <a:off x="2124075" y="0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VII. fejezet: Tartalékok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Szöveg 13"/>
        <xdr:cNvSpPr txBox="1">
          <a:spLocks noChangeArrowheads="1"/>
        </xdr:cNvSpPr>
      </xdr:nvSpPr>
      <xdr:spPr>
        <a:xfrm>
          <a:off x="2124075" y="0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VIII. fejezet: Pénzmaradványi tartalék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Szöveg 1"/>
        <xdr:cNvSpPr txBox="1">
          <a:spLocks noChangeArrowheads="1"/>
        </xdr:cNvSpPr>
      </xdr:nvSpPr>
      <xdr:spPr>
        <a:xfrm>
          <a:off x="1562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Szöveg 2"/>
        <xdr:cNvSpPr txBox="1">
          <a:spLocks noChangeArrowheads="1"/>
        </xdr:cNvSpPr>
      </xdr:nvSpPr>
      <xdr:spPr>
        <a:xfrm>
          <a:off x="2124075" y="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Szöveg 3"/>
        <xdr:cNvSpPr txBox="1">
          <a:spLocks noChangeArrowheads="1"/>
        </xdr:cNvSpPr>
      </xdr:nvSpPr>
      <xdr:spPr>
        <a:xfrm>
          <a:off x="2495550" y="0"/>
          <a:ext cx="487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Szöveg 6"/>
        <xdr:cNvSpPr txBox="1">
          <a:spLocks noChangeArrowheads="1"/>
        </xdr:cNvSpPr>
      </xdr:nvSpPr>
      <xdr:spPr>
        <a:xfrm>
          <a:off x="7953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Szöveg 10"/>
        <xdr:cNvSpPr txBox="1">
          <a:spLocks noChangeArrowheads="1"/>
        </xdr:cNvSpPr>
      </xdr:nvSpPr>
      <xdr:spPr>
        <a:xfrm>
          <a:off x="2124075" y="0"/>
          <a:ext cx="524827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Szöveg 11"/>
        <xdr:cNvSpPr txBox="1">
          <a:spLocks noChangeArrowheads="1"/>
        </xdr:cNvSpPr>
      </xdr:nvSpPr>
      <xdr:spPr>
        <a:xfrm>
          <a:off x="2124075" y="0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Szöveg 12"/>
        <xdr:cNvSpPr txBox="1">
          <a:spLocks noChangeArrowheads="1"/>
        </xdr:cNvSpPr>
      </xdr:nvSpPr>
      <xdr:spPr>
        <a:xfrm>
          <a:off x="2124075" y="0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87"/>
  <sheetViews>
    <sheetView showGridLines="0" zoomScalePageLayoutView="0" workbookViewId="0" topLeftCell="A1">
      <pane xSplit="13" ySplit="1" topLeftCell="S81" activePane="bottomRight" state="frozen"/>
      <selection pane="topLeft" activeCell="A1" sqref="A1"/>
      <selection pane="topRight" activeCell="N1" sqref="N1"/>
      <selection pane="bottomLeft" activeCell="A2" sqref="A2"/>
      <selection pane="bottomRight" activeCell="L81" sqref="L81"/>
    </sheetView>
  </sheetViews>
  <sheetFormatPr defaultColWidth="9.140625" defaultRowHeight="12.75"/>
  <cols>
    <col min="1" max="1" width="4.140625" style="3" customWidth="1"/>
    <col min="2" max="2" width="4.00390625" style="4" customWidth="1"/>
    <col min="3" max="3" width="4.140625" style="4" customWidth="1"/>
    <col min="4" max="4" width="3.421875" style="3" customWidth="1"/>
    <col min="5" max="5" width="3.7109375" style="3" customWidth="1"/>
    <col min="6" max="6" width="4.00390625" style="3" customWidth="1"/>
    <col min="7" max="7" width="8.421875" style="3" customWidth="1"/>
    <col min="8" max="8" width="18.57421875" style="3" customWidth="1"/>
    <col min="9" max="9" width="60.140625" style="3" customWidth="1"/>
    <col min="10" max="10" width="8.7109375" style="3" customWidth="1"/>
    <col min="11" max="11" width="21.8515625" style="23" customWidth="1"/>
    <col min="12" max="12" width="20.8515625" style="157" customWidth="1"/>
    <col min="13" max="16384" width="9.140625" style="3" customWidth="1"/>
  </cols>
  <sheetData>
    <row r="1" spans="1:13" s="1" customFormat="1" ht="24.75" customHeight="1">
      <c r="A1" s="194" t="s">
        <v>134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21.75" customHeight="1">
      <c r="A2" s="217" t="s">
        <v>2</v>
      </c>
      <c r="B2" s="220" t="s">
        <v>9</v>
      </c>
      <c r="C2" s="179" t="s">
        <v>27</v>
      </c>
      <c r="D2" s="218" t="s">
        <v>3</v>
      </c>
      <c r="E2" s="218" t="s">
        <v>19</v>
      </c>
      <c r="F2" s="219" t="s">
        <v>15</v>
      </c>
      <c r="G2" s="219"/>
      <c r="H2" s="219"/>
      <c r="I2" s="219"/>
      <c r="J2" s="181" t="s">
        <v>116</v>
      </c>
      <c r="K2" s="201">
        <v>2016</v>
      </c>
      <c r="L2" s="186">
        <v>2017</v>
      </c>
      <c r="M2" s="178"/>
    </row>
    <row r="3" spans="1:13" ht="51.75" customHeight="1">
      <c r="A3" s="217"/>
      <c r="B3" s="220"/>
      <c r="C3" s="180"/>
      <c r="D3" s="218"/>
      <c r="E3" s="218"/>
      <c r="F3" s="15" t="s">
        <v>10</v>
      </c>
      <c r="G3" s="15" t="s">
        <v>11</v>
      </c>
      <c r="H3" s="15" t="s">
        <v>12</v>
      </c>
      <c r="I3" s="15" t="s">
        <v>1</v>
      </c>
      <c r="J3" s="182"/>
      <c r="K3" s="201"/>
      <c r="L3" s="187"/>
      <c r="M3" s="178"/>
    </row>
    <row r="4" spans="1:13" ht="18.75">
      <c r="A4" s="44"/>
      <c r="B4" s="45"/>
      <c r="C4" s="45"/>
      <c r="D4" s="44"/>
      <c r="E4" s="44"/>
      <c r="F4" s="188" t="s">
        <v>26</v>
      </c>
      <c r="G4" s="189"/>
      <c r="H4" s="189"/>
      <c r="I4" s="190"/>
      <c r="J4" s="46"/>
      <c r="K4" s="47"/>
      <c r="L4" s="154"/>
      <c r="M4" s="49"/>
    </row>
    <row r="5" spans="1:13" s="2" customFormat="1" ht="18.75">
      <c r="A5" s="50">
        <v>1</v>
      </c>
      <c r="B5" s="45"/>
      <c r="C5" s="45"/>
      <c r="D5" s="44"/>
      <c r="E5" s="44"/>
      <c r="F5" s="191" t="s">
        <v>130</v>
      </c>
      <c r="G5" s="192"/>
      <c r="H5" s="192"/>
      <c r="I5" s="193"/>
      <c r="J5" s="51"/>
      <c r="K5" s="52"/>
      <c r="L5" s="47"/>
      <c r="M5" s="49"/>
    </row>
    <row r="6" spans="1:13" s="2" customFormat="1" ht="18.75">
      <c r="A6" s="50"/>
      <c r="B6" s="45"/>
      <c r="C6" s="45">
        <v>1</v>
      </c>
      <c r="D6" s="44"/>
      <c r="E6" s="44"/>
      <c r="F6" s="53"/>
      <c r="G6" s="53"/>
      <c r="H6" s="54"/>
      <c r="I6" s="55" t="s">
        <v>28</v>
      </c>
      <c r="J6" s="56"/>
      <c r="K6" s="52">
        <v>0</v>
      </c>
      <c r="L6" s="52">
        <v>0</v>
      </c>
      <c r="M6" s="49"/>
    </row>
    <row r="7" spans="1:13" s="2" customFormat="1" ht="18.75">
      <c r="A7" s="50"/>
      <c r="B7" s="45"/>
      <c r="C7" s="45"/>
      <c r="D7" s="44"/>
      <c r="E7" s="44"/>
      <c r="F7" s="191" t="s">
        <v>131</v>
      </c>
      <c r="G7" s="192"/>
      <c r="H7" s="192"/>
      <c r="I7" s="193"/>
      <c r="J7" s="56"/>
      <c r="K7" s="52"/>
      <c r="L7" s="52"/>
      <c r="M7" s="49"/>
    </row>
    <row r="8" spans="1:13" s="2" customFormat="1" ht="18.75">
      <c r="A8" s="50"/>
      <c r="B8" s="45"/>
      <c r="C8" s="45"/>
      <c r="D8" s="44"/>
      <c r="E8" s="44"/>
      <c r="F8" s="53"/>
      <c r="G8" s="53"/>
      <c r="H8" s="44"/>
      <c r="I8" s="57" t="s">
        <v>28</v>
      </c>
      <c r="J8" s="56"/>
      <c r="K8" s="52"/>
      <c r="L8" s="52"/>
      <c r="M8" s="49"/>
    </row>
    <row r="9" spans="1:13" s="2" customFormat="1" ht="18.75">
      <c r="A9" s="50"/>
      <c r="B9" s="45"/>
      <c r="C9" s="45"/>
      <c r="D9" s="44"/>
      <c r="E9" s="44"/>
      <c r="F9" s="183"/>
      <c r="G9" s="184"/>
      <c r="H9" s="184"/>
      <c r="I9" s="185"/>
      <c r="J9" s="58"/>
      <c r="K9" s="52"/>
      <c r="L9" s="52">
        <f>SUM(L6)</f>
        <v>0</v>
      </c>
      <c r="M9" s="49"/>
    </row>
    <row r="10" spans="1:13" s="2" customFormat="1" ht="18.75">
      <c r="A10" s="50"/>
      <c r="B10" s="45"/>
      <c r="C10" s="45"/>
      <c r="D10" s="44"/>
      <c r="E10" s="44"/>
      <c r="F10" s="183" t="s">
        <v>31</v>
      </c>
      <c r="G10" s="184"/>
      <c r="H10" s="184"/>
      <c r="I10" s="185"/>
      <c r="J10" s="58"/>
      <c r="K10" s="117">
        <f>SUM(K9)</f>
        <v>0</v>
      </c>
      <c r="L10" s="117">
        <f>SUM(L9)</f>
        <v>0</v>
      </c>
      <c r="M10" s="49"/>
    </row>
    <row r="11" spans="1:13" s="2" customFormat="1" ht="18.75">
      <c r="A11" s="50"/>
      <c r="B11" s="45"/>
      <c r="C11" s="45"/>
      <c r="D11" s="44"/>
      <c r="E11" s="44"/>
      <c r="F11" s="210" t="s">
        <v>32</v>
      </c>
      <c r="G11" s="211"/>
      <c r="H11" s="211"/>
      <c r="I11" s="212"/>
      <c r="J11" s="59"/>
      <c r="K11" s="52"/>
      <c r="L11" s="52"/>
      <c r="M11" s="49"/>
    </row>
    <row r="12" spans="1:13" s="2" customFormat="1" ht="18.75">
      <c r="A12" s="50">
        <v>1</v>
      </c>
      <c r="B12" s="45"/>
      <c r="C12" s="45"/>
      <c r="D12" s="44"/>
      <c r="E12" s="44"/>
      <c r="F12" s="248" t="s">
        <v>133</v>
      </c>
      <c r="G12" s="249"/>
      <c r="H12" s="249"/>
      <c r="I12" s="250"/>
      <c r="J12" s="60"/>
      <c r="K12" s="52"/>
      <c r="L12" s="52"/>
      <c r="M12" s="49"/>
    </row>
    <row r="13" spans="1:13" s="2" customFormat="1" ht="18.75">
      <c r="A13" s="50"/>
      <c r="B13" s="45"/>
      <c r="C13" s="45"/>
      <c r="D13" s="44"/>
      <c r="E13" s="44"/>
      <c r="F13" s="53"/>
      <c r="G13" s="53"/>
      <c r="H13" s="198" t="s">
        <v>28</v>
      </c>
      <c r="I13" s="200"/>
      <c r="J13" s="61"/>
      <c r="K13" s="52"/>
      <c r="L13" s="52"/>
      <c r="M13" s="49"/>
    </row>
    <row r="14" spans="1:13" s="2" customFormat="1" ht="18.75">
      <c r="A14" s="50">
        <v>2</v>
      </c>
      <c r="B14" s="45"/>
      <c r="C14" s="45"/>
      <c r="D14" s="44"/>
      <c r="E14" s="44"/>
      <c r="F14" s="263" t="s">
        <v>85</v>
      </c>
      <c r="G14" s="264"/>
      <c r="H14" s="264"/>
      <c r="I14" s="265"/>
      <c r="J14" s="60"/>
      <c r="K14" s="52"/>
      <c r="L14" s="155"/>
      <c r="M14" s="49"/>
    </row>
    <row r="15" spans="1:13" s="2" customFormat="1" ht="18.75">
      <c r="A15" s="50"/>
      <c r="B15" s="45"/>
      <c r="C15" s="45"/>
      <c r="D15" s="44"/>
      <c r="E15" s="44"/>
      <c r="F15" s="53"/>
      <c r="G15" s="53"/>
      <c r="H15" s="266" t="s">
        <v>28</v>
      </c>
      <c r="I15" s="267"/>
      <c r="J15" s="62"/>
      <c r="K15" s="43"/>
      <c r="L15" s="155"/>
      <c r="M15" s="49"/>
    </row>
    <row r="16" spans="1:13" s="5" customFormat="1" ht="18.75">
      <c r="A16" s="50">
        <v>3</v>
      </c>
      <c r="B16" s="45"/>
      <c r="C16" s="45"/>
      <c r="D16" s="44"/>
      <c r="E16" s="44"/>
      <c r="F16" s="271" t="s">
        <v>100</v>
      </c>
      <c r="G16" s="272"/>
      <c r="H16" s="272"/>
      <c r="I16" s="273"/>
      <c r="J16" s="63"/>
      <c r="K16" s="64"/>
      <c r="L16" s="64">
        <f>SUM(L17)</f>
        <v>60000</v>
      </c>
      <c r="M16" s="65"/>
    </row>
    <row r="17" spans="1:13" s="5" customFormat="1" ht="18.75">
      <c r="A17" s="50"/>
      <c r="B17" s="45"/>
      <c r="C17" s="45"/>
      <c r="D17" s="44"/>
      <c r="E17" s="44"/>
      <c r="F17" s="66"/>
      <c r="G17" s="66"/>
      <c r="H17" s="208" t="s">
        <v>28</v>
      </c>
      <c r="I17" s="209"/>
      <c r="J17" s="67"/>
      <c r="K17" s="68"/>
      <c r="L17" s="52">
        <v>60000</v>
      </c>
      <c r="M17" s="49"/>
    </row>
    <row r="18" spans="1:13" s="5" customFormat="1" ht="18.75">
      <c r="A18" s="50">
        <v>4</v>
      </c>
      <c r="B18" s="45"/>
      <c r="C18" s="45"/>
      <c r="D18" s="44"/>
      <c r="E18" s="44"/>
      <c r="F18" s="224" t="s">
        <v>125</v>
      </c>
      <c r="G18" s="225"/>
      <c r="H18" s="225"/>
      <c r="I18" s="226"/>
      <c r="J18" s="69"/>
      <c r="K18" s="68">
        <f>SUM(K20:K22)</f>
        <v>850000</v>
      </c>
      <c r="L18" s="70">
        <f>SUM(L19)</f>
        <v>50000</v>
      </c>
      <c r="M18" s="49"/>
    </row>
    <row r="19" spans="1:13" s="5" customFormat="1" ht="18.75">
      <c r="A19" s="50"/>
      <c r="B19" s="45"/>
      <c r="C19" s="45">
        <v>1</v>
      </c>
      <c r="D19" s="44"/>
      <c r="E19" s="44"/>
      <c r="F19" s="66"/>
      <c r="G19" s="66"/>
      <c r="H19" s="208" t="s">
        <v>33</v>
      </c>
      <c r="I19" s="209"/>
      <c r="J19" s="67"/>
      <c r="K19" s="71">
        <f>SUM(K20:K21)</f>
        <v>850000</v>
      </c>
      <c r="L19" s="52">
        <f>SUM(L20:L21)</f>
        <v>50000</v>
      </c>
      <c r="M19" s="49"/>
    </row>
    <row r="20" spans="1:13" s="5" customFormat="1" ht="18.75">
      <c r="A20" s="50"/>
      <c r="B20" s="45"/>
      <c r="C20" s="45"/>
      <c r="D20" s="44"/>
      <c r="E20" s="44"/>
      <c r="F20" s="66"/>
      <c r="G20" s="66"/>
      <c r="H20" s="72"/>
      <c r="I20" s="73" t="s">
        <v>117</v>
      </c>
      <c r="J20" s="74"/>
      <c r="K20" s="153">
        <v>250000</v>
      </c>
      <c r="L20" s="52">
        <v>0</v>
      </c>
      <c r="M20" s="49"/>
    </row>
    <row r="21" spans="1:13" s="5" customFormat="1" ht="18.75">
      <c r="A21" s="50"/>
      <c r="B21" s="45"/>
      <c r="C21" s="45"/>
      <c r="D21" s="44"/>
      <c r="E21" s="44"/>
      <c r="F21" s="66"/>
      <c r="G21" s="66"/>
      <c r="H21" s="72"/>
      <c r="I21" s="75" t="s">
        <v>118</v>
      </c>
      <c r="J21" s="75"/>
      <c r="K21" s="153">
        <v>600000</v>
      </c>
      <c r="L21" s="52">
        <v>50000</v>
      </c>
      <c r="M21" s="49"/>
    </row>
    <row r="22" spans="1:13" s="5" customFormat="1" ht="18.75">
      <c r="A22" s="50"/>
      <c r="B22" s="45"/>
      <c r="C22" s="45">
        <v>2</v>
      </c>
      <c r="D22" s="44"/>
      <c r="E22" s="44"/>
      <c r="F22" s="66"/>
      <c r="G22" s="66"/>
      <c r="H22" s="73"/>
      <c r="I22" s="74"/>
      <c r="J22" s="67"/>
      <c r="K22" s="68"/>
      <c r="L22" s="52"/>
      <c r="M22" s="49"/>
    </row>
    <row r="23" spans="1:13" s="5" customFormat="1" ht="18.75">
      <c r="A23" s="50"/>
      <c r="B23" s="45"/>
      <c r="C23" s="45"/>
      <c r="D23" s="45">
        <v>1</v>
      </c>
      <c r="E23" s="44"/>
      <c r="F23" s="66"/>
      <c r="G23" s="66"/>
      <c r="H23" s="76"/>
      <c r="I23" s="77" t="s">
        <v>63</v>
      </c>
      <c r="J23" s="78"/>
      <c r="K23" s="68"/>
      <c r="L23" s="52"/>
      <c r="M23" s="49"/>
    </row>
    <row r="24" spans="1:13" s="5" customFormat="1" ht="18.75">
      <c r="A24" s="50"/>
      <c r="B24" s="45"/>
      <c r="C24" s="45"/>
      <c r="D24" s="45">
        <v>2</v>
      </c>
      <c r="E24" s="44"/>
      <c r="F24" s="66"/>
      <c r="G24" s="66"/>
      <c r="H24" s="76"/>
      <c r="I24" s="57" t="s">
        <v>25</v>
      </c>
      <c r="J24" s="57"/>
      <c r="K24" s="68"/>
      <c r="L24" s="155"/>
      <c r="M24" s="49"/>
    </row>
    <row r="25" spans="1:13" s="5" customFormat="1" ht="18.75">
      <c r="A25" s="50"/>
      <c r="B25" s="45"/>
      <c r="C25" s="45"/>
      <c r="D25" s="45">
        <v>3</v>
      </c>
      <c r="E25" s="44"/>
      <c r="F25" s="66"/>
      <c r="G25" s="66"/>
      <c r="H25" s="76"/>
      <c r="I25" s="77" t="s">
        <v>35</v>
      </c>
      <c r="J25" s="78"/>
      <c r="K25" s="68"/>
      <c r="L25" s="155"/>
      <c r="M25" s="49"/>
    </row>
    <row r="26" spans="1:13" s="5" customFormat="1" ht="18.75">
      <c r="A26" s="50"/>
      <c r="B26" s="45"/>
      <c r="C26" s="45"/>
      <c r="D26" s="45">
        <v>4</v>
      </c>
      <c r="E26" s="44"/>
      <c r="F26" s="66"/>
      <c r="G26" s="66"/>
      <c r="H26" s="78"/>
      <c r="I26" s="77" t="s">
        <v>70</v>
      </c>
      <c r="J26" s="79"/>
      <c r="K26" s="68"/>
      <c r="L26" s="52"/>
      <c r="M26" s="49"/>
    </row>
    <row r="27" spans="1:13" s="5" customFormat="1" ht="18.75">
      <c r="A27" s="50"/>
      <c r="B27" s="45"/>
      <c r="C27" s="45"/>
      <c r="D27" s="44"/>
      <c r="E27" s="44"/>
      <c r="F27" s="202"/>
      <c r="G27" s="203"/>
      <c r="H27" s="203"/>
      <c r="I27" s="204"/>
      <c r="J27" s="80"/>
      <c r="K27" s="68"/>
      <c r="L27" s="52"/>
      <c r="M27" s="49"/>
    </row>
    <row r="28" spans="1:13" s="5" customFormat="1" ht="18.75">
      <c r="A28" s="50"/>
      <c r="B28" s="45"/>
      <c r="C28" s="45"/>
      <c r="D28" s="44"/>
      <c r="E28" s="44"/>
      <c r="F28" s="202" t="s">
        <v>34</v>
      </c>
      <c r="G28" s="203"/>
      <c r="H28" s="203"/>
      <c r="I28" s="204"/>
      <c r="J28" s="80"/>
      <c r="K28" s="117">
        <f>SUM(K13,K15,K17,K19,K23,K24,K25,)</f>
        <v>850000</v>
      </c>
      <c r="L28" s="117">
        <f>SUM(L13,L15,L17,L19,L23,L24,L25,)</f>
        <v>110000</v>
      </c>
      <c r="M28" s="49"/>
    </row>
    <row r="29" spans="1:13" s="2" customFormat="1" ht="18.75">
      <c r="A29" s="50">
        <v>1</v>
      </c>
      <c r="B29" s="45"/>
      <c r="C29" s="45"/>
      <c r="D29" s="44"/>
      <c r="E29" s="44"/>
      <c r="F29" s="205" t="s">
        <v>124</v>
      </c>
      <c r="G29" s="206"/>
      <c r="H29" s="206"/>
      <c r="I29" s="207"/>
      <c r="J29" s="81"/>
      <c r="K29" s="68"/>
      <c r="L29" s="70"/>
      <c r="M29" s="49"/>
    </row>
    <row r="30" spans="1:13" s="2" customFormat="1" ht="18.75">
      <c r="A30" s="49"/>
      <c r="B30" s="50">
        <v>1</v>
      </c>
      <c r="C30" s="49"/>
      <c r="D30" s="44"/>
      <c r="E30" s="44"/>
      <c r="F30" s="49"/>
      <c r="G30" s="221" t="s">
        <v>8</v>
      </c>
      <c r="H30" s="222"/>
      <c r="I30" s="223"/>
      <c r="J30" s="82"/>
      <c r="K30" s="153">
        <v>237000</v>
      </c>
      <c r="L30" s="166">
        <v>850000</v>
      </c>
      <c r="M30" s="49"/>
    </row>
    <row r="31" spans="1:13" s="2" customFormat="1" ht="18.75">
      <c r="A31" s="49"/>
      <c r="B31" s="50">
        <v>2</v>
      </c>
      <c r="C31" s="49"/>
      <c r="D31" s="44"/>
      <c r="E31" s="44"/>
      <c r="F31" s="49"/>
      <c r="G31" s="233" t="s">
        <v>36</v>
      </c>
      <c r="H31" s="234"/>
      <c r="I31" s="235"/>
      <c r="J31" s="83"/>
      <c r="K31" s="52"/>
      <c r="L31" s="166"/>
      <c r="M31" s="49"/>
    </row>
    <row r="32" spans="1:13" s="5" customFormat="1" ht="18.75">
      <c r="A32" s="84"/>
      <c r="B32" s="50">
        <v>3</v>
      </c>
      <c r="C32" s="84"/>
      <c r="D32" s="44"/>
      <c r="E32" s="44"/>
      <c r="F32" s="84"/>
      <c r="G32" s="233" t="s">
        <v>37</v>
      </c>
      <c r="H32" s="234"/>
      <c r="I32" s="235"/>
      <c r="J32" s="83"/>
      <c r="K32" s="144">
        <v>609000</v>
      </c>
      <c r="L32" s="166">
        <v>2000000</v>
      </c>
      <c r="M32" s="49"/>
    </row>
    <row r="33" spans="1:13" s="2" customFormat="1" ht="18.75">
      <c r="A33" s="49"/>
      <c r="B33" s="50">
        <v>4</v>
      </c>
      <c r="C33" s="49"/>
      <c r="D33" s="44"/>
      <c r="E33" s="44"/>
      <c r="F33" s="49"/>
      <c r="G33" s="213" t="s">
        <v>38</v>
      </c>
      <c r="H33" s="214"/>
      <c r="I33" s="215"/>
      <c r="J33" s="85"/>
      <c r="K33" s="52"/>
      <c r="L33" s="52"/>
      <c r="M33" s="49"/>
    </row>
    <row r="34" spans="1:13" s="2" customFormat="1" ht="18.75">
      <c r="A34" s="49"/>
      <c r="B34" s="50">
        <v>5</v>
      </c>
      <c r="C34" s="49"/>
      <c r="D34" s="44"/>
      <c r="E34" s="44"/>
      <c r="F34" s="49"/>
      <c r="G34" s="221" t="s">
        <v>0</v>
      </c>
      <c r="H34" s="222"/>
      <c r="I34" s="223"/>
      <c r="J34" s="82"/>
      <c r="K34" s="52"/>
      <c r="L34" s="52"/>
      <c r="M34" s="49"/>
    </row>
    <row r="35" spans="1:13" s="2" customFormat="1" ht="18.75">
      <c r="A35" s="49"/>
      <c r="B35" s="50">
        <v>6</v>
      </c>
      <c r="C35" s="49"/>
      <c r="D35" s="44"/>
      <c r="E35" s="44"/>
      <c r="F35" s="49"/>
      <c r="G35" s="221" t="s">
        <v>6</v>
      </c>
      <c r="H35" s="222"/>
      <c r="I35" s="223"/>
      <c r="J35" s="82"/>
      <c r="K35" s="52"/>
      <c r="L35" s="52"/>
      <c r="M35" s="49"/>
    </row>
    <row r="36" spans="1:13" s="2" customFormat="1" ht="18.75">
      <c r="A36" s="49"/>
      <c r="B36" s="50">
        <v>7</v>
      </c>
      <c r="C36" s="49"/>
      <c r="D36" s="44"/>
      <c r="E36" s="44"/>
      <c r="F36" s="49"/>
      <c r="G36" s="198" t="s">
        <v>39</v>
      </c>
      <c r="H36" s="199"/>
      <c r="I36" s="200"/>
      <c r="J36" s="61"/>
      <c r="K36" s="52"/>
      <c r="L36" s="52"/>
      <c r="M36" s="49"/>
    </row>
    <row r="37" spans="1:13" s="2" customFormat="1" ht="18.75">
      <c r="A37" s="49"/>
      <c r="B37" s="50">
        <v>8</v>
      </c>
      <c r="C37" s="49"/>
      <c r="D37" s="44"/>
      <c r="E37" s="44"/>
      <c r="F37" s="49"/>
      <c r="G37" s="198" t="s">
        <v>22</v>
      </c>
      <c r="H37" s="199"/>
      <c r="I37" s="200"/>
      <c r="J37" s="61"/>
      <c r="K37" s="52"/>
      <c r="L37" s="167">
        <v>200000</v>
      </c>
      <c r="M37" s="86"/>
    </row>
    <row r="38" spans="1:13" s="2" customFormat="1" ht="18.75">
      <c r="A38" s="49"/>
      <c r="B38" s="50">
        <v>9</v>
      </c>
      <c r="C38" s="49"/>
      <c r="D38" s="44"/>
      <c r="E38" s="44"/>
      <c r="F38" s="49"/>
      <c r="G38" s="198" t="s">
        <v>112</v>
      </c>
      <c r="H38" s="199"/>
      <c r="I38" s="200"/>
      <c r="J38" s="61"/>
      <c r="K38" s="52"/>
      <c r="L38" s="168"/>
      <c r="M38" s="49"/>
    </row>
    <row r="39" spans="1:13" s="5" customFormat="1" ht="18.75">
      <c r="A39" s="84"/>
      <c r="B39" s="50">
        <v>10</v>
      </c>
      <c r="C39" s="84"/>
      <c r="D39" s="44"/>
      <c r="E39" s="44"/>
      <c r="F39" s="84"/>
      <c r="G39" s="233" t="s">
        <v>40</v>
      </c>
      <c r="H39" s="234"/>
      <c r="I39" s="235"/>
      <c r="J39" s="83"/>
      <c r="K39" s="87"/>
      <c r="L39" s="70"/>
      <c r="M39" s="88"/>
    </row>
    <row r="40" spans="1:13" s="2" customFormat="1" ht="18.75">
      <c r="A40" s="49"/>
      <c r="B40" s="45"/>
      <c r="C40" s="50"/>
      <c r="D40" s="44"/>
      <c r="E40" s="44"/>
      <c r="F40" s="53"/>
      <c r="G40" s="268"/>
      <c r="H40" s="269"/>
      <c r="I40" s="270"/>
      <c r="J40" s="89"/>
      <c r="K40" s="52"/>
      <c r="L40" s="52"/>
      <c r="M40" s="49"/>
    </row>
    <row r="41" spans="1:13" s="2" customFormat="1" ht="18.75">
      <c r="A41" s="50"/>
      <c r="B41" s="45"/>
      <c r="C41" s="45"/>
      <c r="D41" s="44"/>
      <c r="E41" s="44"/>
      <c r="F41" s="49"/>
      <c r="G41" s="236"/>
      <c r="H41" s="237"/>
      <c r="I41" s="238"/>
      <c r="J41" s="90"/>
      <c r="K41" s="52"/>
      <c r="L41" s="52"/>
      <c r="M41" s="49"/>
    </row>
    <row r="42" spans="1:13" s="2" customFormat="1" ht="18.75">
      <c r="A42" s="50"/>
      <c r="B42" s="45"/>
      <c r="C42" s="45"/>
      <c r="D42" s="44"/>
      <c r="E42" s="44"/>
      <c r="F42" s="227" t="s">
        <v>128</v>
      </c>
      <c r="G42" s="228"/>
      <c r="H42" s="228"/>
      <c r="I42" s="229"/>
      <c r="J42" s="46"/>
      <c r="K42" s="118">
        <f>SUM(K30:K41)</f>
        <v>846000</v>
      </c>
      <c r="L42" s="118">
        <f>SUM(L30:L41)</f>
        <v>3050000</v>
      </c>
      <c r="M42" s="49"/>
    </row>
    <row r="43" spans="1:13" s="2" customFormat="1" ht="18.75">
      <c r="A43" s="50"/>
      <c r="B43" s="45"/>
      <c r="C43" s="45"/>
      <c r="D43" s="44"/>
      <c r="E43" s="44"/>
      <c r="F43" s="230" t="s">
        <v>126</v>
      </c>
      <c r="G43" s="231"/>
      <c r="H43" s="231"/>
      <c r="I43" s="232"/>
      <c r="J43" s="58"/>
      <c r="K43" s="52"/>
      <c r="L43" s="52"/>
      <c r="M43" s="49"/>
    </row>
    <row r="44" spans="1:13" s="5" customFormat="1" ht="18.75">
      <c r="A44" s="50">
        <v>1</v>
      </c>
      <c r="B44" s="45"/>
      <c r="C44" s="45"/>
      <c r="D44" s="44"/>
      <c r="E44" s="44"/>
      <c r="F44" s="224" t="s">
        <v>41</v>
      </c>
      <c r="G44" s="225"/>
      <c r="H44" s="225"/>
      <c r="I44" s="226"/>
      <c r="J44" s="69"/>
      <c r="K44" s="70">
        <f>SUM(K45:K54)</f>
        <v>12825538</v>
      </c>
      <c r="L44" s="70">
        <f>SUM(L45:L54)</f>
        <v>13954185</v>
      </c>
      <c r="M44" s="49"/>
    </row>
    <row r="45" spans="1:13" s="2" customFormat="1" ht="18.75">
      <c r="A45" s="50"/>
      <c r="B45" s="45">
        <v>1</v>
      </c>
      <c r="C45" s="45"/>
      <c r="D45" s="44"/>
      <c r="E45" s="44"/>
      <c r="F45" s="53"/>
      <c r="G45" s="198" t="s">
        <v>42</v>
      </c>
      <c r="H45" s="199"/>
      <c r="I45" s="200"/>
      <c r="J45" s="91"/>
      <c r="K45" s="92"/>
      <c r="L45" s="52"/>
      <c r="M45" s="49"/>
    </row>
    <row r="46" spans="1:13" s="2" customFormat="1" ht="18.75">
      <c r="A46" s="50"/>
      <c r="B46" s="45">
        <v>2</v>
      </c>
      <c r="C46" s="45"/>
      <c r="D46" s="44"/>
      <c r="E46" s="44"/>
      <c r="F46" s="53"/>
      <c r="G46" s="198" t="s">
        <v>43</v>
      </c>
      <c r="H46" s="199"/>
      <c r="I46" s="200"/>
      <c r="J46" s="61"/>
      <c r="K46" s="92"/>
      <c r="L46" s="52"/>
      <c r="M46" s="49"/>
    </row>
    <row r="47" spans="1:13" s="2" customFormat="1" ht="18.75">
      <c r="A47" s="50"/>
      <c r="B47" s="45">
        <v>3</v>
      </c>
      <c r="C47" s="45"/>
      <c r="D47" s="44"/>
      <c r="E47" s="44"/>
      <c r="F47" s="53"/>
      <c r="G47" s="198" t="s">
        <v>44</v>
      </c>
      <c r="H47" s="199"/>
      <c r="I47" s="200"/>
      <c r="J47" s="61"/>
      <c r="K47" s="41">
        <v>1893270</v>
      </c>
      <c r="L47" s="169">
        <v>1893270</v>
      </c>
      <c r="M47" s="49"/>
    </row>
    <row r="48" spans="1:13" s="2" customFormat="1" ht="18.75">
      <c r="A48" s="50"/>
      <c r="B48" s="45">
        <v>4</v>
      </c>
      <c r="C48" s="45"/>
      <c r="D48" s="44"/>
      <c r="E48" s="44"/>
      <c r="F48" s="53"/>
      <c r="G48" s="198" t="s">
        <v>45</v>
      </c>
      <c r="H48" s="199"/>
      <c r="I48" s="200"/>
      <c r="J48" s="61"/>
      <c r="K48" s="41">
        <v>1760000</v>
      </c>
      <c r="L48" s="169">
        <v>1760000</v>
      </c>
      <c r="M48" s="49"/>
    </row>
    <row r="49" spans="1:13" s="2" customFormat="1" ht="18.75">
      <c r="A49" s="50"/>
      <c r="B49" s="45">
        <v>5</v>
      </c>
      <c r="C49" s="45"/>
      <c r="D49" s="44"/>
      <c r="E49" s="44"/>
      <c r="F49" s="53"/>
      <c r="G49" s="213" t="s">
        <v>46</v>
      </c>
      <c r="H49" s="214"/>
      <c r="I49" s="215"/>
      <c r="J49" s="85"/>
      <c r="K49" s="41"/>
      <c r="L49" s="169"/>
      <c r="M49" s="49"/>
    </row>
    <row r="50" spans="1:13" s="5" customFormat="1" ht="18.75">
      <c r="A50" s="50"/>
      <c r="B50" s="45">
        <v>6</v>
      </c>
      <c r="C50" s="45"/>
      <c r="D50" s="44"/>
      <c r="E50" s="44"/>
      <c r="F50" s="66"/>
      <c r="G50" s="233" t="s">
        <v>47</v>
      </c>
      <c r="H50" s="234"/>
      <c r="I50" s="235"/>
      <c r="J50" s="83"/>
      <c r="K50" s="41">
        <v>1607160</v>
      </c>
      <c r="L50" s="169">
        <v>1607160</v>
      </c>
      <c r="M50" s="49"/>
    </row>
    <row r="51" spans="1:13" s="5" customFormat="1" ht="18.75">
      <c r="A51" s="50"/>
      <c r="B51" s="45">
        <v>7</v>
      </c>
      <c r="C51" s="45"/>
      <c r="D51" s="44"/>
      <c r="E51" s="44"/>
      <c r="F51" s="66"/>
      <c r="G51" s="233" t="s">
        <v>48</v>
      </c>
      <c r="H51" s="234"/>
      <c r="I51" s="235"/>
      <c r="J51" s="83"/>
      <c r="K51" s="145">
        <f>2565108</f>
        <v>2565108</v>
      </c>
      <c r="L51" s="169">
        <v>3693755</v>
      </c>
      <c r="M51" s="49"/>
    </row>
    <row r="52" spans="1:13" s="5" customFormat="1" ht="18.75">
      <c r="A52" s="50"/>
      <c r="B52" s="45"/>
      <c r="C52" s="45"/>
      <c r="D52" s="44"/>
      <c r="E52" s="44"/>
      <c r="F52" s="66"/>
      <c r="G52" s="233" t="s">
        <v>107</v>
      </c>
      <c r="H52" s="234"/>
      <c r="I52" s="235"/>
      <c r="J52" s="83"/>
      <c r="K52" s="41">
        <v>5000000</v>
      </c>
      <c r="L52" s="169">
        <v>5000000</v>
      </c>
      <c r="M52" s="49"/>
    </row>
    <row r="53" spans="1:13" s="5" customFormat="1" ht="18.75">
      <c r="A53" s="50"/>
      <c r="B53" s="45">
        <v>8</v>
      </c>
      <c r="C53" s="45"/>
      <c r="D53" s="44"/>
      <c r="E53" s="44"/>
      <c r="F53" s="66"/>
      <c r="G53" s="240" t="s">
        <v>23</v>
      </c>
      <c r="H53" s="241"/>
      <c r="I53" s="242"/>
      <c r="J53" s="93"/>
      <c r="K53" s="68"/>
      <c r="L53" s="52"/>
      <c r="M53" s="49"/>
    </row>
    <row r="54" spans="1:13" s="5" customFormat="1" ht="18.75">
      <c r="A54" s="50"/>
      <c r="B54" s="45">
        <v>9</v>
      </c>
      <c r="C54" s="45"/>
      <c r="D54" s="44"/>
      <c r="E54" s="44"/>
      <c r="F54" s="66"/>
      <c r="G54" s="240" t="s">
        <v>71</v>
      </c>
      <c r="H54" s="241"/>
      <c r="I54" s="242"/>
      <c r="J54" s="93"/>
      <c r="K54" s="68"/>
      <c r="L54" s="52"/>
      <c r="M54" s="49"/>
    </row>
    <row r="55" spans="1:13" s="2" customFormat="1" ht="18.75">
      <c r="A55" s="50">
        <v>2</v>
      </c>
      <c r="B55" s="45"/>
      <c r="C55" s="45"/>
      <c r="D55" s="44"/>
      <c r="E55" s="44"/>
      <c r="F55" s="239" t="s">
        <v>113</v>
      </c>
      <c r="G55" s="239"/>
      <c r="H55" s="239"/>
      <c r="I55" s="239"/>
      <c r="J55" s="94"/>
      <c r="K55" s="95">
        <f>SUM(K56:K60)</f>
        <v>14277414</v>
      </c>
      <c r="L55" s="95">
        <f>SUM(L56:L60)</f>
        <v>12210670</v>
      </c>
      <c r="M55" s="96"/>
    </row>
    <row r="56" spans="1:13" s="2" customFormat="1" ht="18.75">
      <c r="A56" s="50"/>
      <c r="B56" s="45">
        <v>1</v>
      </c>
      <c r="C56" s="45"/>
      <c r="D56" s="44"/>
      <c r="E56" s="44"/>
      <c r="F56" s="53"/>
      <c r="G56" s="198" t="s">
        <v>53</v>
      </c>
      <c r="H56" s="199" t="s">
        <v>49</v>
      </c>
      <c r="I56" s="200" t="s">
        <v>49</v>
      </c>
      <c r="J56" s="149" t="s">
        <v>144</v>
      </c>
      <c r="K56" s="41">
        <f>5744000+70000+2872000</f>
        <v>8686000</v>
      </c>
      <c r="L56" s="169">
        <v>7598830</v>
      </c>
      <c r="M56" s="49"/>
    </row>
    <row r="57" spans="1:13" s="2" customFormat="1" ht="18.75">
      <c r="A57" s="50"/>
      <c r="B57" s="45">
        <v>2</v>
      </c>
      <c r="C57" s="45"/>
      <c r="D57" s="44"/>
      <c r="E57" s="44"/>
      <c r="F57" s="97"/>
      <c r="G57" s="195" t="s">
        <v>54</v>
      </c>
      <c r="H57" s="196" t="s">
        <v>50</v>
      </c>
      <c r="I57" s="197" t="s">
        <v>50</v>
      </c>
      <c r="J57" s="150" t="s">
        <v>135</v>
      </c>
      <c r="K57" s="41">
        <f>1200000+1436000+35000</f>
        <v>2671000</v>
      </c>
      <c r="L57" s="169">
        <v>1800000</v>
      </c>
      <c r="M57" s="49"/>
    </row>
    <row r="58" spans="1:13" s="2" customFormat="1" ht="18.75">
      <c r="A58" s="50"/>
      <c r="B58" s="45"/>
      <c r="C58" s="45"/>
      <c r="D58" s="44"/>
      <c r="E58" s="44"/>
      <c r="F58" s="97"/>
      <c r="G58" s="195" t="s">
        <v>108</v>
      </c>
      <c r="H58" s="196"/>
      <c r="I58" s="197"/>
      <c r="J58" s="150"/>
      <c r="K58" s="145">
        <v>96774</v>
      </c>
      <c r="L58" s="169">
        <v>64940</v>
      </c>
      <c r="M58" s="49"/>
    </row>
    <row r="59" spans="1:13" s="2" customFormat="1" ht="18.75">
      <c r="A59" s="50"/>
      <c r="B59" s="45">
        <v>3</v>
      </c>
      <c r="C59" s="45"/>
      <c r="D59" s="44"/>
      <c r="E59" s="44"/>
      <c r="F59" s="53"/>
      <c r="G59" s="198" t="s">
        <v>55</v>
      </c>
      <c r="H59" s="199" t="s">
        <v>51</v>
      </c>
      <c r="I59" s="200" t="s">
        <v>51</v>
      </c>
      <c r="J59" s="151" t="s">
        <v>145</v>
      </c>
      <c r="K59" s="41">
        <f>853333+426667</f>
        <v>1280000</v>
      </c>
      <c r="L59" s="169">
        <v>1062100</v>
      </c>
      <c r="M59" s="49"/>
    </row>
    <row r="60" spans="1:13" s="2" customFormat="1" ht="18.75">
      <c r="A60" s="50"/>
      <c r="B60" s="45">
        <v>4</v>
      </c>
      <c r="C60" s="45"/>
      <c r="D60" s="44"/>
      <c r="E60" s="44"/>
      <c r="F60" s="53"/>
      <c r="G60" s="221" t="s">
        <v>56</v>
      </c>
      <c r="H60" s="222" t="s">
        <v>52</v>
      </c>
      <c r="I60" s="223" t="s">
        <v>52</v>
      </c>
      <c r="J60" s="152" t="s">
        <v>135</v>
      </c>
      <c r="K60" s="41">
        <v>1543640</v>
      </c>
      <c r="L60" s="169">
        <v>1684800</v>
      </c>
      <c r="M60" s="49"/>
    </row>
    <row r="61" spans="1:13" s="2" customFormat="1" ht="18.75">
      <c r="A61" s="50">
        <v>3</v>
      </c>
      <c r="B61" s="45"/>
      <c r="C61" s="45"/>
      <c r="D61" s="44"/>
      <c r="E61" s="44"/>
      <c r="F61" s="248" t="s">
        <v>72</v>
      </c>
      <c r="G61" s="249"/>
      <c r="H61" s="249"/>
      <c r="I61" s="250"/>
      <c r="J61" s="60"/>
      <c r="K61" s="70">
        <f>SUM(K62:K67)</f>
        <v>14718901</v>
      </c>
      <c r="L61" s="70">
        <f>SUM(L62:L67)</f>
        <v>10133223</v>
      </c>
      <c r="M61" s="49"/>
    </row>
    <row r="62" spans="1:13" s="2" customFormat="1" ht="18.75">
      <c r="A62" s="50"/>
      <c r="B62" s="45">
        <v>1</v>
      </c>
      <c r="C62" s="45"/>
      <c r="D62" s="44"/>
      <c r="E62" s="44"/>
      <c r="F62" s="54"/>
      <c r="G62" s="221" t="s">
        <v>64</v>
      </c>
      <c r="H62" s="222"/>
      <c r="I62" s="223"/>
      <c r="J62" s="82"/>
      <c r="K62" s="145">
        <v>8091562</v>
      </c>
      <c r="L62" s="169">
        <v>6069000</v>
      </c>
      <c r="M62" s="49"/>
    </row>
    <row r="63" spans="1:13" s="2" customFormat="1" ht="18.75">
      <c r="A63" s="50"/>
      <c r="B63" s="45">
        <v>2</v>
      </c>
      <c r="C63" s="45"/>
      <c r="D63" s="44"/>
      <c r="E63" s="44"/>
      <c r="F63" s="53"/>
      <c r="G63" s="198" t="s">
        <v>65</v>
      </c>
      <c r="H63" s="199" t="s">
        <v>57</v>
      </c>
      <c r="I63" s="200" t="s">
        <v>57</v>
      </c>
      <c r="J63" s="61"/>
      <c r="K63" s="92"/>
      <c r="L63" s="170">
        <v>0</v>
      </c>
      <c r="M63" s="49"/>
    </row>
    <row r="64" spans="1:13" s="5" customFormat="1" ht="18.75">
      <c r="A64" s="50"/>
      <c r="B64" s="45">
        <v>3</v>
      </c>
      <c r="C64" s="45"/>
      <c r="D64" s="44"/>
      <c r="E64" s="44"/>
      <c r="F64" s="66"/>
      <c r="G64" s="233" t="s">
        <v>29</v>
      </c>
      <c r="H64" s="234" t="s">
        <v>58</v>
      </c>
      <c r="I64" s="235" t="s">
        <v>58</v>
      </c>
      <c r="J64" s="83"/>
      <c r="K64" s="92"/>
      <c r="L64" s="52"/>
      <c r="M64" s="88"/>
    </row>
    <row r="65" spans="1:13" s="2" customFormat="1" ht="18.75">
      <c r="A65" s="50"/>
      <c r="B65" s="45">
        <v>4</v>
      </c>
      <c r="C65" s="45"/>
      <c r="D65" s="44"/>
      <c r="E65" s="44"/>
      <c r="F65" s="53"/>
      <c r="G65" s="198" t="s">
        <v>110</v>
      </c>
      <c r="H65" s="199" t="s">
        <v>59</v>
      </c>
      <c r="I65" s="200" t="s">
        <v>59</v>
      </c>
      <c r="J65" s="61"/>
      <c r="K65" s="52"/>
      <c r="L65" s="52"/>
      <c r="M65" s="49"/>
    </row>
    <row r="66" spans="1:13" s="2" customFormat="1" ht="18.75">
      <c r="A66" s="50"/>
      <c r="B66" s="45"/>
      <c r="C66" s="45"/>
      <c r="D66" s="44"/>
      <c r="E66" s="44"/>
      <c r="F66" s="53"/>
      <c r="G66" s="198" t="s">
        <v>109</v>
      </c>
      <c r="H66" s="199"/>
      <c r="I66" s="200"/>
      <c r="J66" s="61"/>
      <c r="K66" s="92"/>
      <c r="L66" s="52"/>
      <c r="M66" s="49"/>
    </row>
    <row r="67" spans="1:13" s="2" customFormat="1" ht="18.75">
      <c r="A67" s="50"/>
      <c r="B67" s="45">
        <v>5</v>
      </c>
      <c r="C67" s="45"/>
      <c r="D67" s="44"/>
      <c r="E67" s="44"/>
      <c r="F67" s="66"/>
      <c r="G67" s="233" t="s">
        <v>67</v>
      </c>
      <c r="H67" s="234" t="s">
        <v>60</v>
      </c>
      <c r="I67" s="235" t="s">
        <v>60</v>
      </c>
      <c r="J67" s="83"/>
      <c r="K67" s="64">
        <f>SUM(K68:K70)</f>
        <v>6627339</v>
      </c>
      <c r="L67" s="64">
        <f>SUM(L68:L70)</f>
        <v>4064223</v>
      </c>
      <c r="M67" s="65">
        <f>SUM(M64)</f>
        <v>0</v>
      </c>
    </row>
    <row r="68" spans="1:13" s="2" customFormat="1" ht="24" customHeight="1">
      <c r="A68" s="50"/>
      <c r="B68" s="45"/>
      <c r="C68" s="45">
        <v>1</v>
      </c>
      <c r="D68" s="44"/>
      <c r="E68" s="44"/>
      <c r="F68" s="66"/>
      <c r="G68" s="66"/>
      <c r="H68" s="243" t="s">
        <v>66</v>
      </c>
      <c r="I68" s="244" t="s">
        <v>61</v>
      </c>
      <c r="J68" s="147" t="s">
        <v>146</v>
      </c>
      <c r="K68" s="145">
        <v>2350080</v>
      </c>
      <c r="L68" s="169">
        <v>1501440</v>
      </c>
      <c r="M68" s="49"/>
    </row>
    <row r="69" spans="1:13" s="2" customFormat="1" ht="18.75">
      <c r="A69" s="50"/>
      <c r="B69" s="45"/>
      <c r="C69" s="45">
        <v>2</v>
      </c>
      <c r="D69" s="44"/>
      <c r="E69" s="44"/>
      <c r="F69" s="66"/>
      <c r="G69" s="66"/>
      <c r="H69" s="243" t="s">
        <v>68</v>
      </c>
      <c r="I69" s="244" t="s">
        <v>62</v>
      </c>
      <c r="J69" s="98"/>
      <c r="K69" s="145">
        <f>201759+2037750</f>
        <v>2239509</v>
      </c>
      <c r="L69" s="169">
        <v>744483</v>
      </c>
      <c r="M69" s="49"/>
    </row>
    <row r="70" spans="1:13" s="2" customFormat="1" ht="18.75">
      <c r="A70" s="50"/>
      <c r="B70" s="45"/>
      <c r="C70" s="45"/>
      <c r="D70" s="44"/>
      <c r="E70" s="44"/>
      <c r="F70" s="99"/>
      <c r="G70" s="100"/>
      <c r="H70" s="216" t="s">
        <v>111</v>
      </c>
      <c r="I70" s="216"/>
      <c r="J70" s="146"/>
      <c r="K70" s="145">
        <v>2037750</v>
      </c>
      <c r="L70" s="169">
        <v>1818300</v>
      </c>
      <c r="M70" s="49"/>
    </row>
    <row r="71" spans="1:13" s="2" customFormat="1" ht="18.75">
      <c r="A71" s="50">
        <v>4</v>
      </c>
      <c r="B71" s="45"/>
      <c r="C71" s="45"/>
      <c r="D71" s="44"/>
      <c r="E71" s="44"/>
      <c r="F71" s="257" t="s">
        <v>73</v>
      </c>
      <c r="G71" s="258"/>
      <c r="H71" s="258"/>
      <c r="I71" s="259"/>
      <c r="J71" s="63"/>
      <c r="K71" s="70">
        <f>SUM(K72)</f>
        <v>1200000</v>
      </c>
      <c r="L71" s="70">
        <f>SUM(L72)</f>
        <v>1200000</v>
      </c>
      <c r="M71" s="49"/>
    </row>
    <row r="72" spans="1:13" s="2" customFormat="1" ht="18.75">
      <c r="A72" s="50"/>
      <c r="B72" s="45">
        <v>1</v>
      </c>
      <c r="C72" s="45"/>
      <c r="D72" s="44"/>
      <c r="E72" s="44"/>
      <c r="F72" s="66"/>
      <c r="G72" s="240" t="s">
        <v>69</v>
      </c>
      <c r="H72" s="241"/>
      <c r="I72" s="242"/>
      <c r="J72" s="93"/>
      <c r="K72" s="41">
        <v>1200000</v>
      </c>
      <c r="L72" s="169">
        <v>1200000</v>
      </c>
      <c r="M72" s="49"/>
    </row>
    <row r="73" spans="1:13" s="2" customFormat="1" ht="18.75">
      <c r="A73" s="50"/>
      <c r="B73" s="45"/>
      <c r="C73" s="45"/>
      <c r="D73" s="44"/>
      <c r="E73" s="44"/>
      <c r="F73" s="183" t="s">
        <v>126</v>
      </c>
      <c r="G73" s="184"/>
      <c r="H73" s="184"/>
      <c r="I73" s="185"/>
      <c r="J73" s="80"/>
      <c r="K73" s="118">
        <f>SUM(K44,K55,K61,K71,)</f>
        <v>43021853</v>
      </c>
      <c r="L73" s="118">
        <f>SUM(L44,L55,L61,L71,)</f>
        <v>37498078</v>
      </c>
      <c r="M73" s="49"/>
    </row>
    <row r="74" spans="1:13" s="2" customFormat="1" ht="18.75">
      <c r="A74" s="50"/>
      <c r="B74" s="45"/>
      <c r="C74" s="45"/>
      <c r="D74" s="44"/>
      <c r="E74" s="44"/>
      <c r="F74" s="254" t="s">
        <v>132</v>
      </c>
      <c r="G74" s="255"/>
      <c r="H74" s="255"/>
      <c r="I74" s="256"/>
      <c r="J74" s="101"/>
      <c r="K74" s="48"/>
      <c r="L74" s="68"/>
      <c r="M74" s="49"/>
    </row>
    <row r="75" spans="1:13" s="2" customFormat="1" ht="18.75">
      <c r="A75" s="45">
        <v>1</v>
      </c>
      <c r="B75" s="49"/>
      <c r="C75" s="45"/>
      <c r="D75" s="44"/>
      <c r="E75" s="44"/>
      <c r="F75" s="66"/>
      <c r="G75" s="221" t="s">
        <v>127</v>
      </c>
      <c r="H75" s="222"/>
      <c r="I75" s="223"/>
      <c r="J75" s="102"/>
      <c r="K75" s="48"/>
      <c r="L75" s="52"/>
      <c r="M75" s="49"/>
    </row>
    <row r="76" spans="1:13" s="2" customFormat="1" ht="18.75">
      <c r="A76" s="49"/>
      <c r="B76" s="49"/>
      <c r="C76" s="45">
        <v>1</v>
      </c>
      <c r="D76" s="44"/>
      <c r="E76" s="44"/>
      <c r="F76" s="66"/>
      <c r="G76" s="49"/>
      <c r="H76" s="221" t="s">
        <v>17</v>
      </c>
      <c r="I76" s="223"/>
      <c r="J76" s="102"/>
      <c r="K76" s="42">
        <v>26496000</v>
      </c>
      <c r="L76" s="52">
        <v>22981542</v>
      </c>
      <c r="M76" s="49"/>
    </row>
    <row r="77" spans="1:13" s="2" customFormat="1" ht="18.75">
      <c r="A77" s="49"/>
      <c r="B77" s="49"/>
      <c r="C77" s="45">
        <v>2</v>
      </c>
      <c r="D77" s="44"/>
      <c r="E77" s="44"/>
      <c r="F77" s="66"/>
      <c r="G77" s="49"/>
      <c r="H77" s="221" t="s">
        <v>24</v>
      </c>
      <c r="I77" s="223"/>
      <c r="J77" s="102"/>
      <c r="K77" s="52"/>
      <c r="L77" s="52"/>
      <c r="M77" s="49"/>
    </row>
    <row r="78" spans="1:13" s="2" customFormat="1" ht="18.75">
      <c r="A78" s="49"/>
      <c r="B78" s="49"/>
      <c r="C78" s="45">
        <v>3</v>
      </c>
      <c r="D78" s="44"/>
      <c r="E78" s="44"/>
      <c r="F78" s="66"/>
      <c r="G78" s="49"/>
      <c r="H78" s="221" t="s">
        <v>123</v>
      </c>
      <c r="I78" s="223"/>
      <c r="J78" s="102"/>
      <c r="K78" s="52"/>
      <c r="L78" s="52"/>
      <c r="M78" s="49"/>
    </row>
    <row r="79" spans="1:13" s="2" customFormat="1" ht="18.75">
      <c r="A79" s="49"/>
      <c r="B79" s="45"/>
      <c r="C79" s="45">
        <v>4</v>
      </c>
      <c r="D79" s="44"/>
      <c r="E79" s="44"/>
      <c r="F79" s="66"/>
      <c r="G79" s="49"/>
      <c r="H79" s="240" t="s">
        <v>115</v>
      </c>
      <c r="I79" s="242"/>
      <c r="J79" s="103"/>
      <c r="K79" s="148"/>
      <c r="L79" s="52"/>
      <c r="M79" s="49"/>
    </row>
    <row r="80" spans="1:13" s="2" customFormat="1" ht="18.75">
      <c r="A80" s="50"/>
      <c r="B80" s="45"/>
      <c r="C80" s="50">
        <v>5</v>
      </c>
      <c r="D80" s="44"/>
      <c r="E80" s="44"/>
      <c r="F80" s="66"/>
      <c r="G80" s="49"/>
      <c r="H80" s="240" t="s">
        <v>114</v>
      </c>
      <c r="I80" s="242"/>
      <c r="J80" s="104"/>
      <c r="K80" s="42">
        <v>14379000</v>
      </c>
      <c r="L80" s="172">
        <v>0</v>
      </c>
      <c r="M80" s="105">
        <f>SUM(M75:M79)</f>
        <v>0</v>
      </c>
    </row>
    <row r="81" spans="1:13" s="2" customFormat="1" ht="18.75">
      <c r="A81" s="50"/>
      <c r="B81" s="45"/>
      <c r="C81" s="45">
        <v>6</v>
      </c>
      <c r="D81" s="44"/>
      <c r="E81" s="44"/>
      <c r="F81" s="66"/>
      <c r="G81" s="49"/>
      <c r="H81" s="233" t="s">
        <v>129</v>
      </c>
      <c r="I81" s="235"/>
      <c r="J81" s="106"/>
      <c r="K81" s="171">
        <v>8226000</v>
      </c>
      <c r="L81" s="52">
        <v>13936563</v>
      </c>
      <c r="M81" s="49"/>
    </row>
    <row r="82" spans="1:13" s="2" customFormat="1" ht="18.75">
      <c r="A82" s="50"/>
      <c r="B82" s="45"/>
      <c r="C82" s="45"/>
      <c r="D82" s="44"/>
      <c r="E82" s="44"/>
      <c r="F82" s="260" t="s">
        <v>74</v>
      </c>
      <c r="G82" s="261"/>
      <c r="H82" s="261"/>
      <c r="I82" s="262"/>
      <c r="J82" s="107"/>
      <c r="K82" s="119">
        <f>SUM(K76:K81)</f>
        <v>49101000</v>
      </c>
      <c r="L82" s="117">
        <f>SUM(L75:L81)</f>
        <v>36918105</v>
      </c>
      <c r="M82" s="49"/>
    </row>
    <row r="83" spans="1:13" s="2" customFormat="1" ht="18.75">
      <c r="A83" s="50"/>
      <c r="B83" s="45"/>
      <c r="C83" s="45"/>
      <c r="D83" s="44"/>
      <c r="E83" s="44"/>
      <c r="F83" s="251"/>
      <c r="G83" s="252"/>
      <c r="H83" s="252"/>
      <c r="I83" s="253"/>
      <c r="J83" s="80"/>
      <c r="K83" s="52"/>
      <c r="L83" s="52"/>
      <c r="M83" s="49"/>
    </row>
    <row r="84" spans="1:13" s="2" customFormat="1" ht="18.75">
      <c r="A84" s="50"/>
      <c r="B84" s="45"/>
      <c r="C84" s="45"/>
      <c r="D84" s="45"/>
      <c r="E84" s="44"/>
      <c r="F84" s="108"/>
      <c r="G84" s="108"/>
      <c r="H84" s="77"/>
      <c r="I84" s="57"/>
      <c r="J84" s="57"/>
      <c r="K84" s="109"/>
      <c r="L84" s="52"/>
      <c r="M84" s="49"/>
    </row>
    <row r="85" spans="1:13" s="2" customFormat="1" ht="18.75">
      <c r="A85" s="50"/>
      <c r="B85" s="45"/>
      <c r="C85" s="45"/>
      <c r="D85" s="44"/>
      <c r="E85" s="44"/>
      <c r="F85" s="66"/>
      <c r="G85" s="66"/>
      <c r="H85" s="110"/>
      <c r="I85" s="111"/>
      <c r="J85" s="111"/>
      <c r="K85" s="87"/>
      <c r="L85" s="70"/>
      <c r="M85" s="88"/>
    </row>
    <row r="86" spans="1:13" s="2" customFormat="1" ht="18.75">
      <c r="A86" s="50"/>
      <c r="B86" s="45"/>
      <c r="C86" s="45"/>
      <c r="D86" s="97"/>
      <c r="E86" s="97"/>
      <c r="F86" s="245" t="s">
        <v>7</v>
      </c>
      <c r="G86" s="246"/>
      <c r="H86" s="246"/>
      <c r="I86" s="247"/>
      <c r="J86" s="112"/>
      <c r="K86" s="113">
        <f>SUM(K73,K82,K10,K28,K42,)</f>
        <v>93818853</v>
      </c>
      <c r="L86" s="113">
        <f>SUM(L73,L82,L10,L28,L42,)</f>
        <v>77576183</v>
      </c>
      <c r="M86" s="114">
        <f>SUM(M16,M55,M67,M80,)</f>
        <v>0</v>
      </c>
    </row>
    <row r="87" spans="1:13" s="2" customFormat="1" ht="18.75">
      <c r="A87" s="54"/>
      <c r="B87" s="115"/>
      <c r="C87" s="115"/>
      <c r="D87" s="54"/>
      <c r="E87" s="54"/>
      <c r="F87" s="54"/>
      <c r="G87" s="54"/>
      <c r="H87" s="54"/>
      <c r="I87" s="54"/>
      <c r="J87" s="54"/>
      <c r="K87" s="116"/>
      <c r="L87" s="156"/>
      <c r="M87" s="54"/>
    </row>
  </sheetData>
  <sheetProtection/>
  <mergeCells count="83">
    <mergeCell ref="F12:I12"/>
    <mergeCell ref="H13:I13"/>
    <mergeCell ref="F14:I14"/>
    <mergeCell ref="H15:I15"/>
    <mergeCell ref="G39:I39"/>
    <mergeCell ref="G40:I40"/>
    <mergeCell ref="F18:I18"/>
    <mergeCell ref="H19:I19"/>
    <mergeCell ref="F27:I27"/>
    <mergeCell ref="F16:I16"/>
    <mergeCell ref="F71:I71"/>
    <mergeCell ref="G72:I72"/>
    <mergeCell ref="F82:I82"/>
    <mergeCell ref="H78:I78"/>
    <mergeCell ref="H79:I79"/>
    <mergeCell ref="H80:I80"/>
    <mergeCell ref="H81:I81"/>
    <mergeCell ref="H76:I76"/>
    <mergeCell ref="H77:I77"/>
    <mergeCell ref="H69:I69"/>
    <mergeCell ref="F86:I86"/>
    <mergeCell ref="G60:I60"/>
    <mergeCell ref="F61:I61"/>
    <mergeCell ref="G62:I62"/>
    <mergeCell ref="G63:I63"/>
    <mergeCell ref="F83:I83"/>
    <mergeCell ref="F74:I74"/>
    <mergeCell ref="G75:I75"/>
    <mergeCell ref="F73:I73"/>
    <mergeCell ref="G51:I51"/>
    <mergeCell ref="G56:I56"/>
    <mergeCell ref="G57:I57"/>
    <mergeCell ref="G65:I65"/>
    <mergeCell ref="G67:I67"/>
    <mergeCell ref="H68:I68"/>
    <mergeCell ref="G64:I64"/>
    <mergeCell ref="G45:I45"/>
    <mergeCell ref="G46:I46"/>
    <mergeCell ref="G47:I47"/>
    <mergeCell ref="G48:I48"/>
    <mergeCell ref="G59:I59"/>
    <mergeCell ref="F55:I55"/>
    <mergeCell ref="G52:I52"/>
    <mergeCell ref="G53:I53"/>
    <mergeCell ref="G54:I54"/>
    <mergeCell ref="G50:I50"/>
    <mergeCell ref="F44:I44"/>
    <mergeCell ref="F42:I42"/>
    <mergeCell ref="F43:I43"/>
    <mergeCell ref="G30:I30"/>
    <mergeCell ref="G31:I31"/>
    <mergeCell ref="G32:I32"/>
    <mergeCell ref="G41:I41"/>
    <mergeCell ref="G36:I36"/>
    <mergeCell ref="G37:I37"/>
    <mergeCell ref="G38:I38"/>
    <mergeCell ref="H70:I70"/>
    <mergeCell ref="A2:A3"/>
    <mergeCell ref="D2:D3"/>
    <mergeCell ref="F2:I2"/>
    <mergeCell ref="E2:E3"/>
    <mergeCell ref="B2:B3"/>
    <mergeCell ref="G33:I33"/>
    <mergeCell ref="G34:I34"/>
    <mergeCell ref="G35:I35"/>
    <mergeCell ref="F7:I7"/>
    <mergeCell ref="F10:I10"/>
    <mergeCell ref="A1:M1"/>
    <mergeCell ref="G58:I58"/>
    <mergeCell ref="G66:I66"/>
    <mergeCell ref="K2:K3"/>
    <mergeCell ref="F28:I28"/>
    <mergeCell ref="F29:I29"/>
    <mergeCell ref="H17:I17"/>
    <mergeCell ref="F11:I11"/>
    <mergeCell ref="G49:I49"/>
    <mergeCell ref="M2:M3"/>
    <mergeCell ref="C2:C3"/>
    <mergeCell ref="J2:J3"/>
    <mergeCell ref="F9:I9"/>
    <mergeCell ref="L2:L3"/>
    <mergeCell ref="F4:I4"/>
    <mergeCell ref="F5:I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46" r:id="rId2"/>
  <headerFooter alignWithMargins="0">
    <oddHeader>&amp;C&amp;"H_Garamond ITC BkCn BT,Normál"&amp;11 &amp;"Times New Roman CE,Normál"&amp;10 1. melléklet - &amp;P. oldal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168"/>
  <sheetViews>
    <sheetView showGridLines="0" tabSelected="1" view="pageBreakPreview" zoomScale="60" zoomScalePageLayoutView="0" workbookViewId="0" topLeftCell="A46">
      <selection activeCell="I58" sqref="I58"/>
    </sheetView>
  </sheetViews>
  <sheetFormatPr defaultColWidth="9.140625" defaultRowHeight="12.75"/>
  <cols>
    <col min="1" max="1" width="4.7109375" style="8" customWidth="1"/>
    <col min="2" max="2" width="5.8515625" style="8" customWidth="1"/>
    <col min="3" max="3" width="7.8515625" style="8" customWidth="1"/>
    <col min="4" max="5" width="7.57421875" style="8" customWidth="1"/>
    <col min="6" max="6" width="4.00390625" style="8" customWidth="1"/>
    <col min="7" max="7" width="5.140625" style="8" customWidth="1"/>
    <col min="8" max="8" width="6.57421875" style="8" customWidth="1"/>
    <col min="9" max="9" width="52.57421875" style="8" customWidth="1"/>
    <col min="10" max="10" width="20.57421875" style="8" customWidth="1"/>
    <col min="11" max="11" width="18.57421875" style="158" customWidth="1"/>
    <col min="12" max="12" width="12.140625" style="8" customWidth="1"/>
    <col min="13" max="16384" width="9.140625" style="8" customWidth="1"/>
  </cols>
  <sheetData>
    <row r="1" spans="1:9" ht="13.5">
      <c r="A1" s="10"/>
      <c r="B1" s="10"/>
      <c r="C1" s="10"/>
      <c r="D1" s="10"/>
      <c r="E1" s="6"/>
      <c r="F1" s="7"/>
      <c r="G1" s="6"/>
      <c r="H1" s="6"/>
      <c r="I1" s="6"/>
    </row>
    <row r="2" spans="1:12" ht="25.5">
      <c r="A2" s="284" t="s">
        <v>134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9" ht="12.75">
      <c r="A3" s="11"/>
      <c r="B3" s="11"/>
      <c r="C3" s="12"/>
      <c r="D3" s="13"/>
      <c r="E3" s="13"/>
      <c r="I3" s="14"/>
    </row>
    <row r="4" spans="1:12" ht="24.75" customHeight="1">
      <c r="A4" s="285" t="s">
        <v>2</v>
      </c>
      <c r="B4" s="285" t="s">
        <v>9</v>
      </c>
      <c r="C4" s="285" t="s">
        <v>4</v>
      </c>
      <c r="D4" s="285" t="s">
        <v>5</v>
      </c>
      <c r="E4" s="285" t="s">
        <v>19</v>
      </c>
      <c r="F4" s="286" t="s">
        <v>16</v>
      </c>
      <c r="G4" s="286"/>
      <c r="H4" s="286"/>
      <c r="I4" s="286"/>
      <c r="J4" s="290">
        <v>2016</v>
      </c>
      <c r="K4" s="288">
        <v>2017</v>
      </c>
      <c r="L4" s="287" t="s">
        <v>122</v>
      </c>
    </row>
    <row r="5" spans="1:12" ht="44.25" customHeight="1">
      <c r="A5" s="285"/>
      <c r="B5" s="285"/>
      <c r="C5" s="285"/>
      <c r="D5" s="285"/>
      <c r="E5" s="285"/>
      <c r="F5" s="16" t="s">
        <v>10</v>
      </c>
      <c r="G5" s="16" t="s">
        <v>11</v>
      </c>
      <c r="H5" s="17" t="s">
        <v>12</v>
      </c>
      <c r="I5" s="18" t="s">
        <v>13</v>
      </c>
      <c r="J5" s="290"/>
      <c r="K5" s="289"/>
      <c r="L5" s="287"/>
    </row>
    <row r="6" spans="1:12" ht="15.75">
      <c r="A6" s="120"/>
      <c r="B6" s="120"/>
      <c r="C6" s="120"/>
      <c r="D6" s="120"/>
      <c r="E6" s="120"/>
      <c r="F6" s="295" t="s">
        <v>26</v>
      </c>
      <c r="G6" s="296"/>
      <c r="H6" s="296"/>
      <c r="I6" s="297"/>
      <c r="J6" s="30"/>
      <c r="K6" s="159"/>
      <c r="L6" s="120"/>
    </row>
    <row r="7" spans="1:12" ht="15.75">
      <c r="A7" s="22">
        <v>1</v>
      </c>
      <c r="B7" s="22"/>
      <c r="C7" s="120"/>
      <c r="D7" s="120"/>
      <c r="E7" s="120"/>
      <c r="F7" s="298" t="s">
        <v>30</v>
      </c>
      <c r="G7" s="299"/>
      <c r="H7" s="299"/>
      <c r="I7" s="300"/>
      <c r="J7" s="35"/>
      <c r="K7" s="159"/>
      <c r="L7" s="120"/>
    </row>
    <row r="8" spans="1:12" ht="15.75">
      <c r="A8" s="22"/>
      <c r="B8" s="22">
        <v>1</v>
      </c>
      <c r="C8" s="120"/>
      <c r="D8" s="120"/>
      <c r="E8" s="120" t="s">
        <v>88</v>
      </c>
      <c r="F8" s="120"/>
      <c r="G8" s="301" t="s">
        <v>75</v>
      </c>
      <c r="H8" s="302"/>
      <c r="I8" s="303"/>
      <c r="J8" s="30">
        <f>SUM(J9:J13)</f>
        <v>11041000</v>
      </c>
      <c r="K8" s="30">
        <f>SUM(K9:K13)</f>
        <v>13617828</v>
      </c>
      <c r="L8" s="120"/>
    </row>
    <row r="9" spans="1:12" ht="15.75">
      <c r="A9" s="120"/>
      <c r="B9" s="120"/>
      <c r="C9" s="120"/>
      <c r="D9" s="22">
        <v>1</v>
      </c>
      <c r="E9" s="120"/>
      <c r="F9" s="120"/>
      <c r="G9" s="120"/>
      <c r="H9" s="120"/>
      <c r="I9" s="121" t="s">
        <v>18</v>
      </c>
      <c r="J9" s="31">
        <v>8534000</v>
      </c>
      <c r="K9" s="173">
        <v>11200754</v>
      </c>
      <c r="L9" s="22" t="s">
        <v>136</v>
      </c>
    </row>
    <row r="10" spans="1:12" ht="15.75">
      <c r="A10" s="22"/>
      <c r="B10" s="22"/>
      <c r="C10" s="120"/>
      <c r="D10" s="22">
        <v>2</v>
      </c>
      <c r="E10" s="120"/>
      <c r="F10" s="122"/>
      <c r="G10" s="122"/>
      <c r="H10" s="123"/>
      <c r="I10" s="121" t="s">
        <v>76</v>
      </c>
      <c r="J10" s="32">
        <v>2304000</v>
      </c>
      <c r="K10" s="164">
        <v>2417074</v>
      </c>
      <c r="L10" s="124"/>
    </row>
    <row r="11" spans="1:12" ht="15.75">
      <c r="A11" s="22"/>
      <c r="B11" s="22"/>
      <c r="C11" s="120"/>
      <c r="D11" s="22">
        <v>3</v>
      </c>
      <c r="E11" s="120"/>
      <c r="F11" s="122"/>
      <c r="G11" s="122"/>
      <c r="H11" s="123"/>
      <c r="I11" s="121" t="s">
        <v>77</v>
      </c>
      <c r="J11" s="32">
        <v>150000</v>
      </c>
      <c r="K11" s="164"/>
      <c r="L11" s="124"/>
    </row>
    <row r="12" spans="1:12" ht="31.5">
      <c r="A12" s="22"/>
      <c r="B12" s="22"/>
      <c r="C12" s="120"/>
      <c r="D12" s="22">
        <v>4</v>
      </c>
      <c r="E12" s="120"/>
      <c r="F12" s="122"/>
      <c r="G12" s="122"/>
      <c r="H12" s="123"/>
      <c r="I12" s="121" t="s">
        <v>78</v>
      </c>
      <c r="J12" s="32">
        <v>53000</v>
      </c>
      <c r="K12" s="164"/>
      <c r="L12" s="124"/>
    </row>
    <row r="13" spans="1:12" ht="15.75">
      <c r="A13" s="22"/>
      <c r="B13" s="22"/>
      <c r="C13" s="120"/>
      <c r="D13" s="22">
        <v>5</v>
      </c>
      <c r="E13" s="120"/>
      <c r="F13" s="122"/>
      <c r="G13" s="122"/>
      <c r="H13" s="123"/>
      <c r="I13" s="121" t="s">
        <v>79</v>
      </c>
      <c r="J13" s="32"/>
      <c r="K13" s="164"/>
      <c r="L13" s="124"/>
    </row>
    <row r="14" spans="1:12" ht="15.75">
      <c r="A14" s="22"/>
      <c r="B14" s="22">
        <v>2</v>
      </c>
      <c r="C14" s="120"/>
      <c r="D14" s="22"/>
      <c r="E14" s="120" t="s">
        <v>88</v>
      </c>
      <c r="F14" s="21"/>
      <c r="G14" s="291" t="s">
        <v>81</v>
      </c>
      <c r="H14" s="291"/>
      <c r="I14" s="291"/>
      <c r="J14" s="33">
        <f>SUM(J15:J19)</f>
        <v>1393000</v>
      </c>
      <c r="K14" s="33">
        <f>SUM(K15:K19)</f>
        <v>1500000</v>
      </c>
      <c r="L14" s="124"/>
    </row>
    <row r="15" spans="1:12" ht="15.75">
      <c r="A15" s="22"/>
      <c r="B15" s="22"/>
      <c r="C15" s="120"/>
      <c r="D15" s="22">
        <v>1</v>
      </c>
      <c r="E15" s="120"/>
      <c r="F15" s="122"/>
      <c r="G15" s="122"/>
      <c r="H15" s="123"/>
      <c r="I15" s="121" t="s">
        <v>18</v>
      </c>
      <c r="J15" s="32"/>
      <c r="K15" s="164"/>
      <c r="L15" s="124"/>
    </row>
    <row r="16" spans="1:12" ht="15.75">
      <c r="A16" s="22"/>
      <c r="B16" s="22"/>
      <c r="C16" s="120"/>
      <c r="D16" s="22">
        <v>2</v>
      </c>
      <c r="E16" s="120"/>
      <c r="F16" s="122"/>
      <c r="G16" s="122"/>
      <c r="H16" s="123"/>
      <c r="I16" s="121" t="s">
        <v>76</v>
      </c>
      <c r="J16" s="32"/>
      <c r="K16" s="164"/>
      <c r="L16" s="124"/>
    </row>
    <row r="17" spans="1:12" ht="15.75">
      <c r="A17" s="22"/>
      <c r="B17" s="22"/>
      <c r="C17" s="120"/>
      <c r="D17" s="22">
        <v>3</v>
      </c>
      <c r="E17" s="120"/>
      <c r="F17" s="122"/>
      <c r="G17" s="122"/>
      <c r="H17" s="123"/>
      <c r="I17" s="121" t="s">
        <v>77</v>
      </c>
      <c r="J17" s="32">
        <v>1393000</v>
      </c>
      <c r="K17" s="164">
        <v>1500000</v>
      </c>
      <c r="L17" s="124"/>
    </row>
    <row r="18" spans="1:12" ht="31.5">
      <c r="A18" s="22"/>
      <c r="B18" s="22"/>
      <c r="C18" s="120"/>
      <c r="D18" s="22">
        <v>4</v>
      </c>
      <c r="E18" s="120"/>
      <c r="F18" s="122"/>
      <c r="G18" s="122"/>
      <c r="H18" s="123"/>
      <c r="I18" s="121" t="s">
        <v>78</v>
      </c>
      <c r="J18" s="32"/>
      <c r="K18" s="164"/>
      <c r="L18" s="124"/>
    </row>
    <row r="19" spans="1:12" ht="15.75">
      <c r="A19" s="22"/>
      <c r="B19" s="22"/>
      <c r="C19" s="120"/>
      <c r="D19" s="22">
        <v>5</v>
      </c>
      <c r="E19" s="120"/>
      <c r="F19" s="122"/>
      <c r="G19" s="122"/>
      <c r="H19" s="123"/>
      <c r="I19" s="121" t="s">
        <v>79</v>
      </c>
      <c r="J19" s="32"/>
      <c r="K19" s="164"/>
      <c r="L19" s="124"/>
    </row>
    <row r="20" spans="1:12" ht="15.75">
      <c r="A20" s="22"/>
      <c r="B20" s="22">
        <v>3</v>
      </c>
      <c r="C20" s="120"/>
      <c r="D20" s="22"/>
      <c r="E20" s="120" t="s">
        <v>88</v>
      </c>
      <c r="F20" s="21"/>
      <c r="G20" s="291" t="s">
        <v>82</v>
      </c>
      <c r="H20" s="291"/>
      <c r="I20" s="291"/>
      <c r="J20" s="33">
        <f>SUM(J21:J25)</f>
        <v>1299000</v>
      </c>
      <c r="K20" s="33">
        <f>SUM(K21:K25)</f>
        <v>1200000</v>
      </c>
      <c r="L20" s="124"/>
    </row>
    <row r="21" spans="1:12" ht="15.75">
      <c r="A21" s="22"/>
      <c r="B21" s="22"/>
      <c r="C21" s="120"/>
      <c r="D21" s="22">
        <v>1</v>
      </c>
      <c r="E21" s="120"/>
      <c r="F21" s="122"/>
      <c r="G21" s="122"/>
      <c r="H21" s="123"/>
      <c r="I21" s="121" t="s">
        <v>18</v>
      </c>
      <c r="J21" s="32"/>
      <c r="K21" s="164"/>
      <c r="L21" s="124"/>
    </row>
    <row r="22" spans="1:12" ht="15.75">
      <c r="A22" s="22"/>
      <c r="B22" s="22"/>
      <c r="C22" s="120"/>
      <c r="D22" s="22">
        <v>2</v>
      </c>
      <c r="E22" s="120"/>
      <c r="F22" s="122"/>
      <c r="G22" s="122"/>
      <c r="H22" s="123"/>
      <c r="I22" s="121" t="s">
        <v>76</v>
      </c>
      <c r="J22" s="32"/>
      <c r="K22" s="164"/>
      <c r="L22" s="124"/>
    </row>
    <row r="23" spans="1:12" ht="15.75">
      <c r="A23" s="22"/>
      <c r="B23" s="22"/>
      <c r="C23" s="120"/>
      <c r="D23" s="22">
        <v>3</v>
      </c>
      <c r="E23" s="120"/>
      <c r="F23" s="122"/>
      <c r="G23" s="122"/>
      <c r="H23" s="123"/>
      <c r="I23" s="121" t="s">
        <v>77</v>
      </c>
      <c r="J23" s="32">
        <v>1299000</v>
      </c>
      <c r="K23" s="164">
        <v>1200000</v>
      </c>
      <c r="L23" s="124"/>
    </row>
    <row r="24" spans="1:12" ht="31.5">
      <c r="A24" s="22"/>
      <c r="B24" s="22"/>
      <c r="C24" s="120"/>
      <c r="D24" s="22">
        <v>4</v>
      </c>
      <c r="E24" s="120"/>
      <c r="F24" s="122"/>
      <c r="G24" s="122"/>
      <c r="H24" s="123"/>
      <c r="I24" s="121" t="s">
        <v>78</v>
      </c>
      <c r="J24" s="32"/>
      <c r="K24" s="164"/>
      <c r="L24" s="124"/>
    </row>
    <row r="25" spans="1:12" ht="15.75">
      <c r="A25" s="22"/>
      <c r="B25" s="22"/>
      <c r="C25" s="120"/>
      <c r="D25" s="22">
        <v>5</v>
      </c>
      <c r="E25" s="120"/>
      <c r="F25" s="122"/>
      <c r="G25" s="122"/>
      <c r="H25" s="123"/>
      <c r="I25" s="121" t="s">
        <v>79</v>
      </c>
      <c r="J25" s="32"/>
      <c r="K25" s="164"/>
      <c r="L25" s="124"/>
    </row>
    <row r="26" spans="1:12" ht="15.75">
      <c r="A26" s="22"/>
      <c r="B26" s="22"/>
      <c r="C26" s="120"/>
      <c r="D26" s="22"/>
      <c r="E26" s="120"/>
      <c r="F26" s="304" t="s">
        <v>119</v>
      </c>
      <c r="G26" s="305"/>
      <c r="H26" s="305"/>
      <c r="I26" s="306"/>
      <c r="J26" s="30">
        <f>SUM(J20,J14,J8)</f>
        <v>13733000</v>
      </c>
      <c r="K26" s="30">
        <f>SUM(K20,K14,K8)</f>
        <v>16317828</v>
      </c>
      <c r="L26" s="124"/>
    </row>
    <row r="27" spans="1:12" ht="15.75">
      <c r="A27" s="22"/>
      <c r="B27" s="22"/>
      <c r="C27" s="120"/>
      <c r="D27" s="120"/>
      <c r="E27" s="120"/>
      <c r="F27" s="278" t="s">
        <v>31</v>
      </c>
      <c r="G27" s="279"/>
      <c r="H27" s="279"/>
      <c r="I27" s="280"/>
      <c r="J27" s="33">
        <f>SUM(J26,)</f>
        <v>13733000</v>
      </c>
      <c r="K27" s="33">
        <f>SUM(K26,)</f>
        <v>16317828</v>
      </c>
      <c r="L27" s="124"/>
    </row>
    <row r="28" spans="1:12" ht="15.75">
      <c r="A28" s="22"/>
      <c r="B28" s="22"/>
      <c r="C28" s="120"/>
      <c r="D28" s="120"/>
      <c r="E28" s="120"/>
      <c r="F28" s="292" t="s">
        <v>83</v>
      </c>
      <c r="G28" s="293"/>
      <c r="H28" s="293"/>
      <c r="I28" s="294"/>
      <c r="J28" s="32"/>
      <c r="K28" s="164"/>
      <c r="L28" s="124"/>
    </row>
    <row r="29" spans="1:12" ht="15.75">
      <c r="A29" s="22">
        <v>1</v>
      </c>
      <c r="B29" s="22"/>
      <c r="C29" s="120"/>
      <c r="D29" s="120"/>
      <c r="E29" s="120" t="s">
        <v>21</v>
      </c>
      <c r="F29" s="307" t="s">
        <v>80</v>
      </c>
      <c r="G29" s="308"/>
      <c r="H29" s="308"/>
      <c r="I29" s="309"/>
      <c r="J29" s="33">
        <f>SUM(J30:J35)</f>
        <v>12335000</v>
      </c>
      <c r="K29" s="33">
        <f>SUM(K30:K35)</f>
        <v>19526459</v>
      </c>
      <c r="L29" s="124"/>
    </row>
    <row r="30" spans="1:12" ht="22.5">
      <c r="A30" s="22"/>
      <c r="B30" s="22"/>
      <c r="C30" s="120"/>
      <c r="D30" s="120">
        <v>1</v>
      </c>
      <c r="E30" s="120"/>
      <c r="F30" s="20"/>
      <c r="G30" s="125"/>
      <c r="H30" s="125"/>
      <c r="I30" s="121" t="s">
        <v>140</v>
      </c>
      <c r="J30" s="32">
        <v>2472000</v>
      </c>
      <c r="K30" s="164">
        <v>2701706</v>
      </c>
      <c r="L30" s="163" t="s">
        <v>142</v>
      </c>
    </row>
    <row r="31" spans="1:12" ht="15.75">
      <c r="A31" s="22"/>
      <c r="B31" s="22"/>
      <c r="C31" s="120"/>
      <c r="D31" s="120">
        <v>2</v>
      </c>
      <c r="E31" s="120"/>
      <c r="F31" s="20"/>
      <c r="G31" s="125"/>
      <c r="H31" s="125"/>
      <c r="I31" s="121" t="s">
        <v>89</v>
      </c>
      <c r="J31" s="35"/>
      <c r="K31" s="164">
        <v>1734000</v>
      </c>
      <c r="L31" s="162" t="s">
        <v>137</v>
      </c>
    </row>
    <row r="32" spans="1:12" ht="15.75">
      <c r="A32" s="22"/>
      <c r="B32" s="22"/>
      <c r="C32" s="120"/>
      <c r="D32" s="120">
        <v>3</v>
      </c>
      <c r="E32" s="120"/>
      <c r="F32" s="20"/>
      <c r="G32" s="125"/>
      <c r="H32" s="125"/>
      <c r="I32" s="121" t="s">
        <v>76</v>
      </c>
      <c r="J32" s="32">
        <v>667000</v>
      </c>
      <c r="K32" s="164">
        <v>555793</v>
      </c>
      <c r="L32" s="124"/>
    </row>
    <row r="33" spans="1:12" ht="15.75">
      <c r="A33" s="22"/>
      <c r="B33" s="22"/>
      <c r="C33" s="120"/>
      <c r="D33" s="120">
        <v>4</v>
      </c>
      <c r="E33" s="120"/>
      <c r="F33" s="20"/>
      <c r="G33" s="125"/>
      <c r="H33" s="125"/>
      <c r="I33" s="121" t="s">
        <v>77</v>
      </c>
      <c r="J33" s="32">
        <v>6698000</v>
      </c>
      <c r="K33" s="164">
        <v>6000000</v>
      </c>
      <c r="L33" s="124"/>
    </row>
    <row r="34" spans="1:12" ht="31.5">
      <c r="A34" s="22"/>
      <c r="B34" s="22"/>
      <c r="C34" s="120"/>
      <c r="D34" s="120">
        <v>5</v>
      </c>
      <c r="E34" s="120"/>
      <c r="F34" s="20"/>
      <c r="G34" s="125"/>
      <c r="H34" s="125"/>
      <c r="I34" s="121" t="s">
        <v>78</v>
      </c>
      <c r="J34" s="32">
        <v>1202000</v>
      </c>
      <c r="K34" s="164">
        <v>291563</v>
      </c>
      <c r="L34" s="124"/>
    </row>
    <row r="35" spans="1:12" ht="15.75">
      <c r="A35" s="22"/>
      <c r="B35" s="22"/>
      <c r="C35" s="120"/>
      <c r="D35" s="120">
        <v>6</v>
      </c>
      <c r="E35" s="120"/>
      <c r="F35" s="20"/>
      <c r="G35" s="125"/>
      <c r="H35" s="125"/>
      <c r="I35" s="121" t="s">
        <v>79</v>
      </c>
      <c r="J35" s="32">
        <v>1296000</v>
      </c>
      <c r="K35" s="164">
        <v>8243397</v>
      </c>
      <c r="L35" s="124"/>
    </row>
    <row r="36" spans="1:12" ht="15.75">
      <c r="A36" s="22">
        <v>2</v>
      </c>
      <c r="B36" s="22"/>
      <c r="C36" s="120"/>
      <c r="D36" s="120"/>
      <c r="E36" s="120" t="s">
        <v>21</v>
      </c>
      <c r="F36" s="307" t="s">
        <v>90</v>
      </c>
      <c r="G36" s="308"/>
      <c r="H36" s="308"/>
      <c r="I36" s="309"/>
      <c r="J36" s="33">
        <f>SUM(J37:J41)</f>
        <v>0</v>
      </c>
      <c r="K36" s="33">
        <f>SUM(K37:K41)</f>
        <v>0</v>
      </c>
      <c r="L36" s="124"/>
    </row>
    <row r="37" spans="1:12" ht="15.75">
      <c r="A37" s="22"/>
      <c r="B37" s="22"/>
      <c r="C37" s="120"/>
      <c r="D37" s="120">
        <v>1</v>
      </c>
      <c r="E37" s="120"/>
      <c r="F37" s="20"/>
      <c r="G37" s="125"/>
      <c r="H37" s="125"/>
      <c r="I37" s="121" t="s">
        <v>18</v>
      </c>
      <c r="J37" s="32"/>
      <c r="K37" s="164"/>
      <c r="L37" s="124"/>
    </row>
    <row r="38" spans="1:12" ht="15.75">
      <c r="A38" s="22"/>
      <c r="B38" s="22"/>
      <c r="C38" s="120"/>
      <c r="D38" s="120">
        <v>2</v>
      </c>
      <c r="E38" s="120"/>
      <c r="F38" s="20"/>
      <c r="G38" s="125"/>
      <c r="H38" s="125"/>
      <c r="I38" s="121" t="s">
        <v>76</v>
      </c>
      <c r="J38" s="32"/>
      <c r="K38" s="164"/>
      <c r="L38" s="124"/>
    </row>
    <row r="39" spans="1:12" ht="15.75">
      <c r="A39" s="22"/>
      <c r="B39" s="22"/>
      <c r="C39" s="120"/>
      <c r="D39" s="120">
        <v>3</v>
      </c>
      <c r="E39" s="120"/>
      <c r="F39" s="20"/>
      <c r="G39" s="125"/>
      <c r="H39" s="125"/>
      <c r="I39" s="121" t="s">
        <v>77</v>
      </c>
      <c r="J39" s="32"/>
      <c r="K39" s="164"/>
      <c r="L39" s="124"/>
    </row>
    <row r="40" spans="1:12" ht="31.5">
      <c r="A40" s="22"/>
      <c r="B40" s="22"/>
      <c r="C40" s="120"/>
      <c r="D40" s="120">
        <v>4</v>
      </c>
      <c r="E40" s="120"/>
      <c r="F40" s="20"/>
      <c r="G40" s="125"/>
      <c r="H40" s="125"/>
      <c r="I40" s="121" t="s">
        <v>78</v>
      </c>
      <c r="J40" s="32"/>
      <c r="K40" s="32"/>
      <c r="L40" s="124"/>
    </row>
    <row r="41" spans="1:12" ht="15.75">
      <c r="A41" s="22"/>
      <c r="B41" s="22"/>
      <c r="C41" s="120"/>
      <c r="D41" s="120">
        <v>5</v>
      </c>
      <c r="E41" s="120"/>
      <c r="F41" s="20"/>
      <c r="G41" s="125"/>
      <c r="H41" s="125"/>
      <c r="I41" s="121" t="s">
        <v>79</v>
      </c>
      <c r="J41" s="32"/>
      <c r="K41" s="164"/>
      <c r="L41" s="124"/>
    </row>
    <row r="42" spans="1:12" ht="15.75">
      <c r="A42" s="22">
        <v>3</v>
      </c>
      <c r="B42" s="22"/>
      <c r="C42" s="120"/>
      <c r="D42" s="120"/>
      <c r="E42" s="120" t="s">
        <v>20</v>
      </c>
      <c r="F42" s="307" t="s">
        <v>91</v>
      </c>
      <c r="G42" s="308"/>
      <c r="H42" s="308"/>
      <c r="I42" s="309"/>
      <c r="J42" s="32"/>
      <c r="K42" s="174">
        <f>K43+K44+K45+K46</f>
        <v>200000</v>
      </c>
      <c r="L42" s="124"/>
    </row>
    <row r="43" spans="1:12" ht="15.75">
      <c r="A43" s="22"/>
      <c r="B43" s="22"/>
      <c r="C43" s="120"/>
      <c r="D43" s="120">
        <v>1</v>
      </c>
      <c r="E43" s="120"/>
      <c r="F43" s="122"/>
      <c r="G43" s="122"/>
      <c r="H43" s="123"/>
      <c r="I43" s="121" t="s">
        <v>18</v>
      </c>
      <c r="J43" s="32"/>
      <c r="K43" s="164"/>
      <c r="L43" s="124"/>
    </row>
    <row r="44" spans="1:12" ht="15.75">
      <c r="A44" s="22"/>
      <c r="B44" s="22"/>
      <c r="C44" s="120"/>
      <c r="D44" s="120">
        <v>2</v>
      </c>
      <c r="E44" s="120"/>
      <c r="F44" s="122"/>
      <c r="G44" s="122"/>
      <c r="H44" s="123"/>
      <c r="I44" s="121" t="s">
        <v>76</v>
      </c>
      <c r="J44" s="32"/>
      <c r="K44" s="164"/>
      <c r="L44" s="124"/>
    </row>
    <row r="45" spans="1:12" ht="15.75">
      <c r="A45" s="22"/>
      <c r="B45" s="22"/>
      <c r="C45" s="120"/>
      <c r="D45" s="120">
        <v>3</v>
      </c>
      <c r="E45" s="120"/>
      <c r="F45" s="122"/>
      <c r="G45" s="122"/>
      <c r="H45" s="123"/>
      <c r="I45" s="121" t="s">
        <v>77</v>
      </c>
      <c r="J45" s="32"/>
      <c r="K45" s="164">
        <v>200000</v>
      </c>
      <c r="L45" s="124"/>
    </row>
    <row r="46" spans="1:12" ht="31.5">
      <c r="A46" s="22"/>
      <c r="B46" s="22"/>
      <c r="C46" s="120"/>
      <c r="D46" s="120">
        <v>4</v>
      </c>
      <c r="E46" s="120"/>
      <c r="F46" s="122"/>
      <c r="G46" s="122"/>
      <c r="H46" s="123"/>
      <c r="I46" s="121" t="s">
        <v>78</v>
      </c>
      <c r="J46" s="32"/>
      <c r="K46" s="164"/>
      <c r="L46" s="124"/>
    </row>
    <row r="47" spans="1:12" ht="15.75">
      <c r="A47" s="22"/>
      <c r="B47" s="22"/>
      <c r="C47" s="120"/>
      <c r="D47" s="120">
        <v>5</v>
      </c>
      <c r="E47" s="120"/>
      <c r="F47" s="126"/>
      <c r="G47" s="126"/>
      <c r="H47" s="126"/>
      <c r="I47" s="121" t="s">
        <v>79</v>
      </c>
      <c r="J47" s="33"/>
      <c r="K47" s="164"/>
      <c r="L47" s="124"/>
    </row>
    <row r="48" spans="1:12" ht="15.75">
      <c r="A48" s="22">
        <v>4</v>
      </c>
      <c r="B48" s="22"/>
      <c r="C48" s="120"/>
      <c r="D48" s="120"/>
      <c r="E48" s="120" t="s">
        <v>20</v>
      </c>
      <c r="F48" s="304" t="s">
        <v>92</v>
      </c>
      <c r="G48" s="305"/>
      <c r="H48" s="305"/>
      <c r="I48" s="306"/>
      <c r="J48" s="33">
        <f>SUM(J49:J53)</f>
        <v>15654000</v>
      </c>
      <c r="K48" s="33">
        <f>SUM(K49:K53)</f>
        <v>0</v>
      </c>
      <c r="L48" s="124"/>
    </row>
    <row r="49" spans="1:12" ht="15.75">
      <c r="A49" s="22"/>
      <c r="B49" s="22"/>
      <c r="C49" s="120"/>
      <c r="D49" s="120">
        <v>1</v>
      </c>
      <c r="E49" s="120"/>
      <c r="F49" s="127"/>
      <c r="G49" s="122"/>
      <c r="H49" s="127"/>
      <c r="I49" s="121" t="s">
        <v>18</v>
      </c>
      <c r="J49" s="33"/>
      <c r="K49" s="164"/>
      <c r="L49" s="124"/>
    </row>
    <row r="50" spans="1:12" ht="15.75">
      <c r="A50" s="22"/>
      <c r="B50" s="22"/>
      <c r="C50" s="120"/>
      <c r="D50" s="120">
        <v>2</v>
      </c>
      <c r="E50" s="120"/>
      <c r="F50" s="127"/>
      <c r="G50" s="127"/>
      <c r="H50" s="123"/>
      <c r="I50" s="121" t="s">
        <v>76</v>
      </c>
      <c r="J50" s="33"/>
      <c r="K50" s="164"/>
      <c r="L50" s="124"/>
    </row>
    <row r="51" spans="1:12" ht="15.75">
      <c r="A51" s="22"/>
      <c r="B51" s="22"/>
      <c r="C51" s="120"/>
      <c r="D51" s="120">
        <v>3</v>
      </c>
      <c r="E51" s="120"/>
      <c r="F51" s="127"/>
      <c r="G51" s="127"/>
      <c r="H51" s="123"/>
      <c r="I51" s="121" t="s">
        <v>77</v>
      </c>
      <c r="J51" s="32"/>
      <c r="K51" s="164"/>
      <c r="L51" s="124"/>
    </row>
    <row r="52" spans="1:12" ht="31.5">
      <c r="A52" s="22"/>
      <c r="B52" s="22"/>
      <c r="C52" s="120"/>
      <c r="D52" s="120">
        <v>4</v>
      </c>
      <c r="E52" s="120"/>
      <c r="F52" s="127"/>
      <c r="G52" s="127"/>
      <c r="H52" s="123"/>
      <c r="I52" s="121" t="s">
        <v>78</v>
      </c>
      <c r="J52" s="36">
        <v>15654000</v>
      </c>
      <c r="K52" s="164">
        <v>0</v>
      </c>
      <c r="L52" s="124"/>
    </row>
    <row r="53" spans="1:12" ht="15.75">
      <c r="A53" s="22"/>
      <c r="B53" s="22"/>
      <c r="C53" s="120"/>
      <c r="D53" s="120">
        <v>5</v>
      </c>
      <c r="E53" s="120"/>
      <c r="F53" s="127"/>
      <c r="G53" s="127"/>
      <c r="H53" s="123"/>
      <c r="I53" s="121" t="s">
        <v>79</v>
      </c>
      <c r="J53" s="32"/>
      <c r="K53" s="164"/>
      <c r="L53" s="124"/>
    </row>
    <row r="54" spans="1:12" ht="15.75">
      <c r="A54" s="22">
        <v>5</v>
      </c>
      <c r="B54" s="22"/>
      <c r="C54" s="120"/>
      <c r="D54" s="120"/>
      <c r="E54" s="120" t="s">
        <v>20</v>
      </c>
      <c r="F54" s="304" t="s">
        <v>147</v>
      </c>
      <c r="G54" s="305"/>
      <c r="H54" s="305"/>
      <c r="I54" s="306"/>
      <c r="J54" s="33">
        <f>SUM(J55:J59)</f>
        <v>0</v>
      </c>
      <c r="K54" s="33">
        <f>SUM(K55:K59)</f>
        <v>12789580</v>
      </c>
      <c r="L54" s="124"/>
    </row>
    <row r="55" spans="1:12" ht="15.75">
      <c r="A55" s="22"/>
      <c r="B55" s="22"/>
      <c r="C55" s="120"/>
      <c r="D55" s="120">
        <v>1</v>
      </c>
      <c r="E55" s="120"/>
      <c r="F55" s="127"/>
      <c r="G55" s="127"/>
      <c r="H55" s="127"/>
      <c r="I55" s="121" t="s">
        <v>18</v>
      </c>
      <c r="J55" s="32"/>
      <c r="K55" s="164">
        <v>10201093</v>
      </c>
      <c r="L55" s="162" t="s">
        <v>138</v>
      </c>
    </row>
    <row r="56" spans="1:12" ht="15.75">
      <c r="A56" s="22"/>
      <c r="B56" s="22"/>
      <c r="C56" s="120"/>
      <c r="D56" s="120">
        <v>2</v>
      </c>
      <c r="E56" s="120"/>
      <c r="F56" s="126"/>
      <c r="G56" s="126"/>
      <c r="H56" s="126"/>
      <c r="I56" s="121" t="s">
        <v>76</v>
      </c>
      <c r="J56" s="32"/>
      <c r="K56" s="164">
        <v>1143282</v>
      </c>
      <c r="L56" s="162"/>
    </row>
    <row r="57" spans="1:12" ht="15.75">
      <c r="A57" s="22"/>
      <c r="B57" s="22"/>
      <c r="C57" s="120"/>
      <c r="D57" s="120">
        <v>3</v>
      </c>
      <c r="E57" s="120"/>
      <c r="F57" s="122"/>
      <c r="G57" s="122"/>
      <c r="H57" s="123"/>
      <c r="I57" s="121" t="s">
        <v>77</v>
      </c>
      <c r="J57" s="32"/>
      <c r="K57" s="164">
        <v>1445205</v>
      </c>
      <c r="L57" s="162"/>
    </row>
    <row r="58" spans="1:12" ht="31.5">
      <c r="A58" s="22"/>
      <c r="B58" s="22"/>
      <c r="C58" s="120"/>
      <c r="D58" s="120">
        <v>4</v>
      </c>
      <c r="E58" s="120"/>
      <c r="F58" s="122"/>
      <c r="G58" s="122"/>
      <c r="H58" s="123"/>
      <c r="I58" s="121" t="s">
        <v>78</v>
      </c>
      <c r="J58" s="32"/>
      <c r="K58" s="164"/>
      <c r="L58" s="162"/>
    </row>
    <row r="59" spans="1:12" ht="15.75">
      <c r="A59" s="22"/>
      <c r="B59" s="22"/>
      <c r="C59" s="120"/>
      <c r="D59" s="120">
        <v>5</v>
      </c>
      <c r="E59" s="120"/>
      <c r="F59" s="122"/>
      <c r="G59" s="122"/>
      <c r="H59" s="123"/>
      <c r="I59" s="121" t="s">
        <v>79</v>
      </c>
      <c r="J59" s="32"/>
      <c r="K59" s="164"/>
      <c r="L59" s="162"/>
    </row>
    <row r="60" spans="1:12" ht="15.75">
      <c r="A60" s="22">
        <v>6</v>
      </c>
      <c r="B60" s="22"/>
      <c r="C60" s="120"/>
      <c r="D60" s="120"/>
      <c r="E60" s="120" t="s">
        <v>20</v>
      </c>
      <c r="F60" s="281" t="s">
        <v>93</v>
      </c>
      <c r="G60" s="282"/>
      <c r="H60" s="282"/>
      <c r="I60" s="283"/>
      <c r="J60" s="33">
        <f>SUM(J61:J62)</f>
        <v>26496000</v>
      </c>
      <c r="K60" s="33">
        <f>SUM(K61:K62)</f>
        <v>11676141</v>
      </c>
      <c r="L60" s="162"/>
    </row>
    <row r="61" spans="1:12" ht="15.75">
      <c r="A61" s="22"/>
      <c r="B61" s="22"/>
      <c r="C61" s="120"/>
      <c r="D61" s="120">
        <v>1</v>
      </c>
      <c r="E61" s="120"/>
      <c r="F61" s="126"/>
      <c r="G61" s="126"/>
      <c r="H61" s="128"/>
      <c r="I61" s="26" t="s">
        <v>18</v>
      </c>
      <c r="J61" s="36">
        <v>23400000</v>
      </c>
      <c r="K61" s="164">
        <v>10502999</v>
      </c>
      <c r="L61" s="162" t="s">
        <v>139</v>
      </c>
    </row>
    <row r="62" spans="1:12" ht="15.75">
      <c r="A62" s="22"/>
      <c r="B62" s="22"/>
      <c r="C62" s="120"/>
      <c r="D62" s="120">
        <v>2</v>
      </c>
      <c r="E62" s="120"/>
      <c r="F62" s="126"/>
      <c r="G62" s="126"/>
      <c r="H62" s="126"/>
      <c r="I62" s="26" t="s">
        <v>76</v>
      </c>
      <c r="J62" s="36">
        <v>3096000</v>
      </c>
      <c r="K62" s="164">
        <v>1173142</v>
      </c>
      <c r="L62" s="129"/>
    </row>
    <row r="63" spans="1:12" ht="15.75">
      <c r="A63" s="22"/>
      <c r="B63" s="22"/>
      <c r="C63" s="120"/>
      <c r="D63" s="120">
        <v>3</v>
      </c>
      <c r="E63" s="120"/>
      <c r="F63" s="126"/>
      <c r="G63" s="126"/>
      <c r="H63" s="128"/>
      <c r="I63" s="26" t="s">
        <v>77</v>
      </c>
      <c r="J63" s="32"/>
      <c r="K63" s="164"/>
      <c r="L63" s="124"/>
    </row>
    <row r="64" spans="1:12" ht="31.5">
      <c r="A64" s="22"/>
      <c r="B64" s="22"/>
      <c r="C64" s="120"/>
      <c r="D64" s="120">
        <v>4</v>
      </c>
      <c r="E64" s="120"/>
      <c r="F64" s="126"/>
      <c r="G64" s="126"/>
      <c r="H64" s="128"/>
      <c r="I64" s="26" t="s">
        <v>78</v>
      </c>
      <c r="J64" s="32"/>
      <c r="K64" s="164"/>
      <c r="L64" s="124"/>
    </row>
    <row r="65" spans="1:12" ht="15.75">
      <c r="A65" s="22"/>
      <c r="B65" s="22"/>
      <c r="C65" s="120"/>
      <c r="D65" s="120">
        <v>5</v>
      </c>
      <c r="E65" s="120"/>
      <c r="F65" s="126"/>
      <c r="G65" s="126"/>
      <c r="H65" s="128"/>
      <c r="I65" s="26" t="s">
        <v>79</v>
      </c>
      <c r="J65" s="32"/>
      <c r="K65" s="164"/>
      <c r="L65" s="124"/>
    </row>
    <row r="66" spans="1:12" ht="15.75">
      <c r="A66" s="22">
        <v>7</v>
      </c>
      <c r="B66" s="22"/>
      <c r="C66" s="120"/>
      <c r="D66" s="120"/>
      <c r="E66" s="120" t="s">
        <v>20</v>
      </c>
      <c r="F66" s="27" t="s">
        <v>106</v>
      </c>
      <c r="G66" s="28"/>
      <c r="H66" s="28"/>
      <c r="I66" s="29"/>
      <c r="J66" s="33">
        <f>SUM(J67)</f>
        <v>50000</v>
      </c>
      <c r="K66" s="33">
        <f>SUM(K67)</f>
        <v>180000</v>
      </c>
      <c r="L66" s="130"/>
    </row>
    <row r="67" spans="1:12" ht="15.75">
      <c r="A67" s="131"/>
      <c r="B67" s="22"/>
      <c r="C67" s="120"/>
      <c r="D67" s="120">
        <v>3</v>
      </c>
      <c r="E67" s="120"/>
      <c r="F67" s="126"/>
      <c r="G67" s="126"/>
      <c r="H67" s="128"/>
      <c r="I67" s="26" t="s">
        <v>77</v>
      </c>
      <c r="J67" s="36">
        <v>50000</v>
      </c>
      <c r="K67" s="164">
        <v>180000</v>
      </c>
      <c r="L67" s="130"/>
    </row>
    <row r="68" spans="1:12" ht="15.75">
      <c r="A68" s="22"/>
      <c r="B68" s="22"/>
      <c r="C68" s="120"/>
      <c r="D68" s="120"/>
      <c r="E68" s="120"/>
      <c r="F68" s="27"/>
      <c r="G68" s="28"/>
      <c r="H68" s="132"/>
      <c r="I68" s="133"/>
      <c r="J68" s="32"/>
      <c r="K68" s="164"/>
      <c r="L68" s="124"/>
    </row>
    <row r="69" spans="1:12" ht="15.75">
      <c r="A69" s="22">
        <v>8</v>
      </c>
      <c r="B69" s="22"/>
      <c r="C69" s="120"/>
      <c r="D69" s="120"/>
      <c r="E69" s="120"/>
      <c r="F69" s="281" t="s">
        <v>94</v>
      </c>
      <c r="G69" s="282"/>
      <c r="H69" s="282"/>
      <c r="I69" s="283"/>
      <c r="J69" s="32"/>
      <c r="K69" s="174">
        <f>K70+K71+K72+K73+K74</f>
        <v>1607160</v>
      </c>
      <c r="L69" s="124"/>
    </row>
    <row r="70" spans="1:12" ht="15.75">
      <c r="A70" s="127"/>
      <c r="B70" s="127"/>
      <c r="C70" s="134"/>
      <c r="D70" s="120">
        <v>1</v>
      </c>
      <c r="E70" s="134"/>
      <c r="F70" s="126"/>
      <c r="G70" s="126"/>
      <c r="H70" s="128"/>
      <c r="I70" s="26" t="s">
        <v>18</v>
      </c>
      <c r="J70" s="32"/>
      <c r="K70" s="164"/>
      <c r="L70" s="124"/>
    </row>
    <row r="71" spans="1:12" ht="15.75">
      <c r="A71" s="127"/>
      <c r="B71" s="127"/>
      <c r="C71" s="134"/>
      <c r="D71" s="120">
        <v>2</v>
      </c>
      <c r="E71" s="134"/>
      <c r="F71" s="126"/>
      <c r="G71" s="126"/>
      <c r="H71" s="126"/>
      <c r="I71" s="26" t="s">
        <v>76</v>
      </c>
      <c r="J71" s="33"/>
      <c r="K71" s="164"/>
      <c r="L71" s="124"/>
    </row>
    <row r="72" spans="1:12" ht="15.75">
      <c r="A72" s="127"/>
      <c r="B72" s="127"/>
      <c r="C72" s="134"/>
      <c r="D72" s="120">
        <v>3</v>
      </c>
      <c r="E72" s="134"/>
      <c r="F72" s="126"/>
      <c r="G72" s="126"/>
      <c r="H72" s="126"/>
      <c r="I72" s="26" t="s">
        <v>77</v>
      </c>
      <c r="J72" s="33"/>
      <c r="K72" s="164">
        <v>1607160</v>
      </c>
      <c r="L72" s="124"/>
    </row>
    <row r="73" spans="1:12" ht="31.5">
      <c r="A73" s="127"/>
      <c r="B73" s="127"/>
      <c r="C73" s="134"/>
      <c r="D73" s="120">
        <v>4</v>
      </c>
      <c r="E73" s="134"/>
      <c r="F73" s="126"/>
      <c r="G73" s="126"/>
      <c r="H73" s="126"/>
      <c r="I73" s="26" t="s">
        <v>78</v>
      </c>
      <c r="J73" s="33"/>
      <c r="K73" s="164"/>
      <c r="L73" s="124"/>
    </row>
    <row r="74" spans="1:12" ht="15.75">
      <c r="A74" s="127"/>
      <c r="B74" s="127"/>
      <c r="C74" s="134"/>
      <c r="D74" s="120">
        <v>5</v>
      </c>
      <c r="E74" s="134"/>
      <c r="F74" s="126"/>
      <c r="G74" s="126"/>
      <c r="H74" s="128"/>
      <c r="I74" s="26" t="s">
        <v>79</v>
      </c>
      <c r="J74" s="33"/>
      <c r="K74" s="164"/>
      <c r="L74" s="124"/>
    </row>
    <row r="75" spans="1:12" ht="15.75">
      <c r="A75" s="127">
        <v>9</v>
      </c>
      <c r="B75" s="127"/>
      <c r="C75" s="134"/>
      <c r="D75" s="120"/>
      <c r="E75" s="134" t="s">
        <v>21</v>
      </c>
      <c r="F75" s="281" t="s">
        <v>120</v>
      </c>
      <c r="G75" s="282"/>
      <c r="H75" s="282"/>
      <c r="I75" s="283"/>
      <c r="J75" s="33">
        <f>SUM(J76:J80)</f>
        <v>1760000</v>
      </c>
      <c r="K75" s="33">
        <f>SUM(K76:K80)</f>
        <v>1760000</v>
      </c>
      <c r="L75" s="124"/>
    </row>
    <row r="76" spans="1:12" ht="15.75">
      <c r="A76" s="127"/>
      <c r="B76" s="127"/>
      <c r="C76" s="134"/>
      <c r="D76" s="120">
        <v>1</v>
      </c>
      <c r="E76" s="134"/>
      <c r="F76" s="126"/>
      <c r="G76" s="126"/>
      <c r="H76" s="128"/>
      <c r="I76" s="26" t="s">
        <v>18</v>
      </c>
      <c r="J76" s="33"/>
      <c r="K76" s="164"/>
      <c r="L76" s="124"/>
    </row>
    <row r="77" spans="1:12" ht="15.75">
      <c r="A77" s="127"/>
      <c r="B77" s="127"/>
      <c r="C77" s="134"/>
      <c r="D77" s="120">
        <v>2</v>
      </c>
      <c r="E77" s="134"/>
      <c r="F77" s="126"/>
      <c r="G77" s="126"/>
      <c r="H77" s="128"/>
      <c r="I77" s="26" t="s">
        <v>76</v>
      </c>
      <c r="J77" s="33"/>
      <c r="K77" s="160"/>
      <c r="L77" s="124"/>
    </row>
    <row r="78" spans="1:12" ht="15.75">
      <c r="A78" s="127"/>
      <c r="B78" s="127"/>
      <c r="C78" s="134"/>
      <c r="D78" s="120">
        <v>3</v>
      </c>
      <c r="E78" s="134"/>
      <c r="F78" s="126"/>
      <c r="G78" s="126"/>
      <c r="H78" s="128"/>
      <c r="I78" s="26" t="s">
        <v>77</v>
      </c>
      <c r="J78" s="36">
        <v>1760000</v>
      </c>
      <c r="K78" s="164">
        <v>1760000</v>
      </c>
      <c r="L78" s="124"/>
    </row>
    <row r="79" spans="1:12" ht="31.5">
      <c r="A79" s="127"/>
      <c r="B79" s="127"/>
      <c r="C79" s="134"/>
      <c r="D79" s="120">
        <v>4</v>
      </c>
      <c r="E79" s="134"/>
      <c r="F79" s="126"/>
      <c r="G79" s="126"/>
      <c r="H79" s="128"/>
      <c r="I79" s="26" t="s">
        <v>78</v>
      </c>
      <c r="J79" s="33"/>
      <c r="K79" s="164"/>
      <c r="L79" s="124"/>
    </row>
    <row r="80" spans="1:12" ht="15.75">
      <c r="A80" s="127"/>
      <c r="B80" s="127"/>
      <c r="C80" s="134"/>
      <c r="D80" s="120">
        <v>5</v>
      </c>
      <c r="E80" s="134"/>
      <c r="F80" s="126"/>
      <c r="G80" s="126"/>
      <c r="H80" s="128"/>
      <c r="I80" s="26" t="s">
        <v>79</v>
      </c>
      <c r="J80" s="33"/>
      <c r="K80" s="164"/>
      <c r="L80" s="124"/>
    </row>
    <row r="81" spans="1:12" ht="15.75">
      <c r="A81" s="127">
        <v>10</v>
      </c>
      <c r="B81" s="127"/>
      <c r="C81" s="134"/>
      <c r="D81" s="134"/>
      <c r="E81" s="134" t="s">
        <v>21</v>
      </c>
      <c r="F81" s="281" t="s">
        <v>95</v>
      </c>
      <c r="G81" s="282"/>
      <c r="H81" s="282"/>
      <c r="I81" s="283"/>
      <c r="J81" s="33">
        <f>SUM(J82:J86)</f>
        <v>52000</v>
      </c>
      <c r="K81" s="33">
        <f>SUM(K82:K86)</f>
        <v>700000</v>
      </c>
      <c r="L81" s="124"/>
    </row>
    <row r="82" spans="1:12" ht="15.75">
      <c r="A82" s="127"/>
      <c r="B82" s="127"/>
      <c r="C82" s="134"/>
      <c r="D82" s="120">
        <v>1</v>
      </c>
      <c r="E82" s="134"/>
      <c r="F82" s="126"/>
      <c r="G82" s="126"/>
      <c r="H82" s="126"/>
      <c r="I82" s="26" t="s">
        <v>18</v>
      </c>
      <c r="J82" s="33"/>
      <c r="K82" s="164"/>
      <c r="L82" s="124"/>
    </row>
    <row r="83" spans="1:12" ht="15.75">
      <c r="A83" s="127"/>
      <c r="B83" s="127"/>
      <c r="C83" s="134"/>
      <c r="D83" s="120">
        <v>2</v>
      </c>
      <c r="E83" s="134"/>
      <c r="F83" s="126"/>
      <c r="G83" s="126"/>
      <c r="H83" s="126"/>
      <c r="I83" s="26" t="s">
        <v>76</v>
      </c>
      <c r="J83" s="33"/>
      <c r="K83" s="164"/>
      <c r="L83" s="124"/>
    </row>
    <row r="84" spans="1:12" ht="15.75">
      <c r="A84" s="127"/>
      <c r="B84" s="127"/>
      <c r="C84" s="134"/>
      <c r="D84" s="120">
        <v>3</v>
      </c>
      <c r="E84" s="134"/>
      <c r="F84" s="126"/>
      <c r="G84" s="126"/>
      <c r="H84" s="128"/>
      <c r="I84" s="26" t="s">
        <v>77</v>
      </c>
      <c r="J84" s="36">
        <v>52000</v>
      </c>
      <c r="K84" s="164">
        <v>700000</v>
      </c>
      <c r="L84" s="124"/>
    </row>
    <row r="85" spans="1:12" ht="31.5">
      <c r="A85" s="22"/>
      <c r="B85" s="22"/>
      <c r="C85" s="120"/>
      <c r="D85" s="120">
        <v>4</v>
      </c>
      <c r="E85" s="120"/>
      <c r="F85" s="126"/>
      <c r="G85" s="126"/>
      <c r="H85" s="128"/>
      <c r="I85" s="26" t="s">
        <v>78</v>
      </c>
      <c r="J85" s="32"/>
      <c r="K85" s="164"/>
      <c r="L85" s="124"/>
    </row>
    <row r="86" spans="1:12" ht="15.75">
      <c r="A86" s="22"/>
      <c r="B86" s="22"/>
      <c r="C86" s="120"/>
      <c r="D86" s="120">
        <v>5</v>
      </c>
      <c r="E86" s="120"/>
      <c r="F86" s="126"/>
      <c r="G86" s="126"/>
      <c r="H86" s="128"/>
      <c r="I86" s="26" t="s">
        <v>79</v>
      </c>
      <c r="J86" s="32"/>
      <c r="K86" s="164"/>
      <c r="L86" s="124"/>
    </row>
    <row r="87" spans="1:12" ht="15.75">
      <c r="A87" s="22">
        <v>11</v>
      </c>
      <c r="B87" s="22"/>
      <c r="C87" s="120"/>
      <c r="D87" s="120"/>
      <c r="E87" s="120" t="s">
        <v>21</v>
      </c>
      <c r="F87" s="281" t="s">
        <v>96</v>
      </c>
      <c r="G87" s="282"/>
      <c r="H87" s="282"/>
      <c r="I87" s="283"/>
      <c r="J87" s="33">
        <f>SUM(J88:J92)</f>
        <v>0</v>
      </c>
      <c r="K87" s="33">
        <f>SUM(K88:K92)</f>
        <v>0</v>
      </c>
      <c r="L87" s="124"/>
    </row>
    <row r="88" spans="1:12" ht="15.75">
      <c r="A88" s="22"/>
      <c r="B88" s="22"/>
      <c r="C88" s="120"/>
      <c r="D88" s="120">
        <v>1</v>
      </c>
      <c r="E88" s="120"/>
      <c r="F88" s="126"/>
      <c r="G88" s="126"/>
      <c r="H88" s="128"/>
      <c r="I88" s="26" t="s">
        <v>18</v>
      </c>
      <c r="J88" s="32"/>
      <c r="K88" s="164"/>
      <c r="L88" s="124"/>
    </row>
    <row r="89" spans="1:12" ht="15.75">
      <c r="A89" s="22"/>
      <c r="B89" s="22"/>
      <c r="C89" s="134"/>
      <c r="D89" s="120">
        <v>2</v>
      </c>
      <c r="E89" s="134"/>
      <c r="F89" s="126"/>
      <c r="G89" s="126"/>
      <c r="H89" s="128"/>
      <c r="I89" s="26" t="s">
        <v>76</v>
      </c>
      <c r="J89" s="32"/>
      <c r="K89" s="164"/>
      <c r="L89" s="124"/>
    </row>
    <row r="90" spans="1:12" ht="15.75">
      <c r="A90" s="22"/>
      <c r="B90" s="22"/>
      <c r="C90" s="134"/>
      <c r="D90" s="120">
        <v>3</v>
      </c>
      <c r="E90" s="134"/>
      <c r="F90" s="126"/>
      <c r="G90" s="126"/>
      <c r="H90" s="126"/>
      <c r="I90" s="26" t="s">
        <v>77</v>
      </c>
      <c r="J90" s="32"/>
      <c r="K90" s="164">
        <v>0</v>
      </c>
      <c r="L90" s="129"/>
    </row>
    <row r="91" spans="1:12" ht="31.5">
      <c r="A91" s="22"/>
      <c r="B91" s="22"/>
      <c r="C91" s="134"/>
      <c r="D91" s="120">
        <v>4</v>
      </c>
      <c r="E91" s="134"/>
      <c r="F91" s="126"/>
      <c r="G91" s="126"/>
      <c r="H91" s="126"/>
      <c r="I91" s="26" t="s">
        <v>78</v>
      </c>
      <c r="J91" s="33"/>
      <c r="K91" s="164"/>
      <c r="L91" s="124"/>
    </row>
    <row r="92" spans="1:12" ht="15.75">
      <c r="A92" s="22"/>
      <c r="B92" s="22"/>
      <c r="C92" s="134"/>
      <c r="D92" s="120">
        <v>5</v>
      </c>
      <c r="E92" s="134"/>
      <c r="F92" s="126"/>
      <c r="G92" s="126"/>
      <c r="H92" s="126"/>
      <c r="I92" s="26" t="s">
        <v>79</v>
      </c>
      <c r="J92" s="33"/>
      <c r="K92" s="164"/>
      <c r="L92" s="124"/>
    </row>
    <row r="93" spans="1:12" ht="15.75">
      <c r="A93" s="22">
        <v>12</v>
      </c>
      <c r="B93" s="22"/>
      <c r="C93" s="134"/>
      <c r="D93" s="120"/>
      <c r="E93" s="134" t="s">
        <v>21</v>
      </c>
      <c r="F93" s="281" t="s">
        <v>105</v>
      </c>
      <c r="G93" s="282"/>
      <c r="H93" s="282"/>
      <c r="I93" s="283"/>
      <c r="J93" s="33">
        <f>SUM(J94:J98)</f>
        <v>100000</v>
      </c>
      <c r="K93" s="33">
        <f>SUM(K94:K98)</f>
        <v>100000</v>
      </c>
      <c r="L93" s="124"/>
    </row>
    <row r="94" spans="1:12" ht="15.75">
      <c r="A94" s="22"/>
      <c r="B94" s="22"/>
      <c r="C94" s="134"/>
      <c r="D94" s="120">
        <v>1</v>
      </c>
      <c r="E94" s="134"/>
      <c r="F94" s="126"/>
      <c r="G94" s="126"/>
      <c r="H94" s="126"/>
      <c r="I94" s="26" t="s">
        <v>18</v>
      </c>
      <c r="J94" s="33"/>
      <c r="K94" s="164"/>
      <c r="L94" s="124"/>
    </row>
    <row r="95" spans="1:12" ht="15.75">
      <c r="A95" s="22"/>
      <c r="B95" s="22"/>
      <c r="C95" s="134"/>
      <c r="D95" s="120">
        <v>2</v>
      </c>
      <c r="E95" s="134"/>
      <c r="F95" s="126"/>
      <c r="G95" s="126"/>
      <c r="H95" s="126"/>
      <c r="I95" s="26" t="s">
        <v>76</v>
      </c>
      <c r="J95" s="33"/>
      <c r="K95" s="164"/>
      <c r="L95" s="124"/>
    </row>
    <row r="96" spans="1:12" ht="15.75">
      <c r="A96" s="22"/>
      <c r="B96" s="22"/>
      <c r="C96" s="134"/>
      <c r="D96" s="120">
        <v>3</v>
      </c>
      <c r="E96" s="134"/>
      <c r="F96" s="126"/>
      <c r="G96" s="126"/>
      <c r="H96" s="126"/>
      <c r="I96" s="26" t="s">
        <v>77</v>
      </c>
      <c r="J96" s="36">
        <v>100000</v>
      </c>
      <c r="K96" s="164">
        <v>100000</v>
      </c>
      <c r="L96" s="124"/>
    </row>
    <row r="97" spans="1:12" ht="31.5">
      <c r="A97" s="22"/>
      <c r="B97" s="22"/>
      <c r="C97" s="134"/>
      <c r="D97" s="120">
        <v>4</v>
      </c>
      <c r="E97" s="134"/>
      <c r="F97" s="126"/>
      <c r="G97" s="126"/>
      <c r="H97" s="126"/>
      <c r="I97" s="26" t="s">
        <v>78</v>
      </c>
      <c r="J97" s="33"/>
      <c r="K97" s="164"/>
      <c r="L97" s="124"/>
    </row>
    <row r="98" spans="1:12" ht="15.75">
      <c r="A98" s="22"/>
      <c r="B98" s="22"/>
      <c r="C98" s="134"/>
      <c r="D98" s="120">
        <v>5</v>
      </c>
      <c r="E98" s="134"/>
      <c r="F98" s="126"/>
      <c r="G98" s="126"/>
      <c r="H98" s="126"/>
      <c r="I98" s="26" t="s">
        <v>79</v>
      </c>
      <c r="J98" s="33"/>
      <c r="K98" s="164"/>
      <c r="L98" s="124"/>
    </row>
    <row r="99" spans="1:12" ht="15.75">
      <c r="A99" s="22">
        <v>13</v>
      </c>
      <c r="B99" s="22"/>
      <c r="C99" s="134"/>
      <c r="D99" s="134"/>
      <c r="E99" s="134" t="s">
        <v>21</v>
      </c>
      <c r="F99" s="281" t="s">
        <v>97</v>
      </c>
      <c r="G99" s="282"/>
      <c r="H99" s="282"/>
      <c r="I99" s="283"/>
      <c r="J99" s="33">
        <f>SUM(J100:J104)</f>
        <v>1200000</v>
      </c>
      <c r="K99" s="33">
        <f>SUM(K100:K104)</f>
        <v>1200000</v>
      </c>
      <c r="L99" s="124"/>
    </row>
    <row r="100" spans="1:12" ht="15.75">
      <c r="A100" s="22"/>
      <c r="B100" s="22"/>
      <c r="C100" s="134"/>
      <c r="D100" s="120">
        <v>1</v>
      </c>
      <c r="E100" s="134"/>
      <c r="F100" s="126"/>
      <c r="G100" s="126"/>
      <c r="H100" s="126"/>
      <c r="I100" s="26" t="s">
        <v>18</v>
      </c>
      <c r="J100" s="36">
        <v>220000</v>
      </c>
      <c r="K100" s="164">
        <v>240000</v>
      </c>
      <c r="L100" s="165" t="s">
        <v>143</v>
      </c>
    </row>
    <row r="101" spans="1:12" ht="15.75">
      <c r="A101" s="22"/>
      <c r="B101" s="22"/>
      <c r="C101" s="134"/>
      <c r="D101" s="120">
        <v>2</v>
      </c>
      <c r="E101" s="134"/>
      <c r="F101" s="126"/>
      <c r="G101" s="126"/>
      <c r="H101" s="128"/>
      <c r="I101" s="26" t="s">
        <v>76</v>
      </c>
      <c r="J101" s="36">
        <v>53000</v>
      </c>
      <c r="K101" s="164">
        <v>48420</v>
      </c>
      <c r="L101" s="124"/>
    </row>
    <row r="102" spans="1:12" ht="15.75">
      <c r="A102" s="22"/>
      <c r="B102" s="22"/>
      <c r="C102" s="134"/>
      <c r="D102" s="120">
        <v>3</v>
      </c>
      <c r="E102" s="134"/>
      <c r="F102" s="126"/>
      <c r="G102" s="126"/>
      <c r="H102" s="126"/>
      <c r="I102" s="26" t="s">
        <v>77</v>
      </c>
      <c r="J102" s="36">
        <v>927000</v>
      </c>
      <c r="K102" s="164">
        <v>911580</v>
      </c>
      <c r="L102" s="124"/>
    </row>
    <row r="103" spans="1:12" ht="31.5">
      <c r="A103" s="22"/>
      <c r="B103" s="22"/>
      <c r="C103" s="134"/>
      <c r="D103" s="120">
        <v>4</v>
      </c>
      <c r="E103" s="134"/>
      <c r="F103" s="126"/>
      <c r="G103" s="126"/>
      <c r="H103" s="126"/>
      <c r="I103" s="26" t="s">
        <v>78</v>
      </c>
      <c r="J103" s="32"/>
      <c r="K103" s="164"/>
      <c r="L103" s="124"/>
    </row>
    <row r="104" spans="1:12" ht="15.75">
      <c r="A104" s="22"/>
      <c r="B104" s="22"/>
      <c r="C104" s="134"/>
      <c r="D104" s="120">
        <v>5</v>
      </c>
      <c r="E104" s="134"/>
      <c r="F104" s="126"/>
      <c r="G104" s="126"/>
      <c r="H104" s="126"/>
      <c r="I104" s="26" t="s">
        <v>79</v>
      </c>
      <c r="J104" s="32"/>
      <c r="K104" s="164"/>
      <c r="L104" s="124"/>
    </row>
    <row r="105" spans="1:12" ht="15.75">
      <c r="A105" s="22">
        <v>14</v>
      </c>
      <c r="B105" s="22"/>
      <c r="C105" s="134"/>
      <c r="D105" s="134"/>
      <c r="E105" s="134" t="s">
        <v>20</v>
      </c>
      <c r="F105" s="281" t="s">
        <v>98</v>
      </c>
      <c r="G105" s="282"/>
      <c r="H105" s="282"/>
      <c r="I105" s="283"/>
      <c r="J105" s="33">
        <f>SUM(J107:J110)</f>
        <v>0</v>
      </c>
      <c r="K105" s="33">
        <f>SUM(K107:K110)</f>
        <v>0</v>
      </c>
      <c r="L105" s="124"/>
    </row>
    <row r="106" spans="1:12" ht="15.75">
      <c r="A106" s="22"/>
      <c r="B106" s="22"/>
      <c r="C106" s="134"/>
      <c r="D106" s="120">
        <v>1</v>
      </c>
      <c r="E106" s="134"/>
      <c r="F106" s="126"/>
      <c r="G106" s="126"/>
      <c r="H106" s="126"/>
      <c r="I106" s="26" t="s">
        <v>18</v>
      </c>
      <c r="J106" s="33"/>
      <c r="K106" s="174"/>
      <c r="L106" s="129"/>
    </row>
    <row r="107" spans="1:12" ht="15.75">
      <c r="A107" s="22"/>
      <c r="B107" s="22"/>
      <c r="C107" s="134"/>
      <c r="D107" s="120">
        <v>2</v>
      </c>
      <c r="E107" s="134"/>
      <c r="F107" s="126"/>
      <c r="G107" s="126"/>
      <c r="H107" s="126"/>
      <c r="I107" s="26" t="s">
        <v>76</v>
      </c>
      <c r="J107" s="33"/>
      <c r="K107" s="164"/>
      <c r="L107" s="124"/>
    </row>
    <row r="108" spans="1:12" ht="15.75">
      <c r="A108" s="22"/>
      <c r="B108" s="22"/>
      <c r="C108" s="120"/>
      <c r="D108" s="120">
        <v>3</v>
      </c>
      <c r="E108" s="120"/>
      <c r="F108" s="126"/>
      <c r="G108" s="126"/>
      <c r="H108" s="128"/>
      <c r="I108" s="26" t="s">
        <v>77</v>
      </c>
      <c r="J108" s="37"/>
      <c r="K108" s="175"/>
      <c r="L108" s="19"/>
    </row>
    <row r="109" spans="1:12" ht="31.5">
      <c r="A109" s="22"/>
      <c r="B109" s="22"/>
      <c r="C109" s="120"/>
      <c r="D109" s="120">
        <v>4</v>
      </c>
      <c r="E109" s="120"/>
      <c r="F109" s="126"/>
      <c r="G109" s="126"/>
      <c r="H109" s="128"/>
      <c r="I109" s="26" t="s">
        <v>78</v>
      </c>
      <c r="J109" s="32"/>
      <c r="K109" s="164"/>
      <c r="L109" s="124"/>
    </row>
    <row r="110" spans="1:12" ht="15.75">
      <c r="A110" s="22"/>
      <c r="B110" s="22"/>
      <c r="C110" s="120"/>
      <c r="D110" s="120">
        <v>5</v>
      </c>
      <c r="E110" s="120"/>
      <c r="F110" s="126"/>
      <c r="G110" s="126"/>
      <c r="H110" s="128"/>
      <c r="I110" s="26" t="s">
        <v>79</v>
      </c>
      <c r="J110" s="32"/>
      <c r="K110" s="164"/>
      <c r="L110" s="124"/>
    </row>
    <row r="111" spans="1:12" ht="15.75">
      <c r="A111" s="22">
        <v>15</v>
      </c>
      <c r="B111" s="22"/>
      <c r="C111" s="120"/>
      <c r="D111" s="120"/>
      <c r="E111" s="120" t="s">
        <v>20</v>
      </c>
      <c r="F111" s="281" t="s">
        <v>99</v>
      </c>
      <c r="G111" s="282"/>
      <c r="H111" s="282"/>
      <c r="I111" s="283"/>
      <c r="J111" s="33">
        <f>SUM(J112)</f>
        <v>54000</v>
      </c>
      <c r="K111" s="33">
        <f>SUM(K112)</f>
        <v>100000</v>
      </c>
      <c r="L111" s="124"/>
    </row>
    <row r="112" spans="1:12" ht="31.5">
      <c r="A112" s="22"/>
      <c r="B112" s="22"/>
      <c r="C112" s="120"/>
      <c r="D112" s="120">
        <v>4</v>
      </c>
      <c r="E112" s="120"/>
      <c r="F112" s="126"/>
      <c r="G112" s="126"/>
      <c r="H112" s="128"/>
      <c r="I112" s="26" t="s">
        <v>78</v>
      </c>
      <c r="J112" s="37">
        <v>54000</v>
      </c>
      <c r="K112" s="164">
        <v>100000</v>
      </c>
      <c r="L112" s="124"/>
    </row>
    <row r="113" spans="1:12" ht="15.75">
      <c r="A113" s="22"/>
      <c r="B113" s="22"/>
      <c r="C113" s="120"/>
      <c r="D113" s="120"/>
      <c r="E113" s="120"/>
      <c r="F113" s="126"/>
      <c r="G113" s="126"/>
      <c r="H113" s="128"/>
      <c r="I113" s="26"/>
      <c r="J113" s="32"/>
      <c r="K113" s="164"/>
      <c r="L113" s="124"/>
    </row>
    <row r="114" spans="1:12" ht="15.75">
      <c r="A114" s="22"/>
      <c r="B114" s="22"/>
      <c r="C114" s="120"/>
      <c r="D114" s="120"/>
      <c r="E114" s="120"/>
      <c r="F114" s="126"/>
      <c r="G114" s="126"/>
      <c r="H114" s="128"/>
      <c r="I114" s="26"/>
      <c r="J114" s="40"/>
      <c r="K114" s="176"/>
      <c r="L114" s="135"/>
    </row>
    <row r="115" spans="1:12" ht="15.75">
      <c r="A115" s="22"/>
      <c r="B115" s="22"/>
      <c r="C115" s="120"/>
      <c r="D115" s="120"/>
      <c r="E115" s="120"/>
      <c r="F115" s="126"/>
      <c r="G115" s="126"/>
      <c r="H115" s="128"/>
      <c r="I115" s="136"/>
      <c r="J115" s="33"/>
      <c r="K115" s="164"/>
      <c r="L115" s="124"/>
    </row>
    <row r="116" spans="1:12" ht="15.75">
      <c r="A116" s="22"/>
      <c r="B116" s="22"/>
      <c r="C116" s="120"/>
      <c r="D116" s="120"/>
      <c r="E116" s="120"/>
      <c r="F116" s="126"/>
      <c r="G116" s="126"/>
      <c r="H116" s="128"/>
      <c r="I116" s="26"/>
      <c r="J116" s="32"/>
      <c r="K116" s="164"/>
      <c r="L116" s="124"/>
    </row>
    <row r="117" spans="1:12" ht="15.75">
      <c r="A117" s="22">
        <v>16</v>
      </c>
      <c r="B117" s="22"/>
      <c r="C117" s="120"/>
      <c r="D117" s="120"/>
      <c r="E117" s="120" t="s">
        <v>21</v>
      </c>
      <c r="F117" s="281" t="s">
        <v>100</v>
      </c>
      <c r="G117" s="282"/>
      <c r="H117" s="282"/>
      <c r="I117" s="283"/>
      <c r="J117" s="39">
        <f>SUM(J118:J122)</f>
        <v>11025000</v>
      </c>
      <c r="K117" s="39">
        <f>SUM(K118:K122)</f>
        <v>3366380</v>
      </c>
      <c r="L117" s="124"/>
    </row>
    <row r="118" spans="1:12" ht="15.75">
      <c r="A118" s="22"/>
      <c r="B118" s="22"/>
      <c r="C118" s="120"/>
      <c r="D118" s="120">
        <v>1</v>
      </c>
      <c r="E118" s="120"/>
      <c r="F118" s="126"/>
      <c r="G118" s="126"/>
      <c r="H118" s="128"/>
      <c r="I118" s="26" t="s">
        <v>18</v>
      </c>
      <c r="J118" s="137"/>
      <c r="K118" s="164"/>
      <c r="L118" s="124"/>
    </row>
    <row r="119" spans="1:12" ht="15.75">
      <c r="A119" s="22"/>
      <c r="B119" s="22"/>
      <c r="C119" s="120"/>
      <c r="D119" s="120">
        <v>2</v>
      </c>
      <c r="E119" s="120"/>
      <c r="F119" s="126"/>
      <c r="G119" s="126"/>
      <c r="H119" s="128"/>
      <c r="I119" s="26" t="s">
        <v>76</v>
      </c>
      <c r="J119" s="137"/>
      <c r="K119" s="164"/>
      <c r="L119" s="124"/>
    </row>
    <row r="120" spans="1:12" ht="15.75">
      <c r="A120" s="22"/>
      <c r="B120" s="22"/>
      <c r="C120" s="120"/>
      <c r="D120" s="120">
        <v>3</v>
      </c>
      <c r="E120" s="120"/>
      <c r="F120" s="126"/>
      <c r="G120" s="126"/>
      <c r="H120" s="128"/>
      <c r="I120" s="26" t="s">
        <v>141</v>
      </c>
      <c r="J120" s="38">
        <v>11025000</v>
      </c>
      <c r="K120" s="164">
        <v>3366380</v>
      </c>
      <c r="L120" s="124"/>
    </row>
    <row r="121" spans="1:12" ht="31.5">
      <c r="A121" s="22"/>
      <c r="B121" s="22"/>
      <c r="C121" s="120"/>
      <c r="D121" s="120">
        <v>4</v>
      </c>
      <c r="E121" s="120"/>
      <c r="F121" s="126"/>
      <c r="G121" s="126"/>
      <c r="H121" s="128"/>
      <c r="I121" s="26" t="s">
        <v>78</v>
      </c>
      <c r="J121" s="137"/>
      <c r="K121" s="164"/>
      <c r="L121" s="124"/>
    </row>
    <row r="122" spans="1:12" ht="15.75">
      <c r="A122" s="22"/>
      <c r="B122" s="22"/>
      <c r="C122" s="120"/>
      <c r="D122" s="120">
        <v>5</v>
      </c>
      <c r="E122" s="120"/>
      <c r="F122" s="126"/>
      <c r="G122" s="126"/>
      <c r="H122" s="128"/>
      <c r="I122" s="26" t="s">
        <v>79</v>
      </c>
      <c r="J122" s="137"/>
      <c r="K122" s="164"/>
      <c r="L122" s="124"/>
    </row>
    <row r="123" spans="1:12" ht="15.75">
      <c r="A123" s="22">
        <v>17</v>
      </c>
      <c r="B123" s="22"/>
      <c r="C123" s="120"/>
      <c r="D123" s="120"/>
      <c r="E123" s="120" t="s">
        <v>20</v>
      </c>
      <c r="F123" s="281" t="s">
        <v>101</v>
      </c>
      <c r="G123" s="282"/>
      <c r="H123" s="282"/>
      <c r="I123" s="283"/>
      <c r="J123" s="39">
        <f>SUM(J124:J128)</f>
        <v>0</v>
      </c>
      <c r="K123" s="39">
        <f>SUM(K124:K128)</f>
        <v>0</v>
      </c>
      <c r="L123" s="124"/>
    </row>
    <row r="124" spans="1:12" ht="15.75">
      <c r="A124" s="22"/>
      <c r="B124" s="22"/>
      <c r="C124" s="120"/>
      <c r="D124" s="120">
        <v>1</v>
      </c>
      <c r="E124" s="120"/>
      <c r="F124" s="126"/>
      <c r="G124" s="126"/>
      <c r="H124" s="128"/>
      <c r="I124" s="26" t="s">
        <v>18</v>
      </c>
      <c r="J124" s="137"/>
      <c r="K124" s="164"/>
      <c r="L124" s="124"/>
    </row>
    <row r="125" spans="1:12" ht="15.75">
      <c r="A125" s="22"/>
      <c r="B125" s="22"/>
      <c r="C125" s="120"/>
      <c r="D125" s="120">
        <v>2</v>
      </c>
      <c r="E125" s="120"/>
      <c r="F125" s="126"/>
      <c r="G125" s="126"/>
      <c r="H125" s="128"/>
      <c r="I125" s="26" t="s">
        <v>76</v>
      </c>
      <c r="J125" s="137"/>
      <c r="K125" s="164"/>
      <c r="L125" s="124"/>
    </row>
    <row r="126" spans="1:12" ht="15.75">
      <c r="A126" s="22"/>
      <c r="B126" s="22"/>
      <c r="C126" s="120"/>
      <c r="D126" s="120">
        <v>3</v>
      </c>
      <c r="E126" s="120"/>
      <c r="F126" s="126"/>
      <c r="G126" s="126"/>
      <c r="H126" s="128"/>
      <c r="I126" s="26" t="s">
        <v>77</v>
      </c>
      <c r="J126" s="32"/>
      <c r="K126" s="164"/>
      <c r="L126" s="124"/>
    </row>
    <row r="127" spans="1:12" ht="31.5">
      <c r="A127" s="22"/>
      <c r="B127" s="22"/>
      <c r="C127" s="120"/>
      <c r="D127" s="120">
        <v>4</v>
      </c>
      <c r="E127" s="120"/>
      <c r="F127" s="126"/>
      <c r="G127" s="126"/>
      <c r="H127" s="128"/>
      <c r="I127" s="26" t="s">
        <v>78</v>
      </c>
      <c r="J127" s="40"/>
      <c r="K127" s="175"/>
      <c r="L127" s="19">
        <f>SUM(L116:L126)</f>
        <v>0</v>
      </c>
    </row>
    <row r="128" spans="1:12" ht="15.75">
      <c r="A128" s="22"/>
      <c r="B128" s="22"/>
      <c r="C128" s="120"/>
      <c r="D128" s="120">
        <v>5</v>
      </c>
      <c r="E128" s="120"/>
      <c r="F128" s="126"/>
      <c r="G128" s="126"/>
      <c r="H128" s="128"/>
      <c r="I128" s="26" t="s">
        <v>79</v>
      </c>
      <c r="J128" s="32"/>
      <c r="K128" s="164"/>
      <c r="L128" s="124"/>
    </row>
    <row r="129" spans="1:12" ht="15.75">
      <c r="A129" s="22">
        <v>18</v>
      </c>
      <c r="B129" s="22"/>
      <c r="C129" s="120"/>
      <c r="D129" s="120"/>
      <c r="E129" s="120" t="s">
        <v>88</v>
      </c>
      <c r="F129" s="274" t="s">
        <v>84</v>
      </c>
      <c r="G129" s="275"/>
      <c r="H129" s="275"/>
      <c r="I129" s="276"/>
      <c r="J129" s="33">
        <f>SUM(J130:J134)</f>
        <v>0</v>
      </c>
      <c r="K129" s="33">
        <f>SUM(K130:K134)</f>
        <v>182812</v>
      </c>
      <c r="L129" s="124"/>
    </row>
    <row r="130" spans="1:12" ht="15.75">
      <c r="A130" s="22"/>
      <c r="B130" s="22"/>
      <c r="C130" s="120"/>
      <c r="D130" s="120">
        <v>1</v>
      </c>
      <c r="E130" s="120"/>
      <c r="F130" s="25"/>
      <c r="G130" s="138"/>
      <c r="H130" s="138"/>
      <c r="I130" s="26" t="s">
        <v>18</v>
      </c>
      <c r="J130" s="32"/>
      <c r="K130" s="164"/>
      <c r="L130" s="124"/>
    </row>
    <row r="131" spans="1:12" ht="15.75">
      <c r="A131" s="22"/>
      <c r="B131" s="22"/>
      <c r="C131" s="120"/>
      <c r="D131" s="120">
        <v>2</v>
      </c>
      <c r="E131" s="120"/>
      <c r="F131" s="25"/>
      <c r="G131" s="138"/>
      <c r="H131" s="138"/>
      <c r="I131" s="26" t="s">
        <v>76</v>
      </c>
      <c r="J131" s="32"/>
      <c r="K131" s="164"/>
      <c r="L131" s="124"/>
    </row>
    <row r="132" spans="1:12" ht="15.75">
      <c r="A132" s="22"/>
      <c r="B132" s="22"/>
      <c r="C132" s="120"/>
      <c r="D132" s="120">
        <v>3</v>
      </c>
      <c r="E132" s="120"/>
      <c r="F132" s="25"/>
      <c r="G132" s="138"/>
      <c r="H132" s="138"/>
      <c r="I132" s="26" t="s">
        <v>77</v>
      </c>
      <c r="J132" s="32"/>
      <c r="K132" s="164"/>
      <c r="L132" s="124"/>
    </row>
    <row r="133" spans="1:12" ht="31.5">
      <c r="A133" s="22"/>
      <c r="B133" s="22"/>
      <c r="C133" s="120"/>
      <c r="D133" s="120">
        <v>4</v>
      </c>
      <c r="E133" s="120"/>
      <c r="F133" s="25"/>
      <c r="G133" s="138"/>
      <c r="H133" s="138"/>
      <c r="I133" s="26" t="s">
        <v>78</v>
      </c>
      <c r="J133" s="32"/>
      <c r="K133" s="164">
        <v>182812</v>
      </c>
      <c r="L133" s="124"/>
    </row>
    <row r="134" spans="1:12" ht="15.75">
      <c r="A134" s="22"/>
      <c r="B134" s="22"/>
      <c r="C134" s="120"/>
      <c r="D134" s="120">
        <v>5</v>
      </c>
      <c r="E134" s="120"/>
      <c r="F134" s="25"/>
      <c r="G134" s="138"/>
      <c r="H134" s="138"/>
      <c r="I134" s="26" t="s">
        <v>79</v>
      </c>
      <c r="J134" s="32"/>
      <c r="K134" s="164"/>
      <c r="L134" s="124"/>
    </row>
    <row r="135" spans="1:12" ht="15.75">
      <c r="A135" s="22">
        <v>19</v>
      </c>
      <c r="B135" s="22"/>
      <c r="C135" s="120"/>
      <c r="D135" s="120"/>
      <c r="E135" s="120" t="s">
        <v>21</v>
      </c>
      <c r="F135" s="281" t="s">
        <v>102</v>
      </c>
      <c r="G135" s="282"/>
      <c r="H135" s="282"/>
      <c r="I135" s="283"/>
      <c r="J135" s="33">
        <f>SUM(J136)</f>
        <v>0</v>
      </c>
      <c r="K135" s="33">
        <f>SUM(K136)</f>
        <v>0</v>
      </c>
      <c r="L135" s="124"/>
    </row>
    <row r="136" spans="1:12" ht="31.5">
      <c r="A136" s="22"/>
      <c r="B136" s="22"/>
      <c r="C136" s="120"/>
      <c r="D136" s="120">
        <v>1</v>
      </c>
      <c r="E136" s="120"/>
      <c r="F136" s="126"/>
      <c r="G136" s="126"/>
      <c r="H136" s="128"/>
      <c r="I136" s="26" t="s">
        <v>78</v>
      </c>
      <c r="J136" s="32"/>
      <c r="K136" s="164"/>
      <c r="L136" s="124"/>
    </row>
    <row r="137" spans="1:12" ht="15.75">
      <c r="A137" s="22"/>
      <c r="B137" s="22"/>
      <c r="C137" s="120"/>
      <c r="D137" s="120">
        <v>2</v>
      </c>
      <c r="E137" s="120"/>
      <c r="F137" s="126"/>
      <c r="G137" s="126"/>
      <c r="H137" s="128"/>
      <c r="I137" s="26"/>
      <c r="J137" s="139"/>
      <c r="K137" s="177"/>
      <c r="L137" s="140"/>
    </row>
    <row r="138" spans="1:12" ht="15.75">
      <c r="A138" s="22">
        <v>20</v>
      </c>
      <c r="B138" s="22"/>
      <c r="C138" s="120"/>
      <c r="D138" s="120"/>
      <c r="E138" s="120" t="s">
        <v>21</v>
      </c>
      <c r="F138" s="27" t="s">
        <v>103</v>
      </c>
      <c r="G138" s="28"/>
      <c r="H138" s="28"/>
      <c r="I138" s="29"/>
      <c r="J138" s="33">
        <f>SUM(J142)</f>
        <v>1452000</v>
      </c>
      <c r="K138" s="33">
        <f>SUM(K142)</f>
        <v>0</v>
      </c>
      <c r="L138" s="130"/>
    </row>
    <row r="139" spans="1:12" ht="15.75">
      <c r="A139" s="22"/>
      <c r="B139" s="22"/>
      <c r="C139" s="120"/>
      <c r="D139" s="120">
        <v>1</v>
      </c>
      <c r="E139" s="120"/>
      <c r="F139" s="126"/>
      <c r="G139" s="126"/>
      <c r="H139" s="128"/>
      <c r="I139" s="26" t="s">
        <v>18</v>
      </c>
      <c r="J139" s="32"/>
      <c r="K139" s="164"/>
      <c r="L139" s="130"/>
    </row>
    <row r="140" spans="1:12" ht="15.75">
      <c r="A140" s="22"/>
      <c r="B140" s="22"/>
      <c r="C140" s="120"/>
      <c r="D140" s="120">
        <v>2</v>
      </c>
      <c r="E140" s="120"/>
      <c r="F140" s="126"/>
      <c r="G140" s="126"/>
      <c r="H140" s="128"/>
      <c r="I140" s="26" t="s">
        <v>76</v>
      </c>
      <c r="J140" s="33"/>
      <c r="K140" s="164"/>
      <c r="L140" s="130"/>
    </row>
    <row r="141" spans="1:12" ht="15.75">
      <c r="A141" s="22"/>
      <c r="B141" s="22"/>
      <c r="C141" s="120"/>
      <c r="D141" s="120">
        <v>3</v>
      </c>
      <c r="E141" s="120"/>
      <c r="F141" s="126"/>
      <c r="G141" s="126"/>
      <c r="H141" s="128"/>
      <c r="I141" s="26" t="s">
        <v>77</v>
      </c>
      <c r="J141" s="32"/>
      <c r="K141" s="164"/>
      <c r="L141" s="130"/>
    </row>
    <row r="142" spans="1:12" ht="31.5">
      <c r="A142" s="22"/>
      <c r="B142" s="22"/>
      <c r="C142" s="120"/>
      <c r="D142" s="120">
        <v>4</v>
      </c>
      <c r="E142" s="120"/>
      <c r="F142" s="126"/>
      <c r="G142" s="126"/>
      <c r="H142" s="128"/>
      <c r="I142" s="26" t="s">
        <v>78</v>
      </c>
      <c r="J142" s="36">
        <v>1452000</v>
      </c>
      <c r="K142" s="164"/>
      <c r="L142" s="130"/>
    </row>
    <row r="143" spans="1:12" ht="15.75">
      <c r="A143" s="22"/>
      <c r="B143" s="22"/>
      <c r="C143" s="120"/>
      <c r="D143" s="120">
        <v>5</v>
      </c>
      <c r="E143" s="120"/>
      <c r="F143" s="126"/>
      <c r="G143" s="126"/>
      <c r="H143" s="128"/>
      <c r="I143" s="26" t="s">
        <v>79</v>
      </c>
      <c r="J143" s="32"/>
      <c r="K143" s="164"/>
      <c r="L143" s="130"/>
    </row>
    <row r="144" spans="1:12" ht="15.75">
      <c r="A144" s="22">
        <v>21</v>
      </c>
      <c r="B144" s="22"/>
      <c r="C144" s="120"/>
      <c r="D144" s="120"/>
      <c r="E144" s="120" t="s">
        <v>21</v>
      </c>
      <c r="F144" s="274" t="s">
        <v>85</v>
      </c>
      <c r="G144" s="275"/>
      <c r="H144" s="275"/>
      <c r="I144" s="276"/>
      <c r="J144" s="33">
        <f>SUM(J145:J149)</f>
        <v>0</v>
      </c>
      <c r="K144" s="33">
        <f>SUM(K145:K149)</f>
        <v>0</v>
      </c>
      <c r="L144" s="124"/>
    </row>
    <row r="145" spans="1:12" ht="15.75">
      <c r="A145" s="22"/>
      <c r="B145" s="22"/>
      <c r="C145" s="120"/>
      <c r="D145" s="120">
        <v>1</v>
      </c>
      <c r="E145" s="120"/>
      <c r="F145" s="25"/>
      <c r="G145" s="138"/>
      <c r="H145" s="138"/>
      <c r="I145" s="26" t="s">
        <v>18</v>
      </c>
      <c r="J145" s="32"/>
      <c r="K145" s="164"/>
      <c r="L145" s="124"/>
    </row>
    <row r="146" spans="1:12" ht="15.75">
      <c r="A146" s="22"/>
      <c r="B146" s="22"/>
      <c r="C146" s="120"/>
      <c r="D146" s="120">
        <v>2</v>
      </c>
      <c r="E146" s="120"/>
      <c r="F146" s="25"/>
      <c r="G146" s="138"/>
      <c r="H146" s="138"/>
      <c r="I146" s="26" t="s">
        <v>76</v>
      </c>
      <c r="J146" s="32"/>
      <c r="K146" s="164"/>
      <c r="L146" s="124"/>
    </row>
    <row r="147" spans="1:12" ht="15.75">
      <c r="A147" s="22"/>
      <c r="B147" s="22"/>
      <c r="C147" s="120"/>
      <c r="D147" s="120">
        <v>3</v>
      </c>
      <c r="E147" s="120"/>
      <c r="F147" s="25"/>
      <c r="G147" s="138"/>
      <c r="H147" s="138"/>
      <c r="I147" s="26" t="s">
        <v>77</v>
      </c>
      <c r="J147" s="32"/>
      <c r="K147" s="164"/>
      <c r="L147" s="124"/>
    </row>
    <row r="148" spans="1:12" ht="31.5">
      <c r="A148" s="22"/>
      <c r="B148" s="22"/>
      <c r="C148" s="120"/>
      <c r="D148" s="120">
        <v>4</v>
      </c>
      <c r="E148" s="120"/>
      <c r="F148" s="25"/>
      <c r="G148" s="138"/>
      <c r="H148" s="138"/>
      <c r="I148" s="26" t="s">
        <v>78</v>
      </c>
      <c r="J148" s="32"/>
      <c r="K148" s="164"/>
      <c r="L148" s="124"/>
    </row>
    <row r="149" spans="1:12" ht="15.75">
      <c r="A149" s="22"/>
      <c r="B149" s="22"/>
      <c r="C149" s="120"/>
      <c r="D149" s="120">
        <v>5</v>
      </c>
      <c r="E149" s="120"/>
      <c r="F149" s="25"/>
      <c r="G149" s="138"/>
      <c r="H149" s="138"/>
      <c r="I149" s="26" t="s">
        <v>79</v>
      </c>
      <c r="J149" s="32"/>
      <c r="K149" s="164"/>
      <c r="L149" s="124"/>
    </row>
    <row r="150" spans="1:12" ht="15.75">
      <c r="A150" s="22">
        <v>22</v>
      </c>
      <c r="B150" s="22"/>
      <c r="C150" s="120"/>
      <c r="D150" s="120"/>
      <c r="E150" s="120" t="s">
        <v>21</v>
      </c>
      <c r="F150" s="274" t="s">
        <v>87</v>
      </c>
      <c r="G150" s="275"/>
      <c r="H150" s="275"/>
      <c r="I150" s="276"/>
      <c r="J150" s="33">
        <f>SUM(J151:J155)</f>
        <v>3731000</v>
      </c>
      <c r="K150" s="33">
        <f>SUM(K151:K155)</f>
        <v>1343883</v>
      </c>
      <c r="L150" s="124"/>
    </row>
    <row r="151" spans="1:12" ht="15.75">
      <c r="A151" s="22"/>
      <c r="B151" s="22"/>
      <c r="C151" s="120"/>
      <c r="D151" s="120">
        <v>1</v>
      </c>
      <c r="E151" s="120"/>
      <c r="F151" s="25"/>
      <c r="G151" s="138"/>
      <c r="H151" s="138"/>
      <c r="I151" s="26" t="s">
        <v>18</v>
      </c>
      <c r="J151" s="34">
        <v>2937000</v>
      </c>
      <c r="K151" s="164"/>
      <c r="L151" s="124"/>
    </row>
    <row r="152" spans="1:12" ht="15.75">
      <c r="A152" s="22"/>
      <c r="B152" s="22"/>
      <c r="C152" s="120"/>
      <c r="D152" s="120">
        <v>2</v>
      </c>
      <c r="E152" s="120"/>
      <c r="F152" s="25"/>
      <c r="G152" s="138"/>
      <c r="H152" s="138"/>
      <c r="I152" s="26" t="s">
        <v>76</v>
      </c>
      <c r="J152" s="34">
        <v>794000</v>
      </c>
      <c r="K152" s="164"/>
      <c r="L152" s="124"/>
    </row>
    <row r="153" spans="1:12" ht="15.75">
      <c r="A153" s="22"/>
      <c r="B153" s="22"/>
      <c r="C153" s="120"/>
      <c r="D153" s="120">
        <v>3</v>
      </c>
      <c r="E153" s="120"/>
      <c r="F153" s="25"/>
      <c r="G153" s="138"/>
      <c r="H153" s="138"/>
      <c r="I153" s="26" t="s">
        <v>77</v>
      </c>
      <c r="J153" s="32"/>
      <c r="K153" s="164"/>
      <c r="L153" s="124"/>
    </row>
    <row r="154" spans="1:12" ht="31.5">
      <c r="A154" s="22"/>
      <c r="B154" s="22"/>
      <c r="C154" s="120"/>
      <c r="D154" s="120">
        <v>4</v>
      </c>
      <c r="E154" s="120"/>
      <c r="F154" s="25"/>
      <c r="G154" s="138"/>
      <c r="H154" s="138"/>
      <c r="I154" s="26" t="s">
        <v>78</v>
      </c>
      <c r="J154" s="32"/>
      <c r="K154" s="164">
        <v>1343883</v>
      </c>
      <c r="L154" s="124"/>
    </row>
    <row r="155" spans="1:12" ht="15.75">
      <c r="A155" s="22"/>
      <c r="B155" s="22"/>
      <c r="C155" s="120"/>
      <c r="D155" s="120">
        <v>5</v>
      </c>
      <c r="E155" s="120"/>
      <c r="F155" s="25"/>
      <c r="G155" s="138"/>
      <c r="H155" s="138"/>
      <c r="I155" s="26" t="s">
        <v>79</v>
      </c>
      <c r="J155" s="32"/>
      <c r="K155" s="164"/>
      <c r="L155" s="124"/>
    </row>
    <row r="156" spans="1:12" ht="15.75">
      <c r="A156" s="22">
        <v>23</v>
      </c>
      <c r="B156" s="22"/>
      <c r="C156" s="120"/>
      <c r="D156" s="120"/>
      <c r="E156" s="120" t="s">
        <v>88</v>
      </c>
      <c r="F156" s="274" t="s">
        <v>86</v>
      </c>
      <c r="G156" s="275"/>
      <c r="H156" s="275"/>
      <c r="I156" s="276"/>
      <c r="J156" s="33">
        <f>SUM(J157:J161)</f>
        <v>0</v>
      </c>
      <c r="K156" s="33">
        <f>SUM(K157:K161)</f>
        <v>0</v>
      </c>
      <c r="L156" s="124"/>
    </row>
    <row r="157" spans="1:12" ht="15.75">
      <c r="A157" s="22"/>
      <c r="B157" s="22"/>
      <c r="C157" s="120"/>
      <c r="D157" s="120">
        <v>1</v>
      </c>
      <c r="E157" s="120"/>
      <c r="F157" s="25"/>
      <c r="G157" s="138"/>
      <c r="H157" s="138"/>
      <c r="I157" s="26" t="s">
        <v>18</v>
      </c>
      <c r="J157" s="32"/>
      <c r="K157" s="164"/>
      <c r="L157" s="124"/>
    </row>
    <row r="158" spans="1:12" ht="15.75">
      <c r="A158" s="22"/>
      <c r="B158" s="22"/>
      <c r="C158" s="120"/>
      <c r="D158" s="120">
        <v>2</v>
      </c>
      <c r="E158" s="120"/>
      <c r="F158" s="25"/>
      <c r="G158" s="138"/>
      <c r="H158" s="138"/>
      <c r="I158" s="26" t="s">
        <v>76</v>
      </c>
      <c r="J158" s="32"/>
      <c r="K158" s="164"/>
      <c r="L158" s="124"/>
    </row>
    <row r="159" spans="1:12" ht="15.75">
      <c r="A159" s="22"/>
      <c r="B159" s="22"/>
      <c r="C159" s="120"/>
      <c r="D159" s="120">
        <v>3</v>
      </c>
      <c r="E159" s="120"/>
      <c r="F159" s="25"/>
      <c r="G159" s="138"/>
      <c r="H159" s="138"/>
      <c r="I159" s="26" t="s">
        <v>77</v>
      </c>
      <c r="J159" s="32"/>
      <c r="K159" s="164"/>
      <c r="L159" s="124"/>
    </row>
    <row r="160" spans="1:12" ht="31.5">
      <c r="A160" s="22"/>
      <c r="B160" s="22"/>
      <c r="C160" s="120"/>
      <c r="D160" s="120">
        <v>4</v>
      </c>
      <c r="E160" s="120"/>
      <c r="F160" s="25"/>
      <c r="G160" s="138"/>
      <c r="H160" s="138"/>
      <c r="I160" s="26" t="s">
        <v>78</v>
      </c>
      <c r="J160" s="32"/>
      <c r="K160" s="164"/>
      <c r="L160" s="124"/>
    </row>
    <row r="161" spans="1:12" ht="15.75">
      <c r="A161" s="22"/>
      <c r="B161" s="22"/>
      <c r="C161" s="120"/>
      <c r="D161" s="120">
        <v>5</v>
      </c>
      <c r="E161" s="120"/>
      <c r="F161" s="25"/>
      <c r="G161" s="138"/>
      <c r="H161" s="138"/>
      <c r="I161" s="26" t="s">
        <v>79</v>
      </c>
      <c r="J161" s="32"/>
      <c r="K161" s="164"/>
      <c r="L161" s="124"/>
    </row>
    <row r="162" spans="1:12" ht="15.75">
      <c r="A162" s="22">
        <v>24</v>
      </c>
      <c r="B162" s="22"/>
      <c r="C162" s="120"/>
      <c r="D162" s="120"/>
      <c r="E162" s="120" t="s">
        <v>21</v>
      </c>
      <c r="F162" s="27" t="s">
        <v>104</v>
      </c>
      <c r="G162" s="28"/>
      <c r="H162" s="28"/>
      <c r="I162" s="29"/>
      <c r="J162" s="33">
        <f>SUM(J163)</f>
        <v>6177000</v>
      </c>
      <c r="K162" s="33">
        <f>SUM(K163)</f>
        <v>6525940</v>
      </c>
      <c r="L162" s="130"/>
    </row>
    <row r="163" spans="1:12" s="9" customFormat="1" ht="31.5">
      <c r="A163" s="22"/>
      <c r="B163" s="22"/>
      <c r="C163" s="120"/>
      <c r="D163" s="120">
        <v>4</v>
      </c>
      <c r="E163" s="120"/>
      <c r="F163" s="126"/>
      <c r="G163" s="128"/>
      <c r="H163" s="126"/>
      <c r="I163" s="26" t="s">
        <v>78</v>
      </c>
      <c r="J163" s="36">
        <v>6177000</v>
      </c>
      <c r="K163" s="164">
        <v>6525940</v>
      </c>
      <c r="L163" s="130"/>
    </row>
    <row r="164" spans="1:12" s="9" customFormat="1" ht="15.75">
      <c r="A164" s="22"/>
      <c r="B164" s="22"/>
      <c r="C164" s="120"/>
      <c r="D164" s="120"/>
      <c r="E164" s="120"/>
      <c r="F164" s="278" t="s">
        <v>121</v>
      </c>
      <c r="G164" s="279"/>
      <c r="H164" s="279"/>
      <c r="I164" s="280"/>
      <c r="J164" s="161">
        <f>J29+J36+J48+J54+J60+J66+J75+J81+J87+J93+J99+J105+J111+J117+J123+J129+J135+J138+J144+J150+J156+J162+J69+J42</f>
        <v>80086000</v>
      </c>
      <c r="K164" s="33">
        <f>K29+K36+K48+K54+K60+K66+K75+K81+K87+K93+K99+K105+K111+K117+K123+K129+K135+K138+K144+K150+K156+K162+K69+K42</f>
        <v>61258355</v>
      </c>
      <c r="L164" s="130"/>
    </row>
    <row r="165" spans="1:12" ht="30.75" customHeight="1">
      <c r="A165" s="141"/>
      <c r="B165" s="141"/>
      <c r="C165" s="142"/>
      <c r="D165" s="142"/>
      <c r="E165" s="142"/>
      <c r="F165" s="277" t="s">
        <v>14</v>
      </c>
      <c r="G165" s="277"/>
      <c r="H165" s="277"/>
      <c r="I165" s="277"/>
      <c r="J165" s="143">
        <f>SUM(J164,J27,)</f>
        <v>93819000</v>
      </c>
      <c r="K165" s="143">
        <f>K27+K164</f>
        <v>77576183</v>
      </c>
      <c r="L165" s="24"/>
    </row>
    <row r="166" spans="4:9" ht="15.75">
      <c r="D166" s="4"/>
      <c r="E166" s="3"/>
      <c r="F166" s="3"/>
      <c r="G166" s="3"/>
      <c r="H166" s="3"/>
      <c r="I166" s="3"/>
    </row>
    <row r="167" spans="4:9" ht="15.75">
      <c r="D167" s="4"/>
      <c r="E167" s="3"/>
      <c r="F167" s="3"/>
      <c r="G167" s="3"/>
      <c r="H167" s="3"/>
      <c r="I167" s="3"/>
    </row>
    <row r="168" spans="4:9" ht="15.75">
      <c r="D168" s="4"/>
      <c r="E168" s="3"/>
      <c r="F168" s="3"/>
      <c r="G168" s="3"/>
      <c r="H168" s="3"/>
      <c r="I168" s="3"/>
    </row>
  </sheetData>
  <sheetProtection/>
  <mergeCells count="41">
    <mergeCell ref="F60:I60"/>
    <mergeCell ref="F93:I93"/>
    <mergeCell ref="F105:I105"/>
    <mergeCell ref="F111:I111"/>
    <mergeCell ref="F27:I27"/>
    <mergeCell ref="F29:I29"/>
    <mergeCell ref="F75:I75"/>
    <mergeCell ref="F117:I117"/>
    <mergeCell ref="F123:I123"/>
    <mergeCell ref="F36:I36"/>
    <mergeCell ref="F42:I42"/>
    <mergeCell ref="F48:I48"/>
    <mergeCell ref="F54:I54"/>
    <mergeCell ref="F69:I69"/>
    <mergeCell ref="F81:I81"/>
    <mergeCell ref="F87:I87"/>
    <mergeCell ref="F99:I99"/>
    <mergeCell ref="G14:I14"/>
    <mergeCell ref="G20:I20"/>
    <mergeCell ref="F28:I28"/>
    <mergeCell ref="F6:I6"/>
    <mergeCell ref="F7:I7"/>
    <mergeCell ref="G8:I8"/>
    <mergeCell ref="F26:I26"/>
    <mergeCell ref="A2:L2"/>
    <mergeCell ref="E4:E5"/>
    <mergeCell ref="F4:I4"/>
    <mergeCell ref="A4:A5"/>
    <mergeCell ref="B4:B5"/>
    <mergeCell ref="C4:C5"/>
    <mergeCell ref="D4:D5"/>
    <mergeCell ref="L4:L5"/>
    <mergeCell ref="K4:K5"/>
    <mergeCell ref="J4:J5"/>
    <mergeCell ref="F129:I129"/>
    <mergeCell ref="F156:I156"/>
    <mergeCell ref="F144:I144"/>
    <mergeCell ref="F150:I150"/>
    <mergeCell ref="F165:I165"/>
    <mergeCell ref="F164:I164"/>
    <mergeCell ref="F135:I135"/>
  </mergeCells>
  <printOptions horizontalCentered="1"/>
  <pageMargins left="0.3937007874015748" right="0.3937007874015748" top="0.6299212598425197" bottom="0.5905511811023623" header="0.5118110236220472" footer="0.5118110236220472"/>
  <pageSetup horizontalDpi="300" verticalDpi="300" orientation="portrait" paperSize="9" scale="51" r:id="rId1"/>
  <headerFooter alignWithMargins="0">
    <oddHeader>&amp;C&amp;"Times New Roman CE,Normál"2. melléklet - &amp;P. oldal</oddHeader>
  </headerFooter>
  <rowBreaks count="2" manualBreakCount="2">
    <brk id="82" max="11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 Ferenc</dc:creator>
  <cp:keywords/>
  <dc:description/>
  <cp:lastModifiedBy>Hivatal</cp:lastModifiedBy>
  <cp:lastPrinted>2017-02-16T10:57:22Z</cp:lastPrinted>
  <dcterms:created xsi:type="dcterms:W3CDTF">1997-01-09T08:22:06Z</dcterms:created>
  <dcterms:modified xsi:type="dcterms:W3CDTF">2017-03-30T12:51:23Z</dcterms:modified>
  <cp:category/>
  <cp:version/>
  <cp:contentType/>
  <cp:contentStatus/>
</cp:coreProperties>
</file>