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tabRatio="903" activeTab="2"/>
  </bookViews>
  <sheets>
    <sheet name="RM_1.1.sz.mell." sheetId="1" r:id="rId1"/>
    <sheet name="RM_1.2.sz.mell." sheetId="2" r:id="rId2"/>
    <sheet name="RM_2.1.sz.mell." sheetId="5" r:id="rId3"/>
    <sheet name="RM_2.2.sz.mell." sheetId="6" r:id="rId4"/>
    <sheet name="RM_6.sz.mell." sheetId="7" r:id="rId5"/>
    <sheet name="RM_9.1.sz.mell" sheetId="8" r:id="rId6"/>
    <sheet name="RM_9.1.1.sz.mell" sheetId="9" r:id="rId7"/>
    <sheet name="RM_9.2.sz.mell" sheetId="11" r:id="rId8"/>
    <sheet name="RM_9.2.1.sz.mell" sheetId="12" r:id="rId9"/>
  </sheets>
  <externalReferences>
    <externalReference r:id="rId10"/>
  </externalReferences>
  <definedNames>
    <definedName name="_xlnm.Print_Titles" localSheetId="6">RM_9.1.1.sz.mell!$1:$6</definedName>
    <definedName name="_xlnm.Print_Titles" localSheetId="5">RM_9.1.sz.mell!$1:$6</definedName>
    <definedName name="_xlnm.Print_Titles" localSheetId="8">RM_9.2.1.sz.mell!$1:$7</definedName>
    <definedName name="_xlnm.Print_Titles" localSheetId="7">RM_9.2.sz.mell!$1:$7</definedName>
    <definedName name="_xlnm.Print_Area" localSheetId="0">RM_1.1.sz.mell.!$A$1:$K$166</definedName>
    <definedName name="_xlnm.Print_Area" localSheetId="1">RM_1.2.sz.mell.!$A$1:$K$166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1" i="12"/>
  <c r="C61"/>
  <c r="K61" s="1"/>
  <c r="J60"/>
  <c r="C60"/>
  <c r="K60" s="1"/>
  <c r="C59"/>
  <c r="C58"/>
  <c r="J57"/>
  <c r="C57"/>
  <c r="K57" s="1"/>
  <c r="J56"/>
  <c r="C56"/>
  <c r="K56" s="1"/>
  <c r="J55"/>
  <c r="C55"/>
  <c r="K55" s="1"/>
  <c r="J54"/>
  <c r="C54"/>
  <c r="K54" s="1"/>
  <c r="J53"/>
  <c r="J52" s="1"/>
  <c r="C53"/>
  <c r="K53" s="1"/>
  <c r="K52" s="1"/>
  <c r="I52"/>
  <c r="I58" s="1"/>
  <c r="H52"/>
  <c r="G52"/>
  <c r="G58" s="1"/>
  <c r="F52"/>
  <c r="E52"/>
  <c r="E58" s="1"/>
  <c r="D52"/>
  <c r="C52"/>
  <c r="J51"/>
  <c r="K51" s="1"/>
  <c r="J50"/>
  <c r="C50"/>
  <c r="K50" s="1"/>
  <c r="J49"/>
  <c r="C49"/>
  <c r="K49" s="1"/>
  <c r="J48"/>
  <c r="C48"/>
  <c r="K48" s="1"/>
  <c r="J47"/>
  <c r="C47"/>
  <c r="K47" s="1"/>
  <c r="K46" s="1"/>
  <c r="K58" s="1"/>
  <c r="J46"/>
  <c r="J58" s="1"/>
  <c r="I46"/>
  <c r="H46"/>
  <c r="H58" s="1"/>
  <c r="G46"/>
  <c r="F46"/>
  <c r="F58" s="1"/>
  <c r="E46"/>
  <c r="D46"/>
  <c r="D58" s="1"/>
  <c r="C46"/>
  <c r="C44"/>
  <c r="J43"/>
  <c r="C43"/>
  <c r="K43" s="1"/>
  <c r="J42"/>
  <c r="C42"/>
  <c r="K42" s="1"/>
  <c r="J41"/>
  <c r="J40" s="1"/>
  <c r="C41"/>
  <c r="K41" s="1"/>
  <c r="K40" s="1"/>
  <c r="I40"/>
  <c r="H40"/>
  <c r="G40"/>
  <c r="F40"/>
  <c r="E40"/>
  <c r="D40"/>
  <c r="C40"/>
  <c r="C39"/>
  <c r="J38"/>
  <c r="C38"/>
  <c r="K38" s="1"/>
  <c r="J37"/>
  <c r="C37"/>
  <c r="K37" s="1"/>
  <c r="J36"/>
  <c r="C36"/>
  <c r="K36" s="1"/>
  <c r="J35"/>
  <c r="C35"/>
  <c r="K35" s="1"/>
  <c r="J34"/>
  <c r="C34"/>
  <c r="K34" s="1"/>
  <c r="K33" s="1"/>
  <c r="J33"/>
  <c r="I33"/>
  <c r="H33"/>
  <c r="H39" s="1"/>
  <c r="H44" s="1"/>
  <c r="G33"/>
  <c r="F33"/>
  <c r="F39" s="1"/>
  <c r="F44" s="1"/>
  <c r="E33"/>
  <c r="D33"/>
  <c r="D39" s="1"/>
  <c r="D44" s="1"/>
  <c r="C33"/>
  <c r="J32"/>
  <c r="C32"/>
  <c r="K32" s="1"/>
  <c r="J31"/>
  <c r="C31"/>
  <c r="K31" s="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J10" s="1"/>
  <c r="C11"/>
  <c r="K11" s="1"/>
  <c r="K10" s="1"/>
  <c r="K39" s="1"/>
  <c r="K44" s="1"/>
  <c r="K59" s="1"/>
  <c r="I10"/>
  <c r="I39" s="1"/>
  <c r="I44" s="1"/>
  <c r="H10"/>
  <c r="G10"/>
  <c r="G39" s="1"/>
  <c r="G44" s="1"/>
  <c r="F10"/>
  <c r="E10"/>
  <c r="E39" s="1"/>
  <c r="E44" s="1"/>
  <c r="D10"/>
  <c r="C10"/>
  <c r="K5"/>
  <c r="I5"/>
  <c r="H5"/>
  <c r="G5"/>
  <c r="F5"/>
  <c r="E5"/>
  <c r="D5"/>
  <c r="B3"/>
  <c r="B2"/>
  <c r="K1"/>
  <c r="J61" i="11"/>
  <c r="C61"/>
  <c r="K61" s="1"/>
  <c r="J60"/>
  <c r="C60"/>
  <c r="K60" s="1"/>
  <c r="C59"/>
  <c r="C58"/>
  <c r="J57"/>
  <c r="C57"/>
  <c r="K57" s="1"/>
  <c r="J56"/>
  <c r="C56"/>
  <c r="K56" s="1"/>
  <c r="J55"/>
  <c r="C55"/>
  <c r="K55" s="1"/>
  <c r="J54"/>
  <c r="C54"/>
  <c r="K54" s="1"/>
  <c r="J53"/>
  <c r="C53"/>
  <c r="K53" s="1"/>
  <c r="K52" s="1"/>
  <c r="J52"/>
  <c r="I52"/>
  <c r="H52"/>
  <c r="G52"/>
  <c r="F52"/>
  <c r="E52"/>
  <c r="D52"/>
  <c r="C52"/>
  <c r="J51"/>
  <c r="K51" s="1"/>
  <c r="J50"/>
  <c r="C50"/>
  <c r="K50" s="1"/>
  <c r="J49"/>
  <c r="C49"/>
  <c r="K49" s="1"/>
  <c r="J48"/>
  <c r="C48"/>
  <c r="K48" s="1"/>
  <c r="J47"/>
  <c r="C47"/>
  <c r="K47" s="1"/>
  <c r="K46" s="1"/>
  <c r="K58" s="1"/>
  <c r="J46"/>
  <c r="J58" s="1"/>
  <c r="I46"/>
  <c r="I58" s="1"/>
  <c r="H46"/>
  <c r="H58" s="1"/>
  <c r="G46"/>
  <c r="G58" s="1"/>
  <c r="F46"/>
  <c r="F58" s="1"/>
  <c r="E46"/>
  <c r="E58" s="1"/>
  <c r="D46"/>
  <c r="D58" s="1"/>
  <c r="C46"/>
  <c r="C44"/>
  <c r="J43"/>
  <c r="C43"/>
  <c r="K43" s="1"/>
  <c r="J42"/>
  <c r="C42"/>
  <c r="K42" s="1"/>
  <c r="J41"/>
  <c r="J40" s="1"/>
  <c r="C41"/>
  <c r="K41" s="1"/>
  <c r="K40" s="1"/>
  <c r="I40"/>
  <c r="H40"/>
  <c r="G40"/>
  <c r="F40"/>
  <c r="E40"/>
  <c r="D40"/>
  <c r="C40"/>
  <c r="C39"/>
  <c r="J38"/>
  <c r="C38"/>
  <c r="K38" s="1"/>
  <c r="J37"/>
  <c r="C37"/>
  <c r="K37" s="1"/>
  <c r="J36"/>
  <c r="C36"/>
  <c r="K36" s="1"/>
  <c r="J35"/>
  <c r="C35"/>
  <c r="K35" s="1"/>
  <c r="J34"/>
  <c r="C34"/>
  <c r="K34" s="1"/>
  <c r="K33" s="1"/>
  <c r="J33"/>
  <c r="I33"/>
  <c r="H33"/>
  <c r="G33"/>
  <c r="F33"/>
  <c r="E33"/>
  <c r="D33"/>
  <c r="C33"/>
  <c r="J32"/>
  <c r="C32"/>
  <c r="K32" s="1"/>
  <c r="J31"/>
  <c r="C31"/>
  <c r="K31" s="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J10" s="1"/>
  <c r="J39" s="1"/>
  <c r="J44" s="1"/>
  <c r="C11"/>
  <c r="K11" s="1"/>
  <c r="K10" s="1"/>
  <c r="K39" s="1"/>
  <c r="K44" s="1"/>
  <c r="K59" s="1"/>
  <c r="I10"/>
  <c r="I39" s="1"/>
  <c r="I44" s="1"/>
  <c r="H10"/>
  <c r="H39" s="1"/>
  <c r="H44" s="1"/>
  <c r="G10"/>
  <c r="G39" s="1"/>
  <c r="G44" s="1"/>
  <c r="F10"/>
  <c r="F39" s="1"/>
  <c r="F44" s="1"/>
  <c r="E10"/>
  <c r="E39" s="1"/>
  <c r="E44" s="1"/>
  <c r="D10"/>
  <c r="D39" s="1"/>
  <c r="D44" s="1"/>
  <c r="C10"/>
  <c r="K5"/>
  <c r="I5"/>
  <c r="H5"/>
  <c r="G5"/>
  <c r="F5"/>
  <c r="E5"/>
  <c r="D5"/>
  <c r="B2"/>
  <c r="K1"/>
  <c r="J158" i="9"/>
  <c r="C158"/>
  <c r="K158" s="1"/>
  <c r="J157"/>
  <c r="C157"/>
  <c r="K157" s="1"/>
  <c r="C156"/>
  <c r="C155"/>
  <c r="C154"/>
  <c r="J153"/>
  <c r="C153"/>
  <c r="K153" s="1"/>
  <c r="J152"/>
  <c r="C152"/>
  <c r="K152" s="1"/>
  <c r="J151"/>
  <c r="C151"/>
  <c r="K151" s="1"/>
  <c r="J150"/>
  <c r="C150"/>
  <c r="K150" s="1"/>
  <c r="J149"/>
  <c r="C149"/>
  <c r="K149" s="1"/>
  <c r="J148"/>
  <c r="C148"/>
  <c r="K148" s="1"/>
  <c r="J147"/>
  <c r="C147"/>
  <c r="K147" s="1"/>
  <c r="K146" s="1"/>
  <c r="J146"/>
  <c r="I146"/>
  <c r="H146"/>
  <c r="G146"/>
  <c r="F146"/>
  <c r="E146"/>
  <c r="D146"/>
  <c r="C146"/>
  <c r="J145"/>
  <c r="C145"/>
  <c r="K145" s="1"/>
  <c r="J144"/>
  <c r="C144"/>
  <c r="K144" s="1"/>
  <c r="J143"/>
  <c r="C143"/>
  <c r="K143" s="1"/>
  <c r="J142"/>
  <c r="C142"/>
  <c r="K142" s="1"/>
  <c r="J141"/>
  <c r="C141"/>
  <c r="K141" s="1"/>
  <c r="K140" s="1"/>
  <c r="J140"/>
  <c r="I140"/>
  <c r="H140"/>
  <c r="H154" s="1"/>
  <c r="G140"/>
  <c r="F140"/>
  <c r="F154" s="1"/>
  <c r="E140"/>
  <c r="D140"/>
  <c r="D154" s="1"/>
  <c r="C140"/>
  <c r="J139"/>
  <c r="C139"/>
  <c r="K139" s="1"/>
  <c r="J138"/>
  <c r="C138"/>
  <c r="K138" s="1"/>
  <c r="J137"/>
  <c r="C137"/>
  <c r="K137" s="1"/>
  <c r="J136"/>
  <c r="C136"/>
  <c r="K136" s="1"/>
  <c r="J135"/>
  <c r="C135"/>
  <c r="K135" s="1"/>
  <c r="J134"/>
  <c r="J133" s="1"/>
  <c r="C134"/>
  <c r="K134" s="1"/>
  <c r="K133" s="1"/>
  <c r="I133"/>
  <c r="H133"/>
  <c r="G133"/>
  <c r="F133"/>
  <c r="E133"/>
  <c r="D133"/>
  <c r="C133"/>
  <c r="J132"/>
  <c r="C132"/>
  <c r="K132" s="1"/>
  <c r="J131"/>
  <c r="C131"/>
  <c r="K131" s="1"/>
  <c r="J130"/>
  <c r="J129" s="1"/>
  <c r="J154" s="1"/>
  <c r="C130"/>
  <c r="K130" s="1"/>
  <c r="K129" s="1"/>
  <c r="I129"/>
  <c r="I154" s="1"/>
  <c r="H129"/>
  <c r="G129"/>
  <c r="G154" s="1"/>
  <c r="F129"/>
  <c r="E129"/>
  <c r="E154" s="1"/>
  <c r="D129"/>
  <c r="C129"/>
  <c r="C128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C122"/>
  <c r="K122" s="1"/>
  <c r="J121"/>
  <c r="C121"/>
  <c r="K121" s="1"/>
  <c r="J120"/>
  <c r="C120"/>
  <c r="K120" s="1"/>
  <c r="J119"/>
  <c r="C119"/>
  <c r="K119" s="1"/>
  <c r="J118"/>
  <c r="C118"/>
  <c r="K118" s="1"/>
  <c r="J117"/>
  <c r="C117"/>
  <c r="K117" s="1"/>
  <c r="J116"/>
  <c r="C116"/>
  <c r="K116" s="1"/>
  <c r="J115"/>
  <c r="C115"/>
  <c r="K115" s="1"/>
  <c r="K114" s="1"/>
  <c r="J114"/>
  <c r="I114"/>
  <c r="H114"/>
  <c r="G114"/>
  <c r="F114"/>
  <c r="E114"/>
  <c r="D114"/>
  <c r="C114"/>
  <c r="J113"/>
  <c r="C113"/>
  <c r="K113" s="1"/>
  <c r="J112"/>
  <c r="C112"/>
  <c r="K112" s="1"/>
  <c r="J111"/>
  <c r="C111"/>
  <c r="K111" s="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J105"/>
  <c r="C105"/>
  <c r="K105" s="1"/>
  <c r="J104"/>
  <c r="C104"/>
  <c r="K104" s="1"/>
  <c r="J103"/>
  <c r="C103"/>
  <c r="K103" s="1"/>
  <c r="J102"/>
  <c r="C102"/>
  <c r="K102" s="1"/>
  <c r="J101"/>
  <c r="C101"/>
  <c r="K101" s="1"/>
  <c r="J100"/>
  <c r="C100"/>
  <c r="K100" s="1"/>
  <c r="J99"/>
  <c r="C99"/>
  <c r="K99" s="1"/>
  <c r="J98"/>
  <c r="D98"/>
  <c r="C98"/>
  <c r="K98" s="1"/>
  <c r="J97"/>
  <c r="C97"/>
  <c r="K97" s="1"/>
  <c r="J96"/>
  <c r="C96"/>
  <c r="K96" s="1"/>
  <c r="J95"/>
  <c r="C95"/>
  <c r="K95" s="1"/>
  <c r="J94"/>
  <c r="C94"/>
  <c r="K94" s="1"/>
  <c r="K93" s="1"/>
  <c r="K128" s="1"/>
  <c r="J93"/>
  <c r="J128" s="1"/>
  <c r="I93"/>
  <c r="I128" s="1"/>
  <c r="I155" s="1"/>
  <c r="H93"/>
  <c r="H128" s="1"/>
  <c r="H155" s="1"/>
  <c r="G93"/>
  <c r="G128" s="1"/>
  <c r="G155" s="1"/>
  <c r="F93"/>
  <c r="F128" s="1"/>
  <c r="F155" s="1"/>
  <c r="E93"/>
  <c r="E128" s="1"/>
  <c r="E155" s="1"/>
  <c r="D93"/>
  <c r="D128" s="1"/>
  <c r="D155" s="1"/>
  <c r="C93"/>
  <c r="C90"/>
  <c r="C89"/>
  <c r="J88"/>
  <c r="C88"/>
  <c r="K88" s="1"/>
  <c r="J87"/>
  <c r="C87"/>
  <c r="K87" s="1"/>
  <c r="J86"/>
  <c r="C86"/>
  <c r="K86" s="1"/>
  <c r="J85"/>
  <c r="C85"/>
  <c r="K85" s="1"/>
  <c r="J84"/>
  <c r="C84"/>
  <c r="K84" s="1"/>
  <c r="J83"/>
  <c r="J82" s="1"/>
  <c r="C83"/>
  <c r="K83" s="1"/>
  <c r="K82" s="1"/>
  <c r="I82"/>
  <c r="H82"/>
  <c r="G82"/>
  <c r="F82"/>
  <c r="E82"/>
  <c r="D82"/>
  <c r="C82"/>
  <c r="J81"/>
  <c r="C81"/>
  <c r="J80"/>
  <c r="C80"/>
  <c r="K80" s="1"/>
  <c r="J79"/>
  <c r="C79"/>
  <c r="K79" s="1"/>
  <c r="I78"/>
  <c r="H78"/>
  <c r="G78"/>
  <c r="F78"/>
  <c r="E78"/>
  <c r="D78"/>
  <c r="C78"/>
  <c r="J77"/>
  <c r="C77"/>
  <c r="K77" s="1"/>
  <c r="J76"/>
  <c r="C76"/>
  <c r="K76" s="1"/>
  <c r="K75" s="1"/>
  <c r="J75"/>
  <c r="I75"/>
  <c r="H75"/>
  <c r="H89" s="1"/>
  <c r="G75"/>
  <c r="F75"/>
  <c r="F89" s="1"/>
  <c r="E75"/>
  <c r="D75"/>
  <c r="D89" s="1"/>
  <c r="C75"/>
  <c r="J74"/>
  <c r="C74"/>
  <c r="K74" s="1"/>
  <c r="J73"/>
  <c r="C73"/>
  <c r="K73" s="1"/>
  <c r="J72"/>
  <c r="C72"/>
  <c r="K72" s="1"/>
  <c r="J71"/>
  <c r="J70" s="1"/>
  <c r="C71"/>
  <c r="I70"/>
  <c r="H70"/>
  <c r="G70"/>
  <c r="F70"/>
  <c r="E70"/>
  <c r="D70"/>
  <c r="C70"/>
  <c r="J69"/>
  <c r="C69"/>
  <c r="J68"/>
  <c r="C68"/>
  <c r="K68" s="1"/>
  <c r="J67"/>
  <c r="C67"/>
  <c r="K67" s="1"/>
  <c r="I66"/>
  <c r="I89" s="1"/>
  <c r="H66"/>
  <c r="G66"/>
  <c r="G89" s="1"/>
  <c r="F66"/>
  <c r="E66"/>
  <c r="E89" s="1"/>
  <c r="D66"/>
  <c r="C66"/>
  <c r="C65"/>
  <c r="J64"/>
  <c r="C64"/>
  <c r="K64" s="1"/>
  <c r="J63"/>
  <c r="C63"/>
  <c r="K63" s="1"/>
  <c r="J62"/>
  <c r="C62"/>
  <c r="K62" s="1"/>
  <c r="J61"/>
  <c r="J60" s="1"/>
  <c r="C61"/>
  <c r="I60"/>
  <c r="H60"/>
  <c r="G60"/>
  <c r="F60"/>
  <c r="E60"/>
  <c r="D60"/>
  <c r="C60"/>
  <c r="J59"/>
  <c r="C59"/>
  <c r="J58"/>
  <c r="C58"/>
  <c r="K58" s="1"/>
  <c r="J57"/>
  <c r="C57"/>
  <c r="K57" s="1"/>
  <c r="J56"/>
  <c r="C56"/>
  <c r="K56" s="1"/>
  <c r="K55" s="1"/>
  <c r="J55"/>
  <c r="I55"/>
  <c r="H55"/>
  <c r="G55"/>
  <c r="F55"/>
  <c r="E55"/>
  <c r="D55"/>
  <c r="C55"/>
  <c r="J54"/>
  <c r="C54"/>
  <c r="K54" s="1"/>
  <c r="J53"/>
  <c r="C53"/>
  <c r="K53" s="1"/>
  <c r="J52"/>
  <c r="C52"/>
  <c r="K52" s="1"/>
  <c r="J51"/>
  <c r="J49" s="1"/>
  <c r="C51"/>
  <c r="J50"/>
  <c r="C50"/>
  <c r="K50" s="1"/>
  <c r="I49"/>
  <c r="H49"/>
  <c r="G49"/>
  <c r="F49"/>
  <c r="E49"/>
  <c r="D49"/>
  <c r="C49"/>
  <c r="J48"/>
  <c r="C48"/>
  <c r="K48" s="1"/>
  <c r="J47"/>
  <c r="C47"/>
  <c r="J46"/>
  <c r="C46"/>
  <c r="K46" s="1"/>
  <c r="J45"/>
  <c r="C45"/>
  <c r="K45" s="1"/>
  <c r="J44"/>
  <c r="C44"/>
  <c r="K44" s="1"/>
  <c r="J43"/>
  <c r="C43"/>
  <c r="J42"/>
  <c r="C42"/>
  <c r="K42" s="1"/>
  <c r="J41"/>
  <c r="C41"/>
  <c r="K41" s="1"/>
  <c r="J40"/>
  <c r="C40"/>
  <c r="K40" s="1"/>
  <c r="J39"/>
  <c r="C39"/>
  <c r="K39" s="1"/>
  <c r="J38"/>
  <c r="J37" s="1"/>
  <c r="C38"/>
  <c r="K38" s="1"/>
  <c r="I37"/>
  <c r="H37"/>
  <c r="G37"/>
  <c r="F37"/>
  <c r="E37"/>
  <c r="D37"/>
  <c r="C37"/>
  <c r="J36"/>
  <c r="C36"/>
  <c r="K36" s="1"/>
  <c r="B36"/>
  <c r="J35"/>
  <c r="C35"/>
  <c r="K35" s="1"/>
  <c r="B35"/>
  <c r="J34"/>
  <c r="C34"/>
  <c r="K34" s="1"/>
  <c r="B34"/>
  <c r="J33"/>
  <c r="C33"/>
  <c r="K33" s="1"/>
  <c r="B33"/>
  <c r="J32"/>
  <c r="C32"/>
  <c r="K32" s="1"/>
  <c r="B32"/>
  <c r="J31"/>
  <c r="C31"/>
  <c r="K31" s="1"/>
  <c r="B31"/>
  <c r="J30"/>
  <c r="C30"/>
  <c r="K30" s="1"/>
  <c r="K29" s="1"/>
  <c r="B30"/>
  <c r="J29"/>
  <c r="I29"/>
  <c r="H29"/>
  <c r="G29"/>
  <c r="F29"/>
  <c r="E29"/>
  <c r="D29"/>
  <c r="C29"/>
  <c r="J28"/>
  <c r="C28"/>
  <c r="K28" s="1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K15" s="1"/>
  <c r="J15"/>
  <c r="I15"/>
  <c r="H15"/>
  <c r="H65" s="1"/>
  <c r="H90" s="1"/>
  <c r="G15"/>
  <c r="F15"/>
  <c r="E15"/>
  <c r="D15"/>
  <c r="D65" s="1"/>
  <c r="D90" s="1"/>
  <c r="C15"/>
  <c r="J14"/>
  <c r="C14"/>
  <c r="K14" s="1"/>
  <c r="J13"/>
  <c r="C13"/>
  <c r="K13" s="1"/>
  <c r="J12"/>
  <c r="C12"/>
  <c r="K12" s="1"/>
  <c r="J11"/>
  <c r="C11"/>
  <c r="K11" s="1"/>
  <c r="J10"/>
  <c r="C10"/>
  <c r="K10" s="1"/>
  <c r="J9"/>
  <c r="J8" s="1"/>
  <c r="J65" s="1"/>
  <c r="C9"/>
  <c r="K9" s="1"/>
  <c r="K8" s="1"/>
  <c r="I8"/>
  <c r="I65" s="1"/>
  <c r="I90" s="1"/>
  <c r="H8"/>
  <c r="G8"/>
  <c r="G65" s="1"/>
  <c r="G90" s="1"/>
  <c r="F8"/>
  <c r="F65" s="1"/>
  <c r="F90" s="1"/>
  <c r="E8"/>
  <c r="E65" s="1"/>
  <c r="E90" s="1"/>
  <c r="D8"/>
  <c r="C8"/>
  <c r="K5"/>
  <c r="I5"/>
  <c r="H5"/>
  <c r="G5"/>
  <c r="F5"/>
  <c r="E5"/>
  <c r="D5"/>
  <c r="C5"/>
  <c r="K4"/>
  <c r="B2"/>
  <c r="B1"/>
  <c r="J158" i="8"/>
  <c r="C158"/>
  <c r="K158" s="1"/>
  <c r="J157"/>
  <c r="C157"/>
  <c r="K157" s="1"/>
  <c r="C156"/>
  <c r="C155"/>
  <c r="G154"/>
  <c r="C154"/>
  <c r="J153"/>
  <c r="C153"/>
  <c r="K153" s="1"/>
  <c r="J152"/>
  <c r="C152"/>
  <c r="K152" s="1"/>
  <c r="J151"/>
  <c r="C151"/>
  <c r="J150"/>
  <c r="C150"/>
  <c r="K150" s="1"/>
  <c r="J149"/>
  <c r="C149"/>
  <c r="K149" s="1"/>
  <c r="J148"/>
  <c r="C148"/>
  <c r="K148" s="1"/>
  <c r="J147"/>
  <c r="J146" s="1"/>
  <c r="C147"/>
  <c r="I146"/>
  <c r="H146"/>
  <c r="G146"/>
  <c r="F146"/>
  <c r="E146"/>
  <c r="D146"/>
  <c r="C146"/>
  <c r="J145"/>
  <c r="C145"/>
  <c r="J144"/>
  <c r="C144"/>
  <c r="K144" s="1"/>
  <c r="J143"/>
  <c r="C143"/>
  <c r="K143" s="1"/>
  <c r="J142"/>
  <c r="C142"/>
  <c r="K142" s="1"/>
  <c r="J141"/>
  <c r="J140" s="1"/>
  <c r="C141"/>
  <c r="I140"/>
  <c r="I154" s="1"/>
  <c r="H140"/>
  <c r="G140"/>
  <c r="F140"/>
  <c r="E140"/>
  <c r="E154" s="1"/>
  <c r="D140"/>
  <c r="C140"/>
  <c r="J139"/>
  <c r="C139"/>
  <c r="J138"/>
  <c r="C138"/>
  <c r="K138" s="1"/>
  <c r="J137"/>
  <c r="C137"/>
  <c r="K137" s="1"/>
  <c r="J136"/>
  <c r="C136"/>
  <c r="K136" s="1"/>
  <c r="J135"/>
  <c r="J133" s="1"/>
  <c r="C135"/>
  <c r="J134"/>
  <c r="C134"/>
  <c r="K134" s="1"/>
  <c r="I133"/>
  <c r="H133"/>
  <c r="G133"/>
  <c r="F133"/>
  <c r="E133"/>
  <c r="D133"/>
  <c r="C133"/>
  <c r="J132"/>
  <c r="C132"/>
  <c r="K132" s="1"/>
  <c r="J131"/>
  <c r="J129" s="1"/>
  <c r="C131"/>
  <c r="J130"/>
  <c r="C130"/>
  <c r="K130" s="1"/>
  <c r="I129"/>
  <c r="H129"/>
  <c r="H154" s="1"/>
  <c r="G129"/>
  <c r="F129"/>
  <c r="F154" s="1"/>
  <c r="E129"/>
  <c r="D129"/>
  <c r="D154" s="1"/>
  <c r="C129"/>
  <c r="I128"/>
  <c r="E128"/>
  <c r="C128"/>
  <c r="J127"/>
  <c r="C127"/>
  <c r="J126"/>
  <c r="C126"/>
  <c r="K126" s="1"/>
  <c r="J125"/>
  <c r="C125"/>
  <c r="K125" s="1"/>
  <c r="J124"/>
  <c r="C124"/>
  <c r="K124" s="1"/>
  <c r="J123"/>
  <c r="C123"/>
  <c r="J122"/>
  <c r="C122"/>
  <c r="K122" s="1"/>
  <c r="J121"/>
  <c r="C121"/>
  <c r="K121" s="1"/>
  <c r="J120"/>
  <c r="C120"/>
  <c r="K120" s="1"/>
  <c r="J119"/>
  <c r="C119"/>
  <c r="J118"/>
  <c r="C118"/>
  <c r="K118" s="1"/>
  <c r="J117"/>
  <c r="C117"/>
  <c r="K117" s="1"/>
  <c r="J116"/>
  <c r="C116"/>
  <c r="K116" s="1"/>
  <c r="J115"/>
  <c r="J114" s="1"/>
  <c r="C115"/>
  <c r="I114"/>
  <c r="H114"/>
  <c r="G114"/>
  <c r="F114"/>
  <c r="E114"/>
  <c r="D114"/>
  <c r="C114"/>
  <c r="J113"/>
  <c r="C113"/>
  <c r="J112"/>
  <c r="C112"/>
  <c r="K112" s="1"/>
  <c r="J111"/>
  <c r="C111"/>
  <c r="K111" s="1"/>
  <c r="J110"/>
  <c r="C110"/>
  <c r="K110" s="1"/>
  <c r="J109"/>
  <c r="C109"/>
  <c r="J108"/>
  <c r="C108"/>
  <c r="K108" s="1"/>
  <c r="J107"/>
  <c r="C107"/>
  <c r="K107" s="1"/>
  <c r="J106"/>
  <c r="C106"/>
  <c r="K106" s="1"/>
  <c r="J105"/>
  <c r="C105"/>
  <c r="J104"/>
  <c r="C104"/>
  <c r="K104" s="1"/>
  <c r="J103"/>
  <c r="C103"/>
  <c r="K103" s="1"/>
  <c r="J102"/>
  <c r="C102"/>
  <c r="K102" s="1"/>
  <c r="J101"/>
  <c r="C101"/>
  <c r="J100"/>
  <c r="C100"/>
  <c r="K100" s="1"/>
  <c r="J99"/>
  <c r="C99"/>
  <c r="K99" s="1"/>
  <c r="D98"/>
  <c r="C98"/>
  <c r="J97"/>
  <c r="C97"/>
  <c r="K97" s="1"/>
  <c r="J96"/>
  <c r="C96"/>
  <c r="K96" s="1"/>
  <c r="J95"/>
  <c r="C95"/>
  <c r="K95" s="1"/>
  <c r="J94"/>
  <c r="C94"/>
  <c r="I93"/>
  <c r="H93"/>
  <c r="H128" s="1"/>
  <c r="H155" s="1"/>
  <c r="G93"/>
  <c r="G128" s="1"/>
  <c r="G155" s="1"/>
  <c r="F93"/>
  <c r="F128" s="1"/>
  <c r="F155" s="1"/>
  <c r="E93"/>
  <c r="C93"/>
  <c r="C90"/>
  <c r="C89"/>
  <c r="J88"/>
  <c r="C88"/>
  <c r="K88" s="1"/>
  <c r="J87"/>
  <c r="C87"/>
  <c r="K87" s="1"/>
  <c r="J86"/>
  <c r="C86"/>
  <c r="J85"/>
  <c r="C85"/>
  <c r="K85" s="1"/>
  <c r="J84"/>
  <c r="C84"/>
  <c r="K84" s="1"/>
  <c r="J83"/>
  <c r="C83"/>
  <c r="K83" s="1"/>
  <c r="J82"/>
  <c r="I82"/>
  <c r="H82"/>
  <c r="G82"/>
  <c r="F82"/>
  <c r="E82"/>
  <c r="D82"/>
  <c r="C82"/>
  <c r="J81"/>
  <c r="C81"/>
  <c r="K81" s="1"/>
  <c r="J80"/>
  <c r="C80"/>
  <c r="K80" s="1"/>
  <c r="J79"/>
  <c r="C79"/>
  <c r="K79" s="1"/>
  <c r="K78" s="1"/>
  <c r="J78"/>
  <c r="I78"/>
  <c r="H78"/>
  <c r="G78"/>
  <c r="F78"/>
  <c r="E78"/>
  <c r="D78"/>
  <c r="C78"/>
  <c r="J77"/>
  <c r="C77"/>
  <c r="K77" s="1"/>
  <c r="J76"/>
  <c r="J75" s="1"/>
  <c r="C76"/>
  <c r="K76" s="1"/>
  <c r="K75" s="1"/>
  <c r="I75"/>
  <c r="I89" s="1"/>
  <c r="H75"/>
  <c r="G75"/>
  <c r="G89" s="1"/>
  <c r="F75"/>
  <c r="E75"/>
  <c r="E89" s="1"/>
  <c r="D75"/>
  <c r="C75"/>
  <c r="J74"/>
  <c r="C74"/>
  <c r="K74" s="1"/>
  <c r="J73"/>
  <c r="C73"/>
  <c r="K73" s="1"/>
  <c r="J72"/>
  <c r="J70" s="1"/>
  <c r="C72"/>
  <c r="J71"/>
  <c r="C71"/>
  <c r="K71" s="1"/>
  <c r="I70"/>
  <c r="H70"/>
  <c r="G70"/>
  <c r="F70"/>
  <c r="E70"/>
  <c r="D70"/>
  <c r="C70"/>
  <c r="J69"/>
  <c r="C69"/>
  <c r="K69" s="1"/>
  <c r="J68"/>
  <c r="J66" s="1"/>
  <c r="J89" s="1"/>
  <c r="C68"/>
  <c r="J67"/>
  <c r="C67"/>
  <c r="K67" s="1"/>
  <c r="I66"/>
  <c r="H66"/>
  <c r="G66"/>
  <c r="F66"/>
  <c r="E66"/>
  <c r="D66"/>
  <c r="C66"/>
  <c r="C65"/>
  <c r="J64"/>
  <c r="C64"/>
  <c r="J63"/>
  <c r="C63"/>
  <c r="K63" s="1"/>
  <c r="J62"/>
  <c r="C62"/>
  <c r="K62" s="1"/>
  <c r="J61"/>
  <c r="C61"/>
  <c r="K61" s="1"/>
  <c r="K60" s="1"/>
  <c r="J60"/>
  <c r="I60"/>
  <c r="H60"/>
  <c r="G60"/>
  <c r="F60"/>
  <c r="E60"/>
  <c r="D60"/>
  <c r="C60"/>
  <c r="J59"/>
  <c r="C59"/>
  <c r="K59" s="1"/>
  <c r="J58"/>
  <c r="C58"/>
  <c r="K58" s="1"/>
  <c r="J57"/>
  <c r="C57"/>
  <c r="K57" s="1"/>
  <c r="J56"/>
  <c r="J55" s="1"/>
  <c r="C56"/>
  <c r="I55"/>
  <c r="H55"/>
  <c r="G55"/>
  <c r="F55"/>
  <c r="E55"/>
  <c r="D55"/>
  <c r="C55"/>
  <c r="J54"/>
  <c r="C54"/>
  <c r="J53"/>
  <c r="C53"/>
  <c r="K53" s="1"/>
  <c r="J52"/>
  <c r="C52"/>
  <c r="K52" s="1"/>
  <c r="J51"/>
  <c r="C51"/>
  <c r="K51" s="1"/>
  <c r="J50"/>
  <c r="J49" s="1"/>
  <c r="C50"/>
  <c r="I49"/>
  <c r="H49"/>
  <c r="G49"/>
  <c r="F49"/>
  <c r="E49"/>
  <c r="D49"/>
  <c r="C49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C41"/>
  <c r="K41" s="1"/>
  <c r="J40"/>
  <c r="C40"/>
  <c r="K40" s="1"/>
  <c r="J39"/>
  <c r="C39"/>
  <c r="K39" s="1"/>
  <c r="J38"/>
  <c r="C38"/>
  <c r="K38" s="1"/>
  <c r="K37" s="1"/>
  <c r="J37"/>
  <c r="I37"/>
  <c r="H37"/>
  <c r="G37"/>
  <c r="F37"/>
  <c r="E37"/>
  <c r="D37"/>
  <c r="C37"/>
  <c r="J36"/>
  <c r="C36"/>
  <c r="K36" s="1"/>
  <c r="B36"/>
  <c r="J35"/>
  <c r="C35"/>
  <c r="K35" s="1"/>
  <c r="B35"/>
  <c r="J34"/>
  <c r="C34"/>
  <c r="K34" s="1"/>
  <c r="B34"/>
  <c r="J33"/>
  <c r="C33"/>
  <c r="K33" s="1"/>
  <c r="B33"/>
  <c r="J32"/>
  <c r="C32"/>
  <c r="K32" s="1"/>
  <c r="B32"/>
  <c r="J31"/>
  <c r="C31"/>
  <c r="K31" s="1"/>
  <c r="B31"/>
  <c r="J30"/>
  <c r="C30"/>
  <c r="K30" s="1"/>
  <c r="K29" s="1"/>
  <c r="B30"/>
  <c r="J29"/>
  <c r="I29"/>
  <c r="H29"/>
  <c r="G29"/>
  <c r="F29"/>
  <c r="E29"/>
  <c r="D29"/>
  <c r="C29"/>
  <c r="J28"/>
  <c r="C28"/>
  <c r="K28" s="1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J15" s="1"/>
  <c r="C16"/>
  <c r="K16" s="1"/>
  <c r="K15" s="1"/>
  <c r="I15"/>
  <c r="I65" s="1"/>
  <c r="I90" s="1"/>
  <c r="H15"/>
  <c r="G15"/>
  <c r="F15"/>
  <c r="E15"/>
  <c r="E65" s="1"/>
  <c r="E90" s="1"/>
  <c r="D15"/>
  <c r="C15"/>
  <c r="J14"/>
  <c r="C14"/>
  <c r="K14" s="1"/>
  <c r="J13"/>
  <c r="C13"/>
  <c r="K13" s="1"/>
  <c r="J12"/>
  <c r="C12"/>
  <c r="K12" s="1"/>
  <c r="J11"/>
  <c r="C11"/>
  <c r="K11" s="1"/>
  <c r="J10"/>
  <c r="C10"/>
  <c r="K10" s="1"/>
  <c r="J9"/>
  <c r="C9"/>
  <c r="K9" s="1"/>
  <c r="K8" s="1"/>
  <c r="J8"/>
  <c r="I8"/>
  <c r="H8"/>
  <c r="H65" s="1"/>
  <c r="G8"/>
  <c r="G65" s="1"/>
  <c r="G90" s="1"/>
  <c r="F8"/>
  <c r="F65" s="1"/>
  <c r="E8"/>
  <c r="D8"/>
  <c r="D65" s="1"/>
  <c r="C8"/>
  <c r="K5"/>
  <c r="I5"/>
  <c r="H5"/>
  <c r="G5"/>
  <c r="F5"/>
  <c r="E5"/>
  <c r="D5"/>
  <c r="C5"/>
  <c r="K4"/>
  <c r="B2"/>
  <c r="B1"/>
  <c r="H24" i="7"/>
  <c r="I24" s="1"/>
  <c r="H23"/>
  <c r="I23" s="1"/>
  <c r="H22"/>
  <c r="E22"/>
  <c r="I22" s="1"/>
  <c r="D22"/>
  <c r="C22"/>
  <c r="B22"/>
  <c r="A22"/>
  <c r="H21"/>
  <c r="E21"/>
  <c r="I21" s="1"/>
  <c r="D21"/>
  <c r="C21"/>
  <c r="B21"/>
  <c r="A21"/>
  <c r="H20"/>
  <c r="E20"/>
  <c r="I20" s="1"/>
  <c r="D20"/>
  <c r="C20"/>
  <c r="B20"/>
  <c r="A20"/>
  <c r="H19"/>
  <c r="E19"/>
  <c r="I19" s="1"/>
  <c r="D19"/>
  <c r="C19"/>
  <c r="B19"/>
  <c r="A19"/>
  <c r="H18"/>
  <c r="E18"/>
  <c r="I18" s="1"/>
  <c r="D18"/>
  <c r="C18"/>
  <c r="B18"/>
  <c r="A18"/>
  <c r="H17"/>
  <c r="E17"/>
  <c r="I17" s="1"/>
  <c r="D17"/>
  <c r="H16"/>
  <c r="E16"/>
  <c r="I16" s="1"/>
  <c r="D16"/>
  <c r="C16"/>
  <c r="B16"/>
  <c r="A16"/>
  <c r="H15"/>
  <c r="E15"/>
  <c r="I15" s="1"/>
  <c r="D15"/>
  <c r="C15"/>
  <c r="B15"/>
  <c r="A15"/>
  <c r="H14"/>
  <c r="E14"/>
  <c r="I14" s="1"/>
  <c r="D14"/>
  <c r="C14"/>
  <c r="B14"/>
  <c r="A14"/>
  <c r="H13"/>
  <c r="E13"/>
  <c r="I13" s="1"/>
  <c r="D13"/>
  <c r="C13"/>
  <c r="B13"/>
  <c r="A13"/>
  <c r="H12"/>
  <c r="E12"/>
  <c r="I12" s="1"/>
  <c r="D12"/>
  <c r="C12"/>
  <c r="B12"/>
  <c r="A12"/>
  <c r="H11"/>
  <c r="E11"/>
  <c r="I11" s="1"/>
  <c r="D11"/>
  <c r="C11"/>
  <c r="B11"/>
  <c r="A11"/>
  <c r="H10"/>
  <c r="E10"/>
  <c r="I10" s="1"/>
  <c r="D10"/>
  <c r="C10"/>
  <c r="B10"/>
  <c r="A10"/>
  <c r="H9"/>
  <c r="E9"/>
  <c r="I9" s="1"/>
  <c r="D9"/>
  <c r="C9"/>
  <c r="B9"/>
  <c r="A9"/>
  <c r="H8"/>
  <c r="E8"/>
  <c r="E25" s="1"/>
  <c r="D8"/>
  <c r="C8"/>
  <c r="B8"/>
  <c r="A8"/>
  <c r="H7"/>
  <c r="H25" s="1"/>
  <c r="E7"/>
  <c r="I7" s="1"/>
  <c r="D7"/>
  <c r="D25" s="1"/>
  <c r="C7"/>
  <c r="B7"/>
  <c r="B25" s="1"/>
  <c r="A7"/>
  <c r="I5"/>
  <c r="E5"/>
  <c r="D5"/>
  <c r="I4"/>
  <c r="C1"/>
  <c r="G33" i="6"/>
  <c r="C33"/>
  <c r="G32"/>
  <c r="C32"/>
  <c r="G31"/>
  <c r="C31"/>
  <c r="H30"/>
  <c r="G30"/>
  <c r="C30"/>
  <c r="I29"/>
  <c r="G29"/>
  <c r="F29"/>
  <c r="C29"/>
  <c r="E29" s="1"/>
  <c r="G28"/>
  <c r="I28" s="1"/>
  <c r="F28"/>
  <c r="E28"/>
  <c r="C28"/>
  <c r="I27"/>
  <c r="G27"/>
  <c r="F27"/>
  <c r="C27"/>
  <c r="E27" s="1"/>
  <c r="E24" s="1"/>
  <c r="G26"/>
  <c r="I26" s="1"/>
  <c r="F26"/>
  <c r="E26"/>
  <c r="C26"/>
  <c r="I25"/>
  <c r="G25"/>
  <c r="E25"/>
  <c r="C25"/>
  <c r="I24"/>
  <c r="G24"/>
  <c r="D24"/>
  <c r="C24"/>
  <c r="G23"/>
  <c r="I23" s="1"/>
  <c r="C23"/>
  <c r="E23" s="1"/>
  <c r="G22"/>
  <c r="I22" s="1"/>
  <c r="C22"/>
  <c r="E22" s="1"/>
  <c r="G21"/>
  <c r="I21" s="1"/>
  <c r="C21"/>
  <c r="E21" s="1"/>
  <c r="G20"/>
  <c r="I20" s="1"/>
  <c r="C20"/>
  <c r="E20" s="1"/>
  <c r="G19"/>
  <c r="I19" s="1"/>
  <c r="C19"/>
  <c r="E19" s="1"/>
  <c r="E18" s="1"/>
  <c r="E30" s="1"/>
  <c r="G18"/>
  <c r="I18" s="1"/>
  <c r="I30" s="1"/>
  <c r="D18"/>
  <c r="D30" s="1"/>
  <c r="C18"/>
  <c r="H17"/>
  <c r="H31" s="1"/>
  <c r="G17"/>
  <c r="D17"/>
  <c r="D32" s="1"/>
  <c r="C17"/>
  <c r="I16"/>
  <c r="G16"/>
  <c r="E16"/>
  <c r="C16"/>
  <c r="B16"/>
  <c r="G15"/>
  <c r="I15" s="1"/>
  <c r="F15"/>
  <c r="E15"/>
  <c r="C15"/>
  <c r="B15"/>
  <c r="G14"/>
  <c r="I14" s="1"/>
  <c r="F14"/>
  <c r="E14"/>
  <c r="C14"/>
  <c r="B14"/>
  <c r="G13"/>
  <c r="I13" s="1"/>
  <c r="F13"/>
  <c r="E13"/>
  <c r="C13"/>
  <c r="B13"/>
  <c r="G12"/>
  <c r="I12" s="1"/>
  <c r="F12"/>
  <c r="E12"/>
  <c r="C12"/>
  <c r="B12"/>
  <c r="G11"/>
  <c r="I11" s="1"/>
  <c r="F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E17" s="1"/>
  <c r="C6"/>
  <c r="I4"/>
  <c r="H4"/>
  <c r="E4"/>
  <c r="C4"/>
  <c r="G4" s="1"/>
  <c r="I2"/>
  <c r="J1"/>
  <c r="G32" i="5"/>
  <c r="C32"/>
  <c r="G31"/>
  <c r="C31"/>
  <c r="G30"/>
  <c r="C30"/>
  <c r="H29"/>
  <c r="G29"/>
  <c r="C29"/>
  <c r="I28"/>
  <c r="G28"/>
  <c r="F28"/>
  <c r="C28"/>
  <c r="E28" s="1"/>
  <c r="G27"/>
  <c r="I27" s="1"/>
  <c r="C27"/>
  <c r="E27" s="1"/>
  <c r="G26"/>
  <c r="I26" s="1"/>
  <c r="C26"/>
  <c r="E26" s="1"/>
  <c r="G25"/>
  <c r="I25" s="1"/>
  <c r="C25"/>
  <c r="E25" s="1"/>
  <c r="E24" s="1"/>
  <c r="G24"/>
  <c r="I24" s="1"/>
  <c r="D24"/>
  <c r="D29" s="1"/>
  <c r="D30" s="1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I29" s="1"/>
  <c r="G19"/>
  <c r="E19"/>
  <c r="E29" s="1"/>
  <c r="D19"/>
  <c r="C19"/>
  <c r="H18"/>
  <c r="D31" s="1"/>
  <c r="G18"/>
  <c r="D18"/>
  <c r="H31" s="1"/>
  <c r="C18"/>
  <c r="G17"/>
  <c r="I17" s="1"/>
  <c r="F17"/>
  <c r="C17"/>
  <c r="B17"/>
  <c r="I16"/>
  <c r="G16"/>
  <c r="F16"/>
  <c r="C16"/>
  <c r="E16" s="1"/>
  <c r="B16"/>
  <c r="I15"/>
  <c r="G15"/>
  <c r="F15"/>
  <c r="C15"/>
  <c r="E15" s="1"/>
  <c r="B15"/>
  <c r="I14"/>
  <c r="G14"/>
  <c r="F14"/>
  <c r="C14"/>
  <c r="E14" s="1"/>
  <c r="B14"/>
  <c r="I13"/>
  <c r="G13"/>
  <c r="F13"/>
  <c r="C13"/>
  <c r="E13" s="1"/>
  <c r="B13"/>
  <c r="I12"/>
  <c r="G12"/>
  <c r="F12"/>
  <c r="C12"/>
  <c r="E12" s="1"/>
  <c r="G11"/>
  <c r="I11" s="1"/>
  <c r="C11"/>
  <c r="E11" s="1"/>
  <c r="G10"/>
  <c r="I10" s="1"/>
  <c r="C10"/>
  <c r="E10" s="1"/>
  <c r="G9"/>
  <c r="I9" s="1"/>
  <c r="C9"/>
  <c r="E9" s="1"/>
  <c r="G8"/>
  <c r="I8" s="1"/>
  <c r="C8"/>
  <c r="E8" s="1"/>
  <c r="G7"/>
  <c r="I7" s="1"/>
  <c r="C7"/>
  <c r="E7" s="1"/>
  <c r="G6"/>
  <c r="I6" s="1"/>
  <c r="I18" s="1"/>
  <c r="I30" s="1"/>
  <c r="C6"/>
  <c r="E6" s="1"/>
  <c r="H4"/>
  <c r="E4"/>
  <c r="I4" s="1"/>
  <c r="C4"/>
  <c r="G4" s="1"/>
  <c r="I2"/>
  <c r="J1"/>
  <c r="C161" i="2"/>
  <c r="C160"/>
  <c r="J159"/>
  <c r="C159"/>
  <c r="K159" s="1"/>
  <c r="J158"/>
  <c r="C158"/>
  <c r="K158" s="1"/>
  <c r="J157"/>
  <c r="C157"/>
  <c r="K157" s="1"/>
  <c r="J156"/>
  <c r="C156"/>
  <c r="K156" s="1"/>
  <c r="J155"/>
  <c r="C155"/>
  <c r="K155" s="1"/>
  <c r="J154"/>
  <c r="C154"/>
  <c r="K154" s="1"/>
  <c r="J153"/>
  <c r="C153"/>
  <c r="K153" s="1"/>
  <c r="K152" s="1"/>
  <c r="J152"/>
  <c r="I152"/>
  <c r="H152"/>
  <c r="G152"/>
  <c r="F152"/>
  <c r="E152"/>
  <c r="D152"/>
  <c r="C152"/>
  <c r="J151"/>
  <c r="C151"/>
  <c r="K151" s="1"/>
  <c r="J150"/>
  <c r="C150"/>
  <c r="K150" s="1"/>
  <c r="J149"/>
  <c r="C149"/>
  <c r="K149" s="1"/>
  <c r="J148"/>
  <c r="C148"/>
  <c r="K148" s="1"/>
  <c r="K147" s="1"/>
  <c r="J147"/>
  <c r="I147"/>
  <c r="H147"/>
  <c r="G147"/>
  <c r="F147"/>
  <c r="E147"/>
  <c r="D147"/>
  <c r="C147"/>
  <c r="J146"/>
  <c r="C146"/>
  <c r="K146" s="1"/>
  <c r="J145"/>
  <c r="C145"/>
  <c r="K145" s="1"/>
  <c r="J144"/>
  <c r="C144"/>
  <c r="K144" s="1"/>
  <c r="J143"/>
  <c r="C143"/>
  <c r="K143" s="1"/>
  <c r="J142"/>
  <c r="C142"/>
  <c r="K142" s="1"/>
  <c r="J141"/>
  <c r="C141"/>
  <c r="K141" s="1"/>
  <c r="K140" s="1"/>
  <c r="J140"/>
  <c r="I140"/>
  <c r="H140"/>
  <c r="G140"/>
  <c r="F140"/>
  <c r="E140"/>
  <c r="D140"/>
  <c r="C140"/>
  <c r="J139"/>
  <c r="C139"/>
  <c r="K139" s="1"/>
  <c r="J138"/>
  <c r="C138"/>
  <c r="K138" s="1"/>
  <c r="J137"/>
  <c r="C137"/>
  <c r="K137" s="1"/>
  <c r="K136" s="1"/>
  <c r="K160" s="1"/>
  <c r="J136"/>
  <c r="J160" s="1"/>
  <c r="I136"/>
  <c r="I160" s="1"/>
  <c r="H136"/>
  <c r="H160" s="1"/>
  <c r="G136"/>
  <c r="G160" s="1"/>
  <c r="F136"/>
  <c r="F160" s="1"/>
  <c r="E136"/>
  <c r="E160" s="1"/>
  <c r="D136"/>
  <c r="D160" s="1"/>
  <c r="C136"/>
  <c r="C135"/>
  <c r="J134"/>
  <c r="C134"/>
  <c r="K134" s="1"/>
  <c r="J133"/>
  <c r="C133"/>
  <c r="K133" s="1"/>
  <c r="J132"/>
  <c r="C132"/>
  <c r="K132" s="1"/>
  <c r="J131"/>
  <c r="C131"/>
  <c r="K131" s="1"/>
  <c r="J130"/>
  <c r="C130"/>
  <c r="K130" s="1"/>
  <c r="J129"/>
  <c r="C129"/>
  <c r="K129" s="1"/>
  <c r="J128"/>
  <c r="C128"/>
  <c r="K128" s="1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J121" s="1"/>
  <c r="C122"/>
  <c r="K122" s="1"/>
  <c r="K121" s="1"/>
  <c r="I121"/>
  <c r="H121"/>
  <c r="G121"/>
  <c r="F121"/>
  <c r="E121"/>
  <c r="D121"/>
  <c r="C121"/>
  <c r="J120"/>
  <c r="C120"/>
  <c r="K120" s="1"/>
  <c r="J119"/>
  <c r="C119"/>
  <c r="K119" s="1"/>
  <c r="J118"/>
  <c r="D118"/>
  <c r="C118"/>
  <c r="K118" s="1"/>
  <c r="J117"/>
  <c r="C117"/>
  <c r="K117" s="1"/>
  <c r="J116"/>
  <c r="C116"/>
  <c r="K116" s="1"/>
  <c r="J115"/>
  <c r="C115"/>
  <c r="K115" s="1"/>
  <c r="J114"/>
  <c r="C114"/>
  <c r="K114" s="1"/>
  <c r="J113"/>
  <c r="C113"/>
  <c r="K113" s="1"/>
  <c r="J112"/>
  <c r="C112"/>
  <c r="K112" s="1"/>
  <c r="J111"/>
  <c r="C111"/>
  <c r="K111" s="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J105"/>
  <c r="D105"/>
  <c r="C105"/>
  <c r="K105" s="1"/>
  <c r="J104"/>
  <c r="C104"/>
  <c r="K104" s="1"/>
  <c r="J103"/>
  <c r="C103"/>
  <c r="K103" s="1"/>
  <c r="J102"/>
  <c r="C102"/>
  <c r="K102" s="1"/>
  <c r="J101"/>
  <c r="C101"/>
  <c r="K101" s="1"/>
  <c r="J100"/>
  <c r="J135" s="1"/>
  <c r="J161" s="1"/>
  <c r="I100"/>
  <c r="I135" s="1"/>
  <c r="I161" s="1"/>
  <c r="H100"/>
  <c r="H135" s="1"/>
  <c r="H161" s="1"/>
  <c r="G100"/>
  <c r="G135" s="1"/>
  <c r="G161" s="1"/>
  <c r="F100"/>
  <c r="F135" s="1"/>
  <c r="F161" s="1"/>
  <c r="E100"/>
  <c r="E135" s="1"/>
  <c r="E161" s="1"/>
  <c r="D100"/>
  <c r="D135" s="1"/>
  <c r="D161" s="1"/>
  <c r="C100"/>
  <c r="C97"/>
  <c r="K96"/>
  <c r="K164" s="1"/>
  <c r="C93"/>
  <c r="C162" s="1"/>
  <c r="C92"/>
  <c r="C166" s="1"/>
  <c r="J91"/>
  <c r="C91"/>
  <c r="K91" s="1"/>
  <c r="J90"/>
  <c r="C90"/>
  <c r="K90" s="1"/>
  <c r="J89"/>
  <c r="C89"/>
  <c r="K89" s="1"/>
  <c r="J88"/>
  <c r="C88"/>
  <c r="K88" s="1"/>
  <c r="J87"/>
  <c r="C87"/>
  <c r="K87" s="1"/>
  <c r="J86"/>
  <c r="J85" s="1"/>
  <c r="C86"/>
  <c r="K86" s="1"/>
  <c r="K85" s="1"/>
  <c r="I85"/>
  <c r="H85"/>
  <c r="G85"/>
  <c r="F85"/>
  <c r="E85"/>
  <c r="D85"/>
  <c r="C85"/>
  <c r="J84"/>
  <c r="C84"/>
  <c r="K84" s="1"/>
  <c r="J83"/>
  <c r="C83"/>
  <c r="K83" s="1"/>
  <c r="J82"/>
  <c r="J81" s="1"/>
  <c r="C82"/>
  <c r="K82" s="1"/>
  <c r="K81" s="1"/>
  <c r="I81"/>
  <c r="H81"/>
  <c r="G81"/>
  <c r="F81"/>
  <c r="E81"/>
  <c r="D81"/>
  <c r="C81"/>
  <c r="J80"/>
  <c r="J78" s="1"/>
  <c r="C80"/>
  <c r="J79"/>
  <c r="C79"/>
  <c r="K79" s="1"/>
  <c r="I78"/>
  <c r="H78"/>
  <c r="G78"/>
  <c r="F78"/>
  <c r="E78"/>
  <c r="D78"/>
  <c r="C78"/>
  <c r="J77"/>
  <c r="C77"/>
  <c r="K77" s="1"/>
  <c r="J76"/>
  <c r="C76"/>
  <c r="J75"/>
  <c r="C75"/>
  <c r="K75" s="1"/>
  <c r="J74"/>
  <c r="C74"/>
  <c r="K74" s="1"/>
  <c r="I73"/>
  <c r="H73"/>
  <c r="G73"/>
  <c r="F73"/>
  <c r="E73"/>
  <c r="D73"/>
  <c r="C73"/>
  <c r="J72"/>
  <c r="C72"/>
  <c r="K72" s="1"/>
  <c r="J71"/>
  <c r="C71"/>
  <c r="K71" s="1"/>
  <c r="J70"/>
  <c r="J69" s="1"/>
  <c r="C70"/>
  <c r="I69"/>
  <c r="H69"/>
  <c r="H92" s="1"/>
  <c r="H166" s="1"/>
  <c r="G69"/>
  <c r="F69"/>
  <c r="F92" s="1"/>
  <c r="F166" s="1"/>
  <c r="E69"/>
  <c r="D69"/>
  <c r="D92" s="1"/>
  <c r="D166" s="1"/>
  <c r="C69"/>
  <c r="C68"/>
  <c r="C165" s="1"/>
  <c r="J67"/>
  <c r="C67"/>
  <c r="K67" s="1"/>
  <c r="J66"/>
  <c r="C66"/>
  <c r="K66" s="1"/>
  <c r="J65"/>
  <c r="C65"/>
  <c r="K65" s="1"/>
  <c r="J64"/>
  <c r="J63" s="1"/>
  <c r="C64"/>
  <c r="K64" s="1"/>
  <c r="K63" s="1"/>
  <c r="I63"/>
  <c r="H63"/>
  <c r="G63"/>
  <c r="F63"/>
  <c r="E63"/>
  <c r="D63"/>
  <c r="C63"/>
  <c r="J62"/>
  <c r="C62"/>
  <c r="K62" s="1"/>
  <c r="J61"/>
  <c r="C61"/>
  <c r="K61" s="1"/>
  <c r="J60"/>
  <c r="C60"/>
  <c r="K60" s="1"/>
  <c r="J59"/>
  <c r="C59"/>
  <c r="K59" s="1"/>
  <c r="K58" s="1"/>
  <c r="J58"/>
  <c r="I58"/>
  <c r="H58"/>
  <c r="G58"/>
  <c r="F58"/>
  <c r="E58"/>
  <c r="D58"/>
  <c r="C58"/>
  <c r="J57"/>
  <c r="C57"/>
  <c r="K57" s="1"/>
  <c r="J56"/>
  <c r="C56"/>
  <c r="K56" s="1"/>
  <c r="J55"/>
  <c r="C55"/>
  <c r="K55" s="1"/>
  <c r="J54"/>
  <c r="C54"/>
  <c r="K54" s="1"/>
  <c r="J53"/>
  <c r="C53"/>
  <c r="K53" s="1"/>
  <c r="K52" s="1"/>
  <c r="J52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C41"/>
  <c r="K41" s="1"/>
  <c r="K40" s="1"/>
  <c r="J40"/>
  <c r="I40"/>
  <c r="H40"/>
  <c r="G40"/>
  <c r="F40"/>
  <c r="E40"/>
  <c r="D40"/>
  <c r="C40"/>
  <c r="J39"/>
  <c r="C39"/>
  <c r="K39" s="1"/>
  <c r="B39"/>
  <c r="J38"/>
  <c r="C38"/>
  <c r="K38" s="1"/>
  <c r="B38"/>
  <c r="J37"/>
  <c r="C37"/>
  <c r="K37" s="1"/>
  <c r="B37"/>
  <c r="J36"/>
  <c r="C36"/>
  <c r="K36" s="1"/>
  <c r="B36"/>
  <c r="J35"/>
  <c r="C35"/>
  <c r="K35" s="1"/>
  <c r="B35"/>
  <c r="J34"/>
  <c r="C34"/>
  <c r="K34" s="1"/>
  <c r="B34"/>
  <c r="J33"/>
  <c r="C33"/>
  <c r="K33" s="1"/>
  <c r="K32" s="1"/>
  <c r="B33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J28"/>
  <c r="C28"/>
  <c r="K28" s="1"/>
  <c r="J27"/>
  <c r="C27"/>
  <c r="K27" s="1"/>
  <c r="J26"/>
  <c r="C26"/>
  <c r="K26" s="1"/>
  <c r="K25" s="1"/>
  <c r="J25"/>
  <c r="I25"/>
  <c r="H25"/>
  <c r="G25"/>
  <c r="F25"/>
  <c r="E25"/>
  <c r="D25"/>
  <c r="C25"/>
  <c r="J24"/>
  <c r="C24"/>
  <c r="K24" s="1"/>
  <c r="J23"/>
  <c r="C23"/>
  <c r="K23" s="1"/>
  <c r="J22"/>
  <c r="C22"/>
  <c r="K22" s="1"/>
  <c r="J21"/>
  <c r="C21"/>
  <c r="K21" s="1"/>
  <c r="J20"/>
  <c r="C20"/>
  <c r="K20" s="1"/>
  <c r="J19"/>
  <c r="J18" s="1"/>
  <c r="C19"/>
  <c r="K19" s="1"/>
  <c r="K18" s="1"/>
  <c r="I18"/>
  <c r="H18"/>
  <c r="G18"/>
  <c r="F18"/>
  <c r="E18"/>
  <c r="D18"/>
  <c r="C18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K11" s="1"/>
  <c r="K68" s="1"/>
  <c r="J11"/>
  <c r="I11"/>
  <c r="H11"/>
  <c r="H68" s="1"/>
  <c r="G11"/>
  <c r="F11"/>
  <c r="F68" s="1"/>
  <c r="E11"/>
  <c r="E68" s="1"/>
  <c r="D11"/>
  <c r="D68" s="1"/>
  <c r="C11"/>
  <c r="K9"/>
  <c r="K98" s="1"/>
  <c r="J9"/>
  <c r="J98" s="1"/>
  <c r="I9"/>
  <c r="I98" s="1"/>
  <c r="H9"/>
  <c r="H98" s="1"/>
  <c r="G9"/>
  <c r="G98" s="1"/>
  <c r="F9"/>
  <c r="F98" s="1"/>
  <c r="E9"/>
  <c r="E98" s="1"/>
  <c r="D9"/>
  <c r="D98" s="1"/>
  <c r="C8"/>
  <c r="A4"/>
  <c r="A3"/>
  <c r="B1"/>
  <c r="C162" i="1"/>
  <c r="C161"/>
  <c r="C160"/>
  <c r="J159"/>
  <c r="C159"/>
  <c r="K159" s="1"/>
  <c r="J158"/>
  <c r="C158"/>
  <c r="K158" s="1"/>
  <c r="J157"/>
  <c r="C157"/>
  <c r="K157" s="1"/>
  <c r="J156"/>
  <c r="C156"/>
  <c r="K156" s="1"/>
  <c r="J155"/>
  <c r="C155"/>
  <c r="K155" s="1"/>
  <c r="J154"/>
  <c r="K154" s="1"/>
  <c r="J153"/>
  <c r="J152" s="1"/>
  <c r="C153"/>
  <c r="K153" s="1"/>
  <c r="K152" s="1"/>
  <c r="I152"/>
  <c r="H152"/>
  <c r="G152"/>
  <c r="F152"/>
  <c r="E152"/>
  <c r="D152"/>
  <c r="C152"/>
  <c r="J151"/>
  <c r="C151"/>
  <c r="K151" s="1"/>
  <c r="J150"/>
  <c r="C150"/>
  <c r="K150" s="1"/>
  <c r="J149"/>
  <c r="C149"/>
  <c r="K149" s="1"/>
  <c r="J148"/>
  <c r="C148"/>
  <c r="K148" s="1"/>
  <c r="K147" s="1"/>
  <c r="J147"/>
  <c r="I147"/>
  <c r="H147"/>
  <c r="H160" s="1"/>
  <c r="G147"/>
  <c r="F147"/>
  <c r="F160" s="1"/>
  <c r="E147"/>
  <c r="D147"/>
  <c r="D160" s="1"/>
  <c r="C147"/>
  <c r="J146"/>
  <c r="C146"/>
  <c r="K146" s="1"/>
  <c r="J145"/>
  <c r="C145"/>
  <c r="K145" s="1"/>
  <c r="J144"/>
  <c r="C144"/>
  <c r="K144" s="1"/>
  <c r="J143"/>
  <c r="C143"/>
  <c r="K143" s="1"/>
  <c r="J142"/>
  <c r="C142"/>
  <c r="K142" s="1"/>
  <c r="J141"/>
  <c r="J140" s="1"/>
  <c r="C141"/>
  <c r="K141" s="1"/>
  <c r="K140" s="1"/>
  <c r="I140"/>
  <c r="H140"/>
  <c r="G140"/>
  <c r="F140"/>
  <c r="E140"/>
  <c r="D140"/>
  <c r="C140"/>
  <c r="J139"/>
  <c r="C139"/>
  <c r="K139" s="1"/>
  <c r="J138"/>
  <c r="C138"/>
  <c r="K138" s="1"/>
  <c r="K136" s="1"/>
  <c r="K160" s="1"/>
  <c r="J137"/>
  <c r="J136" s="1"/>
  <c r="J160" s="1"/>
  <c r="C137"/>
  <c r="K137" s="1"/>
  <c r="I136"/>
  <c r="I160" s="1"/>
  <c r="H136"/>
  <c r="G136"/>
  <c r="G160" s="1"/>
  <c r="F136"/>
  <c r="E136"/>
  <c r="E160" s="1"/>
  <c r="D136"/>
  <c r="C136"/>
  <c r="C135"/>
  <c r="J134"/>
  <c r="C134"/>
  <c r="K134" s="1"/>
  <c r="J133"/>
  <c r="C133"/>
  <c r="K133" s="1"/>
  <c r="J132"/>
  <c r="C132"/>
  <c r="K132" s="1"/>
  <c r="J131"/>
  <c r="C131"/>
  <c r="J130"/>
  <c r="C130"/>
  <c r="K130" s="1"/>
  <c r="J129"/>
  <c r="C129"/>
  <c r="K129" s="1"/>
  <c r="J128"/>
  <c r="C128"/>
  <c r="K128" s="1"/>
  <c r="J127"/>
  <c r="C127"/>
  <c r="J126"/>
  <c r="C126"/>
  <c r="K126" s="1"/>
  <c r="J125"/>
  <c r="C125"/>
  <c r="K125" s="1"/>
  <c r="J124"/>
  <c r="C124"/>
  <c r="K124" s="1"/>
  <c r="J123"/>
  <c r="C123"/>
  <c r="J122"/>
  <c r="C122"/>
  <c r="K122" s="1"/>
  <c r="K121" s="1"/>
  <c r="J121"/>
  <c r="I121"/>
  <c r="H121"/>
  <c r="H135" s="1"/>
  <c r="H161" s="1"/>
  <c r="G121"/>
  <c r="F121"/>
  <c r="F135" s="1"/>
  <c r="F161" s="1"/>
  <c r="E121"/>
  <c r="D121"/>
  <c r="C121"/>
  <c r="J120"/>
  <c r="C120"/>
  <c r="K120" s="1"/>
  <c r="J119"/>
  <c r="C119"/>
  <c r="K118"/>
  <c r="D118"/>
  <c r="J118" s="1"/>
  <c r="C118"/>
  <c r="J117"/>
  <c r="C117"/>
  <c r="K117" s="1"/>
  <c r="J116"/>
  <c r="C116"/>
  <c r="J115"/>
  <c r="C115"/>
  <c r="K115" s="1"/>
  <c r="J114"/>
  <c r="C114"/>
  <c r="K114" s="1"/>
  <c r="J113"/>
  <c r="C113"/>
  <c r="K113" s="1"/>
  <c r="J112"/>
  <c r="C112"/>
  <c r="J111"/>
  <c r="C111"/>
  <c r="K111" s="1"/>
  <c r="J110"/>
  <c r="C110"/>
  <c r="K110" s="1"/>
  <c r="J109"/>
  <c r="C109"/>
  <c r="K109" s="1"/>
  <c r="J108"/>
  <c r="C108"/>
  <c r="J107"/>
  <c r="C107"/>
  <c r="K107" s="1"/>
  <c r="J106"/>
  <c r="C106"/>
  <c r="K106" s="1"/>
  <c r="D105"/>
  <c r="C105"/>
  <c r="J104"/>
  <c r="C104"/>
  <c r="K104" s="1"/>
  <c r="J103"/>
  <c r="C103"/>
  <c r="K103" s="1"/>
  <c r="J102"/>
  <c r="C102"/>
  <c r="K102" s="1"/>
  <c r="J101"/>
  <c r="C101"/>
  <c r="I100"/>
  <c r="I135" s="1"/>
  <c r="I161" s="1"/>
  <c r="H100"/>
  <c r="G100"/>
  <c r="G135" s="1"/>
  <c r="G161" s="1"/>
  <c r="F100"/>
  <c r="E100"/>
  <c r="E135" s="1"/>
  <c r="E161" s="1"/>
  <c r="C100"/>
  <c r="K98"/>
  <c r="J98"/>
  <c r="I98"/>
  <c r="H98"/>
  <c r="G98"/>
  <c r="F98"/>
  <c r="E98"/>
  <c r="D98"/>
  <c r="C97"/>
  <c r="K96"/>
  <c r="K164" s="1"/>
  <c r="C93"/>
  <c r="C92"/>
  <c r="C166" s="1"/>
  <c r="J91"/>
  <c r="C91"/>
  <c r="K91" s="1"/>
  <c r="J90"/>
  <c r="C90"/>
  <c r="K90" s="1"/>
  <c r="J89"/>
  <c r="C89"/>
  <c r="J88"/>
  <c r="C88"/>
  <c r="K88" s="1"/>
  <c r="J87"/>
  <c r="C87"/>
  <c r="K87" s="1"/>
  <c r="J86"/>
  <c r="C86"/>
  <c r="K86" s="1"/>
  <c r="J85"/>
  <c r="I85"/>
  <c r="H85"/>
  <c r="G85"/>
  <c r="F85"/>
  <c r="E85"/>
  <c r="D85"/>
  <c r="C85"/>
  <c r="J84"/>
  <c r="C84"/>
  <c r="K84" s="1"/>
  <c r="J83"/>
  <c r="C83"/>
  <c r="K83" s="1"/>
  <c r="J82"/>
  <c r="C82"/>
  <c r="K82" s="1"/>
  <c r="K81" s="1"/>
  <c r="J81"/>
  <c r="I81"/>
  <c r="H81"/>
  <c r="G81"/>
  <c r="F81"/>
  <c r="E81"/>
  <c r="D81"/>
  <c r="C81"/>
  <c r="J80"/>
  <c r="C80"/>
  <c r="K80" s="1"/>
  <c r="J79"/>
  <c r="J78" s="1"/>
  <c r="C79"/>
  <c r="K79" s="1"/>
  <c r="K78" s="1"/>
  <c r="I78"/>
  <c r="I92" s="1"/>
  <c r="I166" s="1"/>
  <c r="H78"/>
  <c r="G78"/>
  <c r="G92" s="1"/>
  <c r="G166" s="1"/>
  <c r="F78"/>
  <c r="E78"/>
  <c r="E92" s="1"/>
  <c r="E166" s="1"/>
  <c r="D78"/>
  <c r="C78"/>
  <c r="J77"/>
  <c r="C77"/>
  <c r="K77" s="1"/>
  <c r="J76"/>
  <c r="C76"/>
  <c r="K76" s="1"/>
  <c r="J75"/>
  <c r="J73" s="1"/>
  <c r="C75"/>
  <c r="J74"/>
  <c r="C74"/>
  <c r="K74" s="1"/>
  <c r="I73"/>
  <c r="H73"/>
  <c r="G73"/>
  <c r="F73"/>
  <c r="E73"/>
  <c r="D73"/>
  <c r="C73"/>
  <c r="J72"/>
  <c r="C72"/>
  <c r="K72" s="1"/>
  <c r="J71"/>
  <c r="J69" s="1"/>
  <c r="J92" s="1"/>
  <c r="J166" s="1"/>
  <c r="C71"/>
  <c r="J70"/>
  <c r="C70"/>
  <c r="K70" s="1"/>
  <c r="I69"/>
  <c r="H69"/>
  <c r="G69"/>
  <c r="F69"/>
  <c r="E69"/>
  <c r="D69"/>
  <c r="C69"/>
  <c r="C68"/>
  <c r="C165" s="1"/>
  <c r="J67"/>
  <c r="C67"/>
  <c r="J66"/>
  <c r="C66"/>
  <c r="K66" s="1"/>
  <c r="J65"/>
  <c r="C65"/>
  <c r="K65" s="1"/>
  <c r="J64"/>
  <c r="C64"/>
  <c r="K64" s="1"/>
  <c r="K63" s="1"/>
  <c r="J63"/>
  <c r="I63"/>
  <c r="H63"/>
  <c r="G63"/>
  <c r="F63"/>
  <c r="E63"/>
  <c r="D63"/>
  <c r="C63"/>
  <c r="J62"/>
  <c r="C62"/>
  <c r="K62" s="1"/>
  <c r="J61"/>
  <c r="C61"/>
  <c r="K61" s="1"/>
  <c r="J60"/>
  <c r="C60"/>
  <c r="K60" s="1"/>
  <c r="J59"/>
  <c r="J58" s="1"/>
  <c r="C59"/>
  <c r="K59" s="1"/>
  <c r="K58" s="1"/>
  <c r="I58"/>
  <c r="H58"/>
  <c r="G58"/>
  <c r="F58"/>
  <c r="E58"/>
  <c r="D58"/>
  <c r="C58"/>
  <c r="J57"/>
  <c r="C57"/>
  <c r="K57" s="1"/>
  <c r="J56"/>
  <c r="C56"/>
  <c r="K56" s="1"/>
  <c r="J55"/>
  <c r="C55"/>
  <c r="K55" s="1"/>
  <c r="J54"/>
  <c r="C54"/>
  <c r="K54" s="1"/>
  <c r="J53"/>
  <c r="J52" s="1"/>
  <c r="C53"/>
  <c r="K53" s="1"/>
  <c r="K52" s="1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J40" s="1"/>
  <c r="C41"/>
  <c r="K41" s="1"/>
  <c r="K40" s="1"/>
  <c r="I40"/>
  <c r="H40"/>
  <c r="G40"/>
  <c r="F40"/>
  <c r="E40"/>
  <c r="D40"/>
  <c r="C40"/>
  <c r="J39"/>
  <c r="C39"/>
  <c r="K39" s="1"/>
  <c r="B39"/>
  <c r="J38"/>
  <c r="C38"/>
  <c r="K38" s="1"/>
  <c r="B38"/>
  <c r="J37"/>
  <c r="C37"/>
  <c r="K37" s="1"/>
  <c r="B37"/>
  <c r="J36"/>
  <c r="C36"/>
  <c r="K36" s="1"/>
  <c r="B36"/>
  <c r="J35"/>
  <c r="C35"/>
  <c r="K35" s="1"/>
  <c r="B35"/>
  <c r="J34"/>
  <c r="C34"/>
  <c r="K34" s="1"/>
  <c r="B34"/>
  <c r="J33"/>
  <c r="C33"/>
  <c r="K33" s="1"/>
  <c r="K32" s="1"/>
  <c r="B33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J28"/>
  <c r="C28"/>
  <c r="K28" s="1"/>
  <c r="J27"/>
  <c r="C27"/>
  <c r="K27" s="1"/>
  <c r="J26"/>
  <c r="J25" s="1"/>
  <c r="C26"/>
  <c r="K26" s="1"/>
  <c r="K25" s="1"/>
  <c r="I25"/>
  <c r="H25"/>
  <c r="G25"/>
  <c r="F25"/>
  <c r="E25"/>
  <c r="D25"/>
  <c r="C25"/>
  <c r="J24"/>
  <c r="C24"/>
  <c r="K24" s="1"/>
  <c r="J23"/>
  <c r="C23"/>
  <c r="K23" s="1"/>
  <c r="J22"/>
  <c r="C22"/>
  <c r="K22" s="1"/>
  <c r="J21"/>
  <c r="C21"/>
  <c r="K21" s="1"/>
  <c r="J20"/>
  <c r="C20"/>
  <c r="K20" s="1"/>
  <c r="J19"/>
  <c r="C19"/>
  <c r="K19" s="1"/>
  <c r="K18" s="1"/>
  <c r="J18"/>
  <c r="I18"/>
  <c r="H18"/>
  <c r="G18"/>
  <c r="F18"/>
  <c r="E18"/>
  <c r="D18"/>
  <c r="C18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J11" s="1"/>
  <c r="C12"/>
  <c r="K12" s="1"/>
  <c r="K11" s="1"/>
  <c r="K68" s="1"/>
  <c r="I11"/>
  <c r="I68" s="1"/>
  <c r="H11"/>
  <c r="G11"/>
  <c r="G68" s="1"/>
  <c r="F11"/>
  <c r="E11"/>
  <c r="E68" s="1"/>
  <c r="D11"/>
  <c r="C11"/>
  <c r="C8"/>
  <c r="A4"/>
  <c r="A3"/>
  <c r="B1"/>
  <c r="J39" i="12" l="1"/>
  <c r="J44" s="1"/>
  <c r="K43" i="9"/>
  <c r="K37" s="1"/>
  <c r="K47"/>
  <c r="K51"/>
  <c r="K49" s="1"/>
  <c r="K59"/>
  <c r="K61"/>
  <c r="K60" s="1"/>
  <c r="J66"/>
  <c r="K69"/>
  <c r="K66" s="1"/>
  <c r="K89" s="1"/>
  <c r="K71"/>
  <c r="K70" s="1"/>
  <c r="J78"/>
  <c r="K81"/>
  <c r="K78" s="1"/>
  <c r="J155"/>
  <c r="K154"/>
  <c r="K155"/>
  <c r="J154" i="8"/>
  <c r="J65"/>
  <c r="J90" s="1"/>
  <c r="J98"/>
  <c r="K98" s="1"/>
  <c r="D93"/>
  <c r="D128" s="1"/>
  <c r="D155" s="1"/>
  <c r="E155"/>
  <c r="I155"/>
  <c r="K50"/>
  <c r="K54"/>
  <c r="K56"/>
  <c r="K55" s="1"/>
  <c r="K64"/>
  <c r="D89"/>
  <c r="D90" s="1"/>
  <c r="F89"/>
  <c r="F90" s="1"/>
  <c r="H89"/>
  <c r="H90" s="1"/>
  <c r="K68"/>
  <c r="K66" s="1"/>
  <c r="K72"/>
  <c r="K70" s="1"/>
  <c r="K86"/>
  <c r="K82" s="1"/>
  <c r="K94"/>
  <c r="K93" s="1"/>
  <c r="K101"/>
  <c r="K105"/>
  <c r="K109"/>
  <c r="K113"/>
  <c r="K115"/>
  <c r="K119"/>
  <c r="K123"/>
  <c r="K127"/>
  <c r="K131"/>
  <c r="K129" s="1"/>
  <c r="K154" s="1"/>
  <c r="K135"/>
  <c r="K133" s="1"/>
  <c r="K139"/>
  <c r="K141"/>
  <c r="K140" s="1"/>
  <c r="K145"/>
  <c r="K147"/>
  <c r="K146" s="1"/>
  <c r="K151"/>
  <c r="I25" i="7"/>
  <c r="I8"/>
  <c r="I32" i="6"/>
  <c r="E31"/>
  <c r="I17"/>
  <c r="I31" s="1"/>
  <c r="H32"/>
  <c r="D31"/>
  <c r="E18" i="5"/>
  <c r="H32"/>
  <c r="H30"/>
  <c r="D32" s="1"/>
  <c r="D165" i="2"/>
  <c r="D93"/>
  <c r="F165"/>
  <c r="F93"/>
  <c r="H165"/>
  <c r="H93"/>
  <c r="J68"/>
  <c r="E165"/>
  <c r="G68"/>
  <c r="I68"/>
  <c r="E92"/>
  <c r="E166" s="1"/>
  <c r="G92"/>
  <c r="G166" s="1"/>
  <c r="I92"/>
  <c r="I166" s="1"/>
  <c r="K70"/>
  <c r="K69" s="1"/>
  <c r="J73"/>
  <c r="K76"/>
  <c r="K73" s="1"/>
  <c r="K80"/>
  <c r="K78" s="1"/>
  <c r="K100"/>
  <c r="K135" s="1"/>
  <c r="K161" s="1"/>
  <c r="J92"/>
  <c r="J166" s="1"/>
  <c r="E93" i="1"/>
  <c r="E165"/>
  <c r="G93"/>
  <c r="G165"/>
  <c r="I93"/>
  <c r="I165"/>
  <c r="J68"/>
  <c r="D68"/>
  <c r="F68"/>
  <c r="H68"/>
  <c r="K67"/>
  <c r="D92"/>
  <c r="D166" s="1"/>
  <c r="F92"/>
  <c r="F166" s="1"/>
  <c r="H92"/>
  <c r="H166" s="1"/>
  <c r="K71"/>
  <c r="K69" s="1"/>
  <c r="K75"/>
  <c r="K73" s="1"/>
  <c r="K89"/>
  <c r="K85" s="1"/>
  <c r="K101"/>
  <c r="K108"/>
  <c r="K112"/>
  <c r="K116"/>
  <c r="K119"/>
  <c r="K123"/>
  <c r="K127"/>
  <c r="K131"/>
  <c r="J105"/>
  <c r="K105" s="1"/>
  <c r="D100"/>
  <c r="D135" s="1"/>
  <c r="D161" s="1"/>
  <c r="K65" i="9" l="1"/>
  <c r="K90" s="1"/>
  <c r="K156" s="1"/>
  <c r="J89"/>
  <c r="J90" s="1"/>
  <c r="K89" i="8"/>
  <c r="K114"/>
  <c r="J93"/>
  <c r="J128" s="1"/>
  <c r="J155" s="1"/>
  <c r="K128"/>
  <c r="K155" s="1"/>
  <c r="K49"/>
  <c r="K65" s="1"/>
  <c r="K90" s="1"/>
  <c r="K156" s="1"/>
  <c r="I33" i="6"/>
  <c r="E33"/>
  <c r="D33"/>
  <c r="H33"/>
  <c r="E32"/>
  <c r="I31" i="5"/>
  <c r="E31"/>
  <c r="E30"/>
  <c r="G165" i="2"/>
  <c r="G93"/>
  <c r="E93"/>
  <c r="K92"/>
  <c r="I165"/>
  <c r="I93"/>
  <c r="K165"/>
  <c r="J165"/>
  <c r="J93"/>
  <c r="K92" i="1"/>
  <c r="F165"/>
  <c r="F93"/>
  <c r="J93"/>
  <c r="J100"/>
  <c r="J135" s="1"/>
  <c r="J161" s="1"/>
  <c r="K100"/>
  <c r="K135" s="1"/>
  <c r="H165"/>
  <c r="H93"/>
  <c r="D165"/>
  <c r="D93"/>
  <c r="I32" i="5" l="1"/>
  <c r="E32"/>
  <c r="K166" i="2"/>
  <c r="K93"/>
  <c r="K162" s="1"/>
  <c r="J165" i="1"/>
  <c r="K161"/>
  <c r="K165"/>
  <c r="K166"/>
  <c r="K93"/>
  <c r="K162" l="1"/>
</calcChain>
</file>

<file path=xl/sharedStrings.xml><?xml version="1.0" encoding="utf-8"?>
<sst xmlns="http://schemas.openxmlformats.org/spreadsheetml/2006/main" count="1696" uniqueCount="434">
  <si>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</si>
  <si>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</si>
  <si>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</si>
  <si>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</si>
  <si>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</si>
  <si>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</si>
  <si>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</si>
  <si>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</si>
  <si>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</si>
  <si>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</si>
  <si>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</si>
  <si>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</si>
  <si>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</si>
  <si>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</si>
  <si>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</si>
  <si>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</si>
  <si>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</si>
  <si>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</si>
  <si>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</si>
  <si>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</si>
  <si>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</si>
  <si>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</si>
  <si>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</si>
  <si>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</si>
  <si>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</si>
  <si>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</si>
  <si>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</si>
  <si>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</si>
  <si>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</si>
  <si>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</si>
  <si>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</si>
  <si>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</si>
  <si>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</si>
  <si>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</si>
  <si>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</si>
  <si>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</si>
  <si>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</si>
  <si>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</si>
  <si>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</si>
  <si>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</si>
  <si>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</si>
  <si>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</si>
  <si>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</si>
  <si>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</si>
  <si>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</si>
  <si>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</si>
  <si>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</si>
  <si>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</si>
  <si>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</si>
  <si>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</si>
  <si>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</si>
  <si>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</si>
  <si>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</si>
  <si>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</si>
  <si>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</si>
  <si>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</si>
  <si>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</si>
  <si>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</si>
  <si>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</si>
  <si>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</si>
  <si>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</si>
  <si>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</si>
  <si>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</si>
  <si>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</si>
  <si>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</si>
  <si>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</si>
  <si>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</si>
  <si>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</si>
  <si>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</si>
  <si>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</si>
  <si>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</si>
  <si>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</si>
  <si>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</si>
  <si>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</si>
  <si>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</si>
  <si>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</si>
  <si>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</si>
  <si>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</si>
  <si>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</si>
  <si>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</si>
  <si>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</si>
  <si>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</si>
  <si>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</si>
  <si>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</si>
  <si>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</si>
  <si>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</si>
  <si>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</si>
  <si>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</si>
  <si>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</si>
  <si>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</si>
  <si>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</si>
  <si>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</si>
  <si>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</si>
  <si>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</si>
  <si>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</si>
  <si>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</si>
  <si>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</si>
  <si>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</si>
  <si>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</si>
  <si>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</si>
  <si>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</si>
  <si>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</si>
  <si>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</si>
  <si>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</si>
  <si>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</si>
  <si>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</si>
  <si>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</si>
  <si>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</si>
  <si>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</si>
  <si>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</si>
  <si>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</si>
  <si>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</si>
  <si>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</si>
  <si>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</si>
  <si>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</si>
  <si>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</si>
  <si>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</si>
  <si>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</si>
  <si>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</si>
  <si>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</si>
  <si>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</si>
  <si>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</si>
  <si>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</si>
  <si>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</si>
  <si>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</si>
  <si>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</si>
  <si>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</si>
  <si>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</si>
  <si>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</si>
  <si>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</si>
  <si>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</si>
  <si>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</si>
  <si>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</si>
  <si>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</si>
  <si>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</si>
  <si>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</si>
  <si>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</si>
  <si>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</si>
  <si>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</si>
  <si>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</si>
  <si>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</si>
  <si>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</si>
  <si>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</si>
  <si>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</si>
  <si>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</si>
  <si>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</si>
  <si>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</si>
  <si>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</si>
  <si>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</si>
  <si>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</si>
  <si>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</si>
  <si>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</si>
  <si>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</si>
  <si>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</si>
  <si>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</si>
  <si>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</si>
  <si>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</si>
  <si>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</si>
  <si>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</si>
  <si>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</si>
  <si>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</si>
  <si>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</si>
  <si>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</si>
  <si>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</si>
  <si>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</si>
  <si>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</si>
  <si>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</si>
  <si>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</si>
  <si>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</si>
  <si>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</si>
  <si>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</si>
  <si>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</si>
  <si>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</si>
  <si>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</si>
  <si>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</si>
  <si>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</si>
  <si>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</si>
  <si>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</si>
  <si>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</si>
  <si>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</si>
  <si>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</si>
  <si>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</si>
  <si>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</si>
  <si>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</si>
  <si>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</si>
  <si>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</si>
  <si>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</si>
  <si>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</si>
  <si>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</si>
  <si>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</si>
  <si>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</si>
  <si>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</si>
  <si>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</si>
  <si>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</si>
  <si>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</si>
  <si>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</si>
  <si>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</si>
  <si>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</si>
  <si>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</si>
  <si>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</si>
  <si>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</si>
  <si>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</si>
  <si>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</si>
  <si>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</si>
  <si>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</si>
  <si>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</si>
  <si>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</si>
  <si>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</si>
  <si>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</si>
  <si>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</si>
  <si>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</si>
  <si>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</si>
  <si>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</si>
  <si>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</si>
  <si>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</si>
  <si>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</si>
  <si>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</si>
  <si>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</si>
  <si>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</si>
  <si>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</si>
  <si>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</si>
  <si>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</si>
  <si>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</si>
  <si>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</si>
  <si>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</si>
  <si>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</si>
  <si>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</si>
  <si>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</si>
  <si>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</si>
  <si>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</si>
  <si>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</si>
  <si>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</si>
  <si>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</si>
  <si>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</si>
  <si>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</si>
  <si>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</si>
  <si>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</si>
  <si>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</si>
  <si>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</si>
  <si>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</si>
  <si>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</si>
  <si>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</si>
  <si>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</si>
  <si>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</si>
  <si>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</si>
  <si>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</si>
  <si>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</si>
  <si>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</si>
  <si>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</si>
  <si>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</si>
  <si>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</si>
  <si>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</si>
  <si>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</si>
  <si>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</si>
  <si>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</si>
  <si>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</si>
  <si>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</si>
  <si>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</si>
  <si>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</si>
  <si>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</si>
  <si>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</si>
  <si>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</si>
  <si>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</si>
  <si>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</si>
  <si>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</si>
  <si>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</si>
  <si>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</si>
  <si>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</si>
  <si>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</si>
  <si>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</si>
  <si>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</si>
  <si>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</si>
  <si>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</si>
  <si>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</si>
  <si>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</si>
  <si>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</si>
  <si>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</si>
  <si>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</si>
  <si>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</si>
  <si>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</si>
  <si>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</si>
  <si>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</si>
  <si>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</si>
  <si>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</si>
  <si>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</si>
  <si>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</si>
  <si>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</si>
  <si>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</si>
  <si>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</si>
  <si>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</si>
  <si>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</si>
  <si>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</si>
  <si>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</si>
  <si>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</si>
  <si>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</si>
  <si>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</si>
  <si>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</si>
  <si>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</si>
  <si>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</si>
  <si>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</si>
  <si>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</si>
  <si>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</si>
  <si>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</si>
  <si>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</si>
  <si>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</si>
  <si>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</si>
  <si>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</si>
  <si>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</si>
  <si>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</si>
  <si>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</si>
  <si>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</si>
  <si>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</si>
  <si>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</si>
  <si>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</si>
  <si>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</si>
  <si>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</si>
  <si>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</si>
  <si>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</si>
  <si>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</si>
  <si>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</si>
  <si>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</si>
  <si>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</si>
  <si>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</si>
  <si>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</si>
  <si>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</si>
  <si>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</si>
  <si>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</si>
  <si>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</si>
  <si>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</si>
  <si>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</si>
  <si>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</si>
  <si>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</si>
  <si>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</si>
  <si>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</si>
  <si>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</si>
  <si>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</si>
  <si>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</si>
  <si>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</si>
  <si>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</si>
  <si>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</si>
  <si>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</si>
  <si>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</si>
  <si>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</si>
  <si>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</si>
  <si>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</si>
  <si>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</si>
  <si>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</si>
  <si>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</si>
  <si>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</si>
  <si>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</si>
  <si>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</si>
  <si>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</si>
  <si>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</si>
  <si>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</si>
  <si>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</si>
  <si>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</si>
  <si>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</si>
  <si>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</si>
  <si>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</si>
  <si>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</si>
  <si>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</si>
  <si>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</si>
  <si>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</si>
  <si>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</si>
  <si>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</si>
  <si>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</si>
  <si>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</si>
  <si>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2020-ban</t>
  </si>
  <si>
    <t>1.sz. módosítás</t>
  </si>
  <si>
    <t>Módosítások összesen 2020. …..-ig</t>
  </si>
  <si>
    <t>H=(F+G)</t>
  </si>
  <si>
    <t>I=(E+H)</t>
  </si>
  <si>
    <t>Közfoglalkoztatási támogatásból vásárolt eszközök</t>
  </si>
  <si>
    <t>ÖSSZESEN: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</si>
  <si>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</si>
  <si>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</si>
  <si>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</si>
  <si>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</si>
  <si>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</si>
  <si>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</si>
  <si>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</si>
  <si>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</si>
  <si>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</si>
  <si>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</si>
  <si>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</si>
  <si>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</si>
  <si>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</si>
  <si>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</si>
  <si>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</si>
  <si>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</si>
  <si>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</si>
  <si>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</si>
  <si>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</si>
  <si>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</si>
  <si>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</si>
  <si>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</si>
  <si>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</si>
  <si>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</si>
  <si>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</si>
  <si>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</si>
  <si>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</si>
  <si>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</si>
  <si>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</si>
  <si>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Költségvetési szerv megnevezése</t>
  </si>
  <si>
    <t xml:space="preserve">Összes bevétel, kiadás 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</si>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</sst>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2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11" fillId="0" borderId="2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left" vertical="center" wrapText="1" indent="1"/>
    </xf>
    <xf numFmtId="164" fontId="15" fillId="0" borderId="19" xfId="0" applyNumberFormat="1" applyFont="1" applyBorder="1" applyAlignment="1">
      <alignment horizontal="left" wrapText="1" indent="1"/>
    </xf>
    <xf numFmtId="164" fontId="15" fillId="0" borderId="22" xfId="0" applyNumberFormat="1" applyFont="1" applyBorder="1" applyAlignment="1">
      <alignment horizontal="left" wrapText="1" indent="1"/>
    </xf>
    <xf numFmtId="164" fontId="15" fillId="0" borderId="22" xfId="0" applyNumberFormat="1" applyFont="1" applyBorder="1" applyAlignment="1">
      <alignment horizontal="left" vertical="center" wrapText="1" indent="1"/>
    </xf>
    <xf numFmtId="164" fontId="15" fillId="0" borderId="24" xfId="0" applyNumberFormat="1" applyFont="1" applyBorder="1" applyAlignment="1">
      <alignment horizontal="left" vertical="center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5" fillId="0" borderId="24" xfId="0" applyNumberFormat="1" applyFont="1" applyBorder="1" applyAlignment="1">
      <alignment horizontal="left" wrapText="1" indent="1"/>
    </xf>
    <xf numFmtId="164" fontId="15" fillId="0" borderId="26" xfId="0" applyNumberFormat="1" applyFont="1" applyBorder="1" applyAlignment="1">
      <alignment horizontal="left" vertical="center" wrapText="1" indent="1"/>
    </xf>
    <xf numFmtId="164" fontId="11" fillId="0" borderId="15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Alignment="1">
      <alignment horizontal="left" vertical="center" wrapText="1" indent="1"/>
    </xf>
    <xf numFmtId="164" fontId="13" fillId="0" borderId="24" xfId="1" applyNumberFormat="1" applyFont="1" applyBorder="1" applyAlignment="1">
      <alignment horizontal="left" vertical="center" wrapText="1" indent="6"/>
    </xf>
    <xf numFmtId="164" fontId="13" fillId="0" borderId="22" xfId="1" applyNumberFormat="1" applyFont="1" applyBorder="1" applyAlignment="1">
      <alignment horizontal="left" indent="6"/>
    </xf>
    <xf numFmtId="164" fontId="13" fillId="0" borderId="22" xfId="1" applyNumberFormat="1" applyFont="1" applyBorder="1" applyAlignment="1">
      <alignment horizontal="left" vertical="center" wrapText="1" indent="6"/>
    </xf>
    <xf numFmtId="164" fontId="13" fillId="0" borderId="24" xfId="1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6"/>
    </xf>
    <xf numFmtId="164" fontId="17" fillId="0" borderId="16" xfId="1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19" fillId="0" borderId="9" xfId="0" applyNumberFormat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48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3" xfId="0" applyNumberFormat="1" applyFont="1" applyBorder="1" applyAlignment="1">
      <alignment horizontal="left" vertical="center" wrapText="1" indent="2"/>
    </xf>
    <xf numFmtId="164" fontId="18" fillId="0" borderId="28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>
      <alignment horizontal="right" wrapText="1"/>
    </xf>
    <xf numFmtId="164" fontId="8" fillId="0" borderId="1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54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Border="1" applyAlignment="1" applyProtection="1">
      <alignment vertical="center" wrapText="1"/>
      <protection locked="0"/>
    </xf>
    <xf numFmtId="164" fontId="13" fillId="0" borderId="22" xfId="0" applyNumberFormat="1" applyFont="1" applyBorder="1" applyAlignment="1">
      <alignment vertical="center" wrapText="1"/>
    </xf>
    <xf numFmtId="164" fontId="13" fillId="0" borderId="55" xfId="0" applyNumberFormat="1" applyFont="1" applyBorder="1" applyAlignment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164" fontId="13" fillId="0" borderId="56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27" fillId="0" borderId="0" xfId="0" applyNumberFormat="1" applyFont="1" applyAlignment="1" applyProtection="1">
      <alignment horizontal="left" vertical="center" wrapText="1" readingOrder="2"/>
      <protection locked="0"/>
    </xf>
    <xf numFmtId="164" fontId="27" fillId="0" borderId="0" xfId="0" applyNumberFormat="1" applyFont="1" applyAlignment="1">
      <alignment vertical="center" wrapText="1" readingOrder="2"/>
    </xf>
    <xf numFmtId="164" fontId="8" fillId="0" borderId="44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44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8" fillId="0" borderId="0" xfId="0" applyNumberFormat="1" applyFont="1" applyAlignment="1" applyProtection="1">
      <alignment vertical="center" readingOrder="2"/>
      <protection locked="0"/>
    </xf>
    <xf numFmtId="164" fontId="7" fillId="0" borderId="0" xfId="0" applyNumberFormat="1" applyFont="1" applyAlignment="1" applyProtection="1">
      <alignment horizontal="right" readingOrder="2"/>
      <protection locked="0"/>
    </xf>
    <xf numFmtId="164" fontId="23" fillId="0" borderId="0" xfId="0" applyNumberFormat="1" applyFont="1" applyAlignment="1" applyProtection="1">
      <alignment vertical="center" readingOrder="2"/>
      <protection locked="0"/>
    </xf>
    <xf numFmtId="164" fontId="7" fillId="0" borderId="58" xfId="0" applyNumberFormat="1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vertical="center" readingOrder="2"/>
    </xf>
    <xf numFmtId="164" fontId="8" fillId="0" borderId="57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Border="1" applyAlignment="1" applyProtection="1">
      <alignment horizontal="center" vertical="center" wrapText="1"/>
      <protection locked="0"/>
    </xf>
    <xf numFmtId="164" fontId="28" fillId="0" borderId="38" xfId="0" applyNumberFormat="1" applyFont="1" applyBorder="1" applyAlignment="1" applyProtection="1">
      <alignment horizontal="center" vertical="center" wrapText="1"/>
      <protection locked="0"/>
    </xf>
    <xf numFmtId="164" fontId="28" fillId="0" borderId="17" xfId="0" applyNumberFormat="1" applyFont="1" applyBorder="1" applyAlignment="1" applyProtection="1">
      <alignment horizontal="center" vertical="center" wrapText="1"/>
      <protection locked="0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3" xfId="1" applyNumberFormat="1" applyFont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11" fillId="0" borderId="14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center" vertical="center" wrapText="1"/>
    </xf>
    <xf numFmtId="164" fontId="13" fillId="0" borderId="59" xfId="1" applyNumberFormat="1" applyFont="1" applyBorder="1" applyAlignment="1">
      <alignment horizontal="right" vertical="center" wrapText="1" indent="1"/>
    </xf>
    <xf numFmtId="164" fontId="29" fillId="0" borderId="0" xfId="0" applyNumberFormat="1" applyFont="1" applyAlignment="1">
      <alignment vertical="center" wrapText="1"/>
    </xf>
    <xf numFmtId="164" fontId="13" fillId="0" borderId="21" xfId="1" applyNumberFormat="1" applyFont="1" applyBorder="1" applyAlignment="1">
      <alignment horizontal="center" vertical="center" wrapText="1"/>
    </xf>
    <xf numFmtId="164" fontId="30" fillId="0" borderId="0" xfId="0" applyNumberFormat="1" applyFont="1" applyAlignment="1">
      <alignment vertical="center" wrapText="1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55" xfId="1" applyNumberFormat="1" applyFont="1" applyBorder="1" applyAlignment="1">
      <alignment horizontal="right" vertical="center" wrapText="1" indent="1"/>
    </xf>
    <xf numFmtId="164" fontId="13" fillId="0" borderId="56" xfId="1" applyNumberFormat="1" applyFont="1" applyBorder="1" applyAlignment="1">
      <alignment horizontal="right" vertical="center" wrapText="1" indent="1"/>
    </xf>
    <xf numFmtId="164" fontId="17" fillId="0" borderId="14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5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6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9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left" wrapText="1" indent="1"/>
    </xf>
    <xf numFmtId="164" fontId="18" fillId="0" borderId="10" xfId="1" applyNumberFormat="1" applyFont="1" applyBorder="1" applyAlignment="1">
      <alignment horizontal="right" vertical="center" wrapText="1" indent="1"/>
    </xf>
    <xf numFmtId="164" fontId="18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wrapText="1"/>
    </xf>
    <xf numFmtId="164" fontId="15" fillId="0" borderId="11" xfId="0" applyNumberFormat="1" applyFont="1" applyBorder="1" applyAlignment="1">
      <alignment wrapText="1"/>
    </xf>
    <xf numFmtId="164" fontId="15" fillId="0" borderId="18" xfId="0" applyNumberFormat="1" applyFont="1" applyBorder="1" applyAlignment="1">
      <alignment horizontal="center" wrapText="1"/>
    </xf>
    <xf numFmtId="164" fontId="15" fillId="0" borderId="21" xfId="0" applyNumberFormat="1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9" xfId="0" applyNumberFormat="1" applyFont="1" applyBorder="1" applyAlignment="1">
      <alignment horizontal="left" vertical="center" wrapText="1" indent="1"/>
    </xf>
    <xf numFmtId="164" fontId="13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164" fontId="11" fillId="0" borderId="60" xfId="1" applyNumberFormat="1" applyFont="1" applyBorder="1" applyAlignment="1">
      <alignment horizontal="right" vertical="center" wrapText="1" indent="1"/>
    </xf>
    <xf numFmtId="164" fontId="11" fillId="0" borderId="61" xfId="1" applyNumberFormat="1" applyFont="1" applyBorder="1" applyAlignment="1">
      <alignment horizontal="right" vertical="center" wrapText="1" indent="1"/>
    </xf>
    <xf numFmtId="164" fontId="31" fillId="0" borderId="0" xfId="0" applyNumberFormat="1" applyFont="1" applyAlignment="1">
      <alignment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right" vertical="center" wrapText="1" indent="1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>
      <alignment horizontal="right" vertical="center" wrapText="1" inden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11" xfId="1" applyNumberFormat="1" applyFont="1" applyBorder="1" applyAlignment="1">
      <alignment horizontal="left" vertical="center" wrapText="1" indent="6"/>
    </xf>
    <xf numFmtId="164" fontId="13" fillId="0" borderId="12" xfId="1" applyNumberFormat="1" applyFont="1" applyBorder="1" applyAlignment="1">
      <alignment horizontal="right" vertical="center" wrapText="1" indent="1"/>
    </xf>
    <xf numFmtId="164" fontId="16" fillId="0" borderId="14" xfId="0" applyNumberFormat="1" applyFont="1" applyBorder="1" applyAlignment="1">
      <alignment horizontal="right" vertical="center" wrapText="1" indent="1"/>
    </xf>
    <xf numFmtId="164" fontId="17" fillId="0" borderId="15" xfId="1" applyNumberFormat="1" applyFont="1" applyBorder="1" applyAlignment="1">
      <alignment horizontal="center" vertical="center" wrapText="1"/>
    </xf>
    <xf numFmtId="164" fontId="19" fillId="0" borderId="14" xfId="0" quotePrefix="1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2" fillId="0" borderId="0" xfId="0" applyNumberFormat="1" applyFont="1" applyAlignment="1">
      <alignment horizontal="right" vertical="center" wrapText="1" indent="1"/>
    </xf>
    <xf numFmtId="164" fontId="32" fillId="0" borderId="58" xfId="0" applyNumberFormat="1" applyFont="1" applyBorder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40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8" fillId="0" borderId="44" xfId="0" quotePrefix="1" applyNumberFormat="1" applyFont="1" applyBorder="1" applyAlignment="1" applyProtection="1">
      <alignment horizontal="right" vertical="center" readingOrder="2"/>
      <protection locked="0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vertical="center" wrapText="1"/>
      <protection locked="0"/>
    </xf>
    <xf numFmtId="164" fontId="34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62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64" xfId="0" applyNumberFormat="1" applyFont="1" applyBorder="1" applyAlignment="1" applyProtection="1">
      <alignment horizontal="center" vertical="center" wrapText="1"/>
      <protection locked="0"/>
    </xf>
    <xf numFmtId="164" fontId="8" fillId="0" borderId="54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6" fillId="0" borderId="0" xfId="0" applyNumberFormat="1" applyFont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vertical="center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18" fillId="0" borderId="3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55" xfId="0" applyNumberFormat="1" applyFont="1" applyBorder="1" applyAlignment="1">
      <alignment horizontal="righ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56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7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7" fillId="0" borderId="38" xfId="0" applyNumberFormat="1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59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55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2" fillId="0" borderId="0" xfId="0" applyNumberFormat="1" applyFont="1" applyAlignment="1">
      <alignment horizontal="right"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34" fillId="0" borderId="0" xfId="0" applyFont="1" applyAlignment="1" applyProtection="1">
      <alignment horizontal="right" vertical="top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64" xfId="0" applyFont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6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29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7" fillId="0" borderId="38" xfId="0" applyFont="1" applyBorder="1" applyAlignment="1">
      <alignment horizontal="left" wrapText="1" indent="1"/>
    </xf>
    <xf numFmtId="0" fontId="31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2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5" fillId="0" borderId="58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57" xfId="0" applyNumberFormat="1" applyFont="1" applyBorder="1" applyAlignment="1" applyProtection="1">
      <alignment horizontal="center" vertical="center" readingOrder="2"/>
      <protection locked="0"/>
    </xf>
    <xf numFmtId="164" fontId="5" fillId="0" borderId="58" xfId="0" applyNumberFormat="1" applyFont="1" applyBorder="1" applyAlignment="1" applyProtection="1">
      <alignment horizontal="center" vertical="center" readingOrder="2"/>
      <protection locked="0"/>
    </xf>
    <xf numFmtId="164" fontId="27" fillId="0" borderId="58" xfId="0" applyNumberFormat="1" applyFont="1" applyBorder="1" applyAlignment="1" applyProtection="1">
      <alignment horizontal="center" vertical="center" readingOrder="2"/>
      <protection locked="0"/>
    </xf>
    <xf numFmtId="164" fontId="27" fillId="0" borderId="17" xfId="0" applyNumberFormat="1" applyFont="1" applyBorder="1" applyAlignment="1" applyProtection="1">
      <alignment horizontal="center" vertical="center" readingOrder="2"/>
      <protection locked="0"/>
    </xf>
    <xf numFmtId="164" fontId="8" fillId="0" borderId="57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22" fillId="0" borderId="61" xfId="0" applyNumberFormat="1" applyFont="1" applyBorder="1" applyAlignment="1" applyProtection="1">
      <alignment horizontal="center" wrapText="1"/>
      <protection locked="0"/>
    </xf>
    <xf numFmtId="164" fontId="22" fillId="0" borderId="67" xfId="0" applyNumberFormat="1" applyFont="1" applyBorder="1" applyAlignment="1" applyProtection="1">
      <alignment horizontal="center"/>
      <protection locked="0"/>
    </xf>
    <xf numFmtId="164" fontId="22" fillId="0" borderId="54" xfId="0" applyNumberFormat="1" applyFont="1" applyBorder="1" applyAlignment="1" applyProtection="1">
      <alignment horizontal="center"/>
      <protection locked="0"/>
    </xf>
    <xf numFmtId="164" fontId="8" fillId="0" borderId="68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33" fillId="0" borderId="36" xfId="0" applyNumberFormat="1" applyFont="1" applyBorder="1" applyAlignment="1">
      <alignment horizontal="center" vertical="center" wrapText="1"/>
    </xf>
    <xf numFmtId="164" fontId="0" fillId="0" borderId="58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63" xfId="0" applyNumberFormat="1" applyFont="1" applyBorder="1" applyAlignment="1" applyProtection="1">
      <alignment horizontal="center" vertical="center"/>
      <protection locked="0"/>
    </xf>
    <xf numFmtId="164" fontId="5" fillId="0" borderId="65" xfId="0" applyNumberFormat="1" applyFont="1" applyBorder="1" applyAlignment="1" applyProtection="1">
      <alignment horizontal="center" vertical="center"/>
      <protection locked="0"/>
    </xf>
    <xf numFmtId="164" fontId="27" fillId="0" borderId="66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 applyProtection="1">
      <alignment horizontal="center" wrapText="1"/>
      <protection locked="0"/>
    </xf>
    <xf numFmtId="0" fontId="22" fillId="0" borderId="67" xfId="0" applyFont="1" applyBorder="1" applyAlignment="1" applyProtection="1">
      <alignment horizontal="center"/>
      <protection locked="0"/>
    </xf>
    <xf numFmtId="0" fontId="22" fillId="0" borderId="54" xfId="0" applyFont="1" applyBorder="1" applyAlignment="1" applyProtection="1">
      <alignment horizontal="center"/>
      <protection locked="0"/>
    </xf>
    <xf numFmtId="0" fontId="8" fillId="0" borderId="6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KTGVET&#201;S_M&#211;D_1_LEVEL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>
        <row r="10">
          <cell r="C10">
            <v>0</v>
          </cell>
        </row>
      </sheetData>
      <sheetData sheetId="6">
        <row r="10">
          <cell r="C10">
            <v>0</v>
          </cell>
        </row>
      </sheetData>
      <sheetData sheetId="7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>
        <row r="6">
          <cell r="E6">
            <v>331076372</v>
          </cell>
        </row>
        <row r="8">
          <cell r="E8">
            <v>4652261</v>
          </cell>
        </row>
        <row r="17">
          <cell r="C17">
            <v>0</v>
          </cell>
          <cell r="E17">
            <v>335728633</v>
          </cell>
        </row>
        <row r="18">
          <cell r="C18">
            <v>335728633</v>
          </cell>
        </row>
        <row r="19">
          <cell r="C19">
            <v>335728633</v>
          </cell>
        </row>
        <row r="24">
          <cell r="C24">
            <v>0</v>
          </cell>
        </row>
        <row r="30">
          <cell r="C30">
            <v>335728633</v>
          </cell>
          <cell r="E30">
            <v>0</v>
          </cell>
        </row>
        <row r="31">
          <cell r="C31">
            <v>335728633</v>
          </cell>
          <cell r="E31">
            <v>335728633</v>
          </cell>
        </row>
        <row r="32">
          <cell r="C32">
            <v>335728633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 xml:space="preserve"> 5 csoportos óvoda építése</v>
          </cell>
          <cell r="B8">
            <v>302703174</v>
          </cell>
          <cell r="C8" t="str">
            <v>2018-2020</v>
          </cell>
          <cell r="D8">
            <v>89920174</v>
          </cell>
          <cell r="E8">
            <v>212783000</v>
          </cell>
        </row>
        <row r="9">
          <cell r="A9" t="str">
            <v>Nyírség turisztikai kínálatának integrált fejlesztése</v>
          </cell>
          <cell r="B9">
            <v>105530000</v>
          </cell>
          <cell r="C9" t="str">
            <v>2019-2020</v>
          </cell>
          <cell r="D9">
            <v>5275000</v>
          </cell>
          <cell r="E9">
            <v>100255000</v>
          </cell>
        </row>
        <row r="10">
          <cell r="A10" t="str">
            <v>Új óvoda vízbekötése</v>
          </cell>
          <cell r="B10">
            <v>2424915</v>
          </cell>
          <cell r="C10" t="str">
            <v>2020</v>
          </cell>
          <cell r="E10">
            <v>2424915</v>
          </cell>
        </row>
        <row r="11">
          <cell r="A11" t="str">
            <v>Védőnői szoba bútor vásárlás</v>
          </cell>
          <cell r="B11">
            <v>262700</v>
          </cell>
          <cell r="C11" t="str">
            <v>2020</v>
          </cell>
          <cell r="E11">
            <v>262700</v>
          </cell>
        </row>
        <row r="12">
          <cell r="A12" t="str">
            <v>Önkormányzat tárgyi eszköz vásárlása</v>
          </cell>
          <cell r="B12">
            <v>635000</v>
          </cell>
          <cell r="C12" t="str">
            <v>2020</v>
          </cell>
          <cell r="E12">
            <v>635000</v>
          </cell>
        </row>
        <row r="13">
          <cell r="A13" t="str">
            <v>Magyar Falu projket keretén belül megvalósított óvoda udvar építés</v>
          </cell>
          <cell r="B13">
            <v>4654757</v>
          </cell>
          <cell r="C13" t="str">
            <v>2020</v>
          </cell>
          <cell r="E13">
            <v>4654757</v>
          </cell>
        </row>
        <row r="14">
          <cell r="A14" t="str">
            <v>934. hrsz ingatlan megvásárlása</v>
          </cell>
          <cell r="B14">
            <v>4000000</v>
          </cell>
          <cell r="C14" t="str">
            <v>2020</v>
          </cell>
          <cell r="D14">
            <v>100000</v>
          </cell>
          <cell r="E14">
            <v>3900000</v>
          </cell>
        </row>
        <row r="15">
          <cell r="A15" t="str">
            <v>parkoló építés</v>
          </cell>
          <cell r="B15">
            <v>5461000</v>
          </cell>
          <cell r="C15" t="str">
            <v>2020</v>
          </cell>
          <cell r="E15">
            <v>5461000</v>
          </cell>
        </row>
        <row r="16">
          <cell r="A16" t="str">
            <v>Közös Hivatal eszköz beszerzés</v>
          </cell>
          <cell r="B16">
            <v>500000</v>
          </cell>
          <cell r="C16" t="str">
            <v>2020</v>
          </cell>
          <cell r="E16">
            <v>500000</v>
          </cell>
        </row>
        <row r="17">
          <cell r="A17" t="str">
            <v>Leveleki Kastélykert Óvoda és Konyha eszközbeszerzés</v>
          </cell>
          <cell r="B17">
            <v>200000</v>
          </cell>
          <cell r="C17" t="str">
            <v>2020</v>
          </cell>
          <cell r="E17">
            <v>200000</v>
          </cell>
        </row>
      </sheetData>
      <sheetData sheetId="14"/>
      <sheetData sheetId="15"/>
      <sheetData sheetId="16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12</v>
          </cell>
        </row>
        <row r="158">
          <cell r="C158">
            <v>112</v>
          </cell>
        </row>
      </sheetData>
      <sheetData sheetId="17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10</v>
          </cell>
        </row>
        <row r="158">
          <cell r="C158">
            <v>112</v>
          </cell>
        </row>
      </sheetData>
      <sheetData sheetId="18"/>
      <sheetData sheetId="19"/>
      <sheetData sheetId="20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2020. évi</v>
          </cell>
        </row>
        <row r="9">
          <cell r="C9" t="str">
            <v>Eredetielőirányzat</v>
          </cell>
          <cell r="D9" t="str">
            <v xml:space="preserve">1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>
        <row r="5">
          <cell r="D5" t="str">
            <v xml:space="preserve">1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O166"/>
  <sheetViews>
    <sheetView view="pageBreakPreview" zoomScaleNormal="120" zoomScaleSheetLayoutView="100" workbookViewId="0">
      <selection activeCell="B173" sqref="B173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75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2020. ( ……. ) önkormányzati rendelethez</v>
      </c>
      <c r="C1" s="476"/>
      <c r="D1" s="476"/>
      <c r="E1" s="476"/>
      <c r="F1" s="476"/>
      <c r="G1" s="476"/>
      <c r="H1" s="476"/>
      <c r="I1" s="476"/>
      <c r="J1" s="476"/>
      <c r="K1" s="476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77" t="str">
        <f>CONCATENATE([1]RM_ALAPADATOK!A4)</f>
        <v/>
      </c>
      <c r="B3" s="477"/>
      <c r="C3" s="478"/>
      <c r="D3" s="477"/>
      <c r="E3" s="477"/>
      <c r="F3" s="477"/>
      <c r="G3" s="477"/>
      <c r="H3" s="477"/>
      <c r="I3" s="477"/>
      <c r="J3" s="477"/>
      <c r="K3" s="477"/>
    </row>
    <row r="4" spans="1:11">
      <c r="A4" s="477" t="str">
        <f>CONCATENATE([1]RM_ALAPADATOK!D7," ÉVI KÖLTSÉGVETÉSI RENDELET ÖSSZEVONT BEVÉTELEINEK KIADÁSAINAK MÓDOSÍTÁSA")</f>
        <v>2020. ÉVI KÖLTSÉGVETÉSI RENDELET ÖSSZEVONT BEVÉTELEINEK KIADÁSAINAK MÓDOSÍTÁSA</v>
      </c>
      <c r="B4" s="477"/>
      <c r="C4" s="478"/>
      <c r="D4" s="477"/>
      <c r="E4" s="477"/>
      <c r="F4" s="477"/>
      <c r="G4" s="477"/>
      <c r="H4" s="477"/>
      <c r="I4" s="477"/>
      <c r="J4" s="477"/>
      <c r="K4" s="477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79" t="s">
        <v>0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</row>
    <row r="7" spans="1:11" ht="15.95" customHeight="1" thickBot="1">
      <c r="A7" s="480" t="s">
        <v>1</v>
      </c>
      <c r="B7" s="48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>
      <c r="A8" s="466" t="s">
        <v>3</v>
      </c>
      <c r="B8" s="468" t="s">
        <v>4</v>
      </c>
      <c r="C8" s="470" t="str">
        <f>+CONCATENATE(LEFT([1]RM_ÖSSZEFÜGGÉSEK!A6,4),". évi")</f>
        <v>2020. évi</v>
      </c>
      <c r="D8" s="471"/>
      <c r="E8" s="472"/>
      <c r="F8" s="472"/>
      <c r="G8" s="472"/>
      <c r="H8" s="472"/>
      <c r="I8" s="472"/>
      <c r="J8" s="472"/>
      <c r="K8" s="473"/>
    </row>
    <row r="9" spans="1:11" ht="48.75" thickBot="1">
      <c r="A9" s="467"/>
      <c r="B9" s="469"/>
      <c r="C9" s="5" t="s">
        <v>5</v>
      </c>
      <c r="D9" s="6" t="s">
        <v>6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7</v>
      </c>
      <c r="J9" s="7" t="s">
        <v>8</v>
      </c>
      <c r="K9" s="8" t="s">
        <v>9</v>
      </c>
    </row>
    <row r="10" spans="1:11" s="14" customFormat="1" ht="12" customHeight="1" thickBot="1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s="19" customFormat="1" ht="12" customHeight="1" thickBot="1">
      <c r="A11" s="15" t="s">
        <v>21</v>
      </c>
      <c r="B11" s="16" t="s">
        <v>22</v>
      </c>
      <c r="C11" s="17">
        <f>[1]KV_1.1.sz.mell.!C10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302940936</v>
      </c>
    </row>
    <row r="12" spans="1:11" s="19" customFormat="1" ht="12" customHeight="1">
      <c r="A12" s="20" t="s">
        <v>23</v>
      </c>
      <c r="B12" s="21" t="s">
        <v>24</v>
      </c>
      <c r="C12" s="22">
        <f>[1]KV_1.1.sz.mell.!C11</f>
        <v>98199795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98199795</v>
      </c>
    </row>
    <row r="13" spans="1:11" s="19" customFormat="1" ht="12" customHeight="1">
      <c r="A13" s="25" t="s">
        <v>25</v>
      </c>
      <c r="B13" s="26" t="s">
        <v>26</v>
      </c>
      <c r="C13" s="27">
        <f>[1]KV_1.1.sz.mell.!C12</f>
        <v>74395850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74395850</v>
      </c>
    </row>
    <row r="14" spans="1:11" s="19" customFormat="1" ht="12" customHeight="1">
      <c r="A14" s="25" t="s">
        <v>27</v>
      </c>
      <c r="B14" s="26" t="s">
        <v>28</v>
      </c>
      <c r="C14" s="27">
        <f>[1]KV_1.1.sz.mell.!C13</f>
        <v>112395775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112395775</v>
      </c>
    </row>
    <row r="15" spans="1:11" s="19" customFormat="1" ht="12" customHeight="1">
      <c r="A15" s="25" t="s">
        <v>29</v>
      </c>
      <c r="B15" s="26" t="s">
        <v>30</v>
      </c>
      <c r="C15" s="27">
        <f>[1]KV_1.1.sz.mell.!C14</f>
        <v>3742992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3742992</v>
      </c>
    </row>
    <row r="16" spans="1:11" s="19" customFormat="1" ht="12" customHeight="1">
      <c r="A16" s="25" t="s">
        <v>31</v>
      </c>
      <c r="B16" s="29" t="s">
        <v>32</v>
      </c>
      <c r="C16" s="27">
        <f>[1]KV_1.1.sz.mell.!C15</f>
        <v>14206524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14206524</v>
      </c>
    </row>
    <row r="17" spans="1:11" s="19" customFormat="1" ht="12" customHeight="1" thickBot="1">
      <c r="A17" s="30" t="s">
        <v>33</v>
      </c>
      <c r="B17" s="31" t="s">
        <v>34</v>
      </c>
      <c r="C17" s="27">
        <f>[1]KV_1.1.sz.mell.!C16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>
      <c r="A18" s="15" t="s">
        <v>35</v>
      </c>
      <c r="B18" s="32" t="s">
        <v>36</v>
      </c>
      <c r="C18" s="17">
        <f>[1]KV_1.1.sz.mell.!C17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134056111</v>
      </c>
      <c r="K18" s="18">
        <f t="shared" si="3"/>
        <v>162784501</v>
      </c>
    </row>
    <row r="19" spans="1:11" s="19" customFormat="1" ht="12" customHeight="1">
      <c r="A19" s="20" t="s">
        <v>37</v>
      </c>
      <c r="B19" s="21" t="s">
        <v>38</v>
      </c>
      <c r="C19" s="22">
        <f>[1]KV_1.1.sz.mell.!C18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>
      <c r="A20" s="25" t="s">
        <v>39</v>
      </c>
      <c r="B20" s="26" t="s">
        <v>40</v>
      </c>
      <c r="C20" s="27">
        <f>[1]KV_1.1.sz.mell.!C19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>
      <c r="A21" s="25" t="s">
        <v>41</v>
      </c>
      <c r="B21" s="26" t="s">
        <v>42</v>
      </c>
      <c r="C21" s="27">
        <f>[1]KV_1.1.sz.mell.!C20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>
      <c r="A22" s="25" t="s">
        <v>43</v>
      </c>
      <c r="B22" s="26" t="s">
        <v>44</v>
      </c>
      <c r="C22" s="27">
        <f>[1]KV_1.1.sz.mell.!C21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>
      <c r="A23" s="25" t="s">
        <v>45</v>
      </c>
      <c r="B23" s="26" t="s">
        <v>46</v>
      </c>
      <c r="C23" s="27">
        <f>[1]KV_1.1.sz.mell.!C22</f>
        <v>28728390</v>
      </c>
      <c r="D23" s="33">
        <v>134056111</v>
      </c>
      <c r="E23" s="23"/>
      <c r="F23" s="23"/>
      <c r="G23" s="23"/>
      <c r="H23" s="23"/>
      <c r="I23" s="23"/>
      <c r="J23" s="22">
        <f t="shared" si="4"/>
        <v>134056111</v>
      </c>
      <c r="K23" s="24">
        <f t="shared" si="5"/>
        <v>162784501</v>
      </c>
    </row>
    <row r="24" spans="1:11" s="19" customFormat="1" ht="12" customHeight="1" thickBot="1">
      <c r="A24" s="30" t="s">
        <v>47</v>
      </c>
      <c r="B24" s="31" t="s">
        <v>48</v>
      </c>
      <c r="C24" s="34">
        <f>[1]KV_1.1.sz.mell.!C23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>
      <c r="A25" s="15" t="s">
        <v>49</v>
      </c>
      <c r="B25" s="16" t="s">
        <v>50</v>
      </c>
      <c r="C25" s="17">
        <f>[1]KV_1.1.sz.mell.!C24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8327800</v>
      </c>
      <c r="K25" s="18">
        <f t="shared" si="6"/>
        <v>8327800</v>
      </c>
    </row>
    <row r="26" spans="1:11" s="19" customFormat="1" ht="12" customHeight="1">
      <c r="A26" s="20" t="s">
        <v>51</v>
      </c>
      <c r="B26" s="21" t="s">
        <v>52</v>
      </c>
      <c r="C26" s="22">
        <f>[1]KV_1.1.sz.mell.!C25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>
      <c r="A27" s="25" t="s">
        <v>53</v>
      </c>
      <c r="B27" s="26" t="s">
        <v>54</v>
      </c>
      <c r="C27" s="27">
        <f>[1]KV_1.1.sz.mell.!C26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>
      <c r="A28" s="25" t="s">
        <v>55</v>
      </c>
      <c r="B28" s="26" t="s">
        <v>56</v>
      </c>
      <c r="C28" s="27">
        <f>[1]KV_1.1.sz.mell.!C27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>
      <c r="A29" s="25" t="s">
        <v>57</v>
      </c>
      <c r="B29" s="26" t="s">
        <v>58</v>
      </c>
      <c r="C29" s="27">
        <f>[1]KV_1.1.sz.mell.!C28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>
      <c r="A30" s="25" t="s">
        <v>59</v>
      </c>
      <c r="B30" s="26" t="s">
        <v>60</v>
      </c>
      <c r="C30" s="27">
        <f>[1]KV_1.1.sz.mell.!C29</f>
        <v>0</v>
      </c>
      <c r="D30" s="33">
        <v>8327800</v>
      </c>
      <c r="E30" s="23"/>
      <c r="F30" s="23"/>
      <c r="G30" s="23"/>
      <c r="H30" s="23"/>
      <c r="I30" s="23"/>
      <c r="J30" s="22">
        <f t="shared" si="7"/>
        <v>8327800</v>
      </c>
      <c r="K30" s="24">
        <f t="shared" si="8"/>
        <v>8327800</v>
      </c>
    </row>
    <row r="31" spans="1:11" s="19" customFormat="1" ht="12" customHeight="1" thickBot="1">
      <c r="A31" s="30" t="s">
        <v>61</v>
      </c>
      <c r="B31" s="37" t="s">
        <v>62</v>
      </c>
      <c r="C31" s="34">
        <f>[1]KV_1.1.sz.mell.!C30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>
      <c r="A32" s="15" t="s">
        <v>63</v>
      </c>
      <c r="B32" s="16" t="s">
        <v>64</v>
      </c>
      <c r="C32" s="39">
        <f>[1]KV_1.1.sz.mell.!C31</f>
        <v>53750000</v>
      </c>
      <c r="D32" s="39">
        <f t="shared" ref="D32:J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>+K33+K34+K35+K36+K37+K38+K39</f>
        <v>46050000</v>
      </c>
    </row>
    <row r="33" spans="1:11" s="19" customFormat="1" ht="12" customHeight="1">
      <c r="A33" s="20" t="s">
        <v>65</v>
      </c>
      <c r="B33" s="21" t="str">
        <f>[1]KV_1.1.sz.mell.!B32</f>
        <v>Építményadó</v>
      </c>
      <c r="C33" s="22">
        <f>[1]KV_1.1.sz.mell.!C32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>
      <c r="A34" s="25" t="s">
        <v>66</v>
      </c>
      <c r="B34" s="21" t="str">
        <f>[1]KV_1.1.sz.mell.!B33</f>
        <v>Idegenforgalmi adó</v>
      </c>
      <c r="C34" s="27">
        <f>[1]KV_1.1.sz.mell.!C33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>
      <c r="A35" s="25" t="s">
        <v>67</v>
      </c>
      <c r="B35" s="21" t="str">
        <f>[1]KV_1.1.sz.mell.!B34</f>
        <v>Iparűzési adó</v>
      </c>
      <c r="C35" s="27">
        <f>[1]KV_1.1.sz.mell.!C34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>
      <c r="A36" s="25" t="s">
        <v>68</v>
      </c>
      <c r="B36" s="21" t="str">
        <f>[1]KV_1.1.sz.mell.!B35</f>
        <v xml:space="preserve">Talajterhelési díj </v>
      </c>
      <c r="C36" s="27">
        <f>[1]KV_1.1.sz.mell.!C35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>
      <c r="A37" s="25" t="s">
        <v>69</v>
      </c>
      <c r="B37" s="21" t="str">
        <f>[1]KV_1.1.sz.mell.!B36</f>
        <v>Gépjárműadó</v>
      </c>
      <c r="C37" s="27">
        <f>[1]KV_1.1.sz.mell.!C36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>
      <c r="A38" s="25" t="s">
        <v>70</v>
      </c>
      <c r="B38" s="21" t="str">
        <f>[1]KV_1.1.sz.mell.!B37</f>
        <v>Egyéb adó</v>
      </c>
      <c r="C38" s="27">
        <f>[1]KV_1.1.sz.mell.!C37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>
      <c r="A39" s="30" t="s">
        <v>71</v>
      </c>
      <c r="B39" s="21" t="str">
        <f>[1]KV_1.1.sz.mell.!B38</f>
        <v>Kommunális adó</v>
      </c>
      <c r="C39" s="34">
        <f>[1]KV_1.1.sz.mell.!C38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>
      <c r="A40" s="15" t="s">
        <v>72</v>
      </c>
      <c r="B40" s="16" t="s">
        <v>73</v>
      </c>
      <c r="C40" s="17">
        <f>[1]KV_1.1.sz.mell.!C39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>
      <c r="A41" s="20" t="s">
        <v>74</v>
      </c>
      <c r="B41" s="21" t="s">
        <v>75</v>
      </c>
      <c r="C41" s="22">
        <f>[1]KV_1.1.sz.mell.!C40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>
      <c r="A42" s="25" t="s">
        <v>76</v>
      </c>
      <c r="B42" s="26" t="s">
        <v>77</v>
      </c>
      <c r="C42" s="27">
        <f>[1]KV_1.1.sz.mell.!C41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>
      <c r="A43" s="25" t="s">
        <v>78</v>
      </c>
      <c r="B43" s="26" t="s">
        <v>79</v>
      </c>
      <c r="C43" s="27">
        <f>[1]KV_1.1.sz.mell.!C42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>
      <c r="A44" s="25" t="s">
        <v>80</v>
      </c>
      <c r="B44" s="26" t="s">
        <v>81</v>
      </c>
      <c r="C44" s="27">
        <f>[1]KV_1.1.sz.mell.!C43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>
      <c r="A45" s="25" t="s">
        <v>82</v>
      </c>
      <c r="B45" s="26" t="s">
        <v>83</v>
      </c>
      <c r="C45" s="27">
        <f>[1]KV_1.1.sz.mell.!C44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>
      <c r="A46" s="25" t="s">
        <v>84</v>
      </c>
      <c r="B46" s="26" t="s">
        <v>85</v>
      </c>
      <c r="C46" s="27">
        <f>[1]KV_1.1.sz.mell.!C45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>
      <c r="A47" s="25" t="s">
        <v>86</v>
      </c>
      <c r="B47" s="26" t="s">
        <v>87</v>
      </c>
      <c r="C47" s="27">
        <f>[1]KV_1.1.sz.mell.!C46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>
      <c r="A48" s="25" t="s">
        <v>88</v>
      </c>
      <c r="B48" s="26" t="s">
        <v>89</v>
      </c>
      <c r="C48" s="27">
        <f>[1]KV_1.1.sz.mell.!C47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>
      <c r="A49" s="25" t="s">
        <v>90</v>
      </c>
      <c r="B49" s="26" t="s">
        <v>91</v>
      </c>
      <c r="C49" s="42">
        <f>[1]KV_1.1.sz.mell.!C48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>
      <c r="A50" s="30" t="s">
        <v>92</v>
      </c>
      <c r="B50" s="37" t="s">
        <v>93</v>
      </c>
      <c r="C50" s="46">
        <f>[1]KV_1.1.sz.mell.!C49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>
      <c r="A51" s="50" t="s">
        <v>94</v>
      </c>
      <c r="B51" s="51" t="s">
        <v>95</v>
      </c>
      <c r="C51" s="52">
        <f>[1]KV_1.1.sz.mell.!C50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>
      <c r="A52" s="15" t="s">
        <v>96</v>
      </c>
      <c r="B52" s="16" t="s">
        <v>97</v>
      </c>
      <c r="C52" s="17">
        <f>[1]KV_1.1.sz.mell.!C51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>
      <c r="A53" s="20" t="s">
        <v>98</v>
      </c>
      <c r="B53" s="21" t="s">
        <v>99</v>
      </c>
      <c r="C53" s="45">
        <f>[1]KV_1.1.sz.mell.!C52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5" t="s">
        <v>100</v>
      </c>
      <c r="B54" s="26" t="s">
        <v>101</v>
      </c>
      <c r="C54" s="42">
        <f>[1]KV_1.1.sz.mell.!C53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5" t="s">
        <v>102</v>
      </c>
      <c r="B55" s="26" t="s">
        <v>103</v>
      </c>
      <c r="C55" s="42">
        <f>[1]KV_1.1.sz.mell.!C54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>
      <c r="A56" s="25" t="s">
        <v>104</v>
      </c>
      <c r="B56" s="26" t="s">
        <v>105</v>
      </c>
      <c r="C56" s="42">
        <f>[1]KV_1.1.sz.mell.!C55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0" t="s">
        <v>106</v>
      </c>
      <c r="B57" s="31" t="s">
        <v>107</v>
      </c>
      <c r="C57" s="46">
        <f>[1]KV_1.1.sz.mell.!C56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108</v>
      </c>
      <c r="B58" s="16" t="s">
        <v>109</v>
      </c>
      <c r="C58" s="17">
        <f>[1]KV_1.1.sz.mell.!C57</f>
        <v>3807000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3807000</v>
      </c>
    </row>
    <row r="59" spans="1:11" s="19" customFormat="1" ht="12" customHeight="1">
      <c r="A59" s="20" t="s">
        <v>110</v>
      </c>
      <c r="B59" s="21" t="s">
        <v>111</v>
      </c>
      <c r="C59" s="22">
        <f>[1]KV_1.1.sz.mell.!C58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22.5">
      <c r="A60" s="25" t="s">
        <v>112</v>
      </c>
      <c r="B60" s="56" t="s">
        <v>113</v>
      </c>
      <c r="C60" s="27">
        <f>[1]KV_1.1.sz.mell.!C59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>
      <c r="A61" s="25" t="s">
        <v>114</v>
      </c>
      <c r="B61" s="26" t="s">
        <v>115</v>
      </c>
      <c r="C61" s="27">
        <f>[1]KV_1.1.sz.mell.!C60</f>
        <v>3807000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3807000</v>
      </c>
    </row>
    <row r="62" spans="1:11" s="19" customFormat="1" ht="12" customHeight="1" thickBot="1">
      <c r="A62" s="30" t="s">
        <v>116</v>
      </c>
      <c r="B62" s="31" t="s">
        <v>117</v>
      </c>
      <c r="C62" s="34">
        <f>[1]KV_1.1.sz.mell.!C61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>
      <c r="A63" s="15" t="s">
        <v>118</v>
      </c>
      <c r="B63" s="32" t="s">
        <v>119</v>
      </c>
      <c r="C63" s="17">
        <f>[1]KV_1.1.sz.mell.!C62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>
      <c r="A64" s="20" t="s">
        <v>120</v>
      </c>
      <c r="B64" s="21" t="s">
        <v>121</v>
      </c>
      <c r="C64" s="42">
        <f>[1]KV_1.1.sz.mell.!C63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5" t="s">
        <v>122</v>
      </c>
      <c r="B65" s="26" t="s">
        <v>123</v>
      </c>
      <c r="C65" s="42">
        <f>[1]KV_1.1.sz.mell.!C64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5" t="s">
        <v>124</v>
      </c>
      <c r="B66" s="26" t="s">
        <v>125</v>
      </c>
      <c r="C66" s="42">
        <f>[1]KV_1.1.sz.mell.!C65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0" t="s">
        <v>126</v>
      </c>
      <c r="B67" s="31" t="s">
        <v>127</v>
      </c>
      <c r="C67" s="42">
        <f>[1]KV_1.1.sz.mell.!C66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128</v>
      </c>
      <c r="B68" s="16" t="s">
        <v>129</v>
      </c>
      <c r="C68" s="39">
        <f>[1]KV_1.1.sz.mell.!C67</f>
        <v>484306424</v>
      </c>
      <c r="D68" s="39">
        <f t="shared" ref="D68:K68" si="18">+D11+D18+D25+D32+D40+D52+D58+D63</f>
        <v>151170399</v>
      </c>
      <c r="E68" s="39">
        <f t="shared" si="18"/>
        <v>0</v>
      </c>
      <c r="F68" s="39">
        <f t="shared" si="18"/>
        <v>0</v>
      </c>
      <c r="G68" s="39">
        <f t="shared" si="18"/>
        <v>0</v>
      </c>
      <c r="H68" s="39">
        <f t="shared" si="18"/>
        <v>0</v>
      </c>
      <c r="I68" s="39">
        <f t="shared" si="18"/>
        <v>0</v>
      </c>
      <c r="J68" s="39">
        <f t="shared" si="18"/>
        <v>151170399</v>
      </c>
      <c r="K68" s="40">
        <f t="shared" si="18"/>
        <v>635476823</v>
      </c>
    </row>
    <row r="69" spans="1:11" s="19" customFormat="1" ht="12" customHeight="1" thickBot="1">
      <c r="A69" s="59" t="s">
        <v>130</v>
      </c>
      <c r="B69" s="32" t="s">
        <v>131</v>
      </c>
      <c r="C69" s="17">
        <f>[1]KV_1.1.sz.mell.!C68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>
      <c r="A70" s="20" t="s">
        <v>132</v>
      </c>
      <c r="B70" s="21" t="s">
        <v>133</v>
      </c>
      <c r="C70" s="42">
        <f>[1]KV_1.1.sz.mell.!C69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5" t="s">
        <v>134</v>
      </c>
      <c r="B71" s="26" t="s">
        <v>135</v>
      </c>
      <c r="C71" s="42">
        <f>[1]KV_1.1.sz.mell.!C70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136</v>
      </c>
      <c r="B72" s="60" t="s">
        <v>137</v>
      </c>
      <c r="C72" s="52">
        <f>[1]KV_1.1.sz.mell.!C71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138</v>
      </c>
      <c r="B73" s="32" t="s">
        <v>139</v>
      </c>
      <c r="C73" s="17">
        <f>[1]KV_1.1.sz.mell.!C72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>
      <c r="A74" s="20" t="s">
        <v>140</v>
      </c>
      <c r="B74" s="21" t="s">
        <v>141</v>
      </c>
      <c r="C74" s="42">
        <f>[1]KV_1.1.sz.mell.!C73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5" t="s">
        <v>142</v>
      </c>
      <c r="B75" s="21" t="s">
        <v>143</v>
      </c>
      <c r="C75" s="42">
        <f>[1]KV_1.1.sz.mell.!C74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5" t="s">
        <v>144</v>
      </c>
      <c r="B76" s="21" t="s">
        <v>145</v>
      </c>
      <c r="C76" s="42">
        <f>[1]KV_1.1.sz.mell.!C75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0" t="s">
        <v>146</v>
      </c>
      <c r="B77" s="62" t="s">
        <v>147</v>
      </c>
      <c r="C77" s="42">
        <f>[1]KV_1.1.sz.mell.!C76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148</v>
      </c>
      <c r="B78" s="32" t="s">
        <v>149</v>
      </c>
      <c r="C78" s="17">
        <f>[1]KV_1.1.sz.mell.!C77</f>
        <v>453068876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453068876</v>
      </c>
    </row>
    <row r="79" spans="1:11" s="19" customFormat="1" ht="12" customHeight="1">
      <c r="A79" s="20" t="s">
        <v>150</v>
      </c>
      <c r="B79" s="21" t="s">
        <v>151</v>
      </c>
      <c r="C79" s="42">
        <f>[1]KV_1.1.sz.mell.!C78</f>
        <v>453068876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57">
        <f>C79+J79</f>
        <v>453068876</v>
      </c>
    </row>
    <row r="80" spans="1:11" s="19" customFormat="1" ht="12" customHeight="1" thickBot="1">
      <c r="A80" s="30" t="s">
        <v>152</v>
      </c>
      <c r="B80" s="31" t="s">
        <v>153</v>
      </c>
      <c r="C80" s="42">
        <f>[1]KV_1.1.sz.mell.!C79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154</v>
      </c>
      <c r="B81" s="32" t="s">
        <v>155</v>
      </c>
      <c r="C81" s="17">
        <f>[1]KV_1.1.sz.mell.!C80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>
      <c r="A82" s="20" t="s">
        <v>156</v>
      </c>
      <c r="B82" s="21" t="s">
        <v>157</v>
      </c>
      <c r="C82" s="42">
        <f>[1]KV_1.1.sz.mell.!C81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>
      <c r="A83" s="25" t="s">
        <v>158</v>
      </c>
      <c r="B83" s="26" t="s">
        <v>159</v>
      </c>
      <c r="C83" s="42">
        <f>[1]KV_1.1.sz.mell.!C82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0" t="s">
        <v>160</v>
      </c>
      <c r="B84" s="31" t="s">
        <v>161</v>
      </c>
      <c r="C84" s="42">
        <f>[1]KV_1.1.sz.mell.!C83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162</v>
      </c>
      <c r="B85" s="32" t="s">
        <v>163</v>
      </c>
      <c r="C85" s="17">
        <f>[1]KV_1.1.sz.mell.!C84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>
      <c r="A86" s="63" t="s">
        <v>164</v>
      </c>
      <c r="B86" s="21" t="s">
        <v>165</v>
      </c>
      <c r="C86" s="42">
        <f>[1]KV_1.1.sz.mell.!C85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>
      <c r="A87" s="64" t="s">
        <v>166</v>
      </c>
      <c r="B87" s="26" t="s">
        <v>167</v>
      </c>
      <c r="C87" s="42">
        <f>[1]KV_1.1.sz.mell.!C86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>
      <c r="A88" s="64" t="s">
        <v>168</v>
      </c>
      <c r="B88" s="26" t="s">
        <v>169</v>
      </c>
      <c r="C88" s="42">
        <f>[1]KV_1.1.sz.mell.!C87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>
      <c r="A89" s="65" t="s">
        <v>170</v>
      </c>
      <c r="B89" s="31" t="s">
        <v>171</v>
      </c>
      <c r="C89" s="42">
        <f>[1]KV_1.1.sz.mell.!C88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>
      <c r="A90" s="59" t="s">
        <v>172</v>
      </c>
      <c r="B90" s="32" t="s">
        <v>173</v>
      </c>
      <c r="C90" s="17">
        <f>[1]KV_1.1.sz.mell.!C89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>
      <c r="A91" s="59" t="s">
        <v>174</v>
      </c>
      <c r="B91" s="32" t="s">
        <v>175</v>
      </c>
      <c r="C91" s="17">
        <f>[1]KV_1.1.sz.mell.!C90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>
      <c r="A92" s="59" t="s">
        <v>176</v>
      </c>
      <c r="B92" s="32" t="s">
        <v>177</v>
      </c>
      <c r="C92" s="39">
        <f>[1]KV_1.1.sz.mell.!C91</f>
        <v>453068876</v>
      </c>
      <c r="D92" s="39">
        <f t="shared" ref="D92:K92" si="26">+D69+D73+D78+D81+D85+D91+D90</f>
        <v>0</v>
      </c>
      <c r="E92" s="39">
        <f t="shared" si="26"/>
        <v>0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0</v>
      </c>
      <c r="K92" s="40">
        <f t="shared" si="26"/>
        <v>453068876</v>
      </c>
    </row>
    <row r="93" spans="1:11" s="19" customFormat="1" ht="25.5" customHeight="1" thickBot="1">
      <c r="A93" s="67" t="s">
        <v>178</v>
      </c>
      <c r="B93" s="68" t="s">
        <v>179</v>
      </c>
      <c r="C93" s="39">
        <f>[1]KV_1.1.sz.mell.!C92</f>
        <v>937375300</v>
      </c>
      <c r="D93" s="39">
        <f t="shared" ref="D93:K93" si="27">+D68+D92</f>
        <v>151170399</v>
      </c>
      <c r="E93" s="39">
        <f t="shared" si="27"/>
        <v>0</v>
      </c>
      <c r="F93" s="39">
        <f t="shared" si="27"/>
        <v>0</v>
      </c>
      <c r="G93" s="39">
        <f t="shared" si="27"/>
        <v>0</v>
      </c>
      <c r="H93" s="39">
        <f t="shared" si="27"/>
        <v>0</v>
      </c>
      <c r="I93" s="39">
        <f t="shared" si="27"/>
        <v>0</v>
      </c>
      <c r="J93" s="39">
        <f t="shared" si="27"/>
        <v>151170399</v>
      </c>
      <c r="K93" s="40">
        <f t="shared" si="27"/>
        <v>1088545699</v>
      </c>
    </row>
    <row r="94" spans="1:11" s="19" customFormat="1" ht="30.75" customHeight="1">
      <c r="A94" s="69"/>
      <c r="B94" s="70"/>
      <c r="C94" s="71"/>
    </row>
    <row r="95" spans="1:11" ht="16.5" customHeight="1">
      <c r="A95" s="464" t="s">
        <v>180</v>
      </c>
      <c r="B95" s="464"/>
      <c r="C95" s="464"/>
      <c r="D95" s="464"/>
      <c r="E95" s="464"/>
      <c r="F95" s="464"/>
      <c r="G95" s="464"/>
      <c r="H95" s="464"/>
      <c r="I95" s="464"/>
      <c r="J95" s="464"/>
      <c r="K95" s="464"/>
    </row>
    <row r="96" spans="1:11" ht="16.5" customHeight="1" thickBot="1">
      <c r="A96" s="465" t="s">
        <v>181</v>
      </c>
      <c r="B96" s="465"/>
      <c r="C96" s="72"/>
      <c r="K96" s="72" t="str">
        <f>K7</f>
        <v>Forintban!</v>
      </c>
    </row>
    <row r="97" spans="1:11">
      <c r="A97" s="466" t="s">
        <v>3</v>
      </c>
      <c r="B97" s="468" t="s">
        <v>182</v>
      </c>
      <c r="C97" s="470" t="str">
        <f>+CONCATENATE(LEFT([1]RM_ÖSSZEFÜGGÉSEK!A6,4),". évi")</f>
        <v>2020. évi</v>
      </c>
      <c r="D97" s="471"/>
      <c r="E97" s="472"/>
      <c r="F97" s="472"/>
      <c r="G97" s="472"/>
      <c r="H97" s="472"/>
      <c r="I97" s="472"/>
      <c r="J97" s="472"/>
      <c r="K97" s="473"/>
    </row>
    <row r="98" spans="1:11" ht="39.75" customHeight="1" thickBot="1">
      <c r="A98" s="467"/>
      <c r="B98" s="469"/>
      <c r="C98" s="73" t="s">
        <v>5</v>
      </c>
      <c r="D98" s="74" t="str">
        <f>D9</f>
        <v xml:space="preserve">1 . sz. módosítás </v>
      </c>
      <c r="E98" s="74" t="str">
        <f t="shared" ref="E98:K98" si="28">E9</f>
        <v xml:space="preserve">… . sz. módosítás </v>
      </c>
      <c r="F98" s="74" t="str">
        <f t="shared" si="28"/>
        <v xml:space="preserve">… . sz. módosítás </v>
      </c>
      <c r="G98" s="74" t="str">
        <f t="shared" si="28"/>
        <v xml:space="preserve">… . sz. módosítás </v>
      </c>
      <c r="H98" s="74" t="str">
        <f t="shared" si="28"/>
        <v xml:space="preserve">… . sz. módosítás </v>
      </c>
      <c r="I98" s="74" t="str">
        <f t="shared" si="28"/>
        <v xml:space="preserve">… . sz. módosítás </v>
      </c>
      <c r="J98" s="75" t="str">
        <f t="shared" si="28"/>
        <v>Módosítások összesen</v>
      </c>
      <c r="K98" s="76" t="str">
        <f t="shared" si="28"/>
        <v>….számú módosítás utáni előirányzat</v>
      </c>
    </row>
    <row r="99" spans="1:11" s="14" customFormat="1" ht="12" customHeight="1" thickBot="1">
      <c r="A99" s="77" t="s">
        <v>10</v>
      </c>
      <c r="B99" s="78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2" customHeight="1" thickBot="1">
      <c r="A100" s="79" t="s">
        <v>21</v>
      </c>
      <c r="B100" s="80" t="s">
        <v>183</v>
      </c>
      <c r="C100" s="81">
        <f>[1]KV_1.1.sz.mell.!C98</f>
        <v>590097290</v>
      </c>
      <c r="D100" s="81">
        <f t="shared" ref="D100:K100" si="29">D101+D102+D103+D104+D105+D118</f>
        <v>140594093</v>
      </c>
      <c r="E100" s="81">
        <f t="shared" si="29"/>
        <v>0</v>
      </c>
      <c r="F100" s="81">
        <f t="shared" si="29"/>
        <v>0</v>
      </c>
      <c r="G100" s="81">
        <f t="shared" si="29"/>
        <v>0</v>
      </c>
      <c r="H100" s="81">
        <f t="shared" si="29"/>
        <v>0</v>
      </c>
      <c r="I100" s="81">
        <f t="shared" si="29"/>
        <v>0</v>
      </c>
      <c r="J100" s="81">
        <f t="shared" si="29"/>
        <v>140594093</v>
      </c>
      <c r="K100" s="82">
        <f t="shared" si="29"/>
        <v>730691383</v>
      </c>
    </row>
    <row r="101" spans="1:11" ht="12" customHeight="1">
      <c r="A101" s="83" t="s">
        <v>23</v>
      </c>
      <c r="B101" s="84" t="s">
        <v>184</v>
      </c>
      <c r="C101" s="85">
        <f>[1]KV_1.1.sz.mell.!C99</f>
        <v>222780221</v>
      </c>
      <c r="D101" s="85">
        <v>103457736</v>
      </c>
      <c r="E101" s="85"/>
      <c r="F101" s="85"/>
      <c r="G101" s="85"/>
      <c r="H101" s="85"/>
      <c r="I101" s="85"/>
      <c r="J101" s="86">
        <f t="shared" ref="J101:J120" si="30">D101+E101+F101+G101+H101+I101</f>
        <v>103457736</v>
      </c>
      <c r="K101" s="87">
        <f t="shared" ref="K101:K120" si="31">C101+J101</f>
        <v>326237957</v>
      </c>
    </row>
    <row r="102" spans="1:11" ht="12" customHeight="1">
      <c r="A102" s="25" t="s">
        <v>25</v>
      </c>
      <c r="B102" s="88" t="s">
        <v>185</v>
      </c>
      <c r="C102" s="28">
        <f>[1]KV_1.1.sz.mell.!C100</f>
        <v>35670012</v>
      </c>
      <c r="D102" s="28">
        <v>9271652</v>
      </c>
      <c r="E102" s="28"/>
      <c r="F102" s="28"/>
      <c r="G102" s="28"/>
      <c r="H102" s="28"/>
      <c r="I102" s="28"/>
      <c r="J102" s="27">
        <f t="shared" si="30"/>
        <v>9271652</v>
      </c>
      <c r="K102" s="89">
        <f t="shared" si="31"/>
        <v>44941664</v>
      </c>
    </row>
    <row r="103" spans="1:11" ht="12" customHeight="1">
      <c r="A103" s="25" t="s">
        <v>27</v>
      </c>
      <c r="B103" s="88" t="s">
        <v>186</v>
      </c>
      <c r="C103" s="35">
        <f>[1]KV_1.1.sz.mell.!C101</f>
        <v>237069855</v>
      </c>
      <c r="D103" s="35">
        <v>35417688</v>
      </c>
      <c r="E103" s="35"/>
      <c r="F103" s="35"/>
      <c r="G103" s="35"/>
      <c r="H103" s="35"/>
      <c r="I103" s="35"/>
      <c r="J103" s="34">
        <f t="shared" si="30"/>
        <v>35417688</v>
      </c>
      <c r="K103" s="90">
        <f t="shared" si="31"/>
        <v>272487543</v>
      </c>
    </row>
    <row r="104" spans="1:11" ht="12" customHeight="1">
      <c r="A104" s="25" t="s">
        <v>29</v>
      </c>
      <c r="B104" s="91" t="s">
        <v>187</v>
      </c>
      <c r="C104" s="35">
        <f>[1]KV_1.1.sz.mell.!C102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>
      <c r="A105" s="25" t="s">
        <v>188</v>
      </c>
      <c r="B105" s="92" t="s">
        <v>189</v>
      </c>
      <c r="C105" s="35">
        <f>[1]KV_1.1.sz.mell.!C103</f>
        <v>48450613</v>
      </c>
      <c r="D105" s="35">
        <f>SUM(D106:D117)</f>
        <v>-1791008</v>
      </c>
      <c r="E105" s="35"/>
      <c r="F105" s="35"/>
      <c r="G105" s="35"/>
      <c r="H105" s="35"/>
      <c r="I105" s="35"/>
      <c r="J105" s="34">
        <f t="shared" si="30"/>
        <v>-1791008</v>
      </c>
      <c r="K105" s="90">
        <f t="shared" si="31"/>
        <v>46659605</v>
      </c>
    </row>
    <row r="106" spans="1:11" ht="12" customHeight="1">
      <c r="A106" s="25" t="s">
        <v>33</v>
      </c>
      <c r="B106" s="88" t="s">
        <v>190</v>
      </c>
      <c r="C106" s="35">
        <f>[1]KV_1.1.sz.mell.!C104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>
      <c r="A107" s="25" t="s">
        <v>191</v>
      </c>
      <c r="B107" s="93" t="s">
        <v>192</v>
      </c>
      <c r="C107" s="35">
        <f>[1]KV_1.1.sz.mell.!C105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>
      <c r="A108" s="25" t="s">
        <v>193</v>
      </c>
      <c r="B108" s="93" t="s">
        <v>194</v>
      </c>
      <c r="C108" s="35">
        <f>[1]KV_1.1.sz.mell.!C106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>
      <c r="A109" s="25" t="s">
        <v>195</v>
      </c>
      <c r="B109" s="94" t="s">
        <v>196</v>
      </c>
      <c r="C109" s="35">
        <f>[1]KV_1.1.sz.mell.!C107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>
      <c r="A110" s="25" t="s">
        <v>197</v>
      </c>
      <c r="B110" s="95" t="s">
        <v>198</v>
      </c>
      <c r="C110" s="35">
        <f>[1]KV_1.1.sz.mell.!C108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9.5" customHeight="1">
      <c r="A111" s="25" t="s">
        <v>199</v>
      </c>
      <c r="B111" s="95" t="s">
        <v>200</v>
      </c>
      <c r="C111" s="35">
        <f>[1]KV_1.1.sz.mell.!C109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>
      <c r="A112" s="25" t="s">
        <v>201</v>
      </c>
      <c r="B112" s="94" t="s">
        <v>202</v>
      </c>
      <c r="C112" s="35">
        <f>[1]KV_1.1.sz.mell.!C110</f>
        <v>28950613</v>
      </c>
      <c r="D112" s="35">
        <v>2819775</v>
      </c>
      <c r="E112" s="35"/>
      <c r="F112" s="35"/>
      <c r="G112" s="35"/>
      <c r="H112" s="35"/>
      <c r="I112" s="35"/>
      <c r="J112" s="34">
        <f t="shared" si="30"/>
        <v>2819775</v>
      </c>
      <c r="K112" s="90">
        <f t="shared" si="31"/>
        <v>31770388</v>
      </c>
    </row>
    <row r="113" spans="1:11" ht="12" customHeight="1">
      <c r="A113" s="25" t="s">
        <v>203</v>
      </c>
      <c r="B113" s="94" t="s">
        <v>204</v>
      </c>
      <c r="C113" s="35">
        <f>[1]KV_1.1.sz.mell.!C111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>
      <c r="A114" s="25" t="s">
        <v>205</v>
      </c>
      <c r="B114" s="95" t="s">
        <v>206</v>
      </c>
      <c r="C114" s="35">
        <f>[1]KV_1.1.sz.mell.!C112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>
      <c r="A115" s="96" t="s">
        <v>207</v>
      </c>
      <c r="B115" s="93" t="s">
        <v>208</v>
      </c>
      <c r="C115" s="35">
        <f>[1]KV_1.1.sz.mell.!C113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>
      <c r="A116" s="25" t="s">
        <v>209</v>
      </c>
      <c r="B116" s="93" t="s">
        <v>210</v>
      </c>
      <c r="C116" s="35">
        <f>[1]KV_1.1.sz.mell.!C114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>
      <c r="A117" s="30" t="s">
        <v>211</v>
      </c>
      <c r="B117" s="93" t="s">
        <v>212</v>
      </c>
      <c r="C117" s="35">
        <f>[1]KV_1.1.sz.mell.!C115</f>
        <v>19500000</v>
      </c>
      <c r="D117" s="35">
        <v>-4803472</v>
      </c>
      <c r="E117" s="35"/>
      <c r="F117" s="35"/>
      <c r="G117" s="35"/>
      <c r="H117" s="35"/>
      <c r="I117" s="35"/>
      <c r="J117" s="34">
        <f t="shared" si="30"/>
        <v>-4803472</v>
      </c>
      <c r="K117" s="90">
        <f t="shared" si="31"/>
        <v>14696528</v>
      </c>
    </row>
    <row r="118" spans="1:11" ht="12" customHeight="1">
      <c r="A118" s="25" t="s">
        <v>213</v>
      </c>
      <c r="B118" s="91" t="s">
        <v>214</v>
      </c>
      <c r="C118" s="28">
        <f>[1]KV_1.1.sz.mell.!C116</f>
        <v>17940589</v>
      </c>
      <c r="D118" s="28">
        <f>SUM(D119:D120)</f>
        <v>-5761975</v>
      </c>
      <c r="E118" s="28"/>
      <c r="F118" s="28"/>
      <c r="G118" s="28"/>
      <c r="H118" s="28"/>
      <c r="I118" s="28"/>
      <c r="J118" s="27">
        <f t="shared" si="30"/>
        <v>-5761975</v>
      </c>
      <c r="K118" s="89">
        <f t="shared" si="31"/>
        <v>12178614</v>
      </c>
    </row>
    <row r="119" spans="1:11" ht="12" customHeight="1">
      <c r="A119" s="25" t="s">
        <v>215</v>
      </c>
      <c r="B119" s="88" t="s">
        <v>216</v>
      </c>
      <c r="C119" s="28">
        <f>[1]KV_1.1.sz.mell.!C117</f>
        <v>11940589</v>
      </c>
      <c r="D119" s="28">
        <v>-5761975</v>
      </c>
      <c r="E119" s="28"/>
      <c r="F119" s="28"/>
      <c r="G119" s="28"/>
      <c r="H119" s="28"/>
      <c r="I119" s="28"/>
      <c r="J119" s="27">
        <f t="shared" si="30"/>
        <v>-5761975</v>
      </c>
      <c r="K119" s="89">
        <f t="shared" si="31"/>
        <v>6178614</v>
      </c>
    </row>
    <row r="120" spans="1:11" ht="12" customHeight="1" thickBot="1">
      <c r="A120" s="50" t="s">
        <v>217</v>
      </c>
      <c r="B120" s="97" t="s">
        <v>218</v>
      </c>
      <c r="C120" s="98">
        <f>[1]KV_1.1.sz.mell.!C118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>
      <c r="A121" s="100" t="s">
        <v>35</v>
      </c>
      <c r="B121" s="101" t="s">
        <v>219</v>
      </c>
      <c r="C121" s="66">
        <f>[1]KV_1.1.sz.mell.!C119</f>
        <v>335728633</v>
      </c>
      <c r="D121" s="17">
        <f t="shared" ref="D121:K121" si="32">+D122+D124+D126</f>
        <v>10576306</v>
      </c>
      <c r="E121" s="102">
        <f t="shared" si="32"/>
        <v>0</v>
      </c>
      <c r="F121" s="102">
        <f t="shared" si="32"/>
        <v>0</v>
      </c>
      <c r="G121" s="102">
        <f t="shared" si="32"/>
        <v>0</v>
      </c>
      <c r="H121" s="102">
        <f t="shared" si="32"/>
        <v>0</v>
      </c>
      <c r="I121" s="102">
        <f t="shared" si="32"/>
        <v>0</v>
      </c>
      <c r="J121" s="102">
        <f t="shared" si="32"/>
        <v>10576306</v>
      </c>
      <c r="K121" s="103">
        <f t="shared" si="32"/>
        <v>346304939</v>
      </c>
    </row>
    <row r="122" spans="1:11" ht="12" customHeight="1">
      <c r="A122" s="20" t="s">
        <v>37</v>
      </c>
      <c r="B122" s="88" t="s">
        <v>220</v>
      </c>
      <c r="C122" s="41">
        <f>[1]KV_1.1.sz.mell.!C120</f>
        <v>331076372</v>
      </c>
      <c r="D122" s="41">
        <v>10576306</v>
      </c>
      <c r="E122" s="41"/>
      <c r="F122" s="41"/>
      <c r="G122" s="41"/>
      <c r="H122" s="41"/>
      <c r="I122" s="23"/>
      <c r="J122" s="22">
        <f t="shared" ref="J122:J134" si="33">D122+E122+F122+G122+H122+I122</f>
        <v>10576306</v>
      </c>
      <c r="K122" s="24">
        <f t="shared" ref="K122:K134" si="34">C122+J122</f>
        <v>341652678</v>
      </c>
    </row>
    <row r="123" spans="1:11" ht="12" customHeight="1">
      <c r="A123" s="20" t="s">
        <v>39</v>
      </c>
      <c r="B123" s="104" t="s">
        <v>221</v>
      </c>
      <c r="C123" s="41">
        <f>[1]KV_1.1.sz.mell.!C121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>
      <c r="A124" s="20" t="s">
        <v>41</v>
      </c>
      <c r="B124" s="104" t="s">
        <v>222</v>
      </c>
      <c r="C124" s="33">
        <f>[1]KV_1.1.sz.mell.!C122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>
      <c r="A125" s="20" t="s">
        <v>43</v>
      </c>
      <c r="B125" s="104" t="s">
        <v>223</v>
      </c>
      <c r="C125" s="33">
        <f>[1]KV_1.1.sz.mell.!C123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>
      <c r="A126" s="20" t="s">
        <v>45</v>
      </c>
      <c r="B126" s="31" t="s">
        <v>224</v>
      </c>
      <c r="C126" s="33">
        <f>[1]KV_1.1.sz.mell.!C124</f>
        <v>0</v>
      </c>
      <c r="D126" s="33"/>
      <c r="E126" s="33"/>
      <c r="F126" s="33"/>
      <c r="G126" s="33"/>
      <c r="H126" s="33"/>
      <c r="I126" s="28"/>
      <c r="J126" s="27">
        <f t="shared" si="33"/>
        <v>0</v>
      </c>
      <c r="K126" s="89">
        <f t="shared" si="34"/>
        <v>0</v>
      </c>
    </row>
    <row r="127" spans="1:11" ht="12" customHeight="1">
      <c r="A127" s="20" t="s">
        <v>47</v>
      </c>
      <c r="B127" s="29" t="s">
        <v>225</v>
      </c>
      <c r="C127" s="33">
        <f>[1]KV_1.1.sz.mell.!C125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>
      <c r="A128" s="20" t="s">
        <v>226</v>
      </c>
      <c r="B128" s="105" t="s">
        <v>227</v>
      </c>
      <c r="C128" s="33">
        <f>[1]KV_1.1.sz.mell.!C126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>
      <c r="A129" s="20" t="s">
        <v>228</v>
      </c>
      <c r="B129" s="95" t="s">
        <v>200</v>
      </c>
      <c r="C129" s="33">
        <f>[1]KV_1.1.sz.mell.!C127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>
      <c r="A130" s="20" t="s">
        <v>229</v>
      </c>
      <c r="B130" s="95" t="s">
        <v>230</v>
      </c>
      <c r="C130" s="33">
        <f>[1]KV_1.1.sz.mell.!C128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>
      <c r="A131" s="20" t="s">
        <v>231</v>
      </c>
      <c r="B131" s="95" t="s">
        <v>232</v>
      </c>
      <c r="C131" s="33">
        <f>[1]KV_1.1.sz.mell.!C129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>
      <c r="A132" s="20" t="s">
        <v>233</v>
      </c>
      <c r="B132" s="95" t="s">
        <v>206</v>
      </c>
      <c r="C132" s="33">
        <f>[1]KV_1.1.sz.mell.!C130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>
      <c r="A133" s="20" t="s">
        <v>234</v>
      </c>
      <c r="B133" s="95" t="s">
        <v>235</v>
      </c>
      <c r="C133" s="33">
        <f>[1]KV_1.1.sz.mell.!C131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>
      <c r="A134" s="96" t="s">
        <v>236</v>
      </c>
      <c r="B134" s="95" t="s">
        <v>237</v>
      </c>
      <c r="C134" s="106">
        <f>[1]KV_1.1.sz.mell.!C132</f>
        <v>0</v>
      </c>
      <c r="D134" s="106"/>
      <c r="E134" s="106"/>
      <c r="F134" s="106"/>
      <c r="G134" s="106"/>
      <c r="H134" s="106"/>
      <c r="I134" s="35"/>
      <c r="J134" s="34">
        <f t="shared" si="33"/>
        <v>0</v>
      </c>
      <c r="K134" s="90">
        <f t="shared" si="34"/>
        <v>0</v>
      </c>
    </row>
    <row r="135" spans="1:11" ht="12" customHeight="1" thickBot="1">
      <c r="A135" s="15" t="s">
        <v>49</v>
      </c>
      <c r="B135" s="107" t="s">
        <v>238</v>
      </c>
      <c r="C135" s="108">
        <f>[1]KV_1.1.sz.mell.!C133</f>
        <v>925825923</v>
      </c>
      <c r="D135" s="109">
        <f t="shared" ref="D135:K135" si="35">+D100+D121</f>
        <v>151170399</v>
      </c>
      <c r="E135" s="109">
        <f t="shared" si="35"/>
        <v>0</v>
      </c>
      <c r="F135" s="109">
        <f t="shared" si="35"/>
        <v>0</v>
      </c>
      <c r="G135" s="109">
        <f t="shared" si="35"/>
        <v>0</v>
      </c>
      <c r="H135" s="109">
        <f t="shared" si="35"/>
        <v>0</v>
      </c>
      <c r="I135" s="17">
        <f t="shared" si="35"/>
        <v>0</v>
      </c>
      <c r="J135" s="17">
        <f t="shared" si="35"/>
        <v>151170399</v>
      </c>
      <c r="K135" s="18">
        <f t="shared" si="35"/>
        <v>1076996322</v>
      </c>
    </row>
    <row r="136" spans="1:11" ht="12" customHeight="1" thickBot="1">
      <c r="A136" s="15" t="s">
        <v>239</v>
      </c>
      <c r="B136" s="107" t="s">
        <v>240</v>
      </c>
      <c r="C136" s="108">
        <f>[1]KV_1.1.sz.mell.!C134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>
      <c r="A137" s="20" t="s">
        <v>65</v>
      </c>
      <c r="B137" s="104" t="s">
        <v>241</v>
      </c>
      <c r="C137" s="33">
        <f>[1]KV_1.1.sz.mell.!C135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66</v>
      </c>
      <c r="B138" s="104" t="s">
        <v>242</v>
      </c>
      <c r="C138" s="33">
        <f>[1]KV_1.1.sz.mell.!C136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67</v>
      </c>
      <c r="B139" s="104" t="s">
        <v>243</v>
      </c>
      <c r="C139" s="33">
        <f>[1]KV_1.1.sz.mell.!C137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72</v>
      </c>
      <c r="B140" s="107" t="s">
        <v>244</v>
      </c>
      <c r="C140" s="108">
        <f>[1]KV_1.1.sz.mell.!C138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>
      <c r="A141" s="20" t="s">
        <v>74</v>
      </c>
      <c r="B141" s="110" t="s">
        <v>245</v>
      </c>
      <c r="C141" s="33">
        <f>[1]KV_1.1.sz.mell.!C139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>
      <c r="A142" s="20" t="s">
        <v>76</v>
      </c>
      <c r="B142" s="110" t="s">
        <v>246</v>
      </c>
      <c r="C142" s="33">
        <f>[1]KV_1.1.sz.mell.!C140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>
      <c r="A143" s="20" t="s">
        <v>78</v>
      </c>
      <c r="B143" s="110" t="s">
        <v>247</v>
      </c>
      <c r="C143" s="33">
        <f>[1]KV_1.1.sz.mell.!C141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>
      <c r="A144" s="20" t="s">
        <v>80</v>
      </c>
      <c r="B144" s="110" t="s">
        <v>248</v>
      </c>
      <c r="C144" s="33">
        <f>[1]KV_1.1.sz.mell.!C142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>
      <c r="A145" s="20" t="s">
        <v>82</v>
      </c>
      <c r="B145" s="110" t="s">
        <v>249</v>
      </c>
      <c r="C145" s="33">
        <f>[1]KV_1.1.sz.mell.!C143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>
      <c r="A146" s="96" t="s">
        <v>84</v>
      </c>
      <c r="B146" s="110" t="s">
        <v>250</v>
      </c>
      <c r="C146" s="33">
        <f>[1]KV_1.1.sz.mell.!C144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>
      <c r="A147" s="15" t="s">
        <v>96</v>
      </c>
      <c r="B147" s="107" t="s">
        <v>251</v>
      </c>
      <c r="C147" s="111">
        <f>[1]KV_1.1.sz.mell.!C145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>
      <c r="A148" s="20" t="s">
        <v>98</v>
      </c>
      <c r="B148" s="110" t="s">
        <v>252</v>
      </c>
      <c r="C148" s="33">
        <f>[1]KV_1.1.sz.mell.!C146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>
      <c r="A149" s="20" t="s">
        <v>100</v>
      </c>
      <c r="B149" s="110" t="s">
        <v>253</v>
      </c>
      <c r="C149" s="33">
        <f>[1]KV_1.1.sz.mell.!C147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>
      <c r="A150" s="20" t="s">
        <v>102</v>
      </c>
      <c r="B150" s="110" t="s">
        <v>254</v>
      </c>
      <c r="C150" s="33">
        <f>[1]KV_1.1.sz.mell.!C148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>
      <c r="A151" s="96" t="s">
        <v>104</v>
      </c>
      <c r="B151" s="113" t="s">
        <v>255</v>
      </c>
      <c r="C151" s="33">
        <f>[1]KV_1.1.sz.mell.!C149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>
      <c r="A152" s="15" t="s">
        <v>256</v>
      </c>
      <c r="B152" s="107" t="s">
        <v>257</v>
      </c>
      <c r="C152" s="114">
        <f>[1]KV_1.1.sz.mell.!C150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>
      <c r="A153" s="20" t="s">
        <v>110</v>
      </c>
      <c r="B153" s="110" t="s">
        <v>258</v>
      </c>
      <c r="C153" s="33">
        <f>[1]KV_1.1.sz.mell.!C151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>
      <c r="A154" s="20" t="s">
        <v>112</v>
      </c>
      <c r="B154" s="110" t="s">
        <v>259</v>
      </c>
      <c r="C154" s="33"/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>
      <c r="A155" s="20" t="s">
        <v>114</v>
      </c>
      <c r="B155" s="110" t="s">
        <v>260</v>
      </c>
      <c r="C155" s="33">
        <f>[1]KV_1.1.sz.mell.!C153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>
      <c r="A156" s="20" t="s">
        <v>116</v>
      </c>
      <c r="B156" s="110" t="s">
        <v>261</v>
      </c>
      <c r="C156" s="33">
        <f>[1]KV_1.1.sz.mell.!C154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>
      <c r="A157" s="20" t="s">
        <v>262</v>
      </c>
      <c r="B157" s="110" t="s">
        <v>263</v>
      </c>
      <c r="C157" s="33">
        <f>[1]KV_1.1.sz.mell.!C155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>
      <c r="A158" s="15" t="s">
        <v>118</v>
      </c>
      <c r="B158" s="107" t="s">
        <v>264</v>
      </c>
      <c r="C158" s="114">
        <f>[1]KV_1.1.sz.mell.!C156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>
      <c r="A159" s="15" t="s">
        <v>265</v>
      </c>
      <c r="B159" s="107" t="s">
        <v>266</v>
      </c>
      <c r="C159" s="114">
        <f>[1]KV_1.1.sz.mell.!C157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>
      <c r="A160" s="15" t="s">
        <v>267</v>
      </c>
      <c r="B160" s="107" t="s">
        <v>268</v>
      </c>
      <c r="C160" s="123">
        <f>[1]KV_1.1.sz.mell.!C158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269</v>
      </c>
      <c r="B161" s="130" t="s">
        <v>270</v>
      </c>
      <c r="C161" s="123">
        <f>[1]KV_1.1.sz.mell.!C159</f>
        <v>937375300</v>
      </c>
      <c r="D161" s="124">
        <f t="shared" ref="D161:K161" si="45">+D135+D160</f>
        <v>151170399</v>
      </c>
      <c r="E161" s="124">
        <f t="shared" si="45"/>
        <v>0</v>
      </c>
      <c r="F161" s="124">
        <f t="shared" si="45"/>
        <v>0</v>
      </c>
      <c r="G161" s="124">
        <f t="shared" si="45"/>
        <v>0</v>
      </c>
      <c r="H161" s="124">
        <f t="shared" si="45"/>
        <v>0</v>
      </c>
      <c r="I161" s="125">
        <f t="shared" si="45"/>
        <v>0</v>
      </c>
      <c r="J161" s="125">
        <f t="shared" si="45"/>
        <v>151170399</v>
      </c>
      <c r="K161" s="126">
        <f t="shared" si="45"/>
        <v>1088545699</v>
      </c>
    </row>
    <row r="162" spans="1:11" s="131" customFormat="1" ht="14.1" customHeight="1">
      <c r="C162" s="131">
        <f>[1]KV_1.1.sz.mell.!C160</f>
        <v>0</v>
      </c>
      <c r="K162" s="131">
        <f>K93-K161</f>
        <v>0</v>
      </c>
    </row>
    <row r="163" spans="1:11">
      <c r="A163" s="474" t="s">
        <v>271</v>
      </c>
      <c r="B163" s="474"/>
      <c r="C163" s="474"/>
      <c r="D163" s="474"/>
      <c r="E163" s="474"/>
      <c r="F163" s="474"/>
      <c r="G163" s="474"/>
      <c r="H163" s="474"/>
      <c r="I163" s="474"/>
      <c r="J163" s="474"/>
      <c r="K163" s="474"/>
    </row>
    <row r="164" spans="1:11" ht="15.2" customHeight="1" thickBot="1">
      <c r="A164" s="463" t="s">
        <v>272</v>
      </c>
      <c r="B164" s="463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273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>
        <f t="shared" si="46"/>
        <v>-441519499</v>
      </c>
    </row>
    <row r="166" spans="1:11" ht="32.450000000000003" customHeight="1" thickBot="1">
      <c r="A166" s="15" t="s">
        <v>35</v>
      </c>
      <c r="B166" s="133" t="s">
        <v>274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>
        <f t="shared" si="47"/>
        <v>441519499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34" orientation="portrait" r:id="rId1"/>
  <headerFooter alignWithMargins="0"/>
  <rowBreaks count="1" manualBreakCount="1">
    <brk id="6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O166"/>
  <sheetViews>
    <sheetView topLeftCell="A143" zoomScale="120" zoomScaleNormal="120" zoomScaleSheetLayoutView="100" workbookViewId="0">
      <selection activeCell="D38" sqref="D38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75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2020. ( ……. ) önkormányzati rendelethez</v>
      </c>
      <c r="C1" s="476"/>
      <c r="D1" s="476"/>
      <c r="E1" s="476"/>
      <c r="F1" s="476"/>
      <c r="G1" s="476"/>
      <c r="H1" s="476"/>
      <c r="I1" s="476"/>
      <c r="J1" s="476"/>
      <c r="K1" s="476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77" t="str">
        <f>CONCATENATE([1]RM_ALAPADATOK!A4)</f>
        <v/>
      </c>
      <c r="B3" s="477"/>
      <c r="C3" s="478"/>
      <c r="D3" s="477"/>
      <c r="E3" s="477"/>
      <c r="F3" s="477"/>
      <c r="G3" s="477"/>
      <c r="H3" s="477"/>
      <c r="I3" s="477"/>
      <c r="J3" s="477"/>
      <c r="K3" s="477"/>
    </row>
    <row r="4" spans="1:11">
      <c r="A4" s="477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477"/>
      <c r="C4" s="478"/>
      <c r="D4" s="477"/>
      <c r="E4" s="477"/>
      <c r="F4" s="477"/>
      <c r="G4" s="477"/>
      <c r="H4" s="477"/>
      <c r="I4" s="477"/>
      <c r="J4" s="477"/>
      <c r="K4" s="477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79" t="s">
        <v>0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</row>
    <row r="7" spans="1:11" ht="15.95" customHeight="1" thickBot="1">
      <c r="A7" s="480" t="s">
        <v>1</v>
      </c>
      <c r="B7" s="48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>
      <c r="A8" s="466" t="s">
        <v>3</v>
      </c>
      <c r="B8" s="468" t="s">
        <v>4</v>
      </c>
      <c r="C8" s="470" t="str">
        <f>+CONCATENATE(LEFT([1]RM_ÖSSZEFÜGGÉSEK!A6,4),". évi")</f>
        <v>2020. évi</v>
      </c>
      <c r="D8" s="471"/>
      <c r="E8" s="472"/>
      <c r="F8" s="472"/>
      <c r="G8" s="472"/>
      <c r="H8" s="472"/>
      <c r="I8" s="472"/>
      <c r="J8" s="472"/>
      <c r="K8" s="473"/>
    </row>
    <row r="9" spans="1:11" ht="48.75" thickBot="1">
      <c r="A9" s="467"/>
      <c r="B9" s="469"/>
      <c r="C9" s="5" t="s">
        <v>5</v>
      </c>
      <c r="D9" s="6" t="str">
        <f>[1]RM_1.1.sz.mell.!D9</f>
        <v xml:space="preserve">1 . sz. módosítás </v>
      </c>
      <c r="E9" s="6" t="str">
        <f>[1]RM_1.1.sz.mell.!E9</f>
        <v xml:space="preserve">… . sz. módosítás </v>
      </c>
      <c r="F9" s="6" t="str">
        <f>[1]RM_1.1.sz.mell.!F9</f>
        <v xml:space="preserve">… . sz. módosítás </v>
      </c>
      <c r="G9" s="6" t="str">
        <f>[1]RM_1.1.sz.mell.!G9</f>
        <v xml:space="preserve">… . sz. módosítás </v>
      </c>
      <c r="H9" s="6" t="str">
        <f>[1]RM_1.1.sz.mell.!H9</f>
        <v xml:space="preserve">… . sz. módosítás </v>
      </c>
      <c r="I9" s="6" t="str">
        <f>[1]RM_1.1.sz.mell.!I9</f>
        <v xml:space="preserve">… . sz. módosítás </v>
      </c>
      <c r="J9" s="7" t="str">
        <f>[1]RM_1.1.sz.mell.!J9</f>
        <v>Módosítások összesen</v>
      </c>
      <c r="K9" s="8" t="str">
        <f>[1]RM_1.1.sz.mell.!K9</f>
        <v>….számú módosítás utáni előirányzat</v>
      </c>
    </row>
    <row r="10" spans="1:11" s="14" customFormat="1" ht="12" customHeight="1" thickBot="1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s="19" customFormat="1" ht="12" customHeight="1" thickBot="1">
      <c r="A11" s="15" t="s">
        <v>21</v>
      </c>
      <c r="B11" s="16" t="s">
        <v>22</v>
      </c>
      <c r="C11" s="17">
        <f>[1]KV_1.2.sz.mell.!C10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302940936</v>
      </c>
    </row>
    <row r="12" spans="1:11" s="19" customFormat="1" ht="12" customHeight="1">
      <c r="A12" s="20" t="s">
        <v>23</v>
      </c>
      <c r="B12" s="21" t="s">
        <v>24</v>
      </c>
      <c r="C12" s="22">
        <f>[1]KV_1.2.sz.mell.!C11</f>
        <v>98199795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98199795</v>
      </c>
    </row>
    <row r="13" spans="1:11" s="19" customFormat="1" ht="12" customHeight="1">
      <c r="A13" s="25" t="s">
        <v>25</v>
      </c>
      <c r="B13" s="26" t="s">
        <v>26</v>
      </c>
      <c r="C13" s="27">
        <f>[1]KV_1.2.sz.mell.!C12</f>
        <v>74395850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74395850</v>
      </c>
    </row>
    <row r="14" spans="1:11" s="19" customFormat="1" ht="12" customHeight="1">
      <c r="A14" s="25" t="s">
        <v>27</v>
      </c>
      <c r="B14" s="26" t="s">
        <v>28</v>
      </c>
      <c r="C14" s="27">
        <f>[1]KV_1.2.sz.mell.!C13</f>
        <v>112395775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112395775</v>
      </c>
    </row>
    <row r="15" spans="1:11" s="19" customFormat="1" ht="12" customHeight="1">
      <c r="A15" s="25" t="s">
        <v>29</v>
      </c>
      <c r="B15" s="26" t="s">
        <v>30</v>
      </c>
      <c r="C15" s="27">
        <f>[1]KV_1.2.sz.mell.!C14</f>
        <v>3742992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3742992</v>
      </c>
    </row>
    <row r="16" spans="1:11" s="19" customFormat="1" ht="12" customHeight="1">
      <c r="A16" s="25" t="s">
        <v>31</v>
      </c>
      <c r="B16" s="29" t="s">
        <v>32</v>
      </c>
      <c r="C16" s="27">
        <f>[1]KV_1.2.sz.mell.!C15</f>
        <v>14206524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14206524</v>
      </c>
    </row>
    <row r="17" spans="1:11" s="19" customFormat="1" ht="12" customHeight="1" thickBot="1">
      <c r="A17" s="30" t="s">
        <v>33</v>
      </c>
      <c r="B17" s="31" t="s">
        <v>34</v>
      </c>
      <c r="C17" s="27">
        <f>[1]KV_1.2.sz.mell.!C16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>
      <c r="A18" s="15" t="s">
        <v>35</v>
      </c>
      <c r="B18" s="32" t="s">
        <v>36</v>
      </c>
      <c r="C18" s="17">
        <f>[1]KV_1.2.sz.mell.!C17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134056111</v>
      </c>
      <c r="K18" s="18">
        <f t="shared" si="3"/>
        <v>162784501</v>
      </c>
    </row>
    <row r="19" spans="1:11" s="19" customFormat="1" ht="12" customHeight="1">
      <c r="A19" s="20" t="s">
        <v>37</v>
      </c>
      <c r="B19" s="21" t="s">
        <v>38</v>
      </c>
      <c r="C19" s="22">
        <f>[1]KV_1.2.sz.mell.!C18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>
      <c r="A20" s="25" t="s">
        <v>39</v>
      </c>
      <c r="B20" s="26" t="s">
        <v>40</v>
      </c>
      <c r="C20" s="27">
        <f>[1]KV_1.2.sz.mell.!C19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>
      <c r="A21" s="25" t="s">
        <v>41</v>
      </c>
      <c r="B21" s="26" t="s">
        <v>42</v>
      </c>
      <c r="C21" s="27">
        <f>[1]KV_1.2.sz.mell.!C20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>
      <c r="A22" s="25" t="s">
        <v>43</v>
      </c>
      <c r="B22" s="26" t="s">
        <v>44</v>
      </c>
      <c r="C22" s="27">
        <f>[1]KV_1.2.sz.mell.!C21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>
      <c r="A23" s="25" t="s">
        <v>45</v>
      </c>
      <c r="B23" s="26" t="s">
        <v>46</v>
      </c>
      <c r="C23" s="27">
        <f>[1]KV_1.2.sz.mell.!C22</f>
        <v>28728390</v>
      </c>
      <c r="D23" s="33">
        <v>134056111</v>
      </c>
      <c r="E23" s="23"/>
      <c r="F23" s="23"/>
      <c r="G23" s="23"/>
      <c r="H23" s="23"/>
      <c r="I23" s="23"/>
      <c r="J23" s="22">
        <f t="shared" si="4"/>
        <v>134056111</v>
      </c>
      <c r="K23" s="24">
        <f t="shared" si="5"/>
        <v>162784501</v>
      </c>
    </row>
    <row r="24" spans="1:11" s="19" customFormat="1" ht="12" customHeight="1" thickBot="1">
      <c r="A24" s="30" t="s">
        <v>47</v>
      </c>
      <c r="B24" s="31" t="s">
        <v>48</v>
      </c>
      <c r="C24" s="34">
        <f>[1]KV_1.2.sz.mell.!C23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>
      <c r="A25" s="15" t="s">
        <v>49</v>
      </c>
      <c r="B25" s="16" t="s">
        <v>50</v>
      </c>
      <c r="C25" s="17">
        <f>[1]KV_1.2.sz.mell.!C24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8327800</v>
      </c>
      <c r="K25" s="18">
        <f t="shared" si="6"/>
        <v>8327800</v>
      </c>
    </row>
    <row r="26" spans="1:11" s="19" customFormat="1" ht="12" customHeight="1">
      <c r="A26" s="20" t="s">
        <v>51</v>
      </c>
      <c r="B26" s="21" t="s">
        <v>52</v>
      </c>
      <c r="C26" s="22">
        <f>[1]KV_1.2.sz.mell.!C25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>
      <c r="A27" s="25" t="s">
        <v>53</v>
      </c>
      <c r="B27" s="26" t="s">
        <v>54</v>
      </c>
      <c r="C27" s="27">
        <f>[1]KV_1.2.sz.mell.!C26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>
      <c r="A28" s="25" t="s">
        <v>55</v>
      </c>
      <c r="B28" s="26" t="s">
        <v>56</v>
      </c>
      <c r="C28" s="27">
        <f>[1]KV_1.2.sz.mell.!C27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>
      <c r="A29" s="25" t="s">
        <v>57</v>
      </c>
      <c r="B29" s="26" t="s">
        <v>58</v>
      </c>
      <c r="C29" s="27">
        <f>[1]KV_1.2.sz.mell.!C28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>
      <c r="A30" s="25" t="s">
        <v>59</v>
      </c>
      <c r="B30" s="26" t="s">
        <v>60</v>
      </c>
      <c r="C30" s="27">
        <f>[1]KV_1.2.sz.mell.!C29</f>
        <v>0</v>
      </c>
      <c r="D30" s="33">
        <v>8327800</v>
      </c>
      <c r="E30" s="23"/>
      <c r="F30" s="23"/>
      <c r="G30" s="23"/>
      <c r="H30" s="23"/>
      <c r="I30" s="23"/>
      <c r="J30" s="22">
        <f t="shared" si="7"/>
        <v>8327800</v>
      </c>
      <c r="K30" s="24">
        <f t="shared" si="8"/>
        <v>8327800</v>
      </c>
    </row>
    <row r="31" spans="1:11" s="19" customFormat="1" ht="12" customHeight="1" thickBot="1">
      <c r="A31" s="30" t="s">
        <v>61</v>
      </c>
      <c r="B31" s="37" t="s">
        <v>62</v>
      </c>
      <c r="C31" s="34">
        <f>[1]KV_1.2.sz.mell.!C30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>
      <c r="A32" s="15" t="s">
        <v>63</v>
      </c>
      <c r="B32" s="16" t="s">
        <v>64</v>
      </c>
      <c r="C32" s="39">
        <f>[1]KV_1.2.sz.mell.!C31</f>
        <v>53750000</v>
      </c>
      <c r="D32" s="39">
        <f t="shared" ref="D32:K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 t="shared" si="9"/>
        <v>46050000</v>
      </c>
    </row>
    <row r="33" spans="1:11" s="19" customFormat="1" ht="12" customHeight="1">
      <c r="A33" s="20" t="s">
        <v>65</v>
      </c>
      <c r="B33" s="21" t="str">
        <f>[1]RM_1.1.sz.mell.!B33</f>
        <v>Építményadó</v>
      </c>
      <c r="C33" s="22">
        <f>[1]KV_1.2.sz.mell.!C32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>
      <c r="A34" s="25" t="s">
        <v>66</v>
      </c>
      <c r="B34" s="21" t="str">
        <f>[1]RM_1.1.sz.mell.!B34</f>
        <v>Idegenforgalmi adó</v>
      </c>
      <c r="C34" s="27">
        <f>[1]KV_1.2.sz.mell.!C33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>
      <c r="A35" s="25" t="s">
        <v>67</v>
      </c>
      <c r="B35" s="21" t="str">
        <f>[1]RM_1.1.sz.mell.!B35</f>
        <v>Iparűzési adó</v>
      </c>
      <c r="C35" s="27">
        <f>[1]KV_1.2.sz.mell.!C34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>
      <c r="A36" s="25" t="s">
        <v>68</v>
      </c>
      <c r="B36" s="21" t="str">
        <f>[1]RM_1.1.sz.mell.!B36</f>
        <v xml:space="preserve">Talajterhelési díj </v>
      </c>
      <c r="C36" s="27">
        <f>[1]KV_1.2.sz.mell.!C35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>
      <c r="A37" s="25" t="s">
        <v>69</v>
      </c>
      <c r="B37" s="21" t="str">
        <f>[1]RM_1.1.sz.mell.!B37</f>
        <v>Gépjárműadó</v>
      </c>
      <c r="C37" s="27">
        <f>[1]KV_1.2.sz.mell.!C36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>
      <c r="A38" s="25" t="s">
        <v>70</v>
      </c>
      <c r="B38" s="21" t="str">
        <f>[1]RM_1.1.sz.mell.!B38</f>
        <v>Egyéb adó</v>
      </c>
      <c r="C38" s="27">
        <f>[1]KV_1.2.sz.mell.!C37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>
      <c r="A39" s="30" t="s">
        <v>71</v>
      </c>
      <c r="B39" s="21" t="str">
        <f>[1]RM_1.1.sz.mell.!B39</f>
        <v>Kommunális adó</v>
      </c>
      <c r="C39" s="34">
        <f>[1]KV_1.2.sz.mell.!C38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>
      <c r="A40" s="15" t="s">
        <v>72</v>
      </c>
      <c r="B40" s="16" t="s">
        <v>73</v>
      </c>
      <c r="C40" s="17">
        <f>[1]KV_1.2.sz.mell.!C39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>
      <c r="A41" s="20" t="s">
        <v>74</v>
      </c>
      <c r="B41" s="21" t="s">
        <v>75</v>
      </c>
      <c r="C41" s="22">
        <f>[1]KV_1.2.sz.mell.!C40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>
      <c r="A42" s="25" t="s">
        <v>76</v>
      </c>
      <c r="B42" s="26" t="s">
        <v>77</v>
      </c>
      <c r="C42" s="27">
        <f>[1]KV_1.2.sz.mell.!C41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>
      <c r="A43" s="25" t="s">
        <v>78</v>
      </c>
      <c r="B43" s="26" t="s">
        <v>79</v>
      </c>
      <c r="C43" s="27">
        <f>[1]KV_1.2.sz.mell.!C42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>
      <c r="A44" s="25" t="s">
        <v>80</v>
      </c>
      <c r="B44" s="26" t="s">
        <v>81</v>
      </c>
      <c r="C44" s="27">
        <f>[1]KV_1.2.sz.mell.!C43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>
      <c r="A45" s="25" t="s">
        <v>82</v>
      </c>
      <c r="B45" s="26" t="s">
        <v>83</v>
      </c>
      <c r="C45" s="27">
        <f>[1]KV_1.2.sz.mell.!C44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>
      <c r="A46" s="25" t="s">
        <v>84</v>
      </c>
      <c r="B46" s="26" t="s">
        <v>85</v>
      </c>
      <c r="C46" s="27">
        <f>[1]KV_1.2.sz.mell.!C45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>
      <c r="A47" s="25" t="s">
        <v>86</v>
      </c>
      <c r="B47" s="26" t="s">
        <v>87</v>
      </c>
      <c r="C47" s="27">
        <f>[1]KV_1.2.sz.mell.!C46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>
      <c r="A48" s="25" t="s">
        <v>88</v>
      </c>
      <c r="B48" s="26" t="s">
        <v>89</v>
      </c>
      <c r="C48" s="27">
        <f>[1]KV_1.2.sz.mell.!C47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>
      <c r="A49" s="25" t="s">
        <v>90</v>
      </c>
      <c r="B49" s="26" t="s">
        <v>91</v>
      </c>
      <c r="C49" s="42">
        <f>[1]KV_1.2.sz.mell.!C48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>
      <c r="A50" s="30" t="s">
        <v>92</v>
      </c>
      <c r="B50" s="37" t="s">
        <v>93</v>
      </c>
      <c r="C50" s="46">
        <f>[1]KV_1.2.sz.mell.!C49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>
      <c r="A51" s="50" t="s">
        <v>94</v>
      </c>
      <c r="B51" s="51" t="s">
        <v>95</v>
      </c>
      <c r="C51" s="52">
        <f>[1]KV_1.2.sz.mell.!C50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>
      <c r="A52" s="15" t="s">
        <v>96</v>
      </c>
      <c r="B52" s="16" t="s">
        <v>97</v>
      </c>
      <c r="C52" s="17">
        <f>[1]KV_1.2.sz.mell.!C51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>
      <c r="A53" s="20" t="s">
        <v>98</v>
      </c>
      <c r="B53" s="21" t="s">
        <v>99</v>
      </c>
      <c r="C53" s="45">
        <f>[1]KV_1.2.sz.mell.!C52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5" t="s">
        <v>100</v>
      </c>
      <c r="B54" s="26" t="s">
        <v>101</v>
      </c>
      <c r="C54" s="42">
        <f>[1]KV_1.2.sz.mell.!C53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5" t="s">
        <v>102</v>
      </c>
      <c r="B55" s="26" t="s">
        <v>103</v>
      </c>
      <c r="C55" s="42">
        <f>[1]KV_1.2.sz.mell.!C54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>
      <c r="A56" s="25" t="s">
        <v>104</v>
      </c>
      <c r="B56" s="26" t="s">
        <v>105</v>
      </c>
      <c r="C56" s="42">
        <f>[1]KV_1.2.sz.mell.!C55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0" t="s">
        <v>106</v>
      </c>
      <c r="B57" s="31" t="s">
        <v>107</v>
      </c>
      <c r="C57" s="46">
        <f>[1]KV_1.2.sz.mell.!C56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108</v>
      </c>
      <c r="B58" s="16" t="s">
        <v>109</v>
      </c>
      <c r="C58" s="17">
        <f>[1]KV_1.2.sz.mell.!C57</f>
        <v>3807000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3807000</v>
      </c>
    </row>
    <row r="59" spans="1:11" s="19" customFormat="1" ht="12" customHeight="1">
      <c r="A59" s="20" t="s">
        <v>110</v>
      </c>
      <c r="B59" s="21" t="s">
        <v>111</v>
      </c>
      <c r="C59" s="22">
        <f>[1]KV_1.2.sz.mell.!C58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>
      <c r="A60" s="25" t="s">
        <v>112</v>
      </c>
      <c r="B60" s="26" t="s">
        <v>113</v>
      </c>
      <c r="C60" s="27">
        <f>[1]KV_1.2.sz.mell.!C59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>
      <c r="A61" s="25" t="s">
        <v>114</v>
      </c>
      <c r="B61" s="26" t="s">
        <v>115</v>
      </c>
      <c r="C61" s="27">
        <f>[1]KV_1.2.sz.mell.!C60</f>
        <v>3807000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3807000</v>
      </c>
    </row>
    <row r="62" spans="1:11" s="19" customFormat="1" ht="12" customHeight="1" thickBot="1">
      <c r="A62" s="30" t="s">
        <v>116</v>
      </c>
      <c r="B62" s="31" t="s">
        <v>117</v>
      </c>
      <c r="C62" s="34">
        <f>[1]KV_1.2.sz.mell.!C61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>
      <c r="A63" s="15" t="s">
        <v>118</v>
      </c>
      <c r="B63" s="32" t="s">
        <v>119</v>
      </c>
      <c r="C63" s="17">
        <f>[1]KV_1.2.sz.mell.!C62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>
      <c r="A64" s="20" t="s">
        <v>120</v>
      </c>
      <c r="B64" s="21" t="s">
        <v>121</v>
      </c>
      <c r="C64" s="42">
        <f>[1]KV_1.2.sz.mell.!C63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5" t="s">
        <v>122</v>
      </c>
      <c r="B65" s="26" t="s">
        <v>123</v>
      </c>
      <c r="C65" s="42">
        <f>[1]KV_1.2.sz.mell.!C64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5" t="s">
        <v>124</v>
      </c>
      <c r="B66" s="26" t="s">
        <v>125</v>
      </c>
      <c r="C66" s="42">
        <f>[1]KV_1.2.sz.mell.!C65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0" t="s">
        <v>126</v>
      </c>
      <c r="B67" s="31" t="s">
        <v>127</v>
      </c>
      <c r="C67" s="42">
        <f>[1]KV_1.2.sz.mell.!C66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128</v>
      </c>
      <c r="B68" s="16" t="s">
        <v>129</v>
      </c>
      <c r="C68" s="39">
        <f>[1]KV_1.2.sz.mell.!C67</f>
        <v>484306424</v>
      </c>
      <c r="D68" s="39">
        <f t="shared" ref="D68:K68" si="18">+D11+D18+D25+D32+D40+D52+D58+D63</f>
        <v>151170399</v>
      </c>
      <c r="E68" s="39">
        <f t="shared" si="18"/>
        <v>0</v>
      </c>
      <c r="F68" s="39">
        <f t="shared" si="18"/>
        <v>0</v>
      </c>
      <c r="G68" s="39">
        <f t="shared" si="18"/>
        <v>0</v>
      </c>
      <c r="H68" s="39">
        <f t="shared" si="18"/>
        <v>0</v>
      </c>
      <c r="I68" s="39">
        <f t="shared" si="18"/>
        <v>0</v>
      </c>
      <c r="J68" s="39">
        <f t="shared" si="18"/>
        <v>151170399</v>
      </c>
      <c r="K68" s="40">
        <f t="shared" si="18"/>
        <v>635476823</v>
      </c>
    </row>
    <row r="69" spans="1:11" s="19" customFormat="1" ht="12" customHeight="1" thickBot="1">
      <c r="A69" s="59" t="s">
        <v>130</v>
      </c>
      <c r="B69" s="32" t="s">
        <v>131</v>
      </c>
      <c r="C69" s="17">
        <f>[1]KV_1.2.sz.mell.!C68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>
      <c r="A70" s="20" t="s">
        <v>132</v>
      </c>
      <c r="B70" s="21" t="s">
        <v>133</v>
      </c>
      <c r="C70" s="42">
        <f>[1]KV_1.2.sz.mell.!C69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5" t="s">
        <v>134</v>
      </c>
      <c r="B71" s="26" t="s">
        <v>135</v>
      </c>
      <c r="C71" s="42">
        <f>[1]KV_1.2.sz.mell.!C70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136</v>
      </c>
      <c r="B72" s="60" t="s">
        <v>137</v>
      </c>
      <c r="C72" s="52">
        <f>[1]KV_1.2.sz.mell.!C71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138</v>
      </c>
      <c r="B73" s="32" t="s">
        <v>139</v>
      </c>
      <c r="C73" s="17">
        <f>[1]KV_1.2.sz.mell.!C72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>
      <c r="A74" s="20" t="s">
        <v>140</v>
      </c>
      <c r="B74" s="21" t="s">
        <v>141</v>
      </c>
      <c r="C74" s="42">
        <f>[1]KV_1.2.sz.mell.!C73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5" t="s">
        <v>142</v>
      </c>
      <c r="B75" s="21" t="s">
        <v>143</v>
      </c>
      <c r="C75" s="42">
        <f>[1]KV_1.2.sz.mell.!C74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5" t="s">
        <v>144</v>
      </c>
      <c r="B76" s="21" t="s">
        <v>145</v>
      </c>
      <c r="C76" s="42">
        <f>[1]KV_1.2.sz.mell.!C75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0" t="s">
        <v>146</v>
      </c>
      <c r="B77" s="62" t="s">
        <v>147</v>
      </c>
      <c r="C77" s="42">
        <f>[1]KV_1.2.sz.mell.!C76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148</v>
      </c>
      <c r="B78" s="32" t="s">
        <v>149</v>
      </c>
      <c r="C78" s="17">
        <f>[1]KV_1.2.sz.mell.!C77</f>
        <v>453068876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453068876</v>
      </c>
    </row>
    <row r="79" spans="1:11" s="19" customFormat="1" ht="12" customHeight="1">
      <c r="A79" s="20" t="s">
        <v>150</v>
      </c>
      <c r="B79" s="21" t="s">
        <v>151</v>
      </c>
      <c r="C79" s="42">
        <f>[1]KV_1.2.sz.mell.!C78</f>
        <v>453068876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57">
        <f>C79+J79</f>
        <v>453068876</v>
      </c>
    </row>
    <row r="80" spans="1:11" s="19" customFormat="1" ht="12" customHeight="1" thickBot="1">
      <c r="A80" s="30" t="s">
        <v>152</v>
      </c>
      <c r="B80" s="31" t="s">
        <v>153</v>
      </c>
      <c r="C80" s="42">
        <f>[1]KV_1.2.sz.mell.!C79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154</v>
      </c>
      <c r="B81" s="32" t="s">
        <v>155</v>
      </c>
      <c r="C81" s="17">
        <f>[1]KV_1.2.sz.mell.!C80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>
      <c r="A82" s="20" t="s">
        <v>156</v>
      </c>
      <c r="B82" s="21" t="s">
        <v>157</v>
      </c>
      <c r="C82" s="42">
        <f>[1]KV_1.2.sz.mell.!C81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>
      <c r="A83" s="25" t="s">
        <v>158</v>
      </c>
      <c r="B83" s="26" t="s">
        <v>159</v>
      </c>
      <c r="C83" s="42">
        <f>[1]KV_1.2.sz.mell.!C82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0" t="s">
        <v>160</v>
      </c>
      <c r="B84" s="31" t="s">
        <v>161</v>
      </c>
      <c r="C84" s="42">
        <f>[1]KV_1.2.sz.mell.!C83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162</v>
      </c>
      <c r="B85" s="32" t="s">
        <v>163</v>
      </c>
      <c r="C85" s="17">
        <f>[1]KV_1.2.sz.mell.!C84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>
      <c r="A86" s="63" t="s">
        <v>164</v>
      </c>
      <c r="B86" s="21" t="s">
        <v>165</v>
      </c>
      <c r="C86" s="42">
        <f>[1]KV_1.2.sz.mell.!C85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>
      <c r="A87" s="64" t="s">
        <v>166</v>
      </c>
      <c r="B87" s="26" t="s">
        <v>167</v>
      </c>
      <c r="C87" s="42">
        <f>[1]KV_1.2.sz.mell.!C86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>
      <c r="A88" s="64" t="s">
        <v>168</v>
      </c>
      <c r="B88" s="26" t="s">
        <v>169</v>
      </c>
      <c r="C88" s="42">
        <f>[1]KV_1.2.sz.mell.!C87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>
      <c r="A89" s="65" t="s">
        <v>170</v>
      </c>
      <c r="B89" s="31" t="s">
        <v>171</v>
      </c>
      <c r="C89" s="42">
        <f>[1]KV_1.2.sz.mell.!C88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>
      <c r="A90" s="59" t="s">
        <v>172</v>
      </c>
      <c r="B90" s="32" t="s">
        <v>173</v>
      </c>
      <c r="C90" s="17">
        <f>[1]KV_1.2.sz.mell.!C89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>
      <c r="A91" s="59" t="s">
        <v>174</v>
      </c>
      <c r="B91" s="32" t="s">
        <v>175</v>
      </c>
      <c r="C91" s="17">
        <f>[1]KV_1.2.sz.mell.!C90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>
      <c r="A92" s="59" t="s">
        <v>176</v>
      </c>
      <c r="B92" s="32" t="s">
        <v>177</v>
      </c>
      <c r="C92" s="39">
        <f>[1]KV_1.2.sz.mell.!C91</f>
        <v>453068876</v>
      </c>
      <c r="D92" s="39">
        <f t="shared" ref="D92:K92" si="26">+D69+D73+D78+D81+D85+D91+D90</f>
        <v>0</v>
      </c>
      <c r="E92" s="39">
        <f t="shared" si="26"/>
        <v>0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0</v>
      </c>
      <c r="K92" s="40">
        <f t="shared" si="26"/>
        <v>453068876</v>
      </c>
    </row>
    <row r="93" spans="1:11" s="19" customFormat="1" ht="25.5" customHeight="1" thickBot="1">
      <c r="A93" s="67" t="s">
        <v>178</v>
      </c>
      <c r="B93" s="68" t="s">
        <v>179</v>
      </c>
      <c r="C93" s="39">
        <f>[1]KV_1.2.sz.mell.!C92</f>
        <v>937375300</v>
      </c>
      <c r="D93" s="39">
        <f t="shared" ref="D93:K93" si="27">+D68+D92</f>
        <v>151170399</v>
      </c>
      <c r="E93" s="39">
        <f t="shared" si="27"/>
        <v>0</v>
      </c>
      <c r="F93" s="39">
        <f t="shared" si="27"/>
        <v>0</v>
      </c>
      <c r="G93" s="39">
        <f t="shared" si="27"/>
        <v>0</v>
      </c>
      <c r="H93" s="39">
        <f t="shared" si="27"/>
        <v>0</v>
      </c>
      <c r="I93" s="39">
        <f t="shared" si="27"/>
        <v>0</v>
      </c>
      <c r="J93" s="39">
        <f t="shared" si="27"/>
        <v>151170399</v>
      </c>
      <c r="K93" s="40">
        <f t="shared" si="27"/>
        <v>1088545699</v>
      </c>
    </row>
    <row r="94" spans="1:11" s="19" customFormat="1" ht="30.75" customHeight="1">
      <c r="A94" s="69"/>
      <c r="B94" s="70"/>
      <c r="C94" s="71"/>
    </row>
    <row r="95" spans="1:11" ht="16.5" customHeight="1">
      <c r="A95" s="464" t="s">
        <v>180</v>
      </c>
      <c r="B95" s="464"/>
      <c r="C95" s="464"/>
      <c r="D95" s="464"/>
      <c r="E95" s="464"/>
      <c r="F95" s="464"/>
      <c r="G95" s="464"/>
      <c r="H95" s="464"/>
      <c r="I95" s="464"/>
      <c r="J95" s="464"/>
      <c r="K95" s="464"/>
    </row>
    <row r="96" spans="1:11" ht="16.5" customHeight="1" thickBot="1">
      <c r="A96" s="465" t="s">
        <v>181</v>
      </c>
      <c r="B96" s="465"/>
      <c r="C96" s="72"/>
      <c r="K96" s="72" t="str">
        <f>K7</f>
        <v>Forintban!</v>
      </c>
    </row>
    <row r="97" spans="1:11">
      <c r="A97" s="466" t="s">
        <v>3</v>
      </c>
      <c r="B97" s="468" t="s">
        <v>182</v>
      </c>
      <c r="C97" s="470" t="str">
        <f>+CONCATENATE(LEFT([1]RM_ÖSSZEFÜGGÉSEK!A6,4),". évi")</f>
        <v>2020. évi</v>
      </c>
      <c r="D97" s="471"/>
      <c r="E97" s="472"/>
      <c r="F97" s="472"/>
      <c r="G97" s="472"/>
      <c r="H97" s="472"/>
      <c r="I97" s="472"/>
      <c r="J97" s="472"/>
      <c r="K97" s="473"/>
    </row>
    <row r="98" spans="1:11" ht="48.75" thickBot="1">
      <c r="A98" s="467"/>
      <c r="B98" s="469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s="14" customFormat="1" ht="12" customHeight="1" thickBot="1">
      <c r="A99" s="77" t="s">
        <v>10</v>
      </c>
      <c r="B99" s="78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2" customHeight="1" thickBot="1">
      <c r="A100" s="79" t="s">
        <v>21</v>
      </c>
      <c r="B100" s="80" t="s">
        <v>183</v>
      </c>
      <c r="C100" s="81">
        <f>[1]KV_1.2.sz.mell.!C98</f>
        <v>590097290</v>
      </c>
      <c r="D100" s="81">
        <f t="shared" ref="D100:K100" si="29">D101+D102+D103+D104+D105+D118</f>
        <v>140594093</v>
      </c>
      <c r="E100" s="81">
        <f t="shared" si="29"/>
        <v>0</v>
      </c>
      <c r="F100" s="81">
        <f t="shared" si="29"/>
        <v>0</v>
      </c>
      <c r="G100" s="81">
        <f t="shared" si="29"/>
        <v>0</v>
      </c>
      <c r="H100" s="81">
        <f t="shared" si="29"/>
        <v>0</v>
      </c>
      <c r="I100" s="81">
        <f t="shared" si="29"/>
        <v>0</v>
      </c>
      <c r="J100" s="81">
        <f t="shared" si="29"/>
        <v>140594093</v>
      </c>
      <c r="K100" s="82">
        <f t="shared" si="29"/>
        <v>730691383</v>
      </c>
    </row>
    <row r="101" spans="1:11" ht="12" customHeight="1">
      <c r="A101" s="83" t="s">
        <v>23</v>
      </c>
      <c r="B101" s="84" t="s">
        <v>184</v>
      </c>
      <c r="C101" s="86">
        <f>[1]KV_1.2.sz.mell.!C99</f>
        <v>222780221</v>
      </c>
      <c r="D101" s="85">
        <v>103457736</v>
      </c>
      <c r="E101" s="85"/>
      <c r="F101" s="85"/>
      <c r="G101" s="85"/>
      <c r="H101" s="85"/>
      <c r="I101" s="85"/>
      <c r="J101" s="86">
        <f t="shared" ref="J101:J120" si="30">D101+E101+F101+G101+H101+I101</f>
        <v>103457736</v>
      </c>
      <c r="K101" s="87">
        <f t="shared" ref="K101:K120" si="31">C101+J101</f>
        <v>326237957</v>
      </c>
    </row>
    <row r="102" spans="1:11" ht="12" customHeight="1">
      <c r="A102" s="25" t="s">
        <v>25</v>
      </c>
      <c r="B102" s="88" t="s">
        <v>185</v>
      </c>
      <c r="C102" s="27">
        <f>[1]KV_1.2.sz.mell.!C100</f>
        <v>35670012</v>
      </c>
      <c r="D102" s="28">
        <v>9271652</v>
      </c>
      <c r="E102" s="28"/>
      <c r="F102" s="28"/>
      <c r="G102" s="28"/>
      <c r="H102" s="28"/>
      <c r="I102" s="28"/>
      <c r="J102" s="27">
        <f t="shared" si="30"/>
        <v>9271652</v>
      </c>
      <c r="K102" s="89">
        <f t="shared" si="31"/>
        <v>44941664</v>
      </c>
    </row>
    <row r="103" spans="1:11" ht="12" customHeight="1">
      <c r="A103" s="25" t="s">
        <v>27</v>
      </c>
      <c r="B103" s="88" t="s">
        <v>186</v>
      </c>
      <c r="C103" s="34">
        <f>[1]KV_1.2.sz.mell.!C101</f>
        <v>237069855</v>
      </c>
      <c r="D103" s="35">
        <v>35417688</v>
      </c>
      <c r="E103" s="35"/>
      <c r="F103" s="35"/>
      <c r="G103" s="35"/>
      <c r="H103" s="35"/>
      <c r="I103" s="35"/>
      <c r="J103" s="34">
        <f t="shared" si="30"/>
        <v>35417688</v>
      </c>
      <c r="K103" s="90">
        <f t="shared" si="31"/>
        <v>272487543</v>
      </c>
    </row>
    <row r="104" spans="1:11" ht="12" customHeight="1">
      <c r="A104" s="25" t="s">
        <v>29</v>
      </c>
      <c r="B104" s="91" t="s">
        <v>187</v>
      </c>
      <c r="C104" s="34">
        <f>[1]KV_1.2.sz.mell.!C102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>
      <c r="A105" s="25" t="s">
        <v>188</v>
      </c>
      <c r="B105" s="92" t="s">
        <v>189</v>
      </c>
      <c r="C105" s="34">
        <f>[1]KV_1.2.sz.mell.!C103</f>
        <v>48450613</v>
      </c>
      <c r="D105" s="35">
        <f>SUM(D106:D117)</f>
        <v>-1791008</v>
      </c>
      <c r="E105" s="35"/>
      <c r="F105" s="35"/>
      <c r="G105" s="35"/>
      <c r="H105" s="35"/>
      <c r="I105" s="35"/>
      <c r="J105" s="34">
        <f t="shared" si="30"/>
        <v>-1791008</v>
      </c>
      <c r="K105" s="90">
        <f t="shared" si="31"/>
        <v>46659605</v>
      </c>
    </row>
    <row r="106" spans="1:11" ht="12" customHeight="1">
      <c r="A106" s="25" t="s">
        <v>33</v>
      </c>
      <c r="B106" s="88" t="s">
        <v>190</v>
      </c>
      <c r="C106" s="34">
        <f>[1]KV_1.2.sz.mell.!C104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>
      <c r="A107" s="25" t="s">
        <v>191</v>
      </c>
      <c r="B107" s="93" t="s">
        <v>192</v>
      </c>
      <c r="C107" s="34">
        <f>[1]KV_1.2.sz.mell.!C105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>
      <c r="A108" s="25" t="s">
        <v>193</v>
      </c>
      <c r="B108" s="93" t="s">
        <v>194</v>
      </c>
      <c r="C108" s="34">
        <f>[1]KV_1.2.sz.mell.!C106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>
      <c r="A109" s="25" t="s">
        <v>195</v>
      </c>
      <c r="B109" s="94" t="s">
        <v>196</v>
      </c>
      <c r="C109" s="34">
        <f>[1]KV_1.2.sz.mell.!C107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>
      <c r="A110" s="25" t="s">
        <v>197</v>
      </c>
      <c r="B110" s="95" t="s">
        <v>198</v>
      </c>
      <c r="C110" s="34">
        <f>[1]KV_1.2.sz.mell.!C108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8.75" customHeight="1">
      <c r="A111" s="25" t="s">
        <v>199</v>
      </c>
      <c r="B111" s="95" t="s">
        <v>200</v>
      </c>
      <c r="C111" s="34">
        <f>[1]KV_1.2.sz.mell.!C109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>
      <c r="A112" s="25" t="s">
        <v>201</v>
      </c>
      <c r="B112" s="94" t="s">
        <v>202</v>
      </c>
      <c r="C112" s="34">
        <f>[1]KV_1.2.sz.mell.!C110</f>
        <v>28950613</v>
      </c>
      <c r="D112" s="35">
        <v>2819775</v>
      </c>
      <c r="E112" s="35"/>
      <c r="F112" s="35"/>
      <c r="G112" s="35"/>
      <c r="H112" s="35"/>
      <c r="I112" s="35"/>
      <c r="J112" s="34">
        <f t="shared" si="30"/>
        <v>2819775</v>
      </c>
      <c r="K112" s="90">
        <f t="shared" si="31"/>
        <v>31770388</v>
      </c>
    </row>
    <row r="113" spans="1:11" ht="12" customHeight="1">
      <c r="A113" s="25" t="s">
        <v>203</v>
      </c>
      <c r="B113" s="94" t="s">
        <v>204</v>
      </c>
      <c r="C113" s="34">
        <f>[1]KV_1.2.sz.mell.!C111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>
      <c r="A114" s="25" t="s">
        <v>205</v>
      </c>
      <c r="B114" s="95" t="s">
        <v>206</v>
      </c>
      <c r="C114" s="34">
        <f>[1]KV_1.2.sz.mell.!C112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>
      <c r="A115" s="96" t="s">
        <v>207</v>
      </c>
      <c r="B115" s="93" t="s">
        <v>208</v>
      </c>
      <c r="C115" s="34">
        <f>[1]KV_1.2.sz.mell.!C113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>
      <c r="A116" s="25" t="s">
        <v>209</v>
      </c>
      <c r="B116" s="93" t="s">
        <v>210</v>
      </c>
      <c r="C116" s="34">
        <f>[1]KV_1.2.sz.mell.!C114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>
      <c r="A117" s="30" t="s">
        <v>211</v>
      </c>
      <c r="B117" s="93" t="s">
        <v>212</v>
      </c>
      <c r="C117" s="34">
        <f>[1]KV_1.2.sz.mell.!C115</f>
        <v>19500000</v>
      </c>
      <c r="D117" s="35">
        <v>-4803472</v>
      </c>
      <c r="E117" s="35"/>
      <c r="F117" s="35"/>
      <c r="G117" s="35"/>
      <c r="H117" s="35"/>
      <c r="I117" s="35"/>
      <c r="J117" s="34">
        <f t="shared" si="30"/>
        <v>-4803472</v>
      </c>
      <c r="K117" s="90">
        <f t="shared" si="31"/>
        <v>14696528</v>
      </c>
    </row>
    <row r="118" spans="1:11" ht="12" customHeight="1">
      <c r="A118" s="25" t="s">
        <v>213</v>
      </c>
      <c r="B118" s="91" t="s">
        <v>214</v>
      </c>
      <c r="C118" s="27">
        <f>[1]KV_1.2.sz.mell.!C116</f>
        <v>17940589</v>
      </c>
      <c r="D118" s="28">
        <f>SUM(D119:D120)</f>
        <v>-5761975</v>
      </c>
      <c r="E118" s="28"/>
      <c r="F118" s="28"/>
      <c r="G118" s="28"/>
      <c r="H118" s="28"/>
      <c r="I118" s="28"/>
      <c r="J118" s="27">
        <f t="shared" si="30"/>
        <v>-5761975</v>
      </c>
      <c r="K118" s="89">
        <f t="shared" si="31"/>
        <v>12178614</v>
      </c>
    </row>
    <row r="119" spans="1:11" ht="12" customHeight="1">
      <c r="A119" s="25" t="s">
        <v>215</v>
      </c>
      <c r="B119" s="88" t="s">
        <v>216</v>
      </c>
      <c r="C119" s="27">
        <f>[1]KV_1.2.sz.mell.!C117</f>
        <v>11940589</v>
      </c>
      <c r="D119" s="28">
        <v>-5761975</v>
      </c>
      <c r="E119" s="28"/>
      <c r="F119" s="28"/>
      <c r="G119" s="28"/>
      <c r="H119" s="28"/>
      <c r="I119" s="28"/>
      <c r="J119" s="27">
        <f t="shared" si="30"/>
        <v>-5761975</v>
      </c>
      <c r="K119" s="89">
        <f t="shared" si="31"/>
        <v>6178614</v>
      </c>
    </row>
    <row r="120" spans="1:11" ht="12" customHeight="1" thickBot="1">
      <c r="A120" s="50" t="s">
        <v>217</v>
      </c>
      <c r="B120" s="97" t="s">
        <v>218</v>
      </c>
      <c r="C120" s="99">
        <f>[1]KV_1.2.sz.mell.!C118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>
      <c r="A121" s="100" t="s">
        <v>35</v>
      </c>
      <c r="B121" s="101" t="s">
        <v>219</v>
      </c>
      <c r="C121" s="17">
        <f>[1]KV_1.2.sz.mell.!C119</f>
        <v>335728633</v>
      </c>
      <c r="D121" s="17">
        <f t="shared" ref="D121:K121" si="32">+D122+D124+D126</f>
        <v>10576306</v>
      </c>
      <c r="E121" s="102">
        <f t="shared" si="32"/>
        <v>0</v>
      </c>
      <c r="F121" s="102">
        <f t="shared" si="32"/>
        <v>0</v>
      </c>
      <c r="G121" s="102">
        <f t="shared" si="32"/>
        <v>0</v>
      </c>
      <c r="H121" s="102">
        <f t="shared" si="32"/>
        <v>0</v>
      </c>
      <c r="I121" s="102">
        <f t="shared" si="32"/>
        <v>0</v>
      </c>
      <c r="J121" s="102">
        <f t="shared" si="32"/>
        <v>10576306</v>
      </c>
      <c r="K121" s="103">
        <f t="shared" si="32"/>
        <v>346304939</v>
      </c>
    </row>
    <row r="122" spans="1:11" ht="12" customHeight="1">
      <c r="A122" s="20" t="s">
        <v>37</v>
      </c>
      <c r="B122" s="88" t="s">
        <v>220</v>
      </c>
      <c r="C122" s="136">
        <f>[1]KV_1.2.sz.mell.!C120</f>
        <v>331076372</v>
      </c>
      <c r="D122" s="41">
        <v>10576306</v>
      </c>
      <c r="E122" s="41"/>
      <c r="F122" s="41"/>
      <c r="G122" s="41"/>
      <c r="H122" s="41"/>
      <c r="I122" s="23"/>
      <c r="J122" s="22">
        <f t="shared" ref="J122:J134" si="33">D122+E122+F122+G122+H122+I122</f>
        <v>10576306</v>
      </c>
      <c r="K122" s="24">
        <f t="shared" ref="K122:K134" si="34">C122+J122</f>
        <v>341652678</v>
      </c>
    </row>
    <row r="123" spans="1:11" ht="12" customHeight="1">
      <c r="A123" s="20" t="s">
        <v>39</v>
      </c>
      <c r="B123" s="104" t="s">
        <v>221</v>
      </c>
      <c r="C123" s="136">
        <f>[1]KV_1.2.sz.mell.!C121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>
      <c r="A124" s="20" t="s">
        <v>41</v>
      </c>
      <c r="B124" s="104" t="s">
        <v>222</v>
      </c>
      <c r="C124" s="137">
        <f>[1]KV_1.2.sz.mell.!C122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>
      <c r="A125" s="20" t="s">
        <v>43</v>
      </c>
      <c r="B125" s="104" t="s">
        <v>223</v>
      </c>
      <c r="C125" s="137">
        <f>[1]KV_1.2.sz.mell.!C123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>
      <c r="A126" s="20" t="s">
        <v>45</v>
      </c>
      <c r="B126" s="31" t="s">
        <v>224</v>
      </c>
      <c r="C126" s="137">
        <f>[1]KV_1.2.sz.mell.!C124</f>
        <v>0</v>
      </c>
      <c r="D126" s="33"/>
      <c r="E126" s="33"/>
      <c r="F126" s="33"/>
      <c r="G126" s="33"/>
      <c r="H126" s="33"/>
      <c r="I126" s="28"/>
      <c r="J126" s="27">
        <f t="shared" si="33"/>
        <v>0</v>
      </c>
      <c r="K126" s="89">
        <f t="shared" si="34"/>
        <v>0</v>
      </c>
    </row>
    <row r="127" spans="1:11" ht="12" customHeight="1">
      <c r="A127" s="20" t="s">
        <v>47</v>
      </c>
      <c r="B127" s="29" t="s">
        <v>225</v>
      </c>
      <c r="C127" s="137">
        <f>[1]KV_1.2.sz.mell.!C125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>
      <c r="A128" s="20" t="s">
        <v>226</v>
      </c>
      <c r="B128" s="105" t="s">
        <v>227</v>
      </c>
      <c r="C128" s="137">
        <f>[1]KV_1.2.sz.mell.!C126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>
      <c r="A129" s="20" t="s">
        <v>228</v>
      </c>
      <c r="B129" s="95" t="s">
        <v>200</v>
      </c>
      <c r="C129" s="137">
        <f>[1]KV_1.2.sz.mell.!C127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>
      <c r="A130" s="20" t="s">
        <v>229</v>
      </c>
      <c r="B130" s="95" t="s">
        <v>230</v>
      </c>
      <c r="C130" s="137">
        <f>[1]KV_1.2.sz.mell.!C128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>
      <c r="A131" s="20" t="s">
        <v>231</v>
      </c>
      <c r="B131" s="95" t="s">
        <v>232</v>
      </c>
      <c r="C131" s="137">
        <f>[1]KV_1.2.sz.mell.!C129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>
      <c r="A132" s="20" t="s">
        <v>233</v>
      </c>
      <c r="B132" s="95" t="s">
        <v>206</v>
      </c>
      <c r="C132" s="137">
        <f>[1]KV_1.2.sz.mell.!C130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>
      <c r="A133" s="20" t="s">
        <v>234</v>
      </c>
      <c r="B133" s="95" t="s">
        <v>235</v>
      </c>
      <c r="C133" s="137">
        <f>[1]KV_1.2.sz.mell.!C131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>
      <c r="A134" s="96" t="s">
        <v>236</v>
      </c>
      <c r="B134" s="95" t="s">
        <v>237</v>
      </c>
      <c r="C134" s="138">
        <f>[1]KV_1.2.sz.mell.!C132</f>
        <v>0</v>
      </c>
      <c r="D134" s="106"/>
      <c r="E134" s="106"/>
      <c r="F134" s="106"/>
      <c r="G134" s="106"/>
      <c r="H134" s="106"/>
      <c r="I134" s="35"/>
      <c r="J134" s="34">
        <f t="shared" si="33"/>
        <v>0</v>
      </c>
      <c r="K134" s="90">
        <f t="shared" si="34"/>
        <v>0</v>
      </c>
    </row>
    <row r="135" spans="1:11" ht="12" customHeight="1" thickBot="1">
      <c r="A135" s="15" t="s">
        <v>49</v>
      </c>
      <c r="B135" s="107" t="s">
        <v>238</v>
      </c>
      <c r="C135" s="109">
        <f>[1]KV_1.2.sz.mell.!C133</f>
        <v>925825923</v>
      </c>
      <c r="D135" s="109">
        <f t="shared" ref="D135:K135" si="35">+D100+D121</f>
        <v>151170399</v>
      </c>
      <c r="E135" s="109">
        <f t="shared" si="35"/>
        <v>0</v>
      </c>
      <c r="F135" s="109">
        <f t="shared" si="35"/>
        <v>0</v>
      </c>
      <c r="G135" s="109">
        <f t="shared" si="35"/>
        <v>0</v>
      </c>
      <c r="H135" s="109">
        <f t="shared" si="35"/>
        <v>0</v>
      </c>
      <c r="I135" s="17">
        <f t="shared" si="35"/>
        <v>0</v>
      </c>
      <c r="J135" s="17">
        <f t="shared" si="35"/>
        <v>151170399</v>
      </c>
      <c r="K135" s="18">
        <f t="shared" si="35"/>
        <v>1076996322</v>
      </c>
    </row>
    <row r="136" spans="1:11" ht="12" customHeight="1" thickBot="1">
      <c r="A136" s="15" t="s">
        <v>239</v>
      </c>
      <c r="B136" s="107" t="s">
        <v>240</v>
      </c>
      <c r="C136" s="109">
        <f>[1]KV_1.2.sz.mell.!C134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>
      <c r="A137" s="20" t="s">
        <v>65</v>
      </c>
      <c r="B137" s="104" t="s">
        <v>241</v>
      </c>
      <c r="C137" s="137">
        <f>[1]KV_1.2.sz.mell.!C135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66</v>
      </c>
      <c r="B138" s="104" t="s">
        <v>242</v>
      </c>
      <c r="C138" s="137">
        <f>[1]KV_1.2.sz.mell.!C136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67</v>
      </c>
      <c r="B139" s="104" t="s">
        <v>243</v>
      </c>
      <c r="C139" s="137">
        <f>[1]KV_1.2.sz.mell.!C137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72</v>
      </c>
      <c r="B140" s="107" t="s">
        <v>244</v>
      </c>
      <c r="C140" s="109">
        <f>[1]KV_1.2.sz.mell.!C138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>
      <c r="A141" s="20" t="s">
        <v>74</v>
      </c>
      <c r="B141" s="110" t="s">
        <v>245</v>
      </c>
      <c r="C141" s="137">
        <f>[1]KV_1.2.sz.mell.!C139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>
      <c r="A142" s="20" t="s">
        <v>76</v>
      </c>
      <c r="B142" s="110" t="s">
        <v>246</v>
      </c>
      <c r="C142" s="137">
        <f>[1]KV_1.2.sz.mell.!C140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>
      <c r="A143" s="20" t="s">
        <v>78</v>
      </c>
      <c r="B143" s="110" t="s">
        <v>247</v>
      </c>
      <c r="C143" s="137">
        <f>[1]KV_1.2.sz.mell.!C141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>
      <c r="A144" s="20" t="s">
        <v>80</v>
      </c>
      <c r="B144" s="110" t="s">
        <v>248</v>
      </c>
      <c r="C144" s="137">
        <f>[1]KV_1.2.sz.mell.!C142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>
      <c r="A145" s="20" t="s">
        <v>82</v>
      </c>
      <c r="B145" s="110" t="s">
        <v>249</v>
      </c>
      <c r="C145" s="137">
        <f>[1]KV_1.2.sz.mell.!C143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>
      <c r="A146" s="96" t="s">
        <v>84</v>
      </c>
      <c r="B146" s="110" t="s">
        <v>250</v>
      </c>
      <c r="C146" s="137">
        <f>[1]KV_1.2.sz.mell.!C144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>
      <c r="A147" s="15" t="s">
        <v>96</v>
      </c>
      <c r="B147" s="107" t="s">
        <v>251</v>
      </c>
      <c r="C147" s="112">
        <f>[1]KV_1.2.sz.mell.!C145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>
      <c r="A148" s="20" t="s">
        <v>98</v>
      </c>
      <c r="B148" s="110" t="s">
        <v>252</v>
      </c>
      <c r="C148" s="137">
        <f>[1]KV_1.2.sz.mell.!C146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>
      <c r="A149" s="20" t="s">
        <v>100</v>
      </c>
      <c r="B149" s="110" t="s">
        <v>253</v>
      </c>
      <c r="C149" s="137">
        <f>[1]KV_1.2.sz.mell.!C147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>
      <c r="A150" s="20" t="s">
        <v>102</v>
      </c>
      <c r="B150" s="110" t="s">
        <v>254</v>
      </c>
      <c r="C150" s="137">
        <f>[1]KV_1.2.sz.mell.!C148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>
      <c r="A151" s="96" t="s">
        <v>104</v>
      </c>
      <c r="B151" s="113" t="s">
        <v>255</v>
      </c>
      <c r="C151" s="137">
        <f>[1]KV_1.2.sz.mell.!C149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>
      <c r="A152" s="15" t="s">
        <v>256</v>
      </c>
      <c r="B152" s="107" t="s">
        <v>257</v>
      </c>
      <c r="C152" s="115">
        <f>[1]KV_1.2.sz.mell.!C150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>
      <c r="A153" s="20" t="s">
        <v>110</v>
      </c>
      <c r="B153" s="110" t="s">
        <v>258</v>
      </c>
      <c r="C153" s="137">
        <f>[1]KV_1.2.sz.mell.!C151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>
      <c r="A154" s="20" t="s">
        <v>112</v>
      </c>
      <c r="B154" s="110" t="s">
        <v>259</v>
      </c>
      <c r="C154" s="137">
        <f>[1]KV_1.2.sz.mell.!C152</f>
        <v>0</v>
      </c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>
      <c r="A155" s="20" t="s">
        <v>114</v>
      </c>
      <c r="B155" s="110" t="s">
        <v>260</v>
      </c>
      <c r="C155" s="137">
        <f>[1]KV_1.2.sz.mell.!C153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>
      <c r="A156" s="20" t="s">
        <v>116</v>
      </c>
      <c r="B156" s="110" t="s">
        <v>261</v>
      </c>
      <c r="C156" s="137">
        <f>[1]KV_1.2.sz.mell.!C154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>
      <c r="A157" s="20" t="s">
        <v>262</v>
      </c>
      <c r="B157" s="110" t="s">
        <v>263</v>
      </c>
      <c r="C157" s="137">
        <f>[1]KV_1.2.sz.mell.!C155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>
      <c r="A158" s="15" t="s">
        <v>118</v>
      </c>
      <c r="B158" s="107" t="s">
        <v>264</v>
      </c>
      <c r="C158" s="115">
        <f>[1]KV_1.2.sz.mell.!C156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>
      <c r="A159" s="15" t="s">
        <v>265</v>
      </c>
      <c r="B159" s="107" t="s">
        <v>266</v>
      </c>
      <c r="C159" s="115">
        <f>[1]KV_1.2.sz.mell.!C157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>
      <c r="A160" s="15" t="s">
        <v>267</v>
      </c>
      <c r="B160" s="107" t="s">
        <v>268</v>
      </c>
      <c r="C160" s="124">
        <f>[1]KV_1.2.sz.mell.!C158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269</v>
      </c>
      <c r="B161" s="130" t="s">
        <v>270</v>
      </c>
      <c r="C161" s="124">
        <f>[1]KV_1.2.sz.mell.!C159</f>
        <v>937375300</v>
      </c>
      <c r="D161" s="124">
        <f t="shared" ref="D161:K161" si="45">+D135+D160</f>
        <v>151170399</v>
      </c>
      <c r="E161" s="124">
        <f t="shared" si="45"/>
        <v>0</v>
      </c>
      <c r="F161" s="124">
        <f t="shared" si="45"/>
        <v>0</v>
      </c>
      <c r="G161" s="124">
        <f t="shared" si="45"/>
        <v>0</v>
      </c>
      <c r="H161" s="124">
        <f t="shared" si="45"/>
        <v>0</v>
      </c>
      <c r="I161" s="125">
        <f t="shared" si="45"/>
        <v>0</v>
      </c>
      <c r="J161" s="125">
        <f t="shared" si="45"/>
        <v>151170399</v>
      </c>
      <c r="K161" s="126">
        <f t="shared" si="45"/>
        <v>1088545699</v>
      </c>
    </row>
    <row r="162" spans="1:11" ht="14.1" customHeight="1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>
      <c r="A163" s="474" t="s">
        <v>271</v>
      </c>
      <c r="B163" s="474"/>
      <c r="C163" s="474"/>
      <c r="D163" s="474"/>
      <c r="E163" s="474"/>
      <c r="F163" s="474"/>
      <c r="G163" s="474"/>
      <c r="H163" s="474"/>
      <c r="I163" s="474"/>
      <c r="J163" s="474"/>
      <c r="K163" s="474"/>
    </row>
    <row r="164" spans="1:11" ht="15.2" customHeight="1" thickBot="1">
      <c r="A164" s="463" t="s">
        <v>272</v>
      </c>
      <c r="B164" s="463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273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>
        <f t="shared" si="46"/>
        <v>-441519499</v>
      </c>
    </row>
    <row r="166" spans="1:11" ht="32.450000000000003" customHeight="1" thickBot="1">
      <c r="A166" s="15" t="s">
        <v>35</v>
      </c>
      <c r="B166" s="133" t="s">
        <v>274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>
        <f t="shared" si="47"/>
        <v>441519499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33"/>
  <sheetViews>
    <sheetView tabSelected="1" topLeftCell="B7" zoomScale="120" zoomScaleNormal="120" zoomScaleSheetLayoutView="100" workbookViewId="0">
      <selection activeCell="D24" sqref="D24"/>
    </sheetView>
  </sheetViews>
  <sheetFormatPr defaultRowHeight="12.75"/>
  <cols>
    <col min="1" max="1" width="6.83203125" style="165" customWidth="1"/>
    <col min="2" max="2" width="48" style="168" customWidth="1"/>
    <col min="3" max="5" width="15.5" style="165" customWidth="1"/>
    <col min="6" max="6" width="55.1640625" style="165" customWidth="1"/>
    <col min="7" max="9" width="15.5" style="165" customWidth="1"/>
    <col min="10" max="10" width="4.83203125" style="165" customWidth="1"/>
    <col min="11" max="256" width="9.33203125" style="165"/>
    <col min="257" max="257" width="6.83203125" style="165" customWidth="1"/>
    <col min="258" max="258" width="48" style="165" customWidth="1"/>
    <col min="259" max="261" width="15.5" style="165" customWidth="1"/>
    <col min="262" max="262" width="55.1640625" style="165" customWidth="1"/>
    <col min="263" max="265" width="15.5" style="165" customWidth="1"/>
    <col min="266" max="266" width="4.83203125" style="165" customWidth="1"/>
    <col min="267" max="512" width="9.33203125" style="165"/>
    <col min="513" max="513" width="6.83203125" style="165" customWidth="1"/>
    <col min="514" max="514" width="48" style="165" customWidth="1"/>
    <col min="515" max="517" width="15.5" style="165" customWidth="1"/>
    <col min="518" max="518" width="55.1640625" style="165" customWidth="1"/>
    <col min="519" max="521" width="15.5" style="165" customWidth="1"/>
    <col min="522" max="522" width="4.83203125" style="165" customWidth="1"/>
    <col min="523" max="768" width="9.33203125" style="165"/>
    <col min="769" max="769" width="6.83203125" style="165" customWidth="1"/>
    <col min="770" max="770" width="48" style="165" customWidth="1"/>
    <col min="771" max="773" width="15.5" style="165" customWidth="1"/>
    <col min="774" max="774" width="55.1640625" style="165" customWidth="1"/>
    <col min="775" max="777" width="15.5" style="165" customWidth="1"/>
    <col min="778" max="778" width="4.83203125" style="165" customWidth="1"/>
    <col min="779" max="1024" width="9.33203125" style="165"/>
    <col min="1025" max="1025" width="6.83203125" style="165" customWidth="1"/>
    <col min="1026" max="1026" width="48" style="165" customWidth="1"/>
    <col min="1027" max="1029" width="15.5" style="165" customWidth="1"/>
    <col min="1030" max="1030" width="55.1640625" style="165" customWidth="1"/>
    <col min="1031" max="1033" width="15.5" style="165" customWidth="1"/>
    <col min="1034" max="1034" width="4.83203125" style="165" customWidth="1"/>
    <col min="1035" max="1280" width="9.33203125" style="165"/>
    <col min="1281" max="1281" width="6.83203125" style="165" customWidth="1"/>
    <col min="1282" max="1282" width="48" style="165" customWidth="1"/>
    <col min="1283" max="1285" width="15.5" style="165" customWidth="1"/>
    <col min="1286" max="1286" width="55.1640625" style="165" customWidth="1"/>
    <col min="1287" max="1289" width="15.5" style="165" customWidth="1"/>
    <col min="1290" max="1290" width="4.83203125" style="165" customWidth="1"/>
    <col min="1291" max="1536" width="9.33203125" style="165"/>
    <col min="1537" max="1537" width="6.83203125" style="165" customWidth="1"/>
    <col min="1538" max="1538" width="48" style="165" customWidth="1"/>
    <col min="1539" max="1541" width="15.5" style="165" customWidth="1"/>
    <col min="1542" max="1542" width="55.1640625" style="165" customWidth="1"/>
    <col min="1543" max="1545" width="15.5" style="165" customWidth="1"/>
    <col min="1546" max="1546" width="4.83203125" style="165" customWidth="1"/>
    <col min="1547" max="1792" width="9.33203125" style="165"/>
    <col min="1793" max="1793" width="6.83203125" style="165" customWidth="1"/>
    <col min="1794" max="1794" width="48" style="165" customWidth="1"/>
    <col min="1795" max="1797" width="15.5" style="165" customWidth="1"/>
    <col min="1798" max="1798" width="55.1640625" style="165" customWidth="1"/>
    <col min="1799" max="1801" width="15.5" style="165" customWidth="1"/>
    <col min="1802" max="1802" width="4.83203125" style="165" customWidth="1"/>
    <col min="1803" max="2048" width="9.33203125" style="165"/>
    <col min="2049" max="2049" width="6.83203125" style="165" customWidth="1"/>
    <col min="2050" max="2050" width="48" style="165" customWidth="1"/>
    <col min="2051" max="2053" width="15.5" style="165" customWidth="1"/>
    <col min="2054" max="2054" width="55.1640625" style="165" customWidth="1"/>
    <col min="2055" max="2057" width="15.5" style="165" customWidth="1"/>
    <col min="2058" max="2058" width="4.83203125" style="165" customWidth="1"/>
    <col min="2059" max="2304" width="9.33203125" style="165"/>
    <col min="2305" max="2305" width="6.83203125" style="165" customWidth="1"/>
    <col min="2306" max="2306" width="48" style="165" customWidth="1"/>
    <col min="2307" max="2309" width="15.5" style="165" customWidth="1"/>
    <col min="2310" max="2310" width="55.1640625" style="165" customWidth="1"/>
    <col min="2311" max="2313" width="15.5" style="165" customWidth="1"/>
    <col min="2314" max="2314" width="4.83203125" style="165" customWidth="1"/>
    <col min="2315" max="2560" width="9.33203125" style="165"/>
    <col min="2561" max="2561" width="6.83203125" style="165" customWidth="1"/>
    <col min="2562" max="2562" width="48" style="165" customWidth="1"/>
    <col min="2563" max="2565" width="15.5" style="165" customWidth="1"/>
    <col min="2566" max="2566" width="55.1640625" style="165" customWidth="1"/>
    <col min="2567" max="2569" width="15.5" style="165" customWidth="1"/>
    <col min="2570" max="2570" width="4.83203125" style="165" customWidth="1"/>
    <col min="2571" max="2816" width="9.33203125" style="165"/>
    <col min="2817" max="2817" width="6.83203125" style="165" customWidth="1"/>
    <col min="2818" max="2818" width="48" style="165" customWidth="1"/>
    <col min="2819" max="2821" width="15.5" style="165" customWidth="1"/>
    <col min="2822" max="2822" width="55.1640625" style="165" customWidth="1"/>
    <col min="2823" max="2825" width="15.5" style="165" customWidth="1"/>
    <col min="2826" max="2826" width="4.83203125" style="165" customWidth="1"/>
    <col min="2827" max="3072" width="9.33203125" style="165"/>
    <col min="3073" max="3073" width="6.83203125" style="165" customWidth="1"/>
    <col min="3074" max="3074" width="48" style="165" customWidth="1"/>
    <col min="3075" max="3077" width="15.5" style="165" customWidth="1"/>
    <col min="3078" max="3078" width="55.1640625" style="165" customWidth="1"/>
    <col min="3079" max="3081" width="15.5" style="165" customWidth="1"/>
    <col min="3082" max="3082" width="4.83203125" style="165" customWidth="1"/>
    <col min="3083" max="3328" width="9.33203125" style="165"/>
    <col min="3329" max="3329" width="6.83203125" style="165" customWidth="1"/>
    <col min="3330" max="3330" width="48" style="165" customWidth="1"/>
    <col min="3331" max="3333" width="15.5" style="165" customWidth="1"/>
    <col min="3334" max="3334" width="55.1640625" style="165" customWidth="1"/>
    <col min="3335" max="3337" width="15.5" style="165" customWidth="1"/>
    <col min="3338" max="3338" width="4.83203125" style="165" customWidth="1"/>
    <col min="3339" max="3584" width="9.33203125" style="165"/>
    <col min="3585" max="3585" width="6.83203125" style="165" customWidth="1"/>
    <col min="3586" max="3586" width="48" style="165" customWidth="1"/>
    <col min="3587" max="3589" width="15.5" style="165" customWidth="1"/>
    <col min="3590" max="3590" width="55.1640625" style="165" customWidth="1"/>
    <col min="3591" max="3593" width="15.5" style="165" customWidth="1"/>
    <col min="3594" max="3594" width="4.83203125" style="165" customWidth="1"/>
    <col min="3595" max="3840" width="9.33203125" style="165"/>
    <col min="3841" max="3841" width="6.83203125" style="165" customWidth="1"/>
    <col min="3842" max="3842" width="48" style="165" customWidth="1"/>
    <col min="3843" max="3845" width="15.5" style="165" customWidth="1"/>
    <col min="3846" max="3846" width="55.1640625" style="165" customWidth="1"/>
    <col min="3847" max="3849" width="15.5" style="165" customWidth="1"/>
    <col min="3850" max="3850" width="4.83203125" style="165" customWidth="1"/>
    <col min="3851" max="4096" width="9.33203125" style="165"/>
    <col min="4097" max="4097" width="6.83203125" style="165" customWidth="1"/>
    <col min="4098" max="4098" width="48" style="165" customWidth="1"/>
    <col min="4099" max="4101" width="15.5" style="165" customWidth="1"/>
    <col min="4102" max="4102" width="55.1640625" style="165" customWidth="1"/>
    <col min="4103" max="4105" width="15.5" style="165" customWidth="1"/>
    <col min="4106" max="4106" width="4.83203125" style="165" customWidth="1"/>
    <col min="4107" max="4352" width="9.33203125" style="165"/>
    <col min="4353" max="4353" width="6.83203125" style="165" customWidth="1"/>
    <col min="4354" max="4354" width="48" style="165" customWidth="1"/>
    <col min="4355" max="4357" width="15.5" style="165" customWidth="1"/>
    <col min="4358" max="4358" width="55.1640625" style="165" customWidth="1"/>
    <col min="4359" max="4361" width="15.5" style="165" customWidth="1"/>
    <col min="4362" max="4362" width="4.83203125" style="165" customWidth="1"/>
    <col min="4363" max="4608" width="9.33203125" style="165"/>
    <col min="4609" max="4609" width="6.83203125" style="165" customWidth="1"/>
    <col min="4610" max="4610" width="48" style="165" customWidth="1"/>
    <col min="4611" max="4613" width="15.5" style="165" customWidth="1"/>
    <col min="4614" max="4614" width="55.1640625" style="165" customWidth="1"/>
    <col min="4615" max="4617" width="15.5" style="165" customWidth="1"/>
    <col min="4618" max="4618" width="4.83203125" style="165" customWidth="1"/>
    <col min="4619" max="4864" width="9.33203125" style="165"/>
    <col min="4865" max="4865" width="6.83203125" style="165" customWidth="1"/>
    <col min="4866" max="4866" width="48" style="165" customWidth="1"/>
    <col min="4867" max="4869" width="15.5" style="165" customWidth="1"/>
    <col min="4870" max="4870" width="55.1640625" style="165" customWidth="1"/>
    <col min="4871" max="4873" width="15.5" style="165" customWidth="1"/>
    <col min="4874" max="4874" width="4.83203125" style="165" customWidth="1"/>
    <col min="4875" max="5120" width="9.33203125" style="165"/>
    <col min="5121" max="5121" width="6.83203125" style="165" customWidth="1"/>
    <col min="5122" max="5122" width="48" style="165" customWidth="1"/>
    <col min="5123" max="5125" width="15.5" style="165" customWidth="1"/>
    <col min="5126" max="5126" width="55.1640625" style="165" customWidth="1"/>
    <col min="5127" max="5129" width="15.5" style="165" customWidth="1"/>
    <col min="5130" max="5130" width="4.83203125" style="165" customWidth="1"/>
    <col min="5131" max="5376" width="9.33203125" style="165"/>
    <col min="5377" max="5377" width="6.83203125" style="165" customWidth="1"/>
    <col min="5378" max="5378" width="48" style="165" customWidth="1"/>
    <col min="5379" max="5381" width="15.5" style="165" customWidth="1"/>
    <col min="5382" max="5382" width="55.1640625" style="165" customWidth="1"/>
    <col min="5383" max="5385" width="15.5" style="165" customWidth="1"/>
    <col min="5386" max="5386" width="4.83203125" style="165" customWidth="1"/>
    <col min="5387" max="5632" width="9.33203125" style="165"/>
    <col min="5633" max="5633" width="6.83203125" style="165" customWidth="1"/>
    <col min="5634" max="5634" width="48" style="165" customWidth="1"/>
    <col min="5635" max="5637" width="15.5" style="165" customWidth="1"/>
    <col min="5638" max="5638" width="55.1640625" style="165" customWidth="1"/>
    <col min="5639" max="5641" width="15.5" style="165" customWidth="1"/>
    <col min="5642" max="5642" width="4.83203125" style="165" customWidth="1"/>
    <col min="5643" max="5888" width="9.33203125" style="165"/>
    <col min="5889" max="5889" width="6.83203125" style="165" customWidth="1"/>
    <col min="5890" max="5890" width="48" style="165" customWidth="1"/>
    <col min="5891" max="5893" width="15.5" style="165" customWidth="1"/>
    <col min="5894" max="5894" width="55.1640625" style="165" customWidth="1"/>
    <col min="5895" max="5897" width="15.5" style="165" customWidth="1"/>
    <col min="5898" max="5898" width="4.83203125" style="165" customWidth="1"/>
    <col min="5899" max="6144" width="9.33203125" style="165"/>
    <col min="6145" max="6145" width="6.83203125" style="165" customWidth="1"/>
    <col min="6146" max="6146" width="48" style="165" customWidth="1"/>
    <col min="6147" max="6149" width="15.5" style="165" customWidth="1"/>
    <col min="6150" max="6150" width="55.1640625" style="165" customWidth="1"/>
    <col min="6151" max="6153" width="15.5" style="165" customWidth="1"/>
    <col min="6154" max="6154" width="4.83203125" style="165" customWidth="1"/>
    <col min="6155" max="6400" width="9.33203125" style="165"/>
    <col min="6401" max="6401" width="6.83203125" style="165" customWidth="1"/>
    <col min="6402" max="6402" width="48" style="165" customWidth="1"/>
    <col min="6403" max="6405" width="15.5" style="165" customWidth="1"/>
    <col min="6406" max="6406" width="55.1640625" style="165" customWidth="1"/>
    <col min="6407" max="6409" width="15.5" style="165" customWidth="1"/>
    <col min="6410" max="6410" width="4.83203125" style="165" customWidth="1"/>
    <col min="6411" max="6656" width="9.33203125" style="165"/>
    <col min="6657" max="6657" width="6.83203125" style="165" customWidth="1"/>
    <col min="6658" max="6658" width="48" style="165" customWidth="1"/>
    <col min="6659" max="6661" width="15.5" style="165" customWidth="1"/>
    <col min="6662" max="6662" width="55.1640625" style="165" customWidth="1"/>
    <col min="6663" max="6665" width="15.5" style="165" customWidth="1"/>
    <col min="6666" max="6666" width="4.83203125" style="165" customWidth="1"/>
    <col min="6667" max="6912" width="9.33203125" style="165"/>
    <col min="6913" max="6913" width="6.83203125" style="165" customWidth="1"/>
    <col min="6914" max="6914" width="48" style="165" customWidth="1"/>
    <col min="6915" max="6917" width="15.5" style="165" customWidth="1"/>
    <col min="6918" max="6918" width="55.1640625" style="165" customWidth="1"/>
    <col min="6919" max="6921" width="15.5" style="165" customWidth="1"/>
    <col min="6922" max="6922" width="4.83203125" style="165" customWidth="1"/>
    <col min="6923" max="7168" width="9.33203125" style="165"/>
    <col min="7169" max="7169" width="6.83203125" style="165" customWidth="1"/>
    <col min="7170" max="7170" width="48" style="165" customWidth="1"/>
    <col min="7171" max="7173" width="15.5" style="165" customWidth="1"/>
    <col min="7174" max="7174" width="55.1640625" style="165" customWidth="1"/>
    <col min="7175" max="7177" width="15.5" style="165" customWidth="1"/>
    <col min="7178" max="7178" width="4.83203125" style="165" customWidth="1"/>
    <col min="7179" max="7424" width="9.33203125" style="165"/>
    <col min="7425" max="7425" width="6.83203125" style="165" customWidth="1"/>
    <col min="7426" max="7426" width="48" style="165" customWidth="1"/>
    <col min="7427" max="7429" width="15.5" style="165" customWidth="1"/>
    <col min="7430" max="7430" width="55.1640625" style="165" customWidth="1"/>
    <col min="7431" max="7433" width="15.5" style="165" customWidth="1"/>
    <col min="7434" max="7434" width="4.83203125" style="165" customWidth="1"/>
    <col min="7435" max="7680" width="9.33203125" style="165"/>
    <col min="7681" max="7681" width="6.83203125" style="165" customWidth="1"/>
    <col min="7682" max="7682" width="48" style="165" customWidth="1"/>
    <col min="7683" max="7685" width="15.5" style="165" customWidth="1"/>
    <col min="7686" max="7686" width="55.1640625" style="165" customWidth="1"/>
    <col min="7687" max="7689" width="15.5" style="165" customWidth="1"/>
    <col min="7690" max="7690" width="4.83203125" style="165" customWidth="1"/>
    <col min="7691" max="7936" width="9.33203125" style="165"/>
    <col min="7937" max="7937" width="6.83203125" style="165" customWidth="1"/>
    <col min="7938" max="7938" width="48" style="165" customWidth="1"/>
    <col min="7939" max="7941" width="15.5" style="165" customWidth="1"/>
    <col min="7942" max="7942" width="55.1640625" style="165" customWidth="1"/>
    <col min="7943" max="7945" width="15.5" style="165" customWidth="1"/>
    <col min="7946" max="7946" width="4.83203125" style="165" customWidth="1"/>
    <col min="7947" max="8192" width="9.33203125" style="165"/>
    <col min="8193" max="8193" width="6.83203125" style="165" customWidth="1"/>
    <col min="8194" max="8194" width="48" style="165" customWidth="1"/>
    <col min="8195" max="8197" width="15.5" style="165" customWidth="1"/>
    <col min="8198" max="8198" width="55.1640625" style="165" customWidth="1"/>
    <col min="8199" max="8201" width="15.5" style="165" customWidth="1"/>
    <col min="8202" max="8202" width="4.83203125" style="165" customWidth="1"/>
    <col min="8203" max="8448" width="9.33203125" style="165"/>
    <col min="8449" max="8449" width="6.83203125" style="165" customWidth="1"/>
    <col min="8450" max="8450" width="48" style="165" customWidth="1"/>
    <col min="8451" max="8453" width="15.5" style="165" customWidth="1"/>
    <col min="8454" max="8454" width="55.1640625" style="165" customWidth="1"/>
    <col min="8455" max="8457" width="15.5" style="165" customWidth="1"/>
    <col min="8458" max="8458" width="4.83203125" style="165" customWidth="1"/>
    <col min="8459" max="8704" width="9.33203125" style="165"/>
    <col min="8705" max="8705" width="6.83203125" style="165" customWidth="1"/>
    <col min="8706" max="8706" width="48" style="165" customWidth="1"/>
    <col min="8707" max="8709" width="15.5" style="165" customWidth="1"/>
    <col min="8710" max="8710" width="55.1640625" style="165" customWidth="1"/>
    <col min="8711" max="8713" width="15.5" style="165" customWidth="1"/>
    <col min="8714" max="8714" width="4.83203125" style="165" customWidth="1"/>
    <col min="8715" max="8960" width="9.33203125" style="165"/>
    <col min="8961" max="8961" width="6.83203125" style="165" customWidth="1"/>
    <col min="8962" max="8962" width="48" style="165" customWidth="1"/>
    <col min="8963" max="8965" width="15.5" style="165" customWidth="1"/>
    <col min="8966" max="8966" width="55.1640625" style="165" customWidth="1"/>
    <col min="8967" max="8969" width="15.5" style="165" customWidth="1"/>
    <col min="8970" max="8970" width="4.83203125" style="165" customWidth="1"/>
    <col min="8971" max="9216" width="9.33203125" style="165"/>
    <col min="9217" max="9217" width="6.83203125" style="165" customWidth="1"/>
    <col min="9218" max="9218" width="48" style="165" customWidth="1"/>
    <col min="9219" max="9221" width="15.5" style="165" customWidth="1"/>
    <col min="9222" max="9222" width="55.1640625" style="165" customWidth="1"/>
    <col min="9223" max="9225" width="15.5" style="165" customWidth="1"/>
    <col min="9226" max="9226" width="4.83203125" style="165" customWidth="1"/>
    <col min="9227" max="9472" width="9.33203125" style="165"/>
    <col min="9473" max="9473" width="6.83203125" style="165" customWidth="1"/>
    <col min="9474" max="9474" width="48" style="165" customWidth="1"/>
    <col min="9475" max="9477" width="15.5" style="165" customWidth="1"/>
    <col min="9478" max="9478" width="55.1640625" style="165" customWidth="1"/>
    <col min="9479" max="9481" width="15.5" style="165" customWidth="1"/>
    <col min="9482" max="9482" width="4.83203125" style="165" customWidth="1"/>
    <col min="9483" max="9728" width="9.33203125" style="165"/>
    <col min="9729" max="9729" width="6.83203125" style="165" customWidth="1"/>
    <col min="9730" max="9730" width="48" style="165" customWidth="1"/>
    <col min="9731" max="9733" width="15.5" style="165" customWidth="1"/>
    <col min="9734" max="9734" width="55.1640625" style="165" customWidth="1"/>
    <col min="9735" max="9737" width="15.5" style="165" customWidth="1"/>
    <col min="9738" max="9738" width="4.83203125" style="165" customWidth="1"/>
    <col min="9739" max="9984" width="9.33203125" style="165"/>
    <col min="9985" max="9985" width="6.83203125" style="165" customWidth="1"/>
    <col min="9986" max="9986" width="48" style="165" customWidth="1"/>
    <col min="9987" max="9989" width="15.5" style="165" customWidth="1"/>
    <col min="9990" max="9990" width="55.1640625" style="165" customWidth="1"/>
    <col min="9991" max="9993" width="15.5" style="165" customWidth="1"/>
    <col min="9994" max="9994" width="4.83203125" style="165" customWidth="1"/>
    <col min="9995" max="10240" width="9.33203125" style="165"/>
    <col min="10241" max="10241" width="6.83203125" style="165" customWidth="1"/>
    <col min="10242" max="10242" width="48" style="165" customWidth="1"/>
    <col min="10243" max="10245" width="15.5" style="165" customWidth="1"/>
    <col min="10246" max="10246" width="55.1640625" style="165" customWidth="1"/>
    <col min="10247" max="10249" width="15.5" style="165" customWidth="1"/>
    <col min="10250" max="10250" width="4.83203125" style="165" customWidth="1"/>
    <col min="10251" max="10496" width="9.33203125" style="165"/>
    <col min="10497" max="10497" width="6.83203125" style="165" customWidth="1"/>
    <col min="10498" max="10498" width="48" style="165" customWidth="1"/>
    <col min="10499" max="10501" width="15.5" style="165" customWidth="1"/>
    <col min="10502" max="10502" width="55.1640625" style="165" customWidth="1"/>
    <col min="10503" max="10505" width="15.5" style="165" customWidth="1"/>
    <col min="10506" max="10506" width="4.83203125" style="165" customWidth="1"/>
    <col min="10507" max="10752" width="9.33203125" style="165"/>
    <col min="10753" max="10753" width="6.83203125" style="165" customWidth="1"/>
    <col min="10754" max="10754" width="48" style="165" customWidth="1"/>
    <col min="10755" max="10757" width="15.5" style="165" customWidth="1"/>
    <col min="10758" max="10758" width="55.1640625" style="165" customWidth="1"/>
    <col min="10759" max="10761" width="15.5" style="165" customWidth="1"/>
    <col min="10762" max="10762" width="4.83203125" style="165" customWidth="1"/>
    <col min="10763" max="11008" width="9.33203125" style="165"/>
    <col min="11009" max="11009" width="6.83203125" style="165" customWidth="1"/>
    <col min="11010" max="11010" width="48" style="165" customWidth="1"/>
    <col min="11011" max="11013" width="15.5" style="165" customWidth="1"/>
    <col min="11014" max="11014" width="55.1640625" style="165" customWidth="1"/>
    <col min="11015" max="11017" width="15.5" style="165" customWidth="1"/>
    <col min="11018" max="11018" width="4.83203125" style="165" customWidth="1"/>
    <col min="11019" max="11264" width="9.33203125" style="165"/>
    <col min="11265" max="11265" width="6.83203125" style="165" customWidth="1"/>
    <col min="11266" max="11266" width="48" style="165" customWidth="1"/>
    <col min="11267" max="11269" width="15.5" style="165" customWidth="1"/>
    <col min="11270" max="11270" width="55.1640625" style="165" customWidth="1"/>
    <col min="11271" max="11273" width="15.5" style="165" customWidth="1"/>
    <col min="11274" max="11274" width="4.83203125" style="165" customWidth="1"/>
    <col min="11275" max="11520" width="9.33203125" style="165"/>
    <col min="11521" max="11521" width="6.83203125" style="165" customWidth="1"/>
    <col min="11522" max="11522" width="48" style="165" customWidth="1"/>
    <col min="11523" max="11525" width="15.5" style="165" customWidth="1"/>
    <col min="11526" max="11526" width="55.1640625" style="165" customWidth="1"/>
    <col min="11527" max="11529" width="15.5" style="165" customWidth="1"/>
    <col min="11530" max="11530" width="4.83203125" style="165" customWidth="1"/>
    <col min="11531" max="11776" width="9.33203125" style="165"/>
    <col min="11777" max="11777" width="6.83203125" style="165" customWidth="1"/>
    <col min="11778" max="11778" width="48" style="165" customWidth="1"/>
    <col min="11779" max="11781" width="15.5" style="165" customWidth="1"/>
    <col min="11782" max="11782" width="55.1640625" style="165" customWidth="1"/>
    <col min="11783" max="11785" width="15.5" style="165" customWidth="1"/>
    <col min="11786" max="11786" width="4.83203125" style="165" customWidth="1"/>
    <col min="11787" max="12032" width="9.33203125" style="165"/>
    <col min="12033" max="12033" width="6.83203125" style="165" customWidth="1"/>
    <col min="12034" max="12034" width="48" style="165" customWidth="1"/>
    <col min="12035" max="12037" width="15.5" style="165" customWidth="1"/>
    <col min="12038" max="12038" width="55.1640625" style="165" customWidth="1"/>
    <col min="12039" max="12041" width="15.5" style="165" customWidth="1"/>
    <col min="12042" max="12042" width="4.83203125" style="165" customWidth="1"/>
    <col min="12043" max="12288" width="9.33203125" style="165"/>
    <col min="12289" max="12289" width="6.83203125" style="165" customWidth="1"/>
    <col min="12290" max="12290" width="48" style="165" customWidth="1"/>
    <col min="12291" max="12293" width="15.5" style="165" customWidth="1"/>
    <col min="12294" max="12294" width="55.1640625" style="165" customWidth="1"/>
    <col min="12295" max="12297" width="15.5" style="165" customWidth="1"/>
    <col min="12298" max="12298" width="4.83203125" style="165" customWidth="1"/>
    <col min="12299" max="12544" width="9.33203125" style="165"/>
    <col min="12545" max="12545" width="6.83203125" style="165" customWidth="1"/>
    <col min="12546" max="12546" width="48" style="165" customWidth="1"/>
    <col min="12547" max="12549" width="15.5" style="165" customWidth="1"/>
    <col min="12550" max="12550" width="55.1640625" style="165" customWidth="1"/>
    <col min="12551" max="12553" width="15.5" style="165" customWidth="1"/>
    <col min="12554" max="12554" width="4.83203125" style="165" customWidth="1"/>
    <col min="12555" max="12800" width="9.33203125" style="165"/>
    <col min="12801" max="12801" width="6.83203125" style="165" customWidth="1"/>
    <col min="12802" max="12802" width="48" style="165" customWidth="1"/>
    <col min="12803" max="12805" width="15.5" style="165" customWidth="1"/>
    <col min="12806" max="12806" width="55.1640625" style="165" customWidth="1"/>
    <col min="12807" max="12809" width="15.5" style="165" customWidth="1"/>
    <col min="12810" max="12810" width="4.83203125" style="165" customWidth="1"/>
    <col min="12811" max="13056" width="9.33203125" style="165"/>
    <col min="13057" max="13057" width="6.83203125" style="165" customWidth="1"/>
    <col min="13058" max="13058" width="48" style="165" customWidth="1"/>
    <col min="13059" max="13061" width="15.5" style="165" customWidth="1"/>
    <col min="13062" max="13062" width="55.1640625" style="165" customWidth="1"/>
    <col min="13063" max="13065" width="15.5" style="165" customWidth="1"/>
    <col min="13066" max="13066" width="4.83203125" style="165" customWidth="1"/>
    <col min="13067" max="13312" width="9.33203125" style="165"/>
    <col min="13313" max="13313" width="6.83203125" style="165" customWidth="1"/>
    <col min="13314" max="13314" width="48" style="165" customWidth="1"/>
    <col min="13315" max="13317" width="15.5" style="165" customWidth="1"/>
    <col min="13318" max="13318" width="55.1640625" style="165" customWidth="1"/>
    <col min="13319" max="13321" width="15.5" style="165" customWidth="1"/>
    <col min="13322" max="13322" width="4.83203125" style="165" customWidth="1"/>
    <col min="13323" max="13568" width="9.33203125" style="165"/>
    <col min="13569" max="13569" width="6.83203125" style="165" customWidth="1"/>
    <col min="13570" max="13570" width="48" style="165" customWidth="1"/>
    <col min="13571" max="13573" width="15.5" style="165" customWidth="1"/>
    <col min="13574" max="13574" width="55.1640625" style="165" customWidth="1"/>
    <col min="13575" max="13577" width="15.5" style="165" customWidth="1"/>
    <col min="13578" max="13578" width="4.83203125" style="165" customWidth="1"/>
    <col min="13579" max="13824" width="9.33203125" style="165"/>
    <col min="13825" max="13825" width="6.83203125" style="165" customWidth="1"/>
    <col min="13826" max="13826" width="48" style="165" customWidth="1"/>
    <col min="13827" max="13829" width="15.5" style="165" customWidth="1"/>
    <col min="13830" max="13830" width="55.1640625" style="165" customWidth="1"/>
    <col min="13831" max="13833" width="15.5" style="165" customWidth="1"/>
    <col min="13834" max="13834" width="4.83203125" style="165" customWidth="1"/>
    <col min="13835" max="14080" width="9.33203125" style="165"/>
    <col min="14081" max="14081" width="6.83203125" style="165" customWidth="1"/>
    <col min="14082" max="14082" width="48" style="165" customWidth="1"/>
    <col min="14083" max="14085" width="15.5" style="165" customWidth="1"/>
    <col min="14086" max="14086" width="55.1640625" style="165" customWidth="1"/>
    <col min="14087" max="14089" width="15.5" style="165" customWidth="1"/>
    <col min="14090" max="14090" width="4.83203125" style="165" customWidth="1"/>
    <col min="14091" max="14336" width="9.33203125" style="165"/>
    <col min="14337" max="14337" width="6.83203125" style="165" customWidth="1"/>
    <col min="14338" max="14338" width="48" style="165" customWidth="1"/>
    <col min="14339" max="14341" width="15.5" style="165" customWidth="1"/>
    <col min="14342" max="14342" width="55.1640625" style="165" customWidth="1"/>
    <col min="14343" max="14345" width="15.5" style="165" customWidth="1"/>
    <col min="14346" max="14346" width="4.83203125" style="165" customWidth="1"/>
    <col min="14347" max="14592" width="9.33203125" style="165"/>
    <col min="14593" max="14593" width="6.83203125" style="165" customWidth="1"/>
    <col min="14594" max="14594" width="48" style="165" customWidth="1"/>
    <col min="14595" max="14597" width="15.5" style="165" customWidth="1"/>
    <col min="14598" max="14598" width="55.1640625" style="165" customWidth="1"/>
    <col min="14599" max="14601" width="15.5" style="165" customWidth="1"/>
    <col min="14602" max="14602" width="4.83203125" style="165" customWidth="1"/>
    <col min="14603" max="14848" width="9.33203125" style="165"/>
    <col min="14849" max="14849" width="6.83203125" style="165" customWidth="1"/>
    <col min="14850" max="14850" width="48" style="165" customWidth="1"/>
    <col min="14851" max="14853" width="15.5" style="165" customWidth="1"/>
    <col min="14854" max="14854" width="55.1640625" style="165" customWidth="1"/>
    <col min="14855" max="14857" width="15.5" style="165" customWidth="1"/>
    <col min="14858" max="14858" width="4.83203125" style="165" customWidth="1"/>
    <col min="14859" max="15104" width="9.33203125" style="165"/>
    <col min="15105" max="15105" width="6.83203125" style="165" customWidth="1"/>
    <col min="15106" max="15106" width="48" style="165" customWidth="1"/>
    <col min="15107" max="15109" width="15.5" style="165" customWidth="1"/>
    <col min="15110" max="15110" width="55.1640625" style="165" customWidth="1"/>
    <col min="15111" max="15113" width="15.5" style="165" customWidth="1"/>
    <col min="15114" max="15114" width="4.83203125" style="165" customWidth="1"/>
    <col min="15115" max="15360" width="9.33203125" style="165"/>
    <col min="15361" max="15361" width="6.83203125" style="165" customWidth="1"/>
    <col min="15362" max="15362" width="48" style="165" customWidth="1"/>
    <col min="15363" max="15365" width="15.5" style="165" customWidth="1"/>
    <col min="15366" max="15366" width="55.1640625" style="165" customWidth="1"/>
    <col min="15367" max="15369" width="15.5" style="165" customWidth="1"/>
    <col min="15370" max="15370" width="4.83203125" style="165" customWidth="1"/>
    <col min="15371" max="15616" width="9.33203125" style="165"/>
    <col min="15617" max="15617" width="6.83203125" style="165" customWidth="1"/>
    <col min="15618" max="15618" width="48" style="165" customWidth="1"/>
    <col min="15619" max="15621" width="15.5" style="165" customWidth="1"/>
    <col min="15622" max="15622" width="55.1640625" style="165" customWidth="1"/>
    <col min="15623" max="15625" width="15.5" style="165" customWidth="1"/>
    <col min="15626" max="15626" width="4.83203125" style="165" customWidth="1"/>
    <col min="15627" max="15872" width="9.33203125" style="165"/>
    <col min="15873" max="15873" width="6.83203125" style="165" customWidth="1"/>
    <col min="15874" max="15874" width="48" style="165" customWidth="1"/>
    <col min="15875" max="15877" width="15.5" style="165" customWidth="1"/>
    <col min="15878" max="15878" width="55.1640625" style="165" customWidth="1"/>
    <col min="15879" max="15881" width="15.5" style="165" customWidth="1"/>
    <col min="15882" max="15882" width="4.83203125" style="165" customWidth="1"/>
    <col min="15883" max="16128" width="9.33203125" style="165"/>
    <col min="16129" max="16129" width="6.83203125" style="165" customWidth="1"/>
    <col min="16130" max="16130" width="48" style="165" customWidth="1"/>
    <col min="16131" max="16133" width="15.5" style="165" customWidth="1"/>
    <col min="16134" max="16134" width="55.1640625" style="165" customWidth="1"/>
    <col min="16135" max="16137" width="15.5" style="165" customWidth="1"/>
    <col min="16138" max="16138" width="4.83203125" style="165" customWidth="1"/>
    <col min="16139" max="16384" width="9.33203125" style="165"/>
  </cols>
  <sheetData>
    <row r="1" spans="1:10" ht="39.75" customHeight="1">
      <c r="B1" s="166" t="s">
        <v>275</v>
      </c>
      <c r="C1" s="167"/>
      <c r="D1" s="167"/>
      <c r="E1" s="167"/>
      <c r="F1" s="167"/>
      <c r="G1" s="167"/>
      <c r="H1" s="167"/>
      <c r="I1" s="167"/>
      <c r="J1" s="481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2020. ( ……. ) önkormányzati rendelethez</v>
      </c>
    </row>
    <row r="2" spans="1:10" ht="14.25" thickBot="1">
      <c r="G2" s="169"/>
      <c r="H2" s="169"/>
      <c r="I2" s="169" t="str">
        <f>CONCATENATE([1]RM_1.1.sz.mell.!K7)</f>
        <v>Forintban!</v>
      </c>
      <c r="J2" s="481"/>
    </row>
    <row r="3" spans="1:10" ht="18" customHeight="1" thickBot="1">
      <c r="A3" s="482" t="s">
        <v>3</v>
      </c>
      <c r="B3" s="170" t="s">
        <v>276</v>
      </c>
      <c r="C3" s="171"/>
      <c r="D3" s="172"/>
      <c r="E3" s="172"/>
      <c r="F3" s="170" t="s">
        <v>277</v>
      </c>
      <c r="G3" s="173"/>
      <c r="H3" s="174"/>
      <c r="I3" s="175"/>
      <c r="J3" s="481"/>
    </row>
    <row r="4" spans="1:10" s="182" customFormat="1" ht="42.75" customHeight="1" thickBot="1">
      <c r="A4" s="483"/>
      <c r="B4" s="176" t="s">
        <v>278</v>
      </c>
      <c r="C4" s="177" t="str">
        <f>+CONCATENATE([1]RM_1.1.sz.mell.!C8," eredeti előirányzat")</f>
        <v>2020. évi eredeti előirányzat</v>
      </c>
      <c r="D4" s="178" t="s">
        <v>279</v>
      </c>
      <c r="E4" s="178" t="str">
        <f>+CONCATENATE(LEFT([1]RM_1.1.sz.mell.!C8,4),". …….. Módisítás után" )</f>
        <v>2020. …….. Módisítás után</v>
      </c>
      <c r="F4" s="179" t="s">
        <v>278</v>
      </c>
      <c r="G4" s="177" t="str">
        <f>+C4</f>
        <v>2020. évi eredeti előirányzat</v>
      </c>
      <c r="H4" s="180" t="str">
        <f>+D4</f>
        <v>Halmozott módosítás 2020. …….-ig</v>
      </c>
      <c r="I4" s="181" t="str">
        <f>+E4</f>
        <v>2020. …….. Módisítás után</v>
      </c>
      <c r="J4" s="481"/>
    </row>
    <row r="5" spans="1:10" s="188" customFormat="1" ht="12" customHeight="1" thickBot="1">
      <c r="A5" s="183" t="s">
        <v>10</v>
      </c>
      <c r="B5" s="184" t="s">
        <v>11</v>
      </c>
      <c r="C5" s="185" t="s">
        <v>12</v>
      </c>
      <c r="D5" s="186" t="s">
        <v>13</v>
      </c>
      <c r="E5" s="186" t="s">
        <v>280</v>
      </c>
      <c r="F5" s="184" t="s">
        <v>281</v>
      </c>
      <c r="G5" s="185" t="s">
        <v>16</v>
      </c>
      <c r="H5" s="185" t="s">
        <v>17</v>
      </c>
      <c r="I5" s="187" t="s">
        <v>282</v>
      </c>
      <c r="J5" s="481"/>
    </row>
    <row r="6" spans="1:10" ht="12.95" customHeight="1">
      <c r="A6" s="189" t="s">
        <v>21</v>
      </c>
      <c r="B6" s="190" t="s">
        <v>283</v>
      </c>
      <c r="C6" s="191">
        <f>[1]KV_2.1.sz.mell.!C6</f>
        <v>302940936</v>
      </c>
      <c r="D6" s="192"/>
      <c r="E6" s="191">
        <f>C6+D6</f>
        <v>302940936</v>
      </c>
      <c r="F6" s="190" t="s">
        <v>284</v>
      </c>
      <c r="G6" s="191">
        <f>[1]KV_2.1.sz.mell.!E6</f>
        <v>222780221</v>
      </c>
      <c r="H6" s="192">
        <v>103457736</v>
      </c>
      <c r="I6" s="193">
        <f>G6+H6</f>
        <v>326237957</v>
      </c>
      <c r="J6" s="481"/>
    </row>
    <row r="7" spans="1:10" ht="12.95" customHeight="1">
      <c r="A7" s="194" t="s">
        <v>35</v>
      </c>
      <c r="B7" s="195" t="s">
        <v>285</v>
      </c>
      <c r="C7" s="196">
        <f>[1]KV_2.1.sz.mell.!C7</f>
        <v>28728390</v>
      </c>
      <c r="D7" s="197">
        <v>134056111</v>
      </c>
      <c r="E7" s="191">
        <f t="shared" ref="E7:E16" si="0">C7+D7</f>
        <v>162784501</v>
      </c>
      <c r="F7" s="195" t="s">
        <v>185</v>
      </c>
      <c r="G7" s="196">
        <f>[1]KV_2.1.sz.mell.!E7</f>
        <v>35670012</v>
      </c>
      <c r="H7" s="197">
        <v>9271652</v>
      </c>
      <c r="I7" s="193">
        <f t="shared" ref="I7:I17" si="1">G7+H7</f>
        <v>44941664</v>
      </c>
      <c r="J7" s="481"/>
    </row>
    <row r="8" spans="1:10" ht="12.95" customHeight="1">
      <c r="A8" s="194" t="s">
        <v>49</v>
      </c>
      <c r="B8" s="195" t="s">
        <v>286</v>
      </c>
      <c r="C8" s="196">
        <f>[1]KV_2.1.sz.mell.!C8</f>
        <v>0</v>
      </c>
      <c r="D8" s="197"/>
      <c r="E8" s="191">
        <f t="shared" si="0"/>
        <v>0</v>
      </c>
      <c r="F8" s="195" t="s">
        <v>287</v>
      </c>
      <c r="G8" s="196">
        <f>[1]KV_2.1.sz.mell.!E8</f>
        <v>237069855</v>
      </c>
      <c r="H8" s="197">
        <v>35417688</v>
      </c>
      <c r="I8" s="193">
        <f t="shared" si="1"/>
        <v>272487543</v>
      </c>
      <c r="J8" s="481"/>
    </row>
    <row r="9" spans="1:10" ht="12.95" customHeight="1">
      <c r="A9" s="194" t="s">
        <v>239</v>
      </c>
      <c r="B9" s="195" t="s">
        <v>288</v>
      </c>
      <c r="C9" s="196">
        <f>[1]KV_2.1.sz.mell.!C9</f>
        <v>53750000</v>
      </c>
      <c r="D9" s="197">
        <v>-7700000</v>
      </c>
      <c r="E9" s="191">
        <f t="shared" si="0"/>
        <v>46050000</v>
      </c>
      <c r="F9" s="195" t="s">
        <v>187</v>
      </c>
      <c r="G9" s="196">
        <f>[1]KV_2.1.sz.mell.!E9</f>
        <v>28186000</v>
      </c>
      <c r="H9" s="197"/>
      <c r="I9" s="193">
        <f t="shared" si="1"/>
        <v>28186000</v>
      </c>
      <c r="J9" s="481"/>
    </row>
    <row r="10" spans="1:10" ht="12.95" customHeight="1">
      <c r="A10" s="194" t="s">
        <v>72</v>
      </c>
      <c r="B10" s="198" t="s">
        <v>289</v>
      </c>
      <c r="C10" s="196">
        <f>[1]KV_2.1.sz.mell.!C10</f>
        <v>95080098</v>
      </c>
      <c r="D10" s="197">
        <v>16486488</v>
      </c>
      <c r="E10" s="191">
        <f t="shared" si="0"/>
        <v>111566586</v>
      </c>
      <c r="F10" s="195" t="s">
        <v>189</v>
      </c>
      <c r="G10" s="196">
        <f>[1]KV_2.1.sz.mell.!E10</f>
        <v>48450613</v>
      </c>
      <c r="H10" s="197">
        <v>-1791008</v>
      </c>
      <c r="I10" s="193">
        <f t="shared" si="1"/>
        <v>46659605</v>
      </c>
      <c r="J10" s="481"/>
    </row>
    <row r="11" spans="1:10" ht="12.95" customHeight="1">
      <c r="A11" s="194" t="s">
        <v>96</v>
      </c>
      <c r="B11" s="195" t="s">
        <v>290</v>
      </c>
      <c r="C11" s="199">
        <f>[1]KV_2.1.sz.mell.!C11</f>
        <v>3807000</v>
      </c>
      <c r="D11" s="200"/>
      <c r="E11" s="191">
        <f t="shared" si="0"/>
        <v>3807000</v>
      </c>
      <c r="F11" s="195" t="s">
        <v>214</v>
      </c>
      <c r="G11" s="196">
        <f>[1]KV_2.1.sz.mell.!E11</f>
        <v>17940589</v>
      </c>
      <c r="H11" s="197">
        <v>-5761975</v>
      </c>
      <c r="I11" s="193">
        <f t="shared" si="1"/>
        <v>12178614</v>
      </c>
      <c r="J11" s="481"/>
    </row>
    <row r="12" spans="1:10" ht="12.95" customHeight="1">
      <c r="A12" s="194" t="s">
        <v>256</v>
      </c>
      <c r="B12" s="195" t="s">
        <v>291</v>
      </c>
      <c r="C12" s="196">
        <f>[1]KV_2.1.sz.mell.!C12</f>
        <v>0</v>
      </c>
      <c r="D12" s="197"/>
      <c r="E12" s="201">
        <f t="shared" si="0"/>
        <v>0</v>
      </c>
      <c r="F12" s="195">
        <f>[1]KV_2.1.sz.mell.!D12</f>
        <v>0</v>
      </c>
      <c r="G12" s="196">
        <f>[1]KV_2.1.sz.mell.!E12</f>
        <v>0</v>
      </c>
      <c r="H12" s="197"/>
      <c r="I12" s="193">
        <f t="shared" si="1"/>
        <v>0</v>
      </c>
      <c r="J12" s="481"/>
    </row>
    <row r="13" spans="1:10" ht="12.95" customHeight="1">
      <c r="A13" s="194" t="s">
        <v>118</v>
      </c>
      <c r="B13" s="202">
        <f>[1]KV_2.1.sz.mell.!B13</f>
        <v>0</v>
      </c>
      <c r="C13" s="196">
        <f>[1]KV_2.1.sz.mell.!C13</f>
        <v>0</v>
      </c>
      <c r="D13" s="197"/>
      <c r="E13" s="201">
        <f t="shared" si="0"/>
        <v>0</v>
      </c>
      <c r="F13" s="195">
        <f>[1]KV_2.1.sz.mell.!D13</f>
        <v>0</v>
      </c>
      <c r="G13" s="196">
        <f>[1]KV_2.1.sz.mell.!E13</f>
        <v>0</v>
      </c>
      <c r="H13" s="197"/>
      <c r="I13" s="193">
        <f t="shared" si="1"/>
        <v>0</v>
      </c>
      <c r="J13" s="481"/>
    </row>
    <row r="14" spans="1:10" ht="12.95" customHeight="1">
      <c r="A14" s="194" t="s">
        <v>265</v>
      </c>
      <c r="B14" s="202">
        <f>[1]KV_2.1.sz.mell.!B14</f>
        <v>0</v>
      </c>
      <c r="C14" s="199">
        <f>[1]KV_2.1.sz.mell.!C14</f>
        <v>0</v>
      </c>
      <c r="D14" s="200"/>
      <c r="E14" s="201">
        <f t="shared" si="0"/>
        <v>0</v>
      </c>
      <c r="F14" s="195">
        <f>[1]KV_2.1.sz.mell.!D14</f>
        <v>0</v>
      </c>
      <c r="G14" s="196">
        <f>[1]KV_2.1.sz.mell.!E14</f>
        <v>0</v>
      </c>
      <c r="H14" s="197"/>
      <c r="I14" s="193">
        <f t="shared" si="1"/>
        <v>0</v>
      </c>
      <c r="J14" s="481"/>
    </row>
    <row r="15" spans="1:10" ht="12.95" customHeight="1">
      <c r="A15" s="194" t="s">
        <v>267</v>
      </c>
      <c r="B15" s="202">
        <f>[1]KV_2.1.sz.mell.!B15</f>
        <v>0</v>
      </c>
      <c r="C15" s="196">
        <f>[1]KV_2.1.sz.mell.!C15</f>
        <v>0</v>
      </c>
      <c r="D15" s="197"/>
      <c r="E15" s="201">
        <f t="shared" si="0"/>
        <v>0</v>
      </c>
      <c r="F15" s="195">
        <f>[1]KV_2.1.sz.mell.!D15</f>
        <v>0</v>
      </c>
      <c r="G15" s="196">
        <f>[1]KV_2.1.sz.mell.!E15</f>
        <v>0</v>
      </c>
      <c r="H15" s="197"/>
      <c r="I15" s="193">
        <f t="shared" si="1"/>
        <v>0</v>
      </c>
      <c r="J15" s="481"/>
    </row>
    <row r="16" spans="1:10" ht="12.95" customHeight="1">
      <c r="A16" s="194" t="s">
        <v>269</v>
      </c>
      <c r="B16" s="202">
        <f>[1]KV_2.1.sz.mell.!B16</f>
        <v>0</v>
      </c>
      <c r="C16" s="196">
        <f>[1]KV_2.1.sz.mell.!C16</f>
        <v>0</v>
      </c>
      <c r="D16" s="197"/>
      <c r="E16" s="201">
        <f t="shared" si="0"/>
        <v>0</v>
      </c>
      <c r="F16" s="195">
        <f>[1]KV_2.1.sz.mell.!D16</f>
        <v>0</v>
      </c>
      <c r="G16" s="196">
        <f>[1]KV_2.1.sz.mell.!E16</f>
        <v>0</v>
      </c>
      <c r="H16" s="197"/>
      <c r="I16" s="193">
        <f t="shared" si="1"/>
        <v>0</v>
      </c>
      <c r="J16" s="481"/>
    </row>
    <row r="17" spans="1:10" ht="12.95" customHeight="1" thickBot="1">
      <c r="A17" s="194" t="s">
        <v>292</v>
      </c>
      <c r="B17" s="202">
        <f>[1]KV_2.1.sz.mell.!B17</f>
        <v>0</v>
      </c>
      <c r="C17" s="203">
        <f>[1]KV_2.1.sz.mell.!C17</f>
        <v>0</v>
      </c>
      <c r="D17" s="204"/>
      <c r="E17" s="205"/>
      <c r="F17" s="206">
        <f>[1]KV_2.1.sz.mell.!D17</f>
        <v>0</v>
      </c>
      <c r="G17" s="203">
        <f>[1]KV_2.1.sz.mell.!E17</f>
        <v>0</v>
      </c>
      <c r="H17" s="204"/>
      <c r="I17" s="193">
        <f t="shared" si="1"/>
        <v>0</v>
      </c>
      <c r="J17" s="481"/>
    </row>
    <row r="18" spans="1:10" ht="21.75" thickBot="1">
      <c r="A18" s="207" t="s">
        <v>293</v>
      </c>
      <c r="B18" s="208" t="s">
        <v>294</v>
      </c>
      <c r="C18" s="209">
        <f>[1]KV_2.1.sz.mell.!C18</f>
        <v>484306424</v>
      </c>
      <c r="D18" s="209">
        <f>D6+D7+D9+D10+D11+D13+D14+D15+D16+D17</f>
        <v>142842599</v>
      </c>
      <c r="E18" s="209">
        <f>E6+E7+E9+E10+E11+E13+E14+E15+E16+E17</f>
        <v>627149023</v>
      </c>
      <c r="F18" s="208" t="s">
        <v>295</v>
      </c>
      <c r="G18" s="209">
        <f>[1]KV_2.1.sz.mell.!E18</f>
        <v>590097290</v>
      </c>
      <c r="H18" s="209">
        <f>SUM(H6:H17)</f>
        <v>140594093</v>
      </c>
      <c r="I18" s="210">
        <f>SUM(I6:I17)</f>
        <v>730691383</v>
      </c>
      <c r="J18" s="481"/>
    </row>
    <row r="19" spans="1:10" ht="12.95" customHeight="1">
      <c r="A19" s="211" t="s">
        <v>296</v>
      </c>
      <c r="B19" s="212" t="s">
        <v>297</v>
      </c>
      <c r="C19" s="213">
        <f>[1]KV_2.1.sz.mell.!C19</f>
        <v>117340243</v>
      </c>
      <c r="D19" s="213">
        <f>+D20+D21+D22+D23</f>
        <v>-2248506</v>
      </c>
      <c r="E19" s="213">
        <f>+E20+E21+E22+E23</f>
        <v>115091737</v>
      </c>
      <c r="F19" s="214" t="s">
        <v>298</v>
      </c>
      <c r="G19" s="215">
        <f>[1]KV_2.1.sz.mell.!E19</f>
        <v>0</v>
      </c>
      <c r="H19" s="216"/>
      <c r="I19" s="217">
        <f>G19+H19</f>
        <v>0</v>
      </c>
      <c r="J19" s="481"/>
    </row>
    <row r="20" spans="1:10" ht="12.95" customHeight="1">
      <c r="A20" s="218" t="s">
        <v>299</v>
      </c>
      <c r="B20" s="214" t="s">
        <v>300</v>
      </c>
      <c r="C20" s="219">
        <f>[1]KV_2.1.sz.mell.!C20</f>
        <v>117340243</v>
      </c>
      <c r="D20" s="220">
        <v>-2248506</v>
      </c>
      <c r="E20" s="219">
        <f>C20+D20</f>
        <v>115091737</v>
      </c>
      <c r="F20" s="214" t="s">
        <v>301</v>
      </c>
      <c r="G20" s="219">
        <f>[1]KV_2.1.sz.mell.!E20</f>
        <v>0</v>
      </c>
      <c r="H20" s="220"/>
      <c r="I20" s="221">
        <f t="shared" ref="I20:I28" si="2">G20+H20</f>
        <v>0</v>
      </c>
      <c r="J20" s="481"/>
    </row>
    <row r="21" spans="1:10" ht="12.95" customHeight="1">
      <c r="A21" s="218" t="s">
        <v>302</v>
      </c>
      <c r="B21" s="214" t="s">
        <v>303</v>
      </c>
      <c r="C21" s="219">
        <f>[1]KV_2.1.sz.mell.!C21</f>
        <v>0</v>
      </c>
      <c r="D21" s="220"/>
      <c r="E21" s="219">
        <f>C21+D21</f>
        <v>0</v>
      </c>
      <c r="F21" s="214" t="s">
        <v>304</v>
      </c>
      <c r="G21" s="219">
        <f>[1]KV_2.1.sz.mell.!E21</f>
        <v>0</v>
      </c>
      <c r="H21" s="220"/>
      <c r="I21" s="221">
        <f t="shared" si="2"/>
        <v>0</v>
      </c>
      <c r="J21" s="481"/>
    </row>
    <row r="22" spans="1:10" ht="12.95" customHeight="1">
      <c r="A22" s="218" t="s">
        <v>305</v>
      </c>
      <c r="B22" s="214" t="s">
        <v>306</v>
      </c>
      <c r="C22" s="219">
        <f>[1]KV_2.1.sz.mell.!C22</f>
        <v>0</v>
      </c>
      <c r="D22" s="220"/>
      <c r="E22" s="219">
        <f>C22+D22</f>
        <v>0</v>
      </c>
      <c r="F22" s="214" t="s">
        <v>307</v>
      </c>
      <c r="G22" s="219">
        <f>[1]KV_2.1.sz.mell.!E22</f>
        <v>0</v>
      </c>
      <c r="H22" s="220"/>
      <c r="I22" s="221">
        <f t="shared" si="2"/>
        <v>0</v>
      </c>
      <c r="J22" s="481"/>
    </row>
    <row r="23" spans="1:10" ht="12.95" customHeight="1">
      <c r="A23" s="218" t="s">
        <v>308</v>
      </c>
      <c r="B23" s="222" t="s">
        <v>309</v>
      </c>
      <c r="C23" s="219">
        <f>[1]KV_2.1.sz.mell.!C23</f>
        <v>0</v>
      </c>
      <c r="D23" s="220"/>
      <c r="E23" s="219">
        <f>C23+D23</f>
        <v>0</v>
      </c>
      <c r="F23" s="212" t="s">
        <v>310</v>
      </c>
      <c r="G23" s="219">
        <f>[1]KV_2.1.sz.mell.!E23</f>
        <v>0</v>
      </c>
      <c r="H23" s="220"/>
      <c r="I23" s="221">
        <f t="shared" si="2"/>
        <v>0</v>
      </c>
      <c r="J23" s="481"/>
    </row>
    <row r="24" spans="1:10" ht="12.95" customHeight="1">
      <c r="A24" s="218" t="s">
        <v>311</v>
      </c>
      <c r="B24" s="214" t="s">
        <v>312</v>
      </c>
      <c r="C24" s="223">
        <f>[1]KV_2.1.sz.mell.!C24</f>
        <v>0</v>
      </c>
      <c r="D24" s="223">
        <f>+D25+D26</f>
        <v>0</v>
      </c>
      <c r="E24" s="223">
        <f>+E25+E26</f>
        <v>0</v>
      </c>
      <c r="F24" s="214" t="s">
        <v>313</v>
      </c>
      <c r="G24" s="219">
        <f>[1]KV_2.1.sz.mell.!E24</f>
        <v>0</v>
      </c>
      <c r="H24" s="220"/>
      <c r="I24" s="221">
        <f t="shared" si="2"/>
        <v>0</v>
      </c>
      <c r="J24" s="481"/>
    </row>
    <row r="25" spans="1:10" ht="12.95" customHeight="1">
      <c r="A25" s="211" t="s">
        <v>314</v>
      </c>
      <c r="B25" s="212" t="s">
        <v>315</v>
      </c>
      <c r="C25" s="215">
        <f>[1]KV_2.1.sz.mell.!C25</f>
        <v>0</v>
      </c>
      <c r="D25" s="216"/>
      <c r="E25" s="215">
        <f>C25+D25</f>
        <v>0</v>
      </c>
      <c r="F25" s="190" t="s">
        <v>254</v>
      </c>
      <c r="G25" s="215">
        <f>[1]KV_2.1.sz.mell.!E25</f>
        <v>0</v>
      </c>
      <c r="H25" s="216"/>
      <c r="I25" s="217">
        <f t="shared" si="2"/>
        <v>0</v>
      </c>
      <c r="J25" s="481"/>
    </row>
    <row r="26" spans="1:10" ht="12.95" customHeight="1">
      <c r="A26" s="218" t="s">
        <v>316</v>
      </c>
      <c r="B26" s="222" t="s">
        <v>317</v>
      </c>
      <c r="C26" s="219">
        <f>[1]KV_2.1.sz.mell.!C26</f>
        <v>0</v>
      </c>
      <c r="D26" s="220"/>
      <c r="E26" s="219">
        <f>C26+D26</f>
        <v>0</v>
      </c>
      <c r="F26" s="195" t="s">
        <v>264</v>
      </c>
      <c r="G26" s="219">
        <f>[1]KV_2.1.sz.mell.!E26</f>
        <v>0</v>
      </c>
      <c r="H26" s="220"/>
      <c r="I26" s="221">
        <f t="shared" si="2"/>
        <v>0</v>
      </c>
      <c r="J26" s="481"/>
    </row>
    <row r="27" spans="1:10" ht="12.95" customHeight="1">
      <c r="A27" s="194" t="s">
        <v>318</v>
      </c>
      <c r="B27" s="214" t="s">
        <v>319</v>
      </c>
      <c r="C27" s="219">
        <f>[1]KV_2.1.sz.mell.!C27</f>
        <v>0</v>
      </c>
      <c r="D27" s="220"/>
      <c r="E27" s="219">
        <f>C27+D27</f>
        <v>0</v>
      </c>
      <c r="F27" s="195" t="s">
        <v>266</v>
      </c>
      <c r="G27" s="219">
        <f>[1]KV_2.1.sz.mell.!E27</f>
        <v>0</v>
      </c>
      <c r="H27" s="220"/>
      <c r="I27" s="221">
        <f t="shared" si="2"/>
        <v>0</v>
      </c>
      <c r="J27" s="481"/>
    </row>
    <row r="28" spans="1:10" ht="12.95" customHeight="1" thickBot="1">
      <c r="A28" s="224" t="s">
        <v>320</v>
      </c>
      <c r="B28" s="212" t="s">
        <v>175</v>
      </c>
      <c r="C28" s="215">
        <f>[1]KV_2.1.sz.mell.!C28</f>
        <v>0</v>
      </c>
      <c r="D28" s="216"/>
      <c r="E28" s="225">
        <f>C28+D28</f>
        <v>0</v>
      </c>
      <c r="F28" s="226" t="str">
        <f>[1]KV_2.1.sz.mell.!D28</f>
        <v>Belföldi fianszírozási kiadás</v>
      </c>
      <c r="G28" s="215">
        <f>[1]KV_2.1.sz.mell.!E28</f>
        <v>11549377</v>
      </c>
      <c r="H28" s="216"/>
      <c r="I28" s="217">
        <f t="shared" si="2"/>
        <v>11549377</v>
      </c>
      <c r="J28" s="481"/>
    </row>
    <row r="29" spans="1:10" ht="24" customHeight="1" thickBot="1">
      <c r="A29" s="207" t="s">
        <v>321</v>
      </c>
      <c r="B29" s="208" t="s">
        <v>322</v>
      </c>
      <c r="C29" s="209">
        <f>[1]KV_2.1.sz.mell.!C29</f>
        <v>117340243</v>
      </c>
      <c r="D29" s="209">
        <f>+D19+D24+D27+D28</f>
        <v>-2248506</v>
      </c>
      <c r="E29" s="227">
        <f>+E19+E24+E27+E28</f>
        <v>115091737</v>
      </c>
      <c r="F29" s="208" t="s">
        <v>323</v>
      </c>
      <c r="G29" s="209">
        <f>[1]KV_2.1.sz.mell.!E29</f>
        <v>11549377</v>
      </c>
      <c r="H29" s="209">
        <f>SUM(H19:H28)</f>
        <v>0</v>
      </c>
      <c r="I29" s="210">
        <f>SUM(I19:I28)</f>
        <v>11549377</v>
      </c>
      <c r="J29" s="481"/>
    </row>
    <row r="30" spans="1:10" ht="13.5" thickBot="1">
      <c r="A30" s="207" t="s">
        <v>324</v>
      </c>
      <c r="B30" s="228" t="s">
        <v>325</v>
      </c>
      <c r="C30" s="229">
        <f>[1]KV_2.1.sz.mell.!C30</f>
        <v>601646667</v>
      </c>
      <c r="D30" s="229">
        <f>+D18+D29</f>
        <v>140594093</v>
      </c>
      <c r="E30" s="230">
        <f>+E18+E29</f>
        <v>742240760</v>
      </c>
      <c r="F30" s="228" t="s">
        <v>326</v>
      </c>
      <c r="G30" s="229">
        <f>[1]KV_2.1.sz.mell.!E30</f>
        <v>601646667</v>
      </c>
      <c r="H30" s="229">
        <f>+H18+H29</f>
        <v>140594093</v>
      </c>
      <c r="I30" s="230">
        <f>+I18+I29</f>
        <v>742240760</v>
      </c>
      <c r="J30" s="481"/>
    </row>
    <row r="31" spans="1:10" ht="13.5" thickBot="1">
      <c r="A31" s="207" t="s">
        <v>327</v>
      </c>
      <c r="B31" s="228" t="s">
        <v>328</v>
      </c>
      <c r="C31" s="229">
        <f>[1]KV_2.1.sz.mell.!C31</f>
        <v>105790866</v>
      </c>
      <c r="D31" s="229" t="str">
        <f>IF(D18-H18&lt;0,H18-D18,"-")</f>
        <v>-</v>
      </c>
      <c r="E31" s="230">
        <f>IF(E18-I18&lt;0,I18-E18,"-")</f>
        <v>103542360</v>
      </c>
      <c r="F31" s="228" t="s">
        <v>329</v>
      </c>
      <c r="G31" s="229" t="str">
        <f>[1]KV_2.1.sz.mell.!E31</f>
        <v>-</v>
      </c>
      <c r="H31" s="229">
        <f>IF(D18-H18&gt;0,D18-H18,"-")</f>
        <v>2248506</v>
      </c>
      <c r="I31" s="230" t="str">
        <f>IF(E18-I18&gt;0,E18-I18,"-")</f>
        <v>-</v>
      </c>
      <c r="J31" s="481"/>
    </row>
    <row r="32" spans="1:10" ht="13.5" thickBot="1">
      <c r="A32" s="207" t="s">
        <v>330</v>
      </c>
      <c r="B32" s="228" t="s">
        <v>331</v>
      </c>
      <c r="C32" s="229" t="str">
        <f>[1]KV_2.1.sz.mell.!C32</f>
        <v>-</v>
      </c>
      <c r="D32" s="229" t="str">
        <f>IF(D30-H30&lt;0,H30-D30,"-")</f>
        <v>-</v>
      </c>
      <c r="E32" s="229" t="str">
        <f>IF(E30-I30&lt;0,I30-E30,"-")</f>
        <v>-</v>
      </c>
      <c r="F32" s="228" t="s">
        <v>332</v>
      </c>
      <c r="G32" s="229" t="str">
        <f>[1]KV_2.1.sz.mell.!E32</f>
        <v>-</v>
      </c>
      <c r="H32" s="229" t="str">
        <f>IF(D30-H30&gt;0,D30-H30,"-")</f>
        <v>-</v>
      </c>
      <c r="I32" s="231" t="str">
        <f>IF(E30-I30&gt;0,E30-I30,"-")</f>
        <v>-</v>
      </c>
      <c r="J32" s="481"/>
    </row>
    <row r="33" spans="2:6" ht="18.75">
      <c r="B33" s="484"/>
      <c r="C33" s="484"/>
      <c r="D33" s="484"/>
      <c r="E33" s="484"/>
      <c r="F33" s="484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33"/>
  <sheetViews>
    <sheetView topLeftCell="A4" zoomScale="120" zoomScaleNormal="120" zoomScaleSheetLayoutView="115" workbookViewId="0">
      <selection activeCell="D22" sqref="D22"/>
    </sheetView>
  </sheetViews>
  <sheetFormatPr defaultRowHeight="12.75"/>
  <cols>
    <col min="1" max="1" width="6.83203125" style="165" customWidth="1"/>
    <col min="2" max="2" width="49.83203125" style="168" customWidth="1"/>
    <col min="3" max="4" width="15.5" style="165" customWidth="1"/>
    <col min="5" max="5" width="14.83203125" style="165" customWidth="1"/>
    <col min="6" max="6" width="43.83203125" style="165" customWidth="1"/>
    <col min="7" max="8" width="15.5" style="165" customWidth="1"/>
    <col min="9" max="9" width="14.83203125" style="165" customWidth="1"/>
    <col min="10" max="10" width="4.83203125" style="165" customWidth="1"/>
    <col min="11" max="256" width="9.33203125" style="165"/>
    <col min="257" max="257" width="6.83203125" style="165" customWidth="1"/>
    <col min="258" max="258" width="49.83203125" style="165" customWidth="1"/>
    <col min="259" max="260" width="15.5" style="165" customWidth="1"/>
    <col min="261" max="261" width="14.83203125" style="165" customWidth="1"/>
    <col min="262" max="262" width="43.83203125" style="165" customWidth="1"/>
    <col min="263" max="264" width="15.5" style="165" customWidth="1"/>
    <col min="265" max="265" width="14.83203125" style="165" customWidth="1"/>
    <col min="266" max="266" width="4.83203125" style="165" customWidth="1"/>
    <col min="267" max="512" width="9.33203125" style="165"/>
    <col min="513" max="513" width="6.83203125" style="165" customWidth="1"/>
    <col min="514" max="514" width="49.83203125" style="165" customWidth="1"/>
    <col min="515" max="516" width="15.5" style="165" customWidth="1"/>
    <col min="517" max="517" width="14.83203125" style="165" customWidth="1"/>
    <col min="518" max="518" width="43.83203125" style="165" customWidth="1"/>
    <col min="519" max="520" width="15.5" style="165" customWidth="1"/>
    <col min="521" max="521" width="14.83203125" style="165" customWidth="1"/>
    <col min="522" max="522" width="4.83203125" style="165" customWidth="1"/>
    <col min="523" max="768" width="9.33203125" style="165"/>
    <col min="769" max="769" width="6.83203125" style="165" customWidth="1"/>
    <col min="770" max="770" width="49.83203125" style="165" customWidth="1"/>
    <col min="771" max="772" width="15.5" style="165" customWidth="1"/>
    <col min="773" max="773" width="14.83203125" style="165" customWidth="1"/>
    <col min="774" max="774" width="43.83203125" style="165" customWidth="1"/>
    <col min="775" max="776" width="15.5" style="165" customWidth="1"/>
    <col min="777" max="777" width="14.83203125" style="165" customWidth="1"/>
    <col min="778" max="778" width="4.83203125" style="165" customWidth="1"/>
    <col min="779" max="1024" width="9.33203125" style="165"/>
    <col min="1025" max="1025" width="6.83203125" style="165" customWidth="1"/>
    <col min="1026" max="1026" width="49.83203125" style="165" customWidth="1"/>
    <col min="1027" max="1028" width="15.5" style="165" customWidth="1"/>
    <col min="1029" max="1029" width="14.83203125" style="165" customWidth="1"/>
    <col min="1030" max="1030" width="43.83203125" style="165" customWidth="1"/>
    <col min="1031" max="1032" width="15.5" style="165" customWidth="1"/>
    <col min="1033" max="1033" width="14.83203125" style="165" customWidth="1"/>
    <col min="1034" max="1034" width="4.83203125" style="165" customWidth="1"/>
    <col min="1035" max="1280" width="9.33203125" style="165"/>
    <col min="1281" max="1281" width="6.83203125" style="165" customWidth="1"/>
    <col min="1282" max="1282" width="49.83203125" style="165" customWidth="1"/>
    <col min="1283" max="1284" width="15.5" style="165" customWidth="1"/>
    <col min="1285" max="1285" width="14.83203125" style="165" customWidth="1"/>
    <col min="1286" max="1286" width="43.83203125" style="165" customWidth="1"/>
    <col min="1287" max="1288" width="15.5" style="165" customWidth="1"/>
    <col min="1289" max="1289" width="14.83203125" style="165" customWidth="1"/>
    <col min="1290" max="1290" width="4.83203125" style="165" customWidth="1"/>
    <col min="1291" max="1536" width="9.33203125" style="165"/>
    <col min="1537" max="1537" width="6.83203125" style="165" customWidth="1"/>
    <col min="1538" max="1538" width="49.83203125" style="165" customWidth="1"/>
    <col min="1539" max="1540" width="15.5" style="165" customWidth="1"/>
    <col min="1541" max="1541" width="14.83203125" style="165" customWidth="1"/>
    <col min="1542" max="1542" width="43.83203125" style="165" customWidth="1"/>
    <col min="1543" max="1544" width="15.5" style="165" customWidth="1"/>
    <col min="1545" max="1545" width="14.83203125" style="165" customWidth="1"/>
    <col min="1546" max="1546" width="4.83203125" style="165" customWidth="1"/>
    <col min="1547" max="1792" width="9.33203125" style="165"/>
    <col min="1793" max="1793" width="6.83203125" style="165" customWidth="1"/>
    <col min="1794" max="1794" width="49.83203125" style="165" customWidth="1"/>
    <col min="1795" max="1796" width="15.5" style="165" customWidth="1"/>
    <col min="1797" max="1797" width="14.83203125" style="165" customWidth="1"/>
    <col min="1798" max="1798" width="43.83203125" style="165" customWidth="1"/>
    <col min="1799" max="1800" width="15.5" style="165" customWidth="1"/>
    <col min="1801" max="1801" width="14.83203125" style="165" customWidth="1"/>
    <col min="1802" max="1802" width="4.83203125" style="165" customWidth="1"/>
    <col min="1803" max="2048" width="9.33203125" style="165"/>
    <col min="2049" max="2049" width="6.83203125" style="165" customWidth="1"/>
    <col min="2050" max="2050" width="49.83203125" style="165" customWidth="1"/>
    <col min="2051" max="2052" width="15.5" style="165" customWidth="1"/>
    <col min="2053" max="2053" width="14.83203125" style="165" customWidth="1"/>
    <col min="2054" max="2054" width="43.83203125" style="165" customWidth="1"/>
    <col min="2055" max="2056" width="15.5" style="165" customWidth="1"/>
    <col min="2057" max="2057" width="14.83203125" style="165" customWidth="1"/>
    <col min="2058" max="2058" width="4.83203125" style="165" customWidth="1"/>
    <col min="2059" max="2304" width="9.33203125" style="165"/>
    <col min="2305" max="2305" width="6.83203125" style="165" customWidth="1"/>
    <col min="2306" max="2306" width="49.83203125" style="165" customWidth="1"/>
    <col min="2307" max="2308" width="15.5" style="165" customWidth="1"/>
    <col min="2309" max="2309" width="14.83203125" style="165" customWidth="1"/>
    <col min="2310" max="2310" width="43.83203125" style="165" customWidth="1"/>
    <col min="2311" max="2312" width="15.5" style="165" customWidth="1"/>
    <col min="2313" max="2313" width="14.83203125" style="165" customWidth="1"/>
    <col min="2314" max="2314" width="4.83203125" style="165" customWidth="1"/>
    <col min="2315" max="2560" width="9.33203125" style="165"/>
    <col min="2561" max="2561" width="6.83203125" style="165" customWidth="1"/>
    <col min="2562" max="2562" width="49.83203125" style="165" customWidth="1"/>
    <col min="2563" max="2564" width="15.5" style="165" customWidth="1"/>
    <col min="2565" max="2565" width="14.83203125" style="165" customWidth="1"/>
    <col min="2566" max="2566" width="43.83203125" style="165" customWidth="1"/>
    <col min="2567" max="2568" width="15.5" style="165" customWidth="1"/>
    <col min="2569" max="2569" width="14.83203125" style="165" customWidth="1"/>
    <col min="2570" max="2570" width="4.83203125" style="165" customWidth="1"/>
    <col min="2571" max="2816" width="9.33203125" style="165"/>
    <col min="2817" max="2817" width="6.83203125" style="165" customWidth="1"/>
    <col min="2818" max="2818" width="49.83203125" style="165" customWidth="1"/>
    <col min="2819" max="2820" width="15.5" style="165" customWidth="1"/>
    <col min="2821" max="2821" width="14.83203125" style="165" customWidth="1"/>
    <col min="2822" max="2822" width="43.83203125" style="165" customWidth="1"/>
    <col min="2823" max="2824" width="15.5" style="165" customWidth="1"/>
    <col min="2825" max="2825" width="14.83203125" style="165" customWidth="1"/>
    <col min="2826" max="2826" width="4.83203125" style="165" customWidth="1"/>
    <col min="2827" max="3072" width="9.33203125" style="165"/>
    <col min="3073" max="3073" width="6.83203125" style="165" customWidth="1"/>
    <col min="3074" max="3074" width="49.83203125" style="165" customWidth="1"/>
    <col min="3075" max="3076" width="15.5" style="165" customWidth="1"/>
    <col min="3077" max="3077" width="14.83203125" style="165" customWidth="1"/>
    <col min="3078" max="3078" width="43.83203125" style="165" customWidth="1"/>
    <col min="3079" max="3080" width="15.5" style="165" customWidth="1"/>
    <col min="3081" max="3081" width="14.83203125" style="165" customWidth="1"/>
    <col min="3082" max="3082" width="4.83203125" style="165" customWidth="1"/>
    <col min="3083" max="3328" width="9.33203125" style="165"/>
    <col min="3329" max="3329" width="6.83203125" style="165" customWidth="1"/>
    <col min="3330" max="3330" width="49.83203125" style="165" customWidth="1"/>
    <col min="3331" max="3332" width="15.5" style="165" customWidth="1"/>
    <col min="3333" max="3333" width="14.83203125" style="165" customWidth="1"/>
    <col min="3334" max="3334" width="43.83203125" style="165" customWidth="1"/>
    <col min="3335" max="3336" width="15.5" style="165" customWidth="1"/>
    <col min="3337" max="3337" width="14.83203125" style="165" customWidth="1"/>
    <col min="3338" max="3338" width="4.83203125" style="165" customWidth="1"/>
    <col min="3339" max="3584" width="9.33203125" style="165"/>
    <col min="3585" max="3585" width="6.83203125" style="165" customWidth="1"/>
    <col min="3586" max="3586" width="49.83203125" style="165" customWidth="1"/>
    <col min="3587" max="3588" width="15.5" style="165" customWidth="1"/>
    <col min="3589" max="3589" width="14.83203125" style="165" customWidth="1"/>
    <col min="3590" max="3590" width="43.83203125" style="165" customWidth="1"/>
    <col min="3591" max="3592" width="15.5" style="165" customWidth="1"/>
    <col min="3593" max="3593" width="14.83203125" style="165" customWidth="1"/>
    <col min="3594" max="3594" width="4.83203125" style="165" customWidth="1"/>
    <col min="3595" max="3840" width="9.33203125" style="165"/>
    <col min="3841" max="3841" width="6.83203125" style="165" customWidth="1"/>
    <col min="3842" max="3842" width="49.83203125" style="165" customWidth="1"/>
    <col min="3843" max="3844" width="15.5" style="165" customWidth="1"/>
    <col min="3845" max="3845" width="14.83203125" style="165" customWidth="1"/>
    <col min="3846" max="3846" width="43.83203125" style="165" customWidth="1"/>
    <col min="3847" max="3848" width="15.5" style="165" customWidth="1"/>
    <col min="3849" max="3849" width="14.83203125" style="165" customWidth="1"/>
    <col min="3850" max="3850" width="4.83203125" style="165" customWidth="1"/>
    <col min="3851" max="4096" width="9.33203125" style="165"/>
    <col min="4097" max="4097" width="6.83203125" style="165" customWidth="1"/>
    <col min="4098" max="4098" width="49.83203125" style="165" customWidth="1"/>
    <col min="4099" max="4100" width="15.5" style="165" customWidth="1"/>
    <col min="4101" max="4101" width="14.83203125" style="165" customWidth="1"/>
    <col min="4102" max="4102" width="43.83203125" style="165" customWidth="1"/>
    <col min="4103" max="4104" width="15.5" style="165" customWidth="1"/>
    <col min="4105" max="4105" width="14.83203125" style="165" customWidth="1"/>
    <col min="4106" max="4106" width="4.83203125" style="165" customWidth="1"/>
    <col min="4107" max="4352" width="9.33203125" style="165"/>
    <col min="4353" max="4353" width="6.83203125" style="165" customWidth="1"/>
    <col min="4354" max="4354" width="49.83203125" style="165" customWidth="1"/>
    <col min="4355" max="4356" width="15.5" style="165" customWidth="1"/>
    <col min="4357" max="4357" width="14.83203125" style="165" customWidth="1"/>
    <col min="4358" max="4358" width="43.83203125" style="165" customWidth="1"/>
    <col min="4359" max="4360" width="15.5" style="165" customWidth="1"/>
    <col min="4361" max="4361" width="14.83203125" style="165" customWidth="1"/>
    <col min="4362" max="4362" width="4.83203125" style="165" customWidth="1"/>
    <col min="4363" max="4608" width="9.33203125" style="165"/>
    <col min="4609" max="4609" width="6.83203125" style="165" customWidth="1"/>
    <col min="4610" max="4610" width="49.83203125" style="165" customWidth="1"/>
    <col min="4611" max="4612" width="15.5" style="165" customWidth="1"/>
    <col min="4613" max="4613" width="14.83203125" style="165" customWidth="1"/>
    <col min="4614" max="4614" width="43.83203125" style="165" customWidth="1"/>
    <col min="4615" max="4616" width="15.5" style="165" customWidth="1"/>
    <col min="4617" max="4617" width="14.83203125" style="165" customWidth="1"/>
    <col min="4618" max="4618" width="4.83203125" style="165" customWidth="1"/>
    <col min="4619" max="4864" width="9.33203125" style="165"/>
    <col min="4865" max="4865" width="6.83203125" style="165" customWidth="1"/>
    <col min="4866" max="4866" width="49.83203125" style="165" customWidth="1"/>
    <col min="4867" max="4868" width="15.5" style="165" customWidth="1"/>
    <col min="4869" max="4869" width="14.83203125" style="165" customWidth="1"/>
    <col min="4870" max="4870" width="43.83203125" style="165" customWidth="1"/>
    <col min="4871" max="4872" width="15.5" style="165" customWidth="1"/>
    <col min="4873" max="4873" width="14.83203125" style="165" customWidth="1"/>
    <col min="4874" max="4874" width="4.83203125" style="165" customWidth="1"/>
    <col min="4875" max="5120" width="9.33203125" style="165"/>
    <col min="5121" max="5121" width="6.83203125" style="165" customWidth="1"/>
    <col min="5122" max="5122" width="49.83203125" style="165" customWidth="1"/>
    <col min="5123" max="5124" width="15.5" style="165" customWidth="1"/>
    <col min="5125" max="5125" width="14.83203125" style="165" customWidth="1"/>
    <col min="5126" max="5126" width="43.83203125" style="165" customWidth="1"/>
    <col min="5127" max="5128" width="15.5" style="165" customWidth="1"/>
    <col min="5129" max="5129" width="14.83203125" style="165" customWidth="1"/>
    <col min="5130" max="5130" width="4.83203125" style="165" customWidth="1"/>
    <col min="5131" max="5376" width="9.33203125" style="165"/>
    <col min="5377" max="5377" width="6.83203125" style="165" customWidth="1"/>
    <col min="5378" max="5378" width="49.83203125" style="165" customWidth="1"/>
    <col min="5379" max="5380" width="15.5" style="165" customWidth="1"/>
    <col min="5381" max="5381" width="14.83203125" style="165" customWidth="1"/>
    <col min="5382" max="5382" width="43.83203125" style="165" customWidth="1"/>
    <col min="5383" max="5384" width="15.5" style="165" customWidth="1"/>
    <col min="5385" max="5385" width="14.83203125" style="165" customWidth="1"/>
    <col min="5386" max="5386" width="4.83203125" style="165" customWidth="1"/>
    <col min="5387" max="5632" width="9.33203125" style="165"/>
    <col min="5633" max="5633" width="6.83203125" style="165" customWidth="1"/>
    <col min="5634" max="5634" width="49.83203125" style="165" customWidth="1"/>
    <col min="5635" max="5636" width="15.5" style="165" customWidth="1"/>
    <col min="5637" max="5637" width="14.83203125" style="165" customWidth="1"/>
    <col min="5638" max="5638" width="43.83203125" style="165" customWidth="1"/>
    <col min="5639" max="5640" width="15.5" style="165" customWidth="1"/>
    <col min="5641" max="5641" width="14.83203125" style="165" customWidth="1"/>
    <col min="5642" max="5642" width="4.83203125" style="165" customWidth="1"/>
    <col min="5643" max="5888" width="9.33203125" style="165"/>
    <col min="5889" max="5889" width="6.83203125" style="165" customWidth="1"/>
    <col min="5890" max="5890" width="49.83203125" style="165" customWidth="1"/>
    <col min="5891" max="5892" width="15.5" style="165" customWidth="1"/>
    <col min="5893" max="5893" width="14.83203125" style="165" customWidth="1"/>
    <col min="5894" max="5894" width="43.83203125" style="165" customWidth="1"/>
    <col min="5895" max="5896" width="15.5" style="165" customWidth="1"/>
    <col min="5897" max="5897" width="14.83203125" style="165" customWidth="1"/>
    <col min="5898" max="5898" width="4.83203125" style="165" customWidth="1"/>
    <col min="5899" max="6144" width="9.33203125" style="165"/>
    <col min="6145" max="6145" width="6.83203125" style="165" customWidth="1"/>
    <col min="6146" max="6146" width="49.83203125" style="165" customWidth="1"/>
    <col min="6147" max="6148" width="15.5" style="165" customWidth="1"/>
    <col min="6149" max="6149" width="14.83203125" style="165" customWidth="1"/>
    <col min="6150" max="6150" width="43.83203125" style="165" customWidth="1"/>
    <col min="6151" max="6152" width="15.5" style="165" customWidth="1"/>
    <col min="6153" max="6153" width="14.83203125" style="165" customWidth="1"/>
    <col min="6154" max="6154" width="4.83203125" style="165" customWidth="1"/>
    <col min="6155" max="6400" width="9.33203125" style="165"/>
    <col min="6401" max="6401" width="6.83203125" style="165" customWidth="1"/>
    <col min="6402" max="6402" width="49.83203125" style="165" customWidth="1"/>
    <col min="6403" max="6404" width="15.5" style="165" customWidth="1"/>
    <col min="6405" max="6405" width="14.83203125" style="165" customWidth="1"/>
    <col min="6406" max="6406" width="43.83203125" style="165" customWidth="1"/>
    <col min="6407" max="6408" width="15.5" style="165" customWidth="1"/>
    <col min="6409" max="6409" width="14.83203125" style="165" customWidth="1"/>
    <col min="6410" max="6410" width="4.83203125" style="165" customWidth="1"/>
    <col min="6411" max="6656" width="9.33203125" style="165"/>
    <col min="6657" max="6657" width="6.83203125" style="165" customWidth="1"/>
    <col min="6658" max="6658" width="49.83203125" style="165" customWidth="1"/>
    <col min="6659" max="6660" width="15.5" style="165" customWidth="1"/>
    <col min="6661" max="6661" width="14.83203125" style="165" customWidth="1"/>
    <col min="6662" max="6662" width="43.83203125" style="165" customWidth="1"/>
    <col min="6663" max="6664" width="15.5" style="165" customWidth="1"/>
    <col min="6665" max="6665" width="14.83203125" style="165" customWidth="1"/>
    <col min="6666" max="6666" width="4.83203125" style="165" customWidth="1"/>
    <col min="6667" max="6912" width="9.33203125" style="165"/>
    <col min="6913" max="6913" width="6.83203125" style="165" customWidth="1"/>
    <col min="6914" max="6914" width="49.83203125" style="165" customWidth="1"/>
    <col min="6915" max="6916" width="15.5" style="165" customWidth="1"/>
    <col min="6917" max="6917" width="14.83203125" style="165" customWidth="1"/>
    <col min="6918" max="6918" width="43.83203125" style="165" customWidth="1"/>
    <col min="6919" max="6920" width="15.5" style="165" customWidth="1"/>
    <col min="6921" max="6921" width="14.83203125" style="165" customWidth="1"/>
    <col min="6922" max="6922" width="4.83203125" style="165" customWidth="1"/>
    <col min="6923" max="7168" width="9.33203125" style="165"/>
    <col min="7169" max="7169" width="6.83203125" style="165" customWidth="1"/>
    <col min="7170" max="7170" width="49.83203125" style="165" customWidth="1"/>
    <col min="7171" max="7172" width="15.5" style="165" customWidth="1"/>
    <col min="7173" max="7173" width="14.83203125" style="165" customWidth="1"/>
    <col min="7174" max="7174" width="43.83203125" style="165" customWidth="1"/>
    <col min="7175" max="7176" width="15.5" style="165" customWidth="1"/>
    <col min="7177" max="7177" width="14.83203125" style="165" customWidth="1"/>
    <col min="7178" max="7178" width="4.83203125" style="165" customWidth="1"/>
    <col min="7179" max="7424" width="9.33203125" style="165"/>
    <col min="7425" max="7425" width="6.83203125" style="165" customWidth="1"/>
    <col min="7426" max="7426" width="49.83203125" style="165" customWidth="1"/>
    <col min="7427" max="7428" width="15.5" style="165" customWidth="1"/>
    <col min="7429" max="7429" width="14.83203125" style="165" customWidth="1"/>
    <col min="7430" max="7430" width="43.83203125" style="165" customWidth="1"/>
    <col min="7431" max="7432" width="15.5" style="165" customWidth="1"/>
    <col min="7433" max="7433" width="14.83203125" style="165" customWidth="1"/>
    <col min="7434" max="7434" width="4.83203125" style="165" customWidth="1"/>
    <col min="7435" max="7680" width="9.33203125" style="165"/>
    <col min="7681" max="7681" width="6.83203125" style="165" customWidth="1"/>
    <col min="7682" max="7682" width="49.83203125" style="165" customWidth="1"/>
    <col min="7683" max="7684" width="15.5" style="165" customWidth="1"/>
    <col min="7685" max="7685" width="14.83203125" style="165" customWidth="1"/>
    <col min="7686" max="7686" width="43.83203125" style="165" customWidth="1"/>
    <col min="7687" max="7688" width="15.5" style="165" customWidth="1"/>
    <col min="7689" max="7689" width="14.83203125" style="165" customWidth="1"/>
    <col min="7690" max="7690" width="4.83203125" style="165" customWidth="1"/>
    <col min="7691" max="7936" width="9.33203125" style="165"/>
    <col min="7937" max="7937" width="6.83203125" style="165" customWidth="1"/>
    <col min="7938" max="7938" width="49.83203125" style="165" customWidth="1"/>
    <col min="7939" max="7940" width="15.5" style="165" customWidth="1"/>
    <col min="7941" max="7941" width="14.83203125" style="165" customWidth="1"/>
    <col min="7942" max="7942" width="43.83203125" style="165" customWidth="1"/>
    <col min="7943" max="7944" width="15.5" style="165" customWidth="1"/>
    <col min="7945" max="7945" width="14.83203125" style="165" customWidth="1"/>
    <col min="7946" max="7946" width="4.83203125" style="165" customWidth="1"/>
    <col min="7947" max="8192" width="9.33203125" style="165"/>
    <col min="8193" max="8193" width="6.83203125" style="165" customWidth="1"/>
    <col min="8194" max="8194" width="49.83203125" style="165" customWidth="1"/>
    <col min="8195" max="8196" width="15.5" style="165" customWidth="1"/>
    <col min="8197" max="8197" width="14.83203125" style="165" customWidth="1"/>
    <col min="8198" max="8198" width="43.83203125" style="165" customWidth="1"/>
    <col min="8199" max="8200" width="15.5" style="165" customWidth="1"/>
    <col min="8201" max="8201" width="14.83203125" style="165" customWidth="1"/>
    <col min="8202" max="8202" width="4.83203125" style="165" customWidth="1"/>
    <col min="8203" max="8448" width="9.33203125" style="165"/>
    <col min="8449" max="8449" width="6.83203125" style="165" customWidth="1"/>
    <col min="8450" max="8450" width="49.83203125" style="165" customWidth="1"/>
    <col min="8451" max="8452" width="15.5" style="165" customWidth="1"/>
    <col min="8453" max="8453" width="14.83203125" style="165" customWidth="1"/>
    <col min="8454" max="8454" width="43.83203125" style="165" customWidth="1"/>
    <col min="8455" max="8456" width="15.5" style="165" customWidth="1"/>
    <col min="8457" max="8457" width="14.83203125" style="165" customWidth="1"/>
    <col min="8458" max="8458" width="4.83203125" style="165" customWidth="1"/>
    <col min="8459" max="8704" width="9.33203125" style="165"/>
    <col min="8705" max="8705" width="6.83203125" style="165" customWidth="1"/>
    <col min="8706" max="8706" width="49.83203125" style="165" customWidth="1"/>
    <col min="8707" max="8708" width="15.5" style="165" customWidth="1"/>
    <col min="8709" max="8709" width="14.83203125" style="165" customWidth="1"/>
    <col min="8710" max="8710" width="43.83203125" style="165" customWidth="1"/>
    <col min="8711" max="8712" width="15.5" style="165" customWidth="1"/>
    <col min="8713" max="8713" width="14.83203125" style="165" customWidth="1"/>
    <col min="8714" max="8714" width="4.83203125" style="165" customWidth="1"/>
    <col min="8715" max="8960" width="9.33203125" style="165"/>
    <col min="8961" max="8961" width="6.83203125" style="165" customWidth="1"/>
    <col min="8962" max="8962" width="49.83203125" style="165" customWidth="1"/>
    <col min="8963" max="8964" width="15.5" style="165" customWidth="1"/>
    <col min="8965" max="8965" width="14.83203125" style="165" customWidth="1"/>
    <col min="8966" max="8966" width="43.83203125" style="165" customWidth="1"/>
    <col min="8967" max="8968" width="15.5" style="165" customWidth="1"/>
    <col min="8969" max="8969" width="14.83203125" style="165" customWidth="1"/>
    <col min="8970" max="8970" width="4.83203125" style="165" customWidth="1"/>
    <col min="8971" max="9216" width="9.33203125" style="165"/>
    <col min="9217" max="9217" width="6.83203125" style="165" customWidth="1"/>
    <col min="9218" max="9218" width="49.83203125" style="165" customWidth="1"/>
    <col min="9219" max="9220" width="15.5" style="165" customWidth="1"/>
    <col min="9221" max="9221" width="14.83203125" style="165" customWidth="1"/>
    <col min="9222" max="9222" width="43.83203125" style="165" customWidth="1"/>
    <col min="9223" max="9224" width="15.5" style="165" customWidth="1"/>
    <col min="9225" max="9225" width="14.83203125" style="165" customWidth="1"/>
    <col min="9226" max="9226" width="4.83203125" style="165" customWidth="1"/>
    <col min="9227" max="9472" width="9.33203125" style="165"/>
    <col min="9473" max="9473" width="6.83203125" style="165" customWidth="1"/>
    <col min="9474" max="9474" width="49.83203125" style="165" customWidth="1"/>
    <col min="9475" max="9476" width="15.5" style="165" customWidth="1"/>
    <col min="9477" max="9477" width="14.83203125" style="165" customWidth="1"/>
    <col min="9478" max="9478" width="43.83203125" style="165" customWidth="1"/>
    <col min="9479" max="9480" width="15.5" style="165" customWidth="1"/>
    <col min="9481" max="9481" width="14.83203125" style="165" customWidth="1"/>
    <col min="9482" max="9482" width="4.83203125" style="165" customWidth="1"/>
    <col min="9483" max="9728" width="9.33203125" style="165"/>
    <col min="9729" max="9729" width="6.83203125" style="165" customWidth="1"/>
    <col min="9730" max="9730" width="49.83203125" style="165" customWidth="1"/>
    <col min="9731" max="9732" width="15.5" style="165" customWidth="1"/>
    <col min="9733" max="9733" width="14.83203125" style="165" customWidth="1"/>
    <col min="9734" max="9734" width="43.83203125" style="165" customWidth="1"/>
    <col min="9735" max="9736" width="15.5" style="165" customWidth="1"/>
    <col min="9737" max="9737" width="14.83203125" style="165" customWidth="1"/>
    <col min="9738" max="9738" width="4.83203125" style="165" customWidth="1"/>
    <col min="9739" max="9984" width="9.33203125" style="165"/>
    <col min="9985" max="9985" width="6.83203125" style="165" customWidth="1"/>
    <col min="9986" max="9986" width="49.83203125" style="165" customWidth="1"/>
    <col min="9987" max="9988" width="15.5" style="165" customWidth="1"/>
    <col min="9989" max="9989" width="14.83203125" style="165" customWidth="1"/>
    <col min="9990" max="9990" width="43.83203125" style="165" customWidth="1"/>
    <col min="9991" max="9992" width="15.5" style="165" customWidth="1"/>
    <col min="9993" max="9993" width="14.83203125" style="165" customWidth="1"/>
    <col min="9994" max="9994" width="4.83203125" style="165" customWidth="1"/>
    <col min="9995" max="10240" width="9.33203125" style="165"/>
    <col min="10241" max="10241" width="6.83203125" style="165" customWidth="1"/>
    <col min="10242" max="10242" width="49.83203125" style="165" customWidth="1"/>
    <col min="10243" max="10244" width="15.5" style="165" customWidth="1"/>
    <col min="10245" max="10245" width="14.83203125" style="165" customWidth="1"/>
    <col min="10246" max="10246" width="43.83203125" style="165" customWidth="1"/>
    <col min="10247" max="10248" width="15.5" style="165" customWidth="1"/>
    <col min="10249" max="10249" width="14.83203125" style="165" customWidth="1"/>
    <col min="10250" max="10250" width="4.83203125" style="165" customWidth="1"/>
    <col min="10251" max="10496" width="9.33203125" style="165"/>
    <col min="10497" max="10497" width="6.83203125" style="165" customWidth="1"/>
    <col min="10498" max="10498" width="49.83203125" style="165" customWidth="1"/>
    <col min="10499" max="10500" width="15.5" style="165" customWidth="1"/>
    <col min="10501" max="10501" width="14.83203125" style="165" customWidth="1"/>
    <col min="10502" max="10502" width="43.83203125" style="165" customWidth="1"/>
    <col min="10503" max="10504" width="15.5" style="165" customWidth="1"/>
    <col min="10505" max="10505" width="14.83203125" style="165" customWidth="1"/>
    <col min="10506" max="10506" width="4.83203125" style="165" customWidth="1"/>
    <col min="10507" max="10752" width="9.33203125" style="165"/>
    <col min="10753" max="10753" width="6.83203125" style="165" customWidth="1"/>
    <col min="10754" max="10754" width="49.83203125" style="165" customWidth="1"/>
    <col min="10755" max="10756" width="15.5" style="165" customWidth="1"/>
    <col min="10757" max="10757" width="14.83203125" style="165" customWidth="1"/>
    <col min="10758" max="10758" width="43.83203125" style="165" customWidth="1"/>
    <col min="10759" max="10760" width="15.5" style="165" customWidth="1"/>
    <col min="10761" max="10761" width="14.83203125" style="165" customWidth="1"/>
    <col min="10762" max="10762" width="4.83203125" style="165" customWidth="1"/>
    <col min="10763" max="11008" width="9.33203125" style="165"/>
    <col min="11009" max="11009" width="6.83203125" style="165" customWidth="1"/>
    <col min="11010" max="11010" width="49.83203125" style="165" customWidth="1"/>
    <col min="11011" max="11012" width="15.5" style="165" customWidth="1"/>
    <col min="11013" max="11013" width="14.83203125" style="165" customWidth="1"/>
    <col min="11014" max="11014" width="43.83203125" style="165" customWidth="1"/>
    <col min="11015" max="11016" width="15.5" style="165" customWidth="1"/>
    <col min="11017" max="11017" width="14.83203125" style="165" customWidth="1"/>
    <col min="11018" max="11018" width="4.83203125" style="165" customWidth="1"/>
    <col min="11019" max="11264" width="9.33203125" style="165"/>
    <col min="11265" max="11265" width="6.83203125" style="165" customWidth="1"/>
    <col min="11266" max="11266" width="49.83203125" style="165" customWidth="1"/>
    <col min="11267" max="11268" width="15.5" style="165" customWidth="1"/>
    <col min="11269" max="11269" width="14.83203125" style="165" customWidth="1"/>
    <col min="11270" max="11270" width="43.83203125" style="165" customWidth="1"/>
    <col min="11271" max="11272" width="15.5" style="165" customWidth="1"/>
    <col min="11273" max="11273" width="14.83203125" style="165" customWidth="1"/>
    <col min="11274" max="11274" width="4.83203125" style="165" customWidth="1"/>
    <col min="11275" max="11520" width="9.33203125" style="165"/>
    <col min="11521" max="11521" width="6.83203125" style="165" customWidth="1"/>
    <col min="11522" max="11522" width="49.83203125" style="165" customWidth="1"/>
    <col min="11523" max="11524" width="15.5" style="165" customWidth="1"/>
    <col min="11525" max="11525" width="14.83203125" style="165" customWidth="1"/>
    <col min="11526" max="11526" width="43.83203125" style="165" customWidth="1"/>
    <col min="11527" max="11528" width="15.5" style="165" customWidth="1"/>
    <col min="11529" max="11529" width="14.83203125" style="165" customWidth="1"/>
    <col min="11530" max="11530" width="4.83203125" style="165" customWidth="1"/>
    <col min="11531" max="11776" width="9.33203125" style="165"/>
    <col min="11777" max="11777" width="6.83203125" style="165" customWidth="1"/>
    <col min="11778" max="11778" width="49.83203125" style="165" customWidth="1"/>
    <col min="11779" max="11780" width="15.5" style="165" customWidth="1"/>
    <col min="11781" max="11781" width="14.83203125" style="165" customWidth="1"/>
    <col min="11782" max="11782" width="43.83203125" style="165" customWidth="1"/>
    <col min="11783" max="11784" width="15.5" style="165" customWidth="1"/>
    <col min="11785" max="11785" width="14.83203125" style="165" customWidth="1"/>
    <col min="11786" max="11786" width="4.83203125" style="165" customWidth="1"/>
    <col min="11787" max="12032" width="9.33203125" style="165"/>
    <col min="12033" max="12033" width="6.83203125" style="165" customWidth="1"/>
    <col min="12034" max="12034" width="49.83203125" style="165" customWidth="1"/>
    <col min="12035" max="12036" width="15.5" style="165" customWidth="1"/>
    <col min="12037" max="12037" width="14.83203125" style="165" customWidth="1"/>
    <col min="12038" max="12038" width="43.83203125" style="165" customWidth="1"/>
    <col min="12039" max="12040" width="15.5" style="165" customWidth="1"/>
    <col min="12041" max="12041" width="14.83203125" style="165" customWidth="1"/>
    <col min="12042" max="12042" width="4.83203125" style="165" customWidth="1"/>
    <col min="12043" max="12288" width="9.33203125" style="165"/>
    <col min="12289" max="12289" width="6.83203125" style="165" customWidth="1"/>
    <col min="12290" max="12290" width="49.83203125" style="165" customWidth="1"/>
    <col min="12291" max="12292" width="15.5" style="165" customWidth="1"/>
    <col min="12293" max="12293" width="14.83203125" style="165" customWidth="1"/>
    <col min="12294" max="12294" width="43.83203125" style="165" customWidth="1"/>
    <col min="12295" max="12296" width="15.5" style="165" customWidth="1"/>
    <col min="12297" max="12297" width="14.83203125" style="165" customWidth="1"/>
    <col min="12298" max="12298" width="4.83203125" style="165" customWidth="1"/>
    <col min="12299" max="12544" width="9.33203125" style="165"/>
    <col min="12545" max="12545" width="6.83203125" style="165" customWidth="1"/>
    <col min="12546" max="12546" width="49.83203125" style="165" customWidth="1"/>
    <col min="12547" max="12548" width="15.5" style="165" customWidth="1"/>
    <col min="12549" max="12549" width="14.83203125" style="165" customWidth="1"/>
    <col min="12550" max="12550" width="43.83203125" style="165" customWidth="1"/>
    <col min="12551" max="12552" width="15.5" style="165" customWidth="1"/>
    <col min="12553" max="12553" width="14.83203125" style="165" customWidth="1"/>
    <col min="12554" max="12554" width="4.83203125" style="165" customWidth="1"/>
    <col min="12555" max="12800" width="9.33203125" style="165"/>
    <col min="12801" max="12801" width="6.83203125" style="165" customWidth="1"/>
    <col min="12802" max="12802" width="49.83203125" style="165" customWidth="1"/>
    <col min="12803" max="12804" width="15.5" style="165" customWidth="1"/>
    <col min="12805" max="12805" width="14.83203125" style="165" customWidth="1"/>
    <col min="12806" max="12806" width="43.83203125" style="165" customWidth="1"/>
    <col min="12807" max="12808" width="15.5" style="165" customWidth="1"/>
    <col min="12809" max="12809" width="14.83203125" style="165" customWidth="1"/>
    <col min="12810" max="12810" width="4.83203125" style="165" customWidth="1"/>
    <col min="12811" max="13056" width="9.33203125" style="165"/>
    <col min="13057" max="13057" width="6.83203125" style="165" customWidth="1"/>
    <col min="13058" max="13058" width="49.83203125" style="165" customWidth="1"/>
    <col min="13059" max="13060" width="15.5" style="165" customWidth="1"/>
    <col min="13061" max="13061" width="14.83203125" style="165" customWidth="1"/>
    <col min="13062" max="13062" width="43.83203125" style="165" customWidth="1"/>
    <col min="13063" max="13064" width="15.5" style="165" customWidth="1"/>
    <col min="13065" max="13065" width="14.83203125" style="165" customWidth="1"/>
    <col min="13066" max="13066" width="4.83203125" style="165" customWidth="1"/>
    <col min="13067" max="13312" width="9.33203125" style="165"/>
    <col min="13313" max="13313" width="6.83203125" style="165" customWidth="1"/>
    <col min="13314" max="13314" width="49.83203125" style="165" customWidth="1"/>
    <col min="13315" max="13316" width="15.5" style="165" customWidth="1"/>
    <col min="13317" max="13317" width="14.83203125" style="165" customWidth="1"/>
    <col min="13318" max="13318" width="43.83203125" style="165" customWidth="1"/>
    <col min="13319" max="13320" width="15.5" style="165" customWidth="1"/>
    <col min="13321" max="13321" width="14.83203125" style="165" customWidth="1"/>
    <col min="13322" max="13322" width="4.83203125" style="165" customWidth="1"/>
    <col min="13323" max="13568" width="9.33203125" style="165"/>
    <col min="13569" max="13569" width="6.83203125" style="165" customWidth="1"/>
    <col min="13570" max="13570" width="49.83203125" style="165" customWidth="1"/>
    <col min="13571" max="13572" width="15.5" style="165" customWidth="1"/>
    <col min="13573" max="13573" width="14.83203125" style="165" customWidth="1"/>
    <col min="13574" max="13574" width="43.83203125" style="165" customWidth="1"/>
    <col min="13575" max="13576" width="15.5" style="165" customWidth="1"/>
    <col min="13577" max="13577" width="14.83203125" style="165" customWidth="1"/>
    <col min="13578" max="13578" width="4.83203125" style="165" customWidth="1"/>
    <col min="13579" max="13824" width="9.33203125" style="165"/>
    <col min="13825" max="13825" width="6.83203125" style="165" customWidth="1"/>
    <col min="13826" max="13826" width="49.83203125" style="165" customWidth="1"/>
    <col min="13827" max="13828" width="15.5" style="165" customWidth="1"/>
    <col min="13829" max="13829" width="14.83203125" style="165" customWidth="1"/>
    <col min="13830" max="13830" width="43.83203125" style="165" customWidth="1"/>
    <col min="13831" max="13832" width="15.5" style="165" customWidth="1"/>
    <col min="13833" max="13833" width="14.83203125" style="165" customWidth="1"/>
    <col min="13834" max="13834" width="4.83203125" style="165" customWidth="1"/>
    <col min="13835" max="14080" width="9.33203125" style="165"/>
    <col min="14081" max="14081" width="6.83203125" style="165" customWidth="1"/>
    <col min="14082" max="14082" width="49.83203125" style="165" customWidth="1"/>
    <col min="14083" max="14084" width="15.5" style="165" customWidth="1"/>
    <col min="14085" max="14085" width="14.83203125" style="165" customWidth="1"/>
    <col min="14086" max="14086" width="43.83203125" style="165" customWidth="1"/>
    <col min="14087" max="14088" width="15.5" style="165" customWidth="1"/>
    <col min="14089" max="14089" width="14.83203125" style="165" customWidth="1"/>
    <col min="14090" max="14090" width="4.83203125" style="165" customWidth="1"/>
    <col min="14091" max="14336" width="9.33203125" style="165"/>
    <col min="14337" max="14337" width="6.83203125" style="165" customWidth="1"/>
    <col min="14338" max="14338" width="49.83203125" style="165" customWidth="1"/>
    <col min="14339" max="14340" width="15.5" style="165" customWidth="1"/>
    <col min="14341" max="14341" width="14.83203125" style="165" customWidth="1"/>
    <col min="14342" max="14342" width="43.83203125" style="165" customWidth="1"/>
    <col min="14343" max="14344" width="15.5" style="165" customWidth="1"/>
    <col min="14345" max="14345" width="14.83203125" style="165" customWidth="1"/>
    <col min="14346" max="14346" width="4.83203125" style="165" customWidth="1"/>
    <col min="14347" max="14592" width="9.33203125" style="165"/>
    <col min="14593" max="14593" width="6.83203125" style="165" customWidth="1"/>
    <col min="14594" max="14594" width="49.83203125" style="165" customWidth="1"/>
    <col min="14595" max="14596" width="15.5" style="165" customWidth="1"/>
    <col min="14597" max="14597" width="14.83203125" style="165" customWidth="1"/>
    <col min="14598" max="14598" width="43.83203125" style="165" customWidth="1"/>
    <col min="14599" max="14600" width="15.5" style="165" customWidth="1"/>
    <col min="14601" max="14601" width="14.83203125" style="165" customWidth="1"/>
    <col min="14602" max="14602" width="4.83203125" style="165" customWidth="1"/>
    <col min="14603" max="14848" width="9.33203125" style="165"/>
    <col min="14849" max="14849" width="6.83203125" style="165" customWidth="1"/>
    <col min="14850" max="14850" width="49.83203125" style="165" customWidth="1"/>
    <col min="14851" max="14852" width="15.5" style="165" customWidth="1"/>
    <col min="14853" max="14853" width="14.83203125" style="165" customWidth="1"/>
    <col min="14854" max="14854" width="43.83203125" style="165" customWidth="1"/>
    <col min="14855" max="14856" width="15.5" style="165" customWidth="1"/>
    <col min="14857" max="14857" width="14.83203125" style="165" customWidth="1"/>
    <col min="14858" max="14858" width="4.83203125" style="165" customWidth="1"/>
    <col min="14859" max="15104" width="9.33203125" style="165"/>
    <col min="15105" max="15105" width="6.83203125" style="165" customWidth="1"/>
    <col min="15106" max="15106" width="49.83203125" style="165" customWidth="1"/>
    <col min="15107" max="15108" width="15.5" style="165" customWidth="1"/>
    <col min="15109" max="15109" width="14.83203125" style="165" customWidth="1"/>
    <col min="15110" max="15110" width="43.83203125" style="165" customWidth="1"/>
    <col min="15111" max="15112" width="15.5" style="165" customWidth="1"/>
    <col min="15113" max="15113" width="14.83203125" style="165" customWidth="1"/>
    <col min="15114" max="15114" width="4.83203125" style="165" customWidth="1"/>
    <col min="15115" max="15360" width="9.33203125" style="165"/>
    <col min="15361" max="15361" width="6.83203125" style="165" customWidth="1"/>
    <col min="15362" max="15362" width="49.83203125" style="165" customWidth="1"/>
    <col min="15363" max="15364" width="15.5" style="165" customWidth="1"/>
    <col min="15365" max="15365" width="14.83203125" style="165" customWidth="1"/>
    <col min="15366" max="15366" width="43.83203125" style="165" customWidth="1"/>
    <col min="15367" max="15368" width="15.5" style="165" customWidth="1"/>
    <col min="15369" max="15369" width="14.83203125" style="165" customWidth="1"/>
    <col min="15370" max="15370" width="4.83203125" style="165" customWidth="1"/>
    <col min="15371" max="15616" width="9.33203125" style="165"/>
    <col min="15617" max="15617" width="6.83203125" style="165" customWidth="1"/>
    <col min="15618" max="15618" width="49.83203125" style="165" customWidth="1"/>
    <col min="15619" max="15620" width="15.5" style="165" customWidth="1"/>
    <col min="15621" max="15621" width="14.83203125" style="165" customWidth="1"/>
    <col min="15622" max="15622" width="43.83203125" style="165" customWidth="1"/>
    <col min="15623" max="15624" width="15.5" style="165" customWidth="1"/>
    <col min="15625" max="15625" width="14.83203125" style="165" customWidth="1"/>
    <col min="15626" max="15626" width="4.83203125" style="165" customWidth="1"/>
    <col min="15627" max="15872" width="9.33203125" style="165"/>
    <col min="15873" max="15873" width="6.83203125" style="165" customWidth="1"/>
    <col min="15874" max="15874" width="49.83203125" style="165" customWidth="1"/>
    <col min="15875" max="15876" width="15.5" style="165" customWidth="1"/>
    <col min="15877" max="15877" width="14.83203125" style="165" customWidth="1"/>
    <col min="15878" max="15878" width="43.83203125" style="165" customWidth="1"/>
    <col min="15879" max="15880" width="15.5" style="165" customWidth="1"/>
    <col min="15881" max="15881" width="14.83203125" style="165" customWidth="1"/>
    <col min="15882" max="15882" width="4.83203125" style="165" customWidth="1"/>
    <col min="15883" max="16128" width="9.33203125" style="165"/>
    <col min="16129" max="16129" width="6.83203125" style="165" customWidth="1"/>
    <col min="16130" max="16130" width="49.83203125" style="165" customWidth="1"/>
    <col min="16131" max="16132" width="15.5" style="165" customWidth="1"/>
    <col min="16133" max="16133" width="14.83203125" style="165" customWidth="1"/>
    <col min="16134" max="16134" width="43.83203125" style="165" customWidth="1"/>
    <col min="16135" max="16136" width="15.5" style="165" customWidth="1"/>
    <col min="16137" max="16137" width="14.83203125" style="165" customWidth="1"/>
    <col min="16138" max="16138" width="4.83203125" style="165" customWidth="1"/>
    <col min="16139" max="16384" width="9.33203125" style="165"/>
  </cols>
  <sheetData>
    <row r="1" spans="1:10" ht="31.5">
      <c r="B1" s="166" t="s">
        <v>333</v>
      </c>
      <c r="C1" s="167"/>
      <c r="D1" s="167"/>
      <c r="E1" s="167"/>
      <c r="F1" s="167"/>
      <c r="G1" s="167"/>
      <c r="H1" s="167"/>
      <c r="I1" s="167"/>
      <c r="J1" s="481" t="str">
        <f>CONCATENATE("2.2. melléklet ",[1]RM_ALAPADATOK!A7," ",[1]RM_ALAPADATOK!B7," ",[1]RM_ALAPADATOK!C7," ",[1]RM_ALAPADATOK!D7," ",[1]RM_ALAPADATOK!E7," ",[1]RM_ALAPADATOK!F7," ",[1]RM_ALAPADATOK!G7," ",[1]RM_ALAPADATOK!H7)</f>
        <v>2.2. melléklet a … / 2020. ( ……. ) önkormányzati rendelethez</v>
      </c>
    </row>
    <row r="2" spans="1:10" ht="14.25" thickBot="1">
      <c r="G2" s="169"/>
      <c r="H2" s="169"/>
      <c r="I2" s="169" t="str">
        <f>[1]RM_2.1.sz.mell.!I2</f>
        <v>Forintban!</v>
      </c>
      <c r="J2" s="481"/>
    </row>
    <row r="3" spans="1:10" ht="13.5" customHeight="1" thickBot="1">
      <c r="A3" s="482" t="s">
        <v>3</v>
      </c>
      <c r="B3" s="170" t="s">
        <v>276</v>
      </c>
      <c r="C3" s="171"/>
      <c r="D3" s="172"/>
      <c r="E3" s="172"/>
      <c r="F3" s="170" t="s">
        <v>277</v>
      </c>
      <c r="G3" s="173"/>
      <c r="H3" s="174"/>
      <c r="I3" s="175"/>
      <c r="J3" s="481"/>
    </row>
    <row r="4" spans="1:10" s="182" customFormat="1" ht="36.75" thickBot="1">
      <c r="A4" s="483"/>
      <c r="B4" s="176" t="s">
        <v>278</v>
      </c>
      <c r="C4" s="177" t="str">
        <f>+CONCATENATE([1]RM_1.1.sz.mell.!C8," eredeti előirányzat")</f>
        <v>2020. évi eredeti előirányzat</v>
      </c>
      <c r="D4" s="178" t="s">
        <v>279</v>
      </c>
      <c r="E4" s="178" t="str">
        <f>+CONCATENATE(LEFT([1]RM_1.1.sz.mell.!C8,4),". …….. Módisítás után" )</f>
        <v>2020. …….. Módisítás után</v>
      </c>
      <c r="F4" s="179" t="s">
        <v>278</v>
      </c>
      <c r="G4" s="177" t="str">
        <f>+C4</f>
        <v>2020. évi eredeti előirányzat</v>
      </c>
      <c r="H4" s="180" t="str">
        <f>+D4</f>
        <v>Halmozott módosítás 2020. …….-ig</v>
      </c>
      <c r="I4" s="181" t="str">
        <f>+E4</f>
        <v>2020. …….. Módisítás után</v>
      </c>
      <c r="J4" s="481"/>
    </row>
    <row r="5" spans="1:10" s="182" customFormat="1" ht="13.5" thickBot="1">
      <c r="A5" s="183" t="s">
        <v>10</v>
      </c>
      <c r="B5" s="184" t="s">
        <v>11</v>
      </c>
      <c r="C5" s="186" t="s">
        <v>12</v>
      </c>
      <c r="D5" s="186" t="s">
        <v>13</v>
      </c>
      <c r="E5" s="186" t="s">
        <v>280</v>
      </c>
      <c r="F5" s="184" t="s">
        <v>281</v>
      </c>
      <c r="G5" s="185" t="s">
        <v>16</v>
      </c>
      <c r="H5" s="185" t="s">
        <v>17</v>
      </c>
      <c r="I5" s="187" t="s">
        <v>282</v>
      </c>
      <c r="J5" s="481"/>
    </row>
    <row r="6" spans="1:10" ht="12.95" customHeight="1">
      <c r="A6" s="189" t="s">
        <v>21</v>
      </c>
      <c r="B6" s="190" t="s">
        <v>334</v>
      </c>
      <c r="C6" s="191">
        <f>[1]KV_2.2.sz.mell.!C6</f>
        <v>0</v>
      </c>
      <c r="D6" s="192">
        <v>8327800</v>
      </c>
      <c r="E6" s="191">
        <f>C6+D6</f>
        <v>8327800</v>
      </c>
      <c r="F6" s="190" t="s">
        <v>220</v>
      </c>
      <c r="G6" s="232">
        <f>[1]KV_2.2.sz.mell.!E6</f>
        <v>331076372</v>
      </c>
      <c r="H6" s="233">
        <v>10576306</v>
      </c>
      <c r="I6" s="234">
        <f>G6+H6</f>
        <v>341652678</v>
      </c>
      <c r="J6" s="481"/>
    </row>
    <row r="7" spans="1:10">
      <c r="A7" s="194" t="s">
        <v>35</v>
      </c>
      <c r="B7" s="195" t="s">
        <v>335</v>
      </c>
      <c r="C7" s="196">
        <f>[1]KV_2.2.sz.mell.!C7</f>
        <v>0</v>
      </c>
      <c r="D7" s="197"/>
      <c r="E7" s="191">
        <f t="shared" ref="E7:E16" si="0">C7+D7</f>
        <v>0</v>
      </c>
      <c r="F7" s="195" t="s">
        <v>336</v>
      </c>
      <c r="G7" s="196">
        <f>[1]KV_2.2.sz.mell.!E7</f>
        <v>0</v>
      </c>
      <c r="H7" s="197"/>
      <c r="I7" s="235">
        <f t="shared" ref="I7:I29" si="1">G7+H7</f>
        <v>0</v>
      </c>
      <c r="J7" s="481"/>
    </row>
    <row r="8" spans="1:10" ht="12.95" customHeight="1">
      <c r="A8" s="194" t="s">
        <v>49</v>
      </c>
      <c r="B8" s="195" t="s">
        <v>337</v>
      </c>
      <c r="C8" s="196">
        <f>[1]KV_2.2.sz.mell.!C8</f>
        <v>0</v>
      </c>
      <c r="D8" s="197"/>
      <c r="E8" s="191">
        <f t="shared" si="0"/>
        <v>0</v>
      </c>
      <c r="F8" s="195" t="s">
        <v>222</v>
      </c>
      <c r="G8" s="196">
        <f>[1]KV_2.2.sz.mell.!E8</f>
        <v>4652261</v>
      </c>
      <c r="H8" s="197"/>
      <c r="I8" s="235">
        <f t="shared" si="1"/>
        <v>4652261</v>
      </c>
      <c r="J8" s="481"/>
    </row>
    <row r="9" spans="1:10" ht="12.95" customHeight="1">
      <c r="A9" s="194" t="s">
        <v>239</v>
      </c>
      <c r="B9" s="195" t="s">
        <v>338</v>
      </c>
      <c r="C9" s="196">
        <f>[1]KV_2.2.sz.mell.!C9</f>
        <v>0</v>
      </c>
      <c r="D9" s="197"/>
      <c r="E9" s="191">
        <f t="shared" si="0"/>
        <v>0</v>
      </c>
      <c r="F9" s="195" t="s">
        <v>339</v>
      </c>
      <c r="G9" s="196">
        <f>[1]KV_2.2.sz.mell.!E9</f>
        <v>0</v>
      </c>
      <c r="H9" s="197"/>
      <c r="I9" s="235">
        <f t="shared" si="1"/>
        <v>0</v>
      </c>
      <c r="J9" s="481"/>
    </row>
    <row r="10" spans="1:10" ht="12.75" customHeight="1">
      <c r="A10" s="194" t="s">
        <v>72</v>
      </c>
      <c r="B10" s="195" t="s">
        <v>340</v>
      </c>
      <c r="C10" s="196">
        <f>[1]KV_2.2.sz.mell.!C10</f>
        <v>0</v>
      </c>
      <c r="D10" s="197"/>
      <c r="E10" s="191">
        <f t="shared" si="0"/>
        <v>0</v>
      </c>
      <c r="F10" s="195" t="s">
        <v>224</v>
      </c>
      <c r="G10" s="196">
        <f>[1]KV_2.2.sz.mell.!E10</f>
        <v>0</v>
      </c>
      <c r="H10" s="197"/>
      <c r="I10" s="235">
        <f t="shared" si="1"/>
        <v>0</v>
      </c>
      <c r="J10" s="481"/>
    </row>
    <row r="11" spans="1:10" ht="12.95" customHeight="1">
      <c r="A11" s="194" t="s">
        <v>96</v>
      </c>
      <c r="B11" s="195" t="s">
        <v>341</v>
      </c>
      <c r="C11" s="199">
        <f>[1]KV_2.2.sz.mell.!C11</f>
        <v>0</v>
      </c>
      <c r="D11" s="200"/>
      <c r="E11" s="201">
        <f t="shared" si="0"/>
        <v>0</v>
      </c>
      <c r="F11" s="236">
        <f>[1]KV_2.2.sz.mell.!D11</f>
        <v>0</v>
      </c>
      <c r="G11" s="196">
        <f>[1]KV_2.2.sz.mell.!E11</f>
        <v>0</v>
      </c>
      <c r="H11" s="197"/>
      <c r="I11" s="235">
        <f t="shared" si="1"/>
        <v>0</v>
      </c>
      <c r="J11" s="481"/>
    </row>
    <row r="12" spans="1:10" ht="12.95" customHeight="1">
      <c r="A12" s="194" t="s">
        <v>256</v>
      </c>
      <c r="B12" s="196">
        <f>[1]KV_2.2.sz.mell.!B12</f>
        <v>0</v>
      </c>
      <c r="C12" s="196">
        <f>[1]KV_2.2.sz.mell.!C12</f>
        <v>0</v>
      </c>
      <c r="D12" s="197"/>
      <c r="E12" s="201">
        <f t="shared" si="0"/>
        <v>0</v>
      </c>
      <c r="F12" s="236">
        <f>[1]KV_2.2.sz.mell.!D12</f>
        <v>0</v>
      </c>
      <c r="G12" s="196">
        <f>[1]KV_2.2.sz.mell.!E12</f>
        <v>0</v>
      </c>
      <c r="H12" s="197"/>
      <c r="I12" s="235">
        <f t="shared" si="1"/>
        <v>0</v>
      </c>
      <c r="J12" s="481"/>
    </row>
    <row r="13" spans="1:10" ht="12.95" customHeight="1">
      <c r="A13" s="194" t="s">
        <v>118</v>
      </c>
      <c r="B13" s="196">
        <f>[1]KV_2.2.sz.mell.!B13</f>
        <v>0</v>
      </c>
      <c r="C13" s="196">
        <f>[1]KV_2.2.sz.mell.!C13</f>
        <v>0</v>
      </c>
      <c r="D13" s="197"/>
      <c r="E13" s="201">
        <f t="shared" si="0"/>
        <v>0</v>
      </c>
      <c r="F13" s="236">
        <f>[1]KV_2.2.sz.mell.!D13</f>
        <v>0</v>
      </c>
      <c r="G13" s="196">
        <f>[1]KV_2.2.sz.mell.!E13</f>
        <v>0</v>
      </c>
      <c r="H13" s="197"/>
      <c r="I13" s="235">
        <f t="shared" si="1"/>
        <v>0</v>
      </c>
      <c r="J13" s="481"/>
    </row>
    <row r="14" spans="1:10" ht="12.95" customHeight="1">
      <c r="A14" s="194" t="s">
        <v>265</v>
      </c>
      <c r="B14" s="196">
        <f>[1]KV_2.2.sz.mell.!B14</f>
        <v>0</v>
      </c>
      <c r="C14" s="199">
        <f>[1]KV_2.2.sz.mell.!C14</f>
        <v>0</v>
      </c>
      <c r="D14" s="200"/>
      <c r="E14" s="201">
        <f t="shared" si="0"/>
        <v>0</v>
      </c>
      <c r="F14" s="236">
        <f>[1]KV_2.2.sz.mell.!D14</f>
        <v>0</v>
      </c>
      <c r="G14" s="196">
        <f>[1]KV_2.2.sz.mell.!E14</f>
        <v>0</v>
      </c>
      <c r="H14" s="197"/>
      <c r="I14" s="235">
        <f t="shared" si="1"/>
        <v>0</v>
      </c>
      <c r="J14" s="481"/>
    </row>
    <row r="15" spans="1:10">
      <c r="A15" s="194" t="s">
        <v>267</v>
      </c>
      <c r="B15" s="196">
        <f>[1]KV_2.2.sz.mell.!B15</f>
        <v>0</v>
      </c>
      <c r="C15" s="199">
        <f>[1]KV_2.2.sz.mell.!C15</f>
        <v>0</v>
      </c>
      <c r="D15" s="200"/>
      <c r="E15" s="201">
        <f t="shared" si="0"/>
        <v>0</v>
      </c>
      <c r="F15" s="236">
        <f>[1]KV_2.2.sz.mell.!D15</f>
        <v>0</v>
      </c>
      <c r="G15" s="196">
        <f>[1]KV_2.2.sz.mell.!E15</f>
        <v>0</v>
      </c>
      <c r="H15" s="197"/>
      <c r="I15" s="235">
        <f t="shared" si="1"/>
        <v>0</v>
      </c>
      <c r="J15" s="481"/>
    </row>
    <row r="16" spans="1:10" ht="12.95" customHeight="1" thickBot="1">
      <c r="A16" s="224" t="s">
        <v>269</v>
      </c>
      <c r="B16" s="196">
        <f>[1]KV_2.2.sz.mell.!B16</f>
        <v>0</v>
      </c>
      <c r="C16" s="237">
        <f>[1]KV_2.2.sz.mell.!C16</f>
        <v>0</v>
      </c>
      <c r="D16" s="238"/>
      <c r="E16" s="191">
        <f t="shared" si="0"/>
        <v>0</v>
      </c>
      <c r="F16" s="239" t="s">
        <v>214</v>
      </c>
      <c r="G16" s="240">
        <f>[1]KV_2.2.sz.mell.!E16</f>
        <v>0</v>
      </c>
      <c r="H16" s="241"/>
      <c r="I16" s="242">
        <f t="shared" si="1"/>
        <v>0</v>
      </c>
      <c r="J16" s="481"/>
    </row>
    <row r="17" spans="1:10" ht="15.95" customHeight="1" thickBot="1">
      <c r="A17" s="207" t="s">
        <v>292</v>
      </c>
      <c r="B17" s="208" t="s">
        <v>342</v>
      </c>
      <c r="C17" s="209">
        <f>[1]KV_2.2.sz.mell.!C17</f>
        <v>0</v>
      </c>
      <c r="D17" s="209">
        <f>+D6+D8+D9+D11+D12+D13+D14+D15+D16</f>
        <v>8327800</v>
      </c>
      <c r="E17" s="209">
        <f>+E6+E8+E9+E11+E12+E13+E14+E15+E16</f>
        <v>8327800</v>
      </c>
      <c r="F17" s="208" t="s">
        <v>343</v>
      </c>
      <c r="G17" s="209">
        <f>[1]KV_2.2.sz.mell.!E17</f>
        <v>335728633</v>
      </c>
      <c r="H17" s="209">
        <f>+H6+H8+H10+H11+H12+H13+H14+H15+H16</f>
        <v>10576306</v>
      </c>
      <c r="I17" s="210">
        <f>+I6+I8+I10+I11+I12+I13+I14+I15+I16</f>
        <v>346304939</v>
      </c>
      <c r="J17" s="481"/>
    </row>
    <row r="18" spans="1:10" ht="12.95" customHeight="1">
      <c r="A18" s="189" t="s">
        <v>293</v>
      </c>
      <c r="B18" s="243" t="s">
        <v>344</v>
      </c>
      <c r="C18" s="244">
        <f>[1]KV_2.2.sz.mell.!C18</f>
        <v>335728633</v>
      </c>
      <c r="D18" s="244">
        <f>+D19+D20+D21+D22+D23</f>
        <v>2248506</v>
      </c>
      <c r="E18" s="244">
        <f>+E19+E20+E21+E22+E23</f>
        <v>337977139</v>
      </c>
      <c r="F18" s="214" t="s">
        <v>298</v>
      </c>
      <c r="G18" s="245">
        <f>[1]KV_2.2.sz.mell.!E18</f>
        <v>0</v>
      </c>
      <c r="H18" s="246"/>
      <c r="I18" s="247">
        <f t="shared" si="1"/>
        <v>0</v>
      </c>
      <c r="J18" s="481"/>
    </row>
    <row r="19" spans="1:10" ht="12.95" customHeight="1">
      <c r="A19" s="194" t="s">
        <v>296</v>
      </c>
      <c r="B19" s="222" t="s">
        <v>345</v>
      </c>
      <c r="C19" s="219">
        <f>[1]KV_2.2.sz.mell.!C19</f>
        <v>335728633</v>
      </c>
      <c r="D19" s="220">
        <v>2248506</v>
      </c>
      <c r="E19" s="219">
        <f t="shared" ref="E19:E29" si="2">C19+D19</f>
        <v>337977139</v>
      </c>
      <c r="F19" s="214" t="s">
        <v>346</v>
      </c>
      <c r="G19" s="219">
        <f>[1]KV_2.2.sz.mell.!E19</f>
        <v>0</v>
      </c>
      <c r="H19" s="220"/>
      <c r="I19" s="221">
        <f t="shared" si="1"/>
        <v>0</v>
      </c>
      <c r="J19" s="481"/>
    </row>
    <row r="20" spans="1:10" ht="12.95" customHeight="1">
      <c r="A20" s="189" t="s">
        <v>299</v>
      </c>
      <c r="B20" s="222" t="s">
        <v>347</v>
      </c>
      <c r="C20" s="219">
        <f>[1]KV_2.2.sz.mell.!C20</f>
        <v>0</v>
      </c>
      <c r="D20" s="220"/>
      <c r="E20" s="219">
        <f t="shared" si="2"/>
        <v>0</v>
      </c>
      <c r="F20" s="214" t="s">
        <v>304</v>
      </c>
      <c r="G20" s="219">
        <f>[1]KV_2.2.sz.mell.!E20</f>
        <v>0</v>
      </c>
      <c r="H20" s="220"/>
      <c r="I20" s="221">
        <f t="shared" si="1"/>
        <v>0</v>
      </c>
      <c r="J20" s="481"/>
    </row>
    <row r="21" spans="1:10" ht="12.95" customHeight="1">
      <c r="A21" s="194" t="s">
        <v>302</v>
      </c>
      <c r="B21" s="222" t="s">
        <v>348</v>
      </c>
      <c r="C21" s="219">
        <f>[1]KV_2.2.sz.mell.!C21</f>
        <v>0</v>
      </c>
      <c r="D21" s="220"/>
      <c r="E21" s="219">
        <f t="shared" si="2"/>
        <v>0</v>
      </c>
      <c r="F21" s="214" t="s">
        <v>307</v>
      </c>
      <c r="G21" s="219">
        <f>[1]KV_2.2.sz.mell.!E21</f>
        <v>0</v>
      </c>
      <c r="H21" s="220"/>
      <c r="I21" s="221">
        <f t="shared" si="1"/>
        <v>0</v>
      </c>
      <c r="J21" s="481"/>
    </row>
    <row r="22" spans="1:10" ht="12.95" customHeight="1">
      <c r="A22" s="189" t="s">
        <v>305</v>
      </c>
      <c r="B22" s="222" t="s">
        <v>309</v>
      </c>
      <c r="C22" s="219">
        <f>[1]KV_2.2.sz.mell.!C22</f>
        <v>0</v>
      </c>
      <c r="D22" s="220"/>
      <c r="E22" s="219">
        <f t="shared" si="2"/>
        <v>0</v>
      </c>
      <c r="F22" s="212" t="s">
        <v>310</v>
      </c>
      <c r="G22" s="219">
        <f>[1]KV_2.2.sz.mell.!E22</f>
        <v>0</v>
      </c>
      <c r="H22" s="220"/>
      <c r="I22" s="221">
        <f t="shared" si="1"/>
        <v>0</v>
      </c>
      <c r="J22" s="481"/>
    </row>
    <row r="23" spans="1:10" ht="12.95" customHeight="1">
      <c r="A23" s="194" t="s">
        <v>308</v>
      </c>
      <c r="B23" s="248" t="s">
        <v>349</v>
      </c>
      <c r="C23" s="219">
        <f>[1]KV_2.2.sz.mell.!C23</f>
        <v>0</v>
      </c>
      <c r="D23" s="220"/>
      <c r="E23" s="219">
        <f t="shared" si="2"/>
        <v>0</v>
      </c>
      <c r="F23" s="214" t="s">
        <v>350</v>
      </c>
      <c r="G23" s="219">
        <f>[1]KV_2.2.sz.mell.!E23</f>
        <v>0</v>
      </c>
      <c r="H23" s="220"/>
      <c r="I23" s="221">
        <f t="shared" si="1"/>
        <v>0</v>
      </c>
      <c r="J23" s="481"/>
    </row>
    <row r="24" spans="1:10" ht="12.95" customHeight="1">
      <c r="A24" s="189" t="s">
        <v>311</v>
      </c>
      <c r="B24" s="249" t="s">
        <v>351</v>
      </c>
      <c r="C24" s="223">
        <f>[1]KV_2.2.sz.mell.!C24</f>
        <v>0</v>
      </c>
      <c r="D24" s="223">
        <f>+D25+D26+D27+D28+D29</f>
        <v>0</v>
      </c>
      <c r="E24" s="223">
        <f>+E25+E26+E27+E28+E29</f>
        <v>0</v>
      </c>
      <c r="F24" s="250" t="s">
        <v>352</v>
      </c>
      <c r="G24" s="219">
        <f>[1]KV_2.2.sz.mell.!E24</f>
        <v>0</v>
      </c>
      <c r="H24" s="220"/>
      <c r="I24" s="221">
        <f t="shared" si="1"/>
        <v>0</v>
      </c>
      <c r="J24" s="481"/>
    </row>
    <row r="25" spans="1:10" ht="12.95" customHeight="1">
      <c r="A25" s="194" t="s">
        <v>314</v>
      </c>
      <c r="B25" s="248" t="s">
        <v>353</v>
      </c>
      <c r="C25" s="219">
        <f>[1]KV_2.2.sz.mell.!C25</f>
        <v>0</v>
      </c>
      <c r="D25" s="220"/>
      <c r="E25" s="219">
        <f t="shared" si="2"/>
        <v>0</v>
      </c>
      <c r="F25" s="250" t="s">
        <v>255</v>
      </c>
      <c r="G25" s="219">
        <f>[1]KV_2.2.sz.mell.!E25</f>
        <v>0</v>
      </c>
      <c r="H25" s="220"/>
      <c r="I25" s="221">
        <f t="shared" si="1"/>
        <v>0</v>
      </c>
      <c r="J25" s="481"/>
    </row>
    <row r="26" spans="1:10" ht="12.95" customHeight="1">
      <c r="A26" s="189" t="s">
        <v>316</v>
      </c>
      <c r="B26" s="248" t="s">
        <v>354</v>
      </c>
      <c r="C26" s="219">
        <f>[1]KV_2.2.sz.mell.!C26</f>
        <v>0</v>
      </c>
      <c r="D26" s="220"/>
      <c r="E26" s="251">
        <f t="shared" si="2"/>
        <v>0</v>
      </c>
      <c r="F26" s="252">
        <f>[1]KV_2.2.sz.mell.!D26</f>
        <v>0</v>
      </c>
      <c r="G26" s="219">
        <f>[1]KV_2.2.sz.mell.!E26</f>
        <v>0</v>
      </c>
      <c r="H26" s="220"/>
      <c r="I26" s="221">
        <f t="shared" si="1"/>
        <v>0</v>
      </c>
      <c r="J26" s="481"/>
    </row>
    <row r="27" spans="1:10" ht="12.95" customHeight="1">
      <c r="A27" s="194" t="s">
        <v>318</v>
      </c>
      <c r="B27" s="222" t="s">
        <v>355</v>
      </c>
      <c r="C27" s="219">
        <f>[1]KV_2.2.sz.mell.!C27</f>
        <v>0</v>
      </c>
      <c r="D27" s="220"/>
      <c r="E27" s="251">
        <f t="shared" si="2"/>
        <v>0</v>
      </c>
      <c r="F27" s="252">
        <f>[1]KV_2.2.sz.mell.!D27</f>
        <v>0</v>
      </c>
      <c r="G27" s="219">
        <f>[1]KV_2.2.sz.mell.!E27</f>
        <v>0</v>
      </c>
      <c r="H27" s="220"/>
      <c r="I27" s="221">
        <f t="shared" si="1"/>
        <v>0</v>
      </c>
      <c r="J27" s="481"/>
    </row>
    <row r="28" spans="1:10" ht="12.95" customHeight="1">
      <c r="A28" s="189" t="s">
        <v>320</v>
      </c>
      <c r="B28" s="253" t="s">
        <v>356</v>
      </c>
      <c r="C28" s="219">
        <f>[1]KV_2.2.sz.mell.!C28</f>
        <v>0</v>
      </c>
      <c r="D28" s="220"/>
      <c r="E28" s="251">
        <f t="shared" si="2"/>
        <v>0</v>
      </c>
      <c r="F28" s="252">
        <f>[1]KV_2.2.sz.mell.!D28</f>
        <v>0</v>
      </c>
      <c r="G28" s="219">
        <f>[1]KV_2.2.sz.mell.!E28</f>
        <v>0</v>
      </c>
      <c r="H28" s="220"/>
      <c r="I28" s="221">
        <f t="shared" si="1"/>
        <v>0</v>
      </c>
      <c r="J28" s="481"/>
    </row>
    <row r="29" spans="1:10" ht="12.95" customHeight="1" thickBot="1">
      <c r="A29" s="194" t="s">
        <v>321</v>
      </c>
      <c r="B29" s="254" t="s">
        <v>357</v>
      </c>
      <c r="C29" s="219">
        <f>[1]KV_2.2.sz.mell.!C29</f>
        <v>0</v>
      </c>
      <c r="D29" s="220"/>
      <c r="E29" s="251">
        <f t="shared" si="2"/>
        <v>0</v>
      </c>
      <c r="F29" s="255">
        <f>[1]KV_2.2.sz.mell.!D29</f>
        <v>0</v>
      </c>
      <c r="G29" s="219">
        <f>[1]KV_2.2.sz.mell.!E29</f>
        <v>0</v>
      </c>
      <c r="H29" s="220"/>
      <c r="I29" s="221">
        <f t="shared" si="1"/>
        <v>0</v>
      </c>
      <c r="J29" s="481"/>
    </row>
    <row r="30" spans="1:10" ht="21.75" customHeight="1" thickBot="1">
      <c r="A30" s="207" t="s">
        <v>324</v>
      </c>
      <c r="B30" s="208" t="s">
        <v>358</v>
      </c>
      <c r="C30" s="209">
        <f>[1]KV_2.2.sz.mell.!C30</f>
        <v>335728633</v>
      </c>
      <c r="D30" s="209">
        <f>+D18+D24</f>
        <v>2248506</v>
      </c>
      <c r="E30" s="209">
        <f>+E18+E24</f>
        <v>337977139</v>
      </c>
      <c r="F30" s="208" t="s">
        <v>359</v>
      </c>
      <c r="G30" s="209">
        <f>[1]KV_2.2.sz.mell.!E30</f>
        <v>0</v>
      </c>
      <c r="H30" s="209">
        <f>SUM(H18:H29)</f>
        <v>0</v>
      </c>
      <c r="I30" s="210">
        <f>SUM(I18:I29)</f>
        <v>0</v>
      </c>
      <c r="J30" s="481"/>
    </row>
    <row r="31" spans="1:10" ht="13.5" thickBot="1">
      <c r="A31" s="207" t="s">
        <v>327</v>
      </c>
      <c r="B31" s="228" t="s">
        <v>360</v>
      </c>
      <c r="C31" s="229">
        <f>[1]KV_2.2.sz.mell.!C31</f>
        <v>335728633</v>
      </c>
      <c r="D31" s="229">
        <f>+D17+D30</f>
        <v>10576306</v>
      </c>
      <c r="E31" s="230">
        <f>+E17+E30</f>
        <v>346304939</v>
      </c>
      <c r="F31" s="228" t="s">
        <v>361</v>
      </c>
      <c r="G31" s="229">
        <f>[1]KV_2.2.sz.mell.!E31</f>
        <v>335728633</v>
      </c>
      <c r="H31" s="229">
        <f>+H17+H30</f>
        <v>10576306</v>
      </c>
      <c r="I31" s="230">
        <f>+I17+I30</f>
        <v>346304939</v>
      </c>
      <c r="J31" s="481"/>
    </row>
    <row r="32" spans="1:10" ht="13.5" thickBot="1">
      <c r="A32" s="207" t="s">
        <v>330</v>
      </c>
      <c r="B32" s="228" t="s">
        <v>328</v>
      </c>
      <c r="C32" s="229">
        <f>[1]KV_2.2.sz.mell.!C32</f>
        <v>335728633</v>
      </c>
      <c r="D32" s="229">
        <f>IF(D17-H17&lt;0,H17-D17,"-")</f>
        <v>2248506</v>
      </c>
      <c r="E32" s="230">
        <f>IF(E17-I17&lt;0,I17-E17,"-")</f>
        <v>337977139</v>
      </c>
      <c r="F32" s="228" t="s">
        <v>329</v>
      </c>
      <c r="G32" s="229" t="str">
        <f>[1]KV_2.2.sz.mell.!E32</f>
        <v>-</v>
      </c>
      <c r="H32" s="229" t="str">
        <f>IF(D17-H17&gt;0,D17-H17,"-")</f>
        <v>-</v>
      </c>
      <c r="I32" s="230" t="str">
        <f>IF(E17-I17&gt;0,E17-I17,"-")</f>
        <v>-</v>
      </c>
      <c r="J32" s="481"/>
    </row>
    <row r="33" spans="1:10" ht="13.5" thickBot="1">
      <c r="A33" s="207" t="s">
        <v>362</v>
      </c>
      <c r="B33" s="228" t="s">
        <v>331</v>
      </c>
      <c r="C33" s="229" t="str">
        <f>[1]KV_2.2.sz.mell.!C33</f>
        <v>-</v>
      </c>
      <c r="D33" s="229" t="str">
        <f>IF(D31-H31&lt;0,H31-D31,"-")</f>
        <v>-</v>
      </c>
      <c r="E33" s="229" t="str">
        <f>IF(E31-I31&lt;0,I31-E31,"-")</f>
        <v>-</v>
      </c>
      <c r="F33" s="228" t="s">
        <v>332</v>
      </c>
      <c r="G33" s="229" t="str">
        <f>[1]KV_2.2.sz.mell.!E33</f>
        <v>-</v>
      </c>
      <c r="H33" s="229" t="str">
        <f>IF(D31-H31&gt;0,D31-H31,"-")</f>
        <v>-</v>
      </c>
      <c r="I33" s="231" t="str">
        <f>IF(E31-I31&gt;0,E31-I31,"-")</f>
        <v>-</v>
      </c>
      <c r="J33" s="481"/>
    </row>
  </sheetData>
  <sheetProtection sheet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I25"/>
  <sheetViews>
    <sheetView zoomScale="120" zoomScaleNormal="120" workbookViewId="0">
      <selection activeCell="F24" sqref="F24"/>
    </sheetView>
  </sheetViews>
  <sheetFormatPr defaultRowHeight="12.75"/>
  <cols>
    <col min="1" max="1" width="38.83203125" style="168" customWidth="1"/>
    <col min="2" max="9" width="15.83203125" style="165" customWidth="1"/>
    <col min="10" max="11" width="12.83203125" style="165" customWidth="1"/>
    <col min="12" max="12" width="13.83203125" style="165" customWidth="1"/>
    <col min="13" max="256" width="9.33203125" style="165"/>
    <col min="257" max="257" width="38.83203125" style="165" customWidth="1"/>
    <col min="258" max="265" width="15.83203125" style="165" customWidth="1"/>
    <col min="266" max="267" width="12.83203125" style="165" customWidth="1"/>
    <col min="268" max="268" width="13.83203125" style="165" customWidth="1"/>
    <col min="269" max="512" width="9.33203125" style="165"/>
    <col min="513" max="513" width="38.83203125" style="165" customWidth="1"/>
    <col min="514" max="521" width="15.83203125" style="165" customWidth="1"/>
    <col min="522" max="523" width="12.83203125" style="165" customWidth="1"/>
    <col min="524" max="524" width="13.83203125" style="165" customWidth="1"/>
    <col min="525" max="768" width="9.33203125" style="165"/>
    <col min="769" max="769" width="38.83203125" style="165" customWidth="1"/>
    <col min="770" max="777" width="15.83203125" style="165" customWidth="1"/>
    <col min="778" max="779" width="12.83203125" style="165" customWidth="1"/>
    <col min="780" max="780" width="13.83203125" style="165" customWidth="1"/>
    <col min="781" max="1024" width="9.33203125" style="165"/>
    <col min="1025" max="1025" width="38.83203125" style="165" customWidth="1"/>
    <col min="1026" max="1033" width="15.83203125" style="165" customWidth="1"/>
    <col min="1034" max="1035" width="12.83203125" style="165" customWidth="1"/>
    <col min="1036" max="1036" width="13.83203125" style="165" customWidth="1"/>
    <col min="1037" max="1280" width="9.33203125" style="165"/>
    <col min="1281" max="1281" width="38.83203125" style="165" customWidth="1"/>
    <col min="1282" max="1289" width="15.83203125" style="165" customWidth="1"/>
    <col min="1290" max="1291" width="12.83203125" style="165" customWidth="1"/>
    <col min="1292" max="1292" width="13.83203125" style="165" customWidth="1"/>
    <col min="1293" max="1536" width="9.33203125" style="165"/>
    <col min="1537" max="1537" width="38.83203125" style="165" customWidth="1"/>
    <col min="1538" max="1545" width="15.83203125" style="165" customWidth="1"/>
    <col min="1546" max="1547" width="12.83203125" style="165" customWidth="1"/>
    <col min="1548" max="1548" width="13.83203125" style="165" customWidth="1"/>
    <col min="1549" max="1792" width="9.33203125" style="165"/>
    <col min="1793" max="1793" width="38.83203125" style="165" customWidth="1"/>
    <col min="1794" max="1801" width="15.83203125" style="165" customWidth="1"/>
    <col min="1802" max="1803" width="12.83203125" style="165" customWidth="1"/>
    <col min="1804" max="1804" width="13.83203125" style="165" customWidth="1"/>
    <col min="1805" max="2048" width="9.33203125" style="165"/>
    <col min="2049" max="2049" width="38.83203125" style="165" customWidth="1"/>
    <col min="2050" max="2057" width="15.83203125" style="165" customWidth="1"/>
    <col min="2058" max="2059" width="12.83203125" style="165" customWidth="1"/>
    <col min="2060" max="2060" width="13.83203125" style="165" customWidth="1"/>
    <col min="2061" max="2304" width="9.33203125" style="165"/>
    <col min="2305" max="2305" width="38.83203125" style="165" customWidth="1"/>
    <col min="2306" max="2313" width="15.83203125" style="165" customWidth="1"/>
    <col min="2314" max="2315" width="12.83203125" style="165" customWidth="1"/>
    <col min="2316" max="2316" width="13.83203125" style="165" customWidth="1"/>
    <col min="2317" max="2560" width="9.33203125" style="165"/>
    <col min="2561" max="2561" width="38.83203125" style="165" customWidth="1"/>
    <col min="2562" max="2569" width="15.83203125" style="165" customWidth="1"/>
    <col min="2570" max="2571" width="12.83203125" style="165" customWidth="1"/>
    <col min="2572" max="2572" width="13.83203125" style="165" customWidth="1"/>
    <col min="2573" max="2816" width="9.33203125" style="165"/>
    <col min="2817" max="2817" width="38.83203125" style="165" customWidth="1"/>
    <col min="2818" max="2825" width="15.83203125" style="165" customWidth="1"/>
    <col min="2826" max="2827" width="12.83203125" style="165" customWidth="1"/>
    <col min="2828" max="2828" width="13.83203125" style="165" customWidth="1"/>
    <col min="2829" max="3072" width="9.33203125" style="165"/>
    <col min="3073" max="3073" width="38.83203125" style="165" customWidth="1"/>
    <col min="3074" max="3081" width="15.83203125" style="165" customWidth="1"/>
    <col min="3082" max="3083" width="12.83203125" style="165" customWidth="1"/>
    <col min="3084" max="3084" width="13.83203125" style="165" customWidth="1"/>
    <col min="3085" max="3328" width="9.33203125" style="165"/>
    <col min="3329" max="3329" width="38.83203125" style="165" customWidth="1"/>
    <col min="3330" max="3337" width="15.83203125" style="165" customWidth="1"/>
    <col min="3338" max="3339" width="12.83203125" style="165" customWidth="1"/>
    <col min="3340" max="3340" width="13.83203125" style="165" customWidth="1"/>
    <col min="3341" max="3584" width="9.33203125" style="165"/>
    <col min="3585" max="3585" width="38.83203125" style="165" customWidth="1"/>
    <col min="3586" max="3593" width="15.83203125" style="165" customWidth="1"/>
    <col min="3594" max="3595" width="12.83203125" style="165" customWidth="1"/>
    <col min="3596" max="3596" width="13.83203125" style="165" customWidth="1"/>
    <col min="3597" max="3840" width="9.33203125" style="165"/>
    <col min="3841" max="3841" width="38.83203125" style="165" customWidth="1"/>
    <col min="3842" max="3849" width="15.83203125" style="165" customWidth="1"/>
    <col min="3850" max="3851" width="12.83203125" style="165" customWidth="1"/>
    <col min="3852" max="3852" width="13.83203125" style="165" customWidth="1"/>
    <col min="3853" max="4096" width="9.33203125" style="165"/>
    <col min="4097" max="4097" width="38.83203125" style="165" customWidth="1"/>
    <col min="4098" max="4105" width="15.83203125" style="165" customWidth="1"/>
    <col min="4106" max="4107" width="12.83203125" style="165" customWidth="1"/>
    <col min="4108" max="4108" width="13.83203125" style="165" customWidth="1"/>
    <col min="4109" max="4352" width="9.33203125" style="165"/>
    <col min="4353" max="4353" width="38.83203125" style="165" customWidth="1"/>
    <col min="4354" max="4361" width="15.83203125" style="165" customWidth="1"/>
    <col min="4362" max="4363" width="12.83203125" style="165" customWidth="1"/>
    <col min="4364" max="4364" width="13.83203125" style="165" customWidth="1"/>
    <col min="4365" max="4608" width="9.33203125" style="165"/>
    <col min="4609" max="4609" width="38.83203125" style="165" customWidth="1"/>
    <col min="4610" max="4617" width="15.83203125" style="165" customWidth="1"/>
    <col min="4618" max="4619" width="12.83203125" style="165" customWidth="1"/>
    <col min="4620" max="4620" width="13.83203125" style="165" customWidth="1"/>
    <col min="4621" max="4864" width="9.33203125" style="165"/>
    <col min="4865" max="4865" width="38.83203125" style="165" customWidth="1"/>
    <col min="4866" max="4873" width="15.83203125" style="165" customWidth="1"/>
    <col min="4874" max="4875" width="12.83203125" style="165" customWidth="1"/>
    <col min="4876" max="4876" width="13.83203125" style="165" customWidth="1"/>
    <col min="4877" max="5120" width="9.33203125" style="165"/>
    <col min="5121" max="5121" width="38.83203125" style="165" customWidth="1"/>
    <col min="5122" max="5129" width="15.83203125" style="165" customWidth="1"/>
    <col min="5130" max="5131" width="12.83203125" style="165" customWidth="1"/>
    <col min="5132" max="5132" width="13.83203125" style="165" customWidth="1"/>
    <col min="5133" max="5376" width="9.33203125" style="165"/>
    <col min="5377" max="5377" width="38.83203125" style="165" customWidth="1"/>
    <col min="5378" max="5385" width="15.83203125" style="165" customWidth="1"/>
    <col min="5386" max="5387" width="12.83203125" style="165" customWidth="1"/>
    <col min="5388" max="5388" width="13.83203125" style="165" customWidth="1"/>
    <col min="5389" max="5632" width="9.33203125" style="165"/>
    <col min="5633" max="5633" width="38.83203125" style="165" customWidth="1"/>
    <col min="5634" max="5641" width="15.83203125" style="165" customWidth="1"/>
    <col min="5642" max="5643" width="12.83203125" style="165" customWidth="1"/>
    <col min="5644" max="5644" width="13.83203125" style="165" customWidth="1"/>
    <col min="5645" max="5888" width="9.33203125" style="165"/>
    <col min="5889" max="5889" width="38.83203125" style="165" customWidth="1"/>
    <col min="5890" max="5897" width="15.83203125" style="165" customWidth="1"/>
    <col min="5898" max="5899" width="12.83203125" style="165" customWidth="1"/>
    <col min="5900" max="5900" width="13.83203125" style="165" customWidth="1"/>
    <col min="5901" max="6144" width="9.33203125" style="165"/>
    <col min="6145" max="6145" width="38.83203125" style="165" customWidth="1"/>
    <col min="6146" max="6153" width="15.83203125" style="165" customWidth="1"/>
    <col min="6154" max="6155" width="12.83203125" style="165" customWidth="1"/>
    <col min="6156" max="6156" width="13.83203125" style="165" customWidth="1"/>
    <col min="6157" max="6400" width="9.33203125" style="165"/>
    <col min="6401" max="6401" width="38.83203125" style="165" customWidth="1"/>
    <col min="6402" max="6409" width="15.83203125" style="165" customWidth="1"/>
    <col min="6410" max="6411" width="12.83203125" style="165" customWidth="1"/>
    <col min="6412" max="6412" width="13.83203125" style="165" customWidth="1"/>
    <col min="6413" max="6656" width="9.33203125" style="165"/>
    <col min="6657" max="6657" width="38.83203125" style="165" customWidth="1"/>
    <col min="6658" max="6665" width="15.83203125" style="165" customWidth="1"/>
    <col min="6666" max="6667" width="12.83203125" style="165" customWidth="1"/>
    <col min="6668" max="6668" width="13.83203125" style="165" customWidth="1"/>
    <col min="6669" max="6912" width="9.33203125" style="165"/>
    <col min="6913" max="6913" width="38.83203125" style="165" customWidth="1"/>
    <col min="6914" max="6921" width="15.83203125" style="165" customWidth="1"/>
    <col min="6922" max="6923" width="12.83203125" style="165" customWidth="1"/>
    <col min="6924" max="6924" width="13.83203125" style="165" customWidth="1"/>
    <col min="6925" max="7168" width="9.33203125" style="165"/>
    <col min="7169" max="7169" width="38.83203125" style="165" customWidth="1"/>
    <col min="7170" max="7177" width="15.83203125" style="165" customWidth="1"/>
    <col min="7178" max="7179" width="12.83203125" style="165" customWidth="1"/>
    <col min="7180" max="7180" width="13.83203125" style="165" customWidth="1"/>
    <col min="7181" max="7424" width="9.33203125" style="165"/>
    <col min="7425" max="7425" width="38.83203125" style="165" customWidth="1"/>
    <col min="7426" max="7433" width="15.83203125" style="165" customWidth="1"/>
    <col min="7434" max="7435" width="12.83203125" style="165" customWidth="1"/>
    <col min="7436" max="7436" width="13.83203125" style="165" customWidth="1"/>
    <col min="7437" max="7680" width="9.33203125" style="165"/>
    <col min="7681" max="7681" width="38.83203125" style="165" customWidth="1"/>
    <col min="7682" max="7689" width="15.83203125" style="165" customWidth="1"/>
    <col min="7690" max="7691" width="12.83203125" style="165" customWidth="1"/>
    <col min="7692" max="7692" width="13.83203125" style="165" customWidth="1"/>
    <col min="7693" max="7936" width="9.33203125" style="165"/>
    <col min="7937" max="7937" width="38.83203125" style="165" customWidth="1"/>
    <col min="7938" max="7945" width="15.83203125" style="165" customWidth="1"/>
    <col min="7946" max="7947" width="12.83203125" style="165" customWidth="1"/>
    <col min="7948" max="7948" width="13.83203125" style="165" customWidth="1"/>
    <col min="7949" max="8192" width="9.33203125" style="165"/>
    <col min="8193" max="8193" width="38.83203125" style="165" customWidth="1"/>
    <col min="8194" max="8201" width="15.83203125" style="165" customWidth="1"/>
    <col min="8202" max="8203" width="12.83203125" style="165" customWidth="1"/>
    <col min="8204" max="8204" width="13.83203125" style="165" customWidth="1"/>
    <col min="8205" max="8448" width="9.33203125" style="165"/>
    <col min="8449" max="8449" width="38.83203125" style="165" customWidth="1"/>
    <col min="8450" max="8457" width="15.83203125" style="165" customWidth="1"/>
    <col min="8458" max="8459" width="12.83203125" style="165" customWidth="1"/>
    <col min="8460" max="8460" width="13.83203125" style="165" customWidth="1"/>
    <col min="8461" max="8704" width="9.33203125" style="165"/>
    <col min="8705" max="8705" width="38.83203125" style="165" customWidth="1"/>
    <col min="8706" max="8713" width="15.83203125" style="165" customWidth="1"/>
    <col min="8714" max="8715" width="12.83203125" style="165" customWidth="1"/>
    <col min="8716" max="8716" width="13.83203125" style="165" customWidth="1"/>
    <col min="8717" max="8960" width="9.33203125" style="165"/>
    <col min="8961" max="8961" width="38.83203125" style="165" customWidth="1"/>
    <col min="8962" max="8969" width="15.83203125" style="165" customWidth="1"/>
    <col min="8970" max="8971" width="12.83203125" style="165" customWidth="1"/>
    <col min="8972" max="8972" width="13.83203125" style="165" customWidth="1"/>
    <col min="8973" max="9216" width="9.33203125" style="165"/>
    <col min="9217" max="9217" width="38.83203125" style="165" customWidth="1"/>
    <col min="9218" max="9225" width="15.83203125" style="165" customWidth="1"/>
    <col min="9226" max="9227" width="12.83203125" style="165" customWidth="1"/>
    <col min="9228" max="9228" width="13.83203125" style="165" customWidth="1"/>
    <col min="9229" max="9472" width="9.33203125" style="165"/>
    <col min="9473" max="9473" width="38.83203125" style="165" customWidth="1"/>
    <col min="9474" max="9481" width="15.83203125" style="165" customWidth="1"/>
    <col min="9482" max="9483" width="12.83203125" style="165" customWidth="1"/>
    <col min="9484" max="9484" width="13.83203125" style="165" customWidth="1"/>
    <col min="9485" max="9728" width="9.33203125" style="165"/>
    <col min="9729" max="9729" width="38.83203125" style="165" customWidth="1"/>
    <col min="9730" max="9737" width="15.83203125" style="165" customWidth="1"/>
    <col min="9738" max="9739" width="12.83203125" style="165" customWidth="1"/>
    <col min="9740" max="9740" width="13.83203125" style="165" customWidth="1"/>
    <col min="9741" max="9984" width="9.33203125" style="165"/>
    <col min="9985" max="9985" width="38.83203125" style="165" customWidth="1"/>
    <col min="9986" max="9993" width="15.83203125" style="165" customWidth="1"/>
    <col min="9994" max="9995" width="12.83203125" style="165" customWidth="1"/>
    <col min="9996" max="9996" width="13.83203125" style="165" customWidth="1"/>
    <col min="9997" max="10240" width="9.33203125" style="165"/>
    <col min="10241" max="10241" width="38.83203125" style="165" customWidth="1"/>
    <col min="10242" max="10249" width="15.83203125" style="165" customWidth="1"/>
    <col min="10250" max="10251" width="12.83203125" style="165" customWidth="1"/>
    <col min="10252" max="10252" width="13.83203125" style="165" customWidth="1"/>
    <col min="10253" max="10496" width="9.33203125" style="165"/>
    <col min="10497" max="10497" width="38.83203125" style="165" customWidth="1"/>
    <col min="10498" max="10505" width="15.83203125" style="165" customWidth="1"/>
    <col min="10506" max="10507" width="12.83203125" style="165" customWidth="1"/>
    <col min="10508" max="10508" width="13.83203125" style="165" customWidth="1"/>
    <col min="10509" max="10752" width="9.33203125" style="165"/>
    <col min="10753" max="10753" width="38.83203125" style="165" customWidth="1"/>
    <col min="10754" max="10761" width="15.83203125" style="165" customWidth="1"/>
    <col min="10762" max="10763" width="12.83203125" style="165" customWidth="1"/>
    <col min="10764" max="10764" width="13.83203125" style="165" customWidth="1"/>
    <col min="10765" max="11008" width="9.33203125" style="165"/>
    <col min="11009" max="11009" width="38.83203125" style="165" customWidth="1"/>
    <col min="11010" max="11017" width="15.83203125" style="165" customWidth="1"/>
    <col min="11018" max="11019" width="12.83203125" style="165" customWidth="1"/>
    <col min="11020" max="11020" width="13.83203125" style="165" customWidth="1"/>
    <col min="11021" max="11264" width="9.33203125" style="165"/>
    <col min="11265" max="11265" width="38.83203125" style="165" customWidth="1"/>
    <col min="11266" max="11273" width="15.83203125" style="165" customWidth="1"/>
    <col min="11274" max="11275" width="12.83203125" style="165" customWidth="1"/>
    <col min="11276" max="11276" width="13.83203125" style="165" customWidth="1"/>
    <col min="11277" max="11520" width="9.33203125" style="165"/>
    <col min="11521" max="11521" width="38.83203125" style="165" customWidth="1"/>
    <col min="11522" max="11529" width="15.83203125" style="165" customWidth="1"/>
    <col min="11530" max="11531" width="12.83203125" style="165" customWidth="1"/>
    <col min="11532" max="11532" width="13.83203125" style="165" customWidth="1"/>
    <col min="11533" max="11776" width="9.33203125" style="165"/>
    <col min="11777" max="11777" width="38.83203125" style="165" customWidth="1"/>
    <col min="11778" max="11785" width="15.83203125" style="165" customWidth="1"/>
    <col min="11786" max="11787" width="12.83203125" style="165" customWidth="1"/>
    <col min="11788" max="11788" width="13.83203125" style="165" customWidth="1"/>
    <col min="11789" max="12032" width="9.33203125" style="165"/>
    <col min="12033" max="12033" width="38.83203125" style="165" customWidth="1"/>
    <col min="12034" max="12041" width="15.83203125" style="165" customWidth="1"/>
    <col min="12042" max="12043" width="12.83203125" style="165" customWidth="1"/>
    <col min="12044" max="12044" width="13.83203125" style="165" customWidth="1"/>
    <col min="12045" max="12288" width="9.33203125" style="165"/>
    <col min="12289" max="12289" width="38.83203125" style="165" customWidth="1"/>
    <col min="12290" max="12297" width="15.83203125" style="165" customWidth="1"/>
    <col min="12298" max="12299" width="12.83203125" style="165" customWidth="1"/>
    <col min="12300" max="12300" width="13.83203125" style="165" customWidth="1"/>
    <col min="12301" max="12544" width="9.33203125" style="165"/>
    <col min="12545" max="12545" width="38.83203125" style="165" customWidth="1"/>
    <col min="12546" max="12553" width="15.83203125" style="165" customWidth="1"/>
    <col min="12554" max="12555" width="12.83203125" style="165" customWidth="1"/>
    <col min="12556" max="12556" width="13.83203125" style="165" customWidth="1"/>
    <col min="12557" max="12800" width="9.33203125" style="165"/>
    <col min="12801" max="12801" width="38.83203125" style="165" customWidth="1"/>
    <col min="12802" max="12809" width="15.83203125" style="165" customWidth="1"/>
    <col min="12810" max="12811" width="12.83203125" style="165" customWidth="1"/>
    <col min="12812" max="12812" width="13.83203125" style="165" customWidth="1"/>
    <col min="12813" max="13056" width="9.33203125" style="165"/>
    <col min="13057" max="13057" width="38.83203125" style="165" customWidth="1"/>
    <col min="13058" max="13065" width="15.83203125" style="165" customWidth="1"/>
    <col min="13066" max="13067" width="12.83203125" style="165" customWidth="1"/>
    <col min="13068" max="13068" width="13.83203125" style="165" customWidth="1"/>
    <col min="13069" max="13312" width="9.33203125" style="165"/>
    <col min="13313" max="13313" width="38.83203125" style="165" customWidth="1"/>
    <col min="13314" max="13321" width="15.83203125" style="165" customWidth="1"/>
    <col min="13322" max="13323" width="12.83203125" style="165" customWidth="1"/>
    <col min="13324" max="13324" width="13.83203125" style="165" customWidth="1"/>
    <col min="13325" max="13568" width="9.33203125" style="165"/>
    <col min="13569" max="13569" width="38.83203125" style="165" customWidth="1"/>
    <col min="13570" max="13577" width="15.83203125" style="165" customWidth="1"/>
    <col min="13578" max="13579" width="12.83203125" style="165" customWidth="1"/>
    <col min="13580" max="13580" width="13.83203125" style="165" customWidth="1"/>
    <col min="13581" max="13824" width="9.33203125" style="165"/>
    <col min="13825" max="13825" width="38.83203125" style="165" customWidth="1"/>
    <col min="13826" max="13833" width="15.83203125" style="165" customWidth="1"/>
    <col min="13834" max="13835" width="12.83203125" style="165" customWidth="1"/>
    <col min="13836" max="13836" width="13.83203125" style="165" customWidth="1"/>
    <col min="13837" max="14080" width="9.33203125" style="165"/>
    <col min="14081" max="14081" width="38.83203125" style="165" customWidth="1"/>
    <col min="14082" max="14089" width="15.83203125" style="165" customWidth="1"/>
    <col min="14090" max="14091" width="12.83203125" style="165" customWidth="1"/>
    <col min="14092" max="14092" width="13.83203125" style="165" customWidth="1"/>
    <col min="14093" max="14336" width="9.33203125" style="165"/>
    <col min="14337" max="14337" width="38.83203125" style="165" customWidth="1"/>
    <col min="14338" max="14345" width="15.83203125" style="165" customWidth="1"/>
    <col min="14346" max="14347" width="12.83203125" style="165" customWidth="1"/>
    <col min="14348" max="14348" width="13.83203125" style="165" customWidth="1"/>
    <col min="14349" max="14592" width="9.33203125" style="165"/>
    <col min="14593" max="14593" width="38.83203125" style="165" customWidth="1"/>
    <col min="14594" max="14601" width="15.83203125" style="165" customWidth="1"/>
    <col min="14602" max="14603" width="12.83203125" style="165" customWidth="1"/>
    <col min="14604" max="14604" width="13.83203125" style="165" customWidth="1"/>
    <col min="14605" max="14848" width="9.33203125" style="165"/>
    <col min="14849" max="14849" width="38.83203125" style="165" customWidth="1"/>
    <col min="14850" max="14857" width="15.83203125" style="165" customWidth="1"/>
    <col min="14858" max="14859" width="12.83203125" style="165" customWidth="1"/>
    <col min="14860" max="14860" width="13.83203125" style="165" customWidth="1"/>
    <col min="14861" max="15104" width="9.33203125" style="165"/>
    <col min="15105" max="15105" width="38.83203125" style="165" customWidth="1"/>
    <col min="15106" max="15113" width="15.83203125" style="165" customWidth="1"/>
    <col min="15114" max="15115" width="12.83203125" style="165" customWidth="1"/>
    <col min="15116" max="15116" width="13.83203125" style="165" customWidth="1"/>
    <col min="15117" max="15360" width="9.33203125" style="165"/>
    <col min="15361" max="15361" width="38.83203125" style="165" customWidth="1"/>
    <col min="15362" max="15369" width="15.83203125" style="165" customWidth="1"/>
    <col min="15370" max="15371" width="12.83203125" style="165" customWidth="1"/>
    <col min="15372" max="15372" width="13.83203125" style="165" customWidth="1"/>
    <col min="15373" max="15616" width="9.33203125" style="165"/>
    <col min="15617" max="15617" width="38.83203125" style="165" customWidth="1"/>
    <col min="15618" max="15625" width="15.83203125" style="165" customWidth="1"/>
    <col min="15626" max="15627" width="12.83203125" style="165" customWidth="1"/>
    <col min="15628" max="15628" width="13.83203125" style="165" customWidth="1"/>
    <col min="15629" max="15872" width="9.33203125" style="165"/>
    <col min="15873" max="15873" width="38.83203125" style="165" customWidth="1"/>
    <col min="15874" max="15881" width="15.83203125" style="165" customWidth="1"/>
    <col min="15882" max="15883" width="12.83203125" style="165" customWidth="1"/>
    <col min="15884" max="15884" width="13.83203125" style="165" customWidth="1"/>
    <col min="15885" max="16128" width="9.33203125" style="165"/>
    <col min="16129" max="16129" width="38.83203125" style="165" customWidth="1"/>
    <col min="16130" max="16137" width="15.83203125" style="165" customWidth="1"/>
    <col min="16138" max="16139" width="12.83203125" style="165" customWidth="1"/>
    <col min="16140" max="16140" width="13.83203125" style="165" customWidth="1"/>
    <col min="16141" max="16384" width="9.33203125" style="165"/>
  </cols>
  <sheetData>
    <row r="1" spans="1:9" ht="15">
      <c r="C1" s="485" t="str">
        <f>CONCATENATE("3. melléklet ",[1]RM_ALAPADATOK!A7," ",[1]RM_ALAPADATOK!B7," ",[1]RM_ALAPADATOK!C7," ",[1]RM_ALAPADATOK!D7," ",[1]RM_ALAPADATOK!E7," ",[1]RM_ALAPADATOK!F7," ",[1]RM_ALAPADATOK!G7," ",[1]RM_ALAPADATOK!H7)</f>
        <v>3. melléklet a … / 2020. ( ……. ) önkormányzati rendelethez</v>
      </c>
      <c r="D1" s="486"/>
      <c r="E1" s="486"/>
      <c r="F1" s="486"/>
      <c r="G1" s="486"/>
      <c r="H1" s="486"/>
      <c r="I1" s="486"/>
    </row>
    <row r="3" spans="1:9" ht="25.5" customHeight="1">
      <c r="A3" s="487" t="s">
        <v>363</v>
      </c>
      <c r="B3" s="487"/>
      <c r="C3" s="487"/>
      <c r="D3" s="487"/>
      <c r="E3" s="487"/>
      <c r="F3" s="487"/>
      <c r="G3" s="487"/>
      <c r="H3" s="487"/>
      <c r="I3" s="487"/>
    </row>
    <row r="4" spans="1:9" ht="22.5" customHeight="1" thickBot="1">
      <c r="I4" s="256" t="str">
        <f>[1]RM_2.2.sz.mell.!I2</f>
        <v>Forintban!</v>
      </c>
    </row>
    <row r="5" spans="1:9" s="182" customFormat="1" ht="44.45" customHeight="1" thickBot="1">
      <c r="A5" s="176" t="s">
        <v>364</v>
      </c>
      <c r="B5" s="257" t="s">
        <v>365</v>
      </c>
      <c r="C5" s="257" t="s">
        <v>366</v>
      </c>
      <c r="D5" s="257" t="str">
        <f>+CONCATENATE("Felhasználás   ",LEFT([1]RM_ÖSSZEFÜGGÉSEK!A6,4)-1,". XII. 31-ig")</f>
        <v>Felhasználás   2019. XII. 31-ig</v>
      </c>
      <c r="E5" s="257" t="str">
        <f>+CONCATENATE(LEFT([1]RM_ÖSSZEFÜGGÉSEK!A6,4),". évi",CHAR(10),"eredeti előirányzat")</f>
        <v>2020. évieredeti előirányzat</v>
      </c>
      <c r="F5" s="180" t="s">
        <v>367</v>
      </c>
      <c r="G5" s="180" t="s">
        <v>368</v>
      </c>
      <c r="H5" s="180" t="s">
        <v>369</v>
      </c>
      <c r="I5" s="258" t="str">
        <f>[1]RM_1.1.sz.mell.!K9</f>
        <v>….számú módosítás utáni előirányzat</v>
      </c>
    </row>
    <row r="6" spans="1:9" ht="12" customHeight="1" thickBot="1">
      <c r="A6" s="259" t="s">
        <v>10</v>
      </c>
      <c r="B6" s="260" t="s">
        <v>11</v>
      </c>
      <c r="C6" s="260" t="s">
        <v>12</v>
      </c>
      <c r="D6" s="260" t="s">
        <v>13</v>
      </c>
      <c r="E6" s="260" t="s">
        <v>14</v>
      </c>
      <c r="F6" s="260" t="s">
        <v>15</v>
      </c>
      <c r="G6" s="260" t="s">
        <v>16</v>
      </c>
      <c r="H6" s="261" t="s">
        <v>370</v>
      </c>
      <c r="I6" s="262" t="s">
        <v>371</v>
      </c>
    </row>
    <row r="7" spans="1:9" ht="15.95" customHeight="1">
      <c r="A7" s="263" t="str">
        <f>[1]KV_6.sz.mell.!A8</f>
        <v xml:space="preserve"> 5 csoportos óvoda építése</v>
      </c>
      <c r="B7" s="264">
        <f>[1]KV_6.sz.mell.!B8</f>
        <v>302703174</v>
      </c>
      <c r="C7" s="264" t="str">
        <f>[1]KV_6.sz.mell.!C8</f>
        <v>2018-2020</v>
      </c>
      <c r="D7" s="264">
        <f>[1]KV_6.sz.mell.!D8</f>
        <v>89920174</v>
      </c>
      <c r="E7" s="264">
        <f>[1]KV_6.sz.mell.!E8</f>
        <v>212783000</v>
      </c>
      <c r="F7" s="264"/>
      <c r="G7" s="264"/>
      <c r="H7" s="265">
        <f>F7+G7</f>
        <v>0</v>
      </c>
      <c r="I7" s="266">
        <f>E7+H7</f>
        <v>212783000</v>
      </c>
    </row>
    <row r="8" spans="1:9" ht="15.95" customHeight="1">
      <c r="A8" s="263" t="str">
        <f>[1]KV_6.sz.mell.!A9</f>
        <v>Nyírség turisztikai kínálatának integrált fejlesztése</v>
      </c>
      <c r="B8" s="264">
        <f>[1]KV_6.sz.mell.!B9</f>
        <v>105530000</v>
      </c>
      <c r="C8" s="264" t="str">
        <f>[1]KV_6.sz.mell.!C9</f>
        <v>2019-2020</v>
      </c>
      <c r="D8" s="264">
        <f>[1]KV_6.sz.mell.!D9</f>
        <v>5275000</v>
      </c>
      <c r="E8" s="264">
        <f>[1]KV_6.sz.mell.!E9</f>
        <v>100255000</v>
      </c>
      <c r="F8" s="264"/>
      <c r="G8" s="264"/>
      <c r="H8" s="265">
        <f>F8+G8</f>
        <v>0</v>
      </c>
      <c r="I8" s="266">
        <f>E8+H8</f>
        <v>100255000</v>
      </c>
    </row>
    <row r="9" spans="1:9" ht="15.95" customHeight="1">
      <c r="A9" s="263" t="str">
        <f>[1]KV_6.sz.mell.!A10</f>
        <v>Új óvoda vízbekötése</v>
      </c>
      <c r="B9" s="264">
        <f>[1]KV_6.sz.mell.!B10</f>
        <v>2424915</v>
      </c>
      <c r="C9" s="264" t="str">
        <f>[1]KV_6.sz.mell.!C10</f>
        <v>2020</v>
      </c>
      <c r="D9" s="264">
        <f>[1]KV_6.sz.mell.!D10</f>
        <v>0</v>
      </c>
      <c r="E9" s="264">
        <f>[1]KV_6.sz.mell.!E10</f>
        <v>2424915</v>
      </c>
      <c r="F9" s="264"/>
      <c r="G9" s="264"/>
      <c r="H9" s="265">
        <f t="shared" ref="H9:H24" si="0">F9+G9</f>
        <v>0</v>
      </c>
      <c r="I9" s="266">
        <f t="shared" ref="I9:I24" si="1">E9+H9</f>
        <v>2424915</v>
      </c>
    </row>
    <row r="10" spans="1:9" ht="15.95" customHeight="1">
      <c r="A10" s="263" t="str">
        <f>[1]KV_6.sz.mell.!A11</f>
        <v>Védőnői szoba bútor vásárlás</v>
      </c>
      <c r="B10" s="264">
        <f>[1]KV_6.sz.mell.!B11</f>
        <v>262700</v>
      </c>
      <c r="C10" s="264" t="str">
        <f>[1]KV_6.sz.mell.!C11</f>
        <v>2020</v>
      </c>
      <c r="D10" s="264">
        <f>[1]KV_6.sz.mell.!D11</f>
        <v>0</v>
      </c>
      <c r="E10" s="264">
        <f>[1]KV_6.sz.mell.!E11</f>
        <v>262700</v>
      </c>
      <c r="F10" s="264"/>
      <c r="G10" s="264"/>
      <c r="H10" s="265">
        <f t="shared" si="0"/>
        <v>0</v>
      </c>
      <c r="I10" s="266">
        <f t="shared" si="1"/>
        <v>262700</v>
      </c>
    </row>
    <row r="11" spans="1:9" ht="18.75" customHeight="1">
      <c r="A11" s="263" t="str">
        <f>[1]KV_6.sz.mell.!A12</f>
        <v>Önkormányzat tárgyi eszköz vásárlása</v>
      </c>
      <c r="B11" s="264">
        <f>[1]KV_6.sz.mell.!B12</f>
        <v>635000</v>
      </c>
      <c r="C11" s="264" t="str">
        <f>[1]KV_6.sz.mell.!C12</f>
        <v>2020</v>
      </c>
      <c r="D11" s="264">
        <f>[1]KV_6.sz.mell.!D12</f>
        <v>0</v>
      </c>
      <c r="E11" s="264">
        <f>[1]KV_6.sz.mell.!E12</f>
        <v>635000</v>
      </c>
      <c r="F11" s="264"/>
      <c r="G11" s="264"/>
      <c r="H11" s="265">
        <f t="shared" si="0"/>
        <v>0</v>
      </c>
      <c r="I11" s="266">
        <f t="shared" si="1"/>
        <v>635000</v>
      </c>
    </row>
    <row r="12" spans="1:9" ht="23.25" customHeight="1">
      <c r="A12" s="263" t="str">
        <f>[1]KV_6.sz.mell.!A13</f>
        <v>Magyar Falu projket keretén belül megvalósított óvoda udvar építés</v>
      </c>
      <c r="B12" s="264">
        <f>[1]KV_6.sz.mell.!B13</f>
        <v>4654757</v>
      </c>
      <c r="C12" s="264" t="str">
        <f>[1]KV_6.sz.mell.!C13</f>
        <v>2020</v>
      </c>
      <c r="D12" s="264">
        <f>[1]KV_6.sz.mell.!D13</f>
        <v>0</v>
      </c>
      <c r="E12" s="264">
        <f>[1]KV_6.sz.mell.!E13</f>
        <v>4654757</v>
      </c>
      <c r="F12" s="264"/>
      <c r="G12" s="264"/>
      <c r="H12" s="265">
        <f t="shared" si="0"/>
        <v>0</v>
      </c>
      <c r="I12" s="266">
        <f t="shared" si="1"/>
        <v>4654757</v>
      </c>
    </row>
    <row r="13" spans="1:9" ht="15.95" customHeight="1">
      <c r="A13" s="263" t="str">
        <f>[1]KV_6.sz.mell.!A14</f>
        <v>934. hrsz ingatlan megvásárlása</v>
      </c>
      <c r="B13" s="264">
        <f>[1]KV_6.sz.mell.!B14</f>
        <v>4000000</v>
      </c>
      <c r="C13" s="264" t="str">
        <f>[1]KV_6.sz.mell.!C14</f>
        <v>2020</v>
      </c>
      <c r="D13" s="264">
        <f>[1]KV_6.sz.mell.!D14</f>
        <v>100000</v>
      </c>
      <c r="E13" s="264">
        <f>[1]KV_6.sz.mell.!E14</f>
        <v>3900000</v>
      </c>
      <c r="F13" s="264"/>
      <c r="G13" s="264"/>
      <c r="H13" s="265">
        <f t="shared" si="0"/>
        <v>0</v>
      </c>
      <c r="I13" s="266">
        <f t="shared" si="1"/>
        <v>3900000</v>
      </c>
    </row>
    <row r="14" spans="1:9" ht="15.95" customHeight="1">
      <c r="A14" s="263" t="str">
        <f>[1]KV_6.sz.mell.!A15</f>
        <v>parkoló építés</v>
      </c>
      <c r="B14" s="264">
        <f>[1]KV_6.sz.mell.!B15</f>
        <v>5461000</v>
      </c>
      <c r="C14" s="264" t="str">
        <f>[1]KV_6.sz.mell.!C15</f>
        <v>2020</v>
      </c>
      <c r="D14" s="264">
        <f>[1]KV_6.sz.mell.!D15</f>
        <v>0</v>
      </c>
      <c r="E14" s="264">
        <f>[1]KV_6.sz.mell.!E15</f>
        <v>5461000</v>
      </c>
      <c r="F14" s="264"/>
      <c r="G14" s="264"/>
      <c r="H14" s="265">
        <f t="shared" si="0"/>
        <v>0</v>
      </c>
      <c r="I14" s="266">
        <f t="shared" si="1"/>
        <v>5461000</v>
      </c>
    </row>
    <row r="15" spans="1:9" ht="15.95" customHeight="1">
      <c r="A15" s="263" t="str">
        <f>[1]KV_6.sz.mell.!A16</f>
        <v>Közös Hivatal eszköz beszerzés</v>
      </c>
      <c r="B15" s="264">
        <f>[1]KV_6.sz.mell.!B16</f>
        <v>500000</v>
      </c>
      <c r="C15" s="264" t="str">
        <f>[1]KV_6.sz.mell.!C16</f>
        <v>2020</v>
      </c>
      <c r="D15" s="264">
        <f>[1]KV_6.sz.mell.!D16</f>
        <v>0</v>
      </c>
      <c r="E15" s="264">
        <f>[1]KV_6.sz.mell.!E16</f>
        <v>500000</v>
      </c>
      <c r="F15" s="264"/>
      <c r="G15" s="264"/>
      <c r="H15" s="265">
        <f t="shared" si="0"/>
        <v>0</v>
      </c>
      <c r="I15" s="266">
        <f t="shared" si="1"/>
        <v>500000</v>
      </c>
    </row>
    <row r="16" spans="1:9" ht="27" customHeight="1">
      <c r="A16" s="263" t="str">
        <f>[1]KV_6.sz.mell.!A17</f>
        <v>Leveleki Kastélykert Óvoda és Konyha eszközbeszerzés</v>
      </c>
      <c r="B16" s="264">
        <f>[1]KV_6.sz.mell.!B17</f>
        <v>200000</v>
      </c>
      <c r="C16" s="264" t="str">
        <f>[1]KV_6.sz.mell.!C17</f>
        <v>2020</v>
      </c>
      <c r="D16" s="264">
        <f>[1]KV_6.sz.mell.!D17</f>
        <v>0</v>
      </c>
      <c r="E16" s="264">
        <f>[1]KV_6.sz.mell.!E17</f>
        <v>200000</v>
      </c>
      <c r="F16" s="264"/>
      <c r="G16" s="264"/>
      <c r="H16" s="265">
        <f t="shared" si="0"/>
        <v>0</v>
      </c>
      <c r="I16" s="266">
        <f t="shared" si="1"/>
        <v>200000</v>
      </c>
    </row>
    <row r="17" spans="1:9" ht="15.95" customHeight="1">
      <c r="A17" s="263" t="s">
        <v>372</v>
      </c>
      <c r="B17" s="264">
        <v>10576306</v>
      </c>
      <c r="C17" s="264">
        <v>2020</v>
      </c>
      <c r="D17" s="264">
        <f>[1]KV_6.sz.mell.!D18</f>
        <v>0</v>
      </c>
      <c r="E17" s="264">
        <f>[1]KV_6.sz.mell.!E18</f>
        <v>0</v>
      </c>
      <c r="F17" s="264"/>
      <c r="G17" s="264">
        <v>10576306</v>
      </c>
      <c r="H17" s="265">
        <f t="shared" si="0"/>
        <v>10576306</v>
      </c>
      <c r="I17" s="266">
        <f t="shared" si="1"/>
        <v>10576306</v>
      </c>
    </row>
    <row r="18" spans="1:9" ht="15.95" customHeight="1">
      <c r="A18" s="263">
        <f>[1]KV_6.sz.mell.!A19</f>
        <v>0</v>
      </c>
      <c r="B18" s="264">
        <f>[1]KV_6.sz.mell.!B19</f>
        <v>0</v>
      </c>
      <c r="C18" s="264">
        <f>[1]KV_6.sz.mell.!C19</f>
        <v>0</v>
      </c>
      <c r="D18" s="264">
        <f>[1]KV_6.sz.mell.!D19</f>
        <v>0</v>
      </c>
      <c r="E18" s="264">
        <f>[1]KV_6.sz.mell.!E19</f>
        <v>0</v>
      </c>
      <c r="F18" s="264"/>
      <c r="G18" s="264"/>
      <c r="H18" s="265">
        <f t="shared" si="0"/>
        <v>0</v>
      </c>
      <c r="I18" s="266">
        <f t="shared" si="1"/>
        <v>0</v>
      </c>
    </row>
    <row r="19" spans="1:9" ht="15.95" customHeight="1">
      <c r="A19" s="263">
        <f>[1]KV_6.sz.mell.!A20</f>
        <v>0</v>
      </c>
      <c r="B19" s="264">
        <f>[1]KV_6.sz.mell.!B20</f>
        <v>0</v>
      </c>
      <c r="C19" s="264">
        <f>[1]KV_6.sz.mell.!C20</f>
        <v>0</v>
      </c>
      <c r="D19" s="264">
        <f>[1]KV_6.sz.mell.!D20</f>
        <v>0</v>
      </c>
      <c r="E19" s="264">
        <f>[1]KV_6.sz.mell.!E20</f>
        <v>0</v>
      </c>
      <c r="F19" s="264"/>
      <c r="G19" s="264"/>
      <c r="H19" s="265">
        <f t="shared" si="0"/>
        <v>0</v>
      </c>
      <c r="I19" s="266">
        <f t="shared" si="1"/>
        <v>0</v>
      </c>
    </row>
    <row r="20" spans="1:9" ht="15.95" customHeight="1">
      <c r="A20" s="263">
        <f>[1]KV_6.sz.mell.!A21</f>
        <v>0</v>
      </c>
      <c r="B20" s="264">
        <f>[1]KV_6.sz.mell.!B21</f>
        <v>0</v>
      </c>
      <c r="C20" s="264">
        <f>[1]KV_6.sz.mell.!C21</f>
        <v>0</v>
      </c>
      <c r="D20" s="264">
        <f>[1]KV_6.sz.mell.!D21</f>
        <v>0</v>
      </c>
      <c r="E20" s="264">
        <f>[1]KV_6.sz.mell.!E21</f>
        <v>0</v>
      </c>
      <c r="F20" s="264"/>
      <c r="G20" s="264"/>
      <c r="H20" s="265">
        <f t="shared" si="0"/>
        <v>0</v>
      </c>
      <c r="I20" s="266">
        <f t="shared" si="1"/>
        <v>0</v>
      </c>
    </row>
    <row r="21" spans="1:9" ht="15.95" customHeight="1">
      <c r="A21" s="263">
        <f>[1]KV_6.sz.mell.!A22</f>
        <v>0</v>
      </c>
      <c r="B21" s="264">
        <f>[1]KV_6.sz.mell.!B22</f>
        <v>0</v>
      </c>
      <c r="C21" s="264">
        <f>[1]KV_6.sz.mell.!C22</f>
        <v>0</v>
      </c>
      <c r="D21" s="264">
        <f>[1]KV_6.sz.mell.!D22</f>
        <v>0</v>
      </c>
      <c r="E21" s="264">
        <f>[1]KV_6.sz.mell.!E22</f>
        <v>0</v>
      </c>
      <c r="F21" s="264"/>
      <c r="G21" s="264"/>
      <c r="H21" s="265">
        <f t="shared" si="0"/>
        <v>0</v>
      </c>
      <c r="I21" s="266">
        <f t="shared" si="1"/>
        <v>0</v>
      </c>
    </row>
    <row r="22" spans="1:9" ht="15.95" customHeight="1">
      <c r="A22" s="263">
        <f>[1]KV_6.sz.mell.!A23</f>
        <v>0</v>
      </c>
      <c r="B22" s="264">
        <f>[1]KV_6.sz.mell.!B23</f>
        <v>0</v>
      </c>
      <c r="C22" s="264">
        <f>[1]KV_6.sz.mell.!C23</f>
        <v>0</v>
      </c>
      <c r="D22" s="264">
        <f>[1]KV_6.sz.mell.!D23</f>
        <v>0</v>
      </c>
      <c r="E22" s="264">
        <f>[1]KV_6.sz.mell.!E23</f>
        <v>0</v>
      </c>
      <c r="F22" s="264"/>
      <c r="G22" s="264"/>
      <c r="H22" s="265">
        <f t="shared" si="0"/>
        <v>0</v>
      </c>
      <c r="I22" s="266">
        <f t="shared" si="1"/>
        <v>0</v>
      </c>
    </row>
    <row r="23" spans="1:9" ht="15.95" customHeight="1">
      <c r="A23" s="263"/>
      <c r="B23" s="264"/>
      <c r="C23" s="264"/>
      <c r="D23" s="264"/>
      <c r="E23" s="264"/>
      <c r="F23" s="264"/>
      <c r="G23" s="264"/>
      <c r="H23" s="265">
        <f t="shared" si="0"/>
        <v>0</v>
      </c>
      <c r="I23" s="266">
        <f t="shared" si="1"/>
        <v>0</v>
      </c>
    </row>
    <row r="24" spans="1:9" ht="15.95" customHeight="1" thickBot="1">
      <c r="A24" s="263"/>
      <c r="B24" s="267"/>
      <c r="C24" s="268"/>
      <c r="D24" s="267"/>
      <c r="E24" s="267"/>
      <c r="F24" s="267"/>
      <c r="G24" s="267"/>
      <c r="H24" s="265">
        <f t="shared" si="0"/>
        <v>0</v>
      </c>
      <c r="I24" s="269">
        <f t="shared" si="1"/>
        <v>0</v>
      </c>
    </row>
    <row r="25" spans="1:9" s="274" customFormat="1" ht="18" customHeight="1" thickBot="1">
      <c r="A25" s="270" t="s">
        <v>373</v>
      </c>
      <c r="B25" s="271">
        <f>SUM(B7:B24)</f>
        <v>436947852</v>
      </c>
      <c r="C25" s="272"/>
      <c r="D25" s="271">
        <f>SUM(D7:D24)</f>
        <v>95295174</v>
      </c>
      <c r="E25" s="271">
        <f>SUM(E7:E24)</f>
        <v>331076372</v>
      </c>
      <c r="F25" s="271"/>
      <c r="G25" s="271"/>
      <c r="H25" s="271">
        <f>SUM(H7:H24)</f>
        <v>10576306</v>
      </c>
      <c r="I25" s="273">
        <f>SUM(I7:I24)</f>
        <v>341652678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opLeftCell="A70" zoomScale="120" zoomScaleNormal="120" zoomScaleSheetLayoutView="100" workbookViewId="0">
      <selection activeCell="K98" sqref="K98"/>
    </sheetView>
  </sheetViews>
  <sheetFormatPr defaultRowHeight="12.75"/>
  <cols>
    <col min="1" max="1" width="12.5" style="344" customWidth="1"/>
    <col min="2" max="2" width="62" style="345" customWidth="1"/>
    <col min="3" max="3" width="15.83203125" style="354" customWidth="1"/>
    <col min="4" max="7" width="14.83203125" style="354" customWidth="1"/>
    <col min="8" max="9" width="14.83203125" style="165" customWidth="1"/>
    <col min="10" max="11" width="15.83203125" style="165" customWidth="1"/>
    <col min="12" max="256" width="9.33203125" style="165"/>
    <col min="257" max="257" width="12.5" style="165" customWidth="1"/>
    <col min="258" max="258" width="62" style="165" customWidth="1"/>
    <col min="259" max="259" width="15.83203125" style="165" customWidth="1"/>
    <col min="260" max="265" width="14.83203125" style="165" customWidth="1"/>
    <col min="266" max="267" width="15.83203125" style="165" customWidth="1"/>
    <col min="268" max="512" width="9.33203125" style="165"/>
    <col min="513" max="513" width="12.5" style="165" customWidth="1"/>
    <col min="514" max="514" width="62" style="165" customWidth="1"/>
    <col min="515" max="515" width="15.83203125" style="165" customWidth="1"/>
    <col min="516" max="521" width="14.83203125" style="165" customWidth="1"/>
    <col min="522" max="523" width="15.83203125" style="165" customWidth="1"/>
    <col min="524" max="768" width="9.33203125" style="165"/>
    <col min="769" max="769" width="12.5" style="165" customWidth="1"/>
    <col min="770" max="770" width="62" style="165" customWidth="1"/>
    <col min="771" max="771" width="15.83203125" style="165" customWidth="1"/>
    <col min="772" max="777" width="14.83203125" style="165" customWidth="1"/>
    <col min="778" max="779" width="15.83203125" style="165" customWidth="1"/>
    <col min="780" max="1024" width="9.33203125" style="165"/>
    <col min="1025" max="1025" width="12.5" style="165" customWidth="1"/>
    <col min="1026" max="1026" width="62" style="165" customWidth="1"/>
    <col min="1027" max="1027" width="15.83203125" style="165" customWidth="1"/>
    <col min="1028" max="1033" width="14.83203125" style="165" customWidth="1"/>
    <col min="1034" max="1035" width="15.83203125" style="165" customWidth="1"/>
    <col min="1036" max="1280" width="9.33203125" style="165"/>
    <col min="1281" max="1281" width="12.5" style="165" customWidth="1"/>
    <col min="1282" max="1282" width="62" style="165" customWidth="1"/>
    <col min="1283" max="1283" width="15.83203125" style="165" customWidth="1"/>
    <col min="1284" max="1289" width="14.83203125" style="165" customWidth="1"/>
    <col min="1290" max="1291" width="15.83203125" style="165" customWidth="1"/>
    <col min="1292" max="1536" width="9.33203125" style="165"/>
    <col min="1537" max="1537" width="12.5" style="165" customWidth="1"/>
    <col min="1538" max="1538" width="62" style="165" customWidth="1"/>
    <col min="1539" max="1539" width="15.83203125" style="165" customWidth="1"/>
    <col min="1540" max="1545" width="14.83203125" style="165" customWidth="1"/>
    <col min="1546" max="1547" width="15.83203125" style="165" customWidth="1"/>
    <col min="1548" max="1792" width="9.33203125" style="165"/>
    <col min="1793" max="1793" width="12.5" style="165" customWidth="1"/>
    <col min="1794" max="1794" width="62" style="165" customWidth="1"/>
    <col min="1795" max="1795" width="15.83203125" style="165" customWidth="1"/>
    <col min="1796" max="1801" width="14.83203125" style="165" customWidth="1"/>
    <col min="1802" max="1803" width="15.83203125" style="165" customWidth="1"/>
    <col min="1804" max="2048" width="9.33203125" style="165"/>
    <col min="2049" max="2049" width="12.5" style="165" customWidth="1"/>
    <col min="2050" max="2050" width="62" style="165" customWidth="1"/>
    <col min="2051" max="2051" width="15.83203125" style="165" customWidth="1"/>
    <col min="2052" max="2057" width="14.83203125" style="165" customWidth="1"/>
    <col min="2058" max="2059" width="15.83203125" style="165" customWidth="1"/>
    <col min="2060" max="2304" width="9.33203125" style="165"/>
    <col min="2305" max="2305" width="12.5" style="165" customWidth="1"/>
    <col min="2306" max="2306" width="62" style="165" customWidth="1"/>
    <col min="2307" max="2307" width="15.83203125" style="165" customWidth="1"/>
    <col min="2308" max="2313" width="14.83203125" style="165" customWidth="1"/>
    <col min="2314" max="2315" width="15.83203125" style="165" customWidth="1"/>
    <col min="2316" max="2560" width="9.33203125" style="165"/>
    <col min="2561" max="2561" width="12.5" style="165" customWidth="1"/>
    <col min="2562" max="2562" width="62" style="165" customWidth="1"/>
    <col min="2563" max="2563" width="15.83203125" style="165" customWidth="1"/>
    <col min="2564" max="2569" width="14.83203125" style="165" customWidth="1"/>
    <col min="2570" max="2571" width="15.83203125" style="165" customWidth="1"/>
    <col min="2572" max="2816" width="9.33203125" style="165"/>
    <col min="2817" max="2817" width="12.5" style="165" customWidth="1"/>
    <col min="2818" max="2818" width="62" style="165" customWidth="1"/>
    <col min="2819" max="2819" width="15.83203125" style="165" customWidth="1"/>
    <col min="2820" max="2825" width="14.83203125" style="165" customWidth="1"/>
    <col min="2826" max="2827" width="15.83203125" style="165" customWidth="1"/>
    <col min="2828" max="3072" width="9.33203125" style="165"/>
    <col min="3073" max="3073" width="12.5" style="165" customWidth="1"/>
    <col min="3074" max="3074" width="62" style="165" customWidth="1"/>
    <col min="3075" max="3075" width="15.83203125" style="165" customWidth="1"/>
    <col min="3076" max="3081" width="14.83203125" style="165" customWidth="1"/>
    <col min="3082" max="3083" width="15.83203125" style="165" customWidth="1"/>
    <col min="3084" max="3328" width="9.33203125" style="165"/>
    <col min="3329" max="3329" width="12.5" style="165" customWidth="1"/>
    <col min="3330" max="3330" width="62" style="165" customWidth="1"/>
    <col min="3331" max="3331" width="15.83203125" style="165" customWidth="1"/>
    <col min="3332" max="3337" width="14.83203125" style="165" customWidth="1"/>
    <col min="3338" max="3339" width="15.83203125" style="165" customWidth="1"/>
    <col min="3340" max="3584" width="9.33203125" style="165"/>
    <col min="3585" max="3585" width="12.5" style="165" customWidth="1"/>
    <col min="3586" max="3586" width="62" style="165" customWidth="1"/>
    <col min="3587" max="3587" width="15.83203125" style="165" customWidth="1"/>
    <col min="3588" max="3593" width="14.83203125" style="165" customWidth="1"/>
    <col min="3594" max="3595" width="15.83203125" style="165" customWidth="1"/>
    <col min="3596" max="3840" width="9.33203125" style="165"/>
    <col min="3841" max="3841" width="12.5" style="165" customWidth="1"/>
    <col min="3842" max="3842" width="62" style="165" customWidth="1"/>
    <col min="3843" max="3843" width="15.83203125" style="165" customWidth="1"/>
    <col min="3844" max="3849" width="14.83203125" style="165" customWidth="1"/>
    <col min="3850" max="3851" width="15.83203125" style="165" customWidth="1"/>
    <col min="3852" max="4096" width="9.33203125" style="165"/>
    <col min="4097" max="4097" width="12.5" style="165" customWidth="1"/>
    <col min="4098" max="4098" width="62" style="165" customWidth="1"/>
    <col min="4099" max="4099" width="15.83203125" style="165" customWidth="1"/>
    <col min="4100" max="4105" width="14.83203125" style="165" customWidth="1"/>
    <col min="4106" max="4107" width="15.83203125" style="165" customWidth="1"/>
    <col min="4108" max="4352" width="9.33203125" style="165"/>
    <col min="4353" max="4353" width="12.5" style="165" customWidth="1"/>
    <col min="4354" max="4354" width="62" style="165" customWidth="1"/>
    <col min="4355" max="4355" width="15.83203125" style="165" customWidth="1"/>
    <col min="4356" max="4361" width="14.83203125" style="165" customWidth="1"/>
    <col min="4362" max="4363" width="15.83203125" style="165" customWidth="1"/>
    <col min="4364" max="4608" width="9.33203125" style="165"/>
    <col min="4609" max="4609" width="12.5" style="165" customWidth="1"/>
    <col min="4610" max="4610" width="62" style="165" customWidth="1"/>
    <col min="4611" max="4611" width="15.83203125" style="165" customWidth="1"/>
    <col min="4612" max="4617" width="14.83203125" style="165" customWidth="1"/>
    <col min="4618" max="4619" width="15.83203125" style="165" customWidth="1"/>
    <col min="4620" max="4864" width="9.33203125" style="165"/>
    <col min="4865" max="4865" width="12.5" style="165" customWidth="1"/>
    <col min="4866" max="4866" width="62" style="165" customWidth="1"/>
    <col min="4867" max="4867" width="15.83203125" style="165" customWidth="1"/>
    <col min="4868" max="4873" width="14.83203125" style="165" customWidth="1"/>
    <col min="4874" max="4875" width="15.83203125" style="165" customWidth="1"/>
    <col min="4876" max="5120" width="9.33203125" style="165"/>
    <col min="5121" max="5121" width="12.5" style="165" customWidth="1"/>
    <col min="5122" max="5122" width="62" style="165" customWidth="1"/>
    <col min="5123" max="5123" width="15.83203125" style="165" customWidth="1"/>
    <col min="5124" max="5129" width="14.83203125" style="165" customWidth="1"/>
    <col min="5130" max="5131" width="15.83203125" style="165" customWidth="1"/>
    <col min="5132" max="5376" width="9.33203125" style="165"/>
    <col min="5377" max="5377" width="12.5" style="165" customWidth="1"/>
    <col min="5378" max="5378" width="62" style="165" customWidth="1"/>
    <col min="5379" max="5379" width="15.83203125" style="165" customWidth="1"/>
    <col min="5380" max="5385" width="14.83203125" style="165" customWidth="1"/>
    <col min="5386" max="5387" width="15.83203125" style="165" customWidth="1"/>
    <col min="5388" max="5632" width="9.33203125" style="165"/>
    <col min="5633" max="5633" width="12.5" style="165" customWidth="1"/>
    <col min="5634" max="5634" width="62" style="165" customWidth="1"/>
    <col min="5635" max="5635" width="15.83203125" style="165" customWidth="1"/>
    <col min="5636" max="5641" width="14.83203125" style="165" customWidth="1"/>
    <col min="5642" max="5643" width="15.83203125" style="165" customWidth="1"/>
    <col min="5644" max="5888" width="9.33203125" style="165"/>
    <col min="5889" max="5889" width="12.5" style="165" customWidth="1"/>
    <col min="5890" max="5890" width="62" style="165" customWidth="1"/>
    <col min="5891" max="5891" width="15.83203125" style="165" customWidth="1"/>
    <col min="5892" max="5897" width="14.83203125" style="165" customWidth="1"/>
    <col min="5898" max="5899" width="15.83203125" style="165" customWidth="1"/>
    <col min="5900" max="6144" width="9.33203125" style="165"/>
    <col min="6145" max="6145" width="12.5" style="165" customWidth="1"/>
    <col min="6146" max="6146" width="62" style="165" customWidth="1"/>
    <col min="6147" max="6147" width="15.83203125" style="165" customWidth="1"/>
    <col min="6148" max="6153" width="14.83203125" style="165" customWidth="1"/>
    <col min="6154" max="6155" width="15.83203125" style="165" customWidth="1"/>
    <col min="6156" max="6400" width="9.33203125" style="165"/>
    <col min="6401" max="6401" width="12.5" style="165" customWidth="1"/>
    <col min="6402" max="6402" width="62" style="165" customWidth="1"/>
    <col min="6403" max="6403" width="15.83203125" style="165" customWidth="1"/>
    <col min="6404" max="6409" width="14.83203125" style="165" customWidth="1"/>
    <col min="6410" max="6411" width="15.83203125" style="165" customWidth="1"/>
    <col min="6412" max="6656" width="9.33203125" style="165"/>
    <col min="6657" max="6657" width="12.5" style="165" customWidth="1"/>
    <col min="6658" max="6658" width="62" style="165" customWidth="1"/>
    <col min="6659" max="6659" width="15.83203125" style="165" customWidth="1"/>
    <col min="6660" max="6665" width="14.83203125" style="165" customWidth="1"/>
    <col min="6666" max="6667" width="15.83203125" style="165" customWidth="1"/>
    <col min="6668" max="6912" width="9.33203125" style="165"/>
    <col min="6913" max="6913" width="12.5" style="165" customWidth="1"/>
    <col min="6914" max="6914" width="62" style="165" customWidth="1"/>
    <col min="6915" max="6915" width="15.83203125" style="165" customWidth="1"/>
    <col min="6916" max="6921" width="14.83203125" style="165" customWidth="1"/>
    <col min="6922" max="6923" width="15.83203125" style="165" customWidth="1"/>
    <col min="6924" max="7168" width="9.33203125" style="165"/>
    <col min="7169" max="7169" width="12.5" style="165" customWidth="1"/>
    <col min="7170" max="7170" width="62" style="165" customWidth="1"/>
    <col min="7171" max="7171" width="15.83203125" style="165" customWidth="1"/>
    <col min="7172" max="7177" width="14.83203125" style="165" customWidth="1"/>
    <col min="7178" max="7179" width="15.83203125" style="165" customWidth="1"/>
    <col min="7180" max="7424" width="9.33203125" style="165"/>
    <col min="7425" max="7425" width="12.5" style="165" customWidth="1"/>
    <col min="7426" max="7426" width="62" style="165" customWidth="1"/>
    <col min="7427" max="7427" width="15.83203125" style="165" customWidth="1"/>
    <col min="7428" max="7433" width="14.83203125" style="165" customWidth="1"/>
    <col min="7434" max="7435" width="15.83203125" style="165" customWidth="1"/>
    <col min="7436" max="7680" width="9.33203125" style="165"/>
    <col min="7681" max="7681" width="12.5" style="165" customWidth="1"/>
    <col min="7682" max="7682" width="62" style="165" customWidth="1"/>
    <col min="7683" max="7683" width="15.83203125" style="165" customWidth="1"/>
    <col min="7684" max="7689" width="14.83203125" style="165" customWidth="1"/>
    <col min="7690" max="7691" width="15.83203125" style="165" customWidth="1"/>
    <col min="7692" max="7936" width="9.33203125" style="165"/>
    <col min="7937" max="7937" width="12.5" style="165" customWidth="1"/>
    <col min="7938" max="7938" width="62" style="165" customWidth="1"/>
    <col min="7939" max="7939" width="15.83203125" style="165" customWidth="1"/>
    <col min="7940" max="7945" width="14.83203125" style="165" customWidth="1"/>
    <col min="7946" max="7947" width="15.83203125" style="165" customWidth="1"/>
    <col min="7948" max="8192" width="9.33203125" style="165"/>
    <col min="8193" max="8193" width="12.5" style="165" customWidth="1"/>
    <col min="8194" max="8194" width="62" style="165" customWidth="1"/>
    <col min="8195" max="8195" width="15.83203125" style="165" customWidth="1"/>
    <col min="8196" max="8201" width="14.83203125" style="165" customWidth="1"/>
    <col min="8202" max="8203" width="15.83203125" style="165" customWidth="1"/>
    <col min="8204" max="8448" width="9.33203125" style="165"/>
    <col min="8449" max="8449" width="12.5" style="165" customWidth="1"/>
    <col min="8450" max="8450" width="62" style="165" customWidth="1"/>
    <col min="8451" max="8451" width="15.83203125" style="165" customWidth="1"/>
    <col min="8452" max="8457" width="14.83203125" style="165" customWidth="1"/>
    <col min="8458" max="8459" width="15.83203125" style="165" customWidth="1"/>
    <col min="8460" max="8704" width="9.33203125" style="165"/>
    <col min="8705" max="8705" width="12.5" style="165" customWidth="1"/>
    <col min="8706" max="8706" width="62" style="165" customWidth="1"/>
    <col min="8707" max="8707" width="15.83203125" style="165" customWidth="1"/>
    <col min="8708" max="8713" width="14.83203125" style="165" customWidth="1"/>
    <col min="8714" max="8715" width="15.83203125" style="165" customWidth="1"/>
    <col min="8716" max="8960" width="9.33203125" style="165"/>
    <col min="8961" max="8961" width="12.5" style="165" customWidth="1"/>
    <col min="8962" max="8962" width="62" style="165" customWidth="1"/>
    <col min="8963" max="8963" width="15.83203125" style="165" customWidth="1"/>
    <col min="8964" max="8969" width="14.83203125" style="165" customWidth="1"/>
    <col min="8970" max="8971" width="15.83203125" style="165" customWidth="1"/>
    <col min="8972" max="9216" width="9.33203125" style="165"/>
    <col min="9217" max="9217" width="12.5" style="165" customWidth="1"/>
    <col min="9218" max="9218" width="62" style="165" customWidth="1"/>
    <col min="9219" max="9219" width="15.83203125" style="165" customWidth="1"/>
    <col min="9220" max="9225" width="14.83203125" style="165" customWidth="1"/>
    <col min="9226" max="9227" width="15.83203125" style="165" customWidth="1"/>
    <col min="9228" max="9472" width="9.33203125" style="165"/>
    <col min="9473" max="9473" width="12.5" style="165" customWidth="1"/>
    <col min="9474" max="9474" width="62" style="165" customWidth="1"/>
    <col min="9475" max="9475" width="15.83203125" style="165" customWidth="1"/>
    <col min="9476" max="9481" width="14.83203125" style="165" customWidth="1"/>
    <col min="9482" max="9483" width="15.83203125" style="165" customWidth="1"/>
    <col min="9484" max="9728" width="9.33203125" style="165"/>
    <col min="9729" max="9729" width="12.5" style="165" customWidth="1"/>
    <col min="9730" max="9730" width="62" style="165" customWidth="1"/>
    <col min="9731" max="9731" width="15.83203125" style="165" customWidth="1"/>
    <col min="9732" max="9737" width="14.83203125" style="165" customWidth="1"/>
    <col min="9738" max="9739" width="15.83203125" style="165" customWidth="1"/>
    <col min="9740" max="9984" width="9.33203125" style="165"/>
    <col min="9985" max="9985" width="12.5" style="165" customWidth="1"/>
    <col min="9986" max="9986" width="62" style="165" customWidth="1"/>
    <col min="9987" max="9987" width="15.83203125" style="165" customWidth="1"/>
    <col min="9988" max="9993" width="14.83203125" style="165" customWidth="1"/>
    <col min="9994" max="9995" width="15.83203125" style="165" customWidth="1"/>
    <col min="9996" max="10240" width="9.33203125" style="165"/>
    <col min="10241" max="10241" width="12.5" style="165" customWidth="1"/>
    <col min="10242" max="10242" width="62" style="165" customWidth="1"/>
    <col min="10243" max="10243" width="15.83203125" style="165" customWidth="1"/>
    <col min="10244" max="10249" width="14.83203125" style="165" customWidth="1"/>
    <col min="10250" max="10251" width="15.83203125" style="165" customWidth="1"/>
    <col min="10252" max="10496" width="9.33203125" style="165"/>
    <col min="10497" max="10497" width="12.5" style="165" customWidth="1"/>
    <col min="10498" max="10498" width="62" style="165" customWidth="1"/>
    <col min="10499" max="10499" width="15.83203125" style="165" customWidth="1"/>
    <col min="10500" max="10505" width="14.83203125" style="165" customWidth="1"/>
    <col min="10506" max="10507" width="15.83203125" style="165" customWidth="1"/>
    <col min="10508" max="10752" width="9.33203125" style="165"/>
    <col min="10753" max="10753" width="12.5" style="165" customWidth="1"/>
    <col min="10754" max="10754" width="62" style="165" customWidth="1"/>
    <col min="10755" max="10755" width="15.83203125" style="165" customWidth="1"/>
    <col min="10756" max="10761" width="14.83203125" style="165" customWidth="1"/>
    <col min="10762" max="10763" width="15.83203125" style="165" customWidth="1"/>
    <col min="10764" max="11008" width="9.33203125" style="165"/>
    <col min="11009" max="11009" width="12.5" style="165" customWidth="1"/>
    <col min="11010" max="11010" width="62" style="165" customWidth="1"/>
    <col min="11011" max="11011" width="15.83203125" style="165" customWidth="1"/>
    <col min="11012" max="11017" width="14.83203125" style="165" customWidth="1"/>
    <col min="11018" max="11019" width="15.83203125" style="165" customWidth="1"/>
    <col min="11020" max="11264" width="9.33203125" style="165"/>
    <col min="11265" max="11265" width="12.5" style="165" customWidth="1"/>
    <col min="11266" max="11266" width="62" style="165" customWidth="1"/>
    <col min="11267" max="11267" width="15.83203125" style="165" customWidth="1"/>
    <col min="11268" max="11273" width="14.83203125" style="165" customWidth="1"/>
    <col min="11274" max="11275" width="15.83203125" style="165" customWidth="1"/>
    <col min="11276" max="11520" width="9.33203125" style="165"/>
    <col min="11521" max="11521" width="12.5" style="165" customWidth="1"/>
    <col min="11522" max="11522" width="62" style="165" customWidth="1"/>
    <col min="11523" max="11523" width="15.83203125" style="165" customWidth="1"/>
    <col min="11524" max="11529" width="14.83203125" style="165" customWidth="1"/>
    <col min="11530" max="11531" width="15.83203125" style="165" customWidth="1"/>
    <col min="11532" max="11776" width="9.33203125" style="165"/>
    <col min="11777" max="11777" width="12.5" style="165" customWidth="1"/>
    <col min="11778" max="11778" width="62" style="165" customWidth="1"/>
    <col min="11779" max="11779" width="15.83203125" style="165" customWidth="1"/>
    <col min="11780" max="11785" width="14.83203125" style="165" customWidth="1"/>
    <col min="11786" max="11787" width="15.83203125" style="165" customWidth="1"/>
    <col min="11788" max="12032" width="9.33203125" style="165"/>
    <col min="12033" max="12033" width="12.5" style="165" customWidth="1"/>
    <col min="12034" max="12034" width="62" style="165" customWidth="1"/>
    <col min="12035" max="12035" width="15.83203125" style="165" customWidth="1"/>
    <col min="12036" max="12041" width="14.83203125" style="165" customWidth="1"/>
    <col min="12042" max="12043" width="15.83203125" style="165" customWidth="1"/>
    <col min="12044" max="12288" width="9.33203125" style="165"/>
    <col min="12289" max="12289" width="12.5" style="165" customWidth="1"/>
    <col min="12290" max="12290" width="62" style="165" customWidth="1"/>
    <col min="12291" max="12291" width="15.83203125" style="165" customWidth="1"/>
    <col min="12292" max="12297" width="14.83203125" style="165" customWidth="1"/>
    <col min="12298" max="12299" width="15.83203125" style="165" customWidth="1"/>
    <col min="12300" max="12544" width="9.33203125" style="165"/>
    <col min="12545" max="12545" width="12.5" style="165" customWidth="1"/>
    <col min="12546" max="12546" width="62" style="165" customWidth="1"/>
    <col min="12547" max="12547" width="15.83203125" style="165" customWidth="1"/>
    <col min="12548" max="12553" width="14.83203125" style="165" customWidth="1"/>
    <col min="12554" max="12555" width="15.83203125" style="165" customWidth="1"/>
    <col min="12556" max="12800" width="9.33203125" style="165"/>
    <col min="12801" max="12801" width="12.5" style="165" customWidth="1"/>
    <col min="12802" max="12802" width="62" style="165" customWidth="1"/>
    <col min="12803" max="12803" width="15.83203125" style="165" customWidth="1"/>
    <col min="12804" max="12809" width="14.83203125" style="165" customWidth="1"/>
    <col min="12810" max="12811" width="15.83203125" style="165" customWidth="1"/>
    <col min="12812" max="13056" width="9.33203125" style="165"/>
    <col min="13057" max="13057" width="12.5" style="165" customWidth="1"/>
    <col min="13058" max="13058" width="62" style="165" customWidth="1"/>
    <col min="13059" max="13059" width="15.83203125" style="165" customWidth="1"/>
    <col min="13060" max="13065" width="14.83203125" style="165" customWidth="1"/>
    <col min="13066" max="13067" width="15.83203125" style="165" customWidth="1"/>
    <col min="13068" max="13312" width="9.33203125" style="165"/>
    <col min="13313" max="13313" width="12.5" style="165" customWidth="1"/>
    <col min="13314" max="13314" width="62" style="165" customWidth="1"/>
    <col min="13315" max="13315" width="15.83203125" style="165" customWidth="1"/>
    <col min="13316" max="13321" width="14.83203125" style="165" customWidth="1"/>
    <col min="13322" max="13323" width="15.83203125" style="165" customWidth="1"/>
    <col min="13324" max="13568" width="9.33203125" style="165"/>
    <col min="13569" max="13569" width="12.5" style="165" customWidth="1"/>
    <col min="13570" max="13570" width="62" style="165" customWidth="1"/>
    <col min="13571" max="13571" width="15.83203125" style="165" customWidth="1"/>
    <col min="13572" max="13577" width="14.83203125" style="165" customWidth="1"/>
    <col min="13578" max="13579" width="15.83203125" style="165" customWidth="1"/>
    <col min="13580" max="13824" width="9.33203125" style="165"/>
    <col min="13825" max="13825" width="12.5" style="165" customWidth="1"/>
    <col min="13826" max="13826" width="62" style="165" customWidth="1"/>
    <col min="13827" max="13827" width="15.83203125" style="165" customWidth="1"/>
    <col min="13828" max="13833" width="14.83203125" style="165" customWidth="1"/>
    <col min="13834" max="13835" width="15.83203125" style="165" customWidth="1"/>
    <col min="13836" max="14080" width="9.33203125" style="165"/>
    <col min="14081" max="14081" width="12.5" style="165" customWidth="1"/>
    <col min="14082" max="14082" width="62" style="165" customWidth="1"/>
    <col min="14083" max="14083" width="15.83203125" style="165" customWidth="1"/>
    <col min="14084" max="14089" width="14.83203125" style="165" customWidth="1"/>
    <col min="14090" max="14091" width="15.83203125" style="165" customWidth="1"/>
    <col min="14092" max="14336" width="9.33203125" style="165"/>
    <col min="14337" max="14337" width="12.5" style="165" customWidth="1"/>
    <col min="14338" max="14338" width="62" style="165" customWidth="1"/>
    <col min="14339" max="14339" width="15.83203125" style="165" customWidth="1"/>
    <col min="14340" max="14345" width="14.83203125" style="165" customWidth="1"/>
    <col min="14346" max="14347" width="15.83203125" style="165" customWidth="1"/>
    <col min="14348" max="14592" width="9.33203125" style="165"/>
    <col min="14593" max="14593" width="12.5" style="165" customWidth="1"/>
    <col min="14594" max="14594" width="62" style="165" customWidth="1"/>
    <col min="14595" max="14595" width="15.83203125" style="165" customWidth="1"/>
    <col min="14596" max="14601" width="14.83203125" style="165" customWidth="1"/>
    <col min="14602" max="14603" width="15.83203125" style="165" customWidth="1"/>
    <col min="14604" max="14848" width="9.33203125" style="165"/>
    <col min="14849" max="14849" width="12.5" style="165" customWidth="1"/>
    <col min="14850" max="14850" width="62" style="165" customWidth="1"/>
    <col min="14851" max="14851" width="15.83203125" style="165" customWidth="1"/>
    <col min="14852" max="14857" width="14.83203125" style="165" customWidth="1"/>
    <col min="14858" max="14859" width="15.83203125" style="165" customWidth="1"/>
    <col min="14860" max="15104" width="9.33203125" style="165"/>
    <col min="15105" max="15105" width="12.5" style="165" customWidth="1"/>
    <col min="15106" max="15106" width="62" style="165" customWidth="1"/>
    <col min="15107" max="15107" width="15.83203125" style="165" customWidth="1"/>
    <col min="15108" max="15113" width="14.83203125" style="165" customWidth="1"/>
    <col min="15114" max="15115" width="15.83203125" style="165" customWidth="1"/>
    <col min="15116" max="15360" width="9.33203125" style="165"/>
    <col min="15361" max="15361" width="12.5" style="165" customWidth="1"/>
    <col min="15362" max="15362" width="62" style="165" customWidth="1"/>
    <col min="15363" max="15363" width="15.83203125" style="165" customWidth="1"/>
    <col min="15364" max="15369" width="14.83203125" style="165" customWidth="1"/>
    <col min="15370" max="15371" width="15.83203125" style="165" customWidth="1"/>
    <col min="15372" max="15616" width="9.33203125" style="165"/>
    <col min="15617" max="15617" width="12.5" style="165" customWidth="1"/>
    <col min="15618" max="15618" width="62" style="165" customWidth="1"/>
    <col min="15619" max="15619" width="15.83203125" style="165" customWidth="1"/>
    <col min="15620" max="15625" width="14.83203125" style="165" customWidth="1"/>
    <col min="15626" max="15627" width="15.83203125" style="165" customWidth="1"/>
    <col min="15628" max="15872" width="9.33203125" style="165"/>
    <col min="15873" max="15873" width="12.5" style="165" customWidth="1"/>
    <col min="15874" max="15874" width="62" style="165" customWidth="1"/>
    <col min="15875" max="15875" width="15.83203125" style="165" customWidth="1"/>
    <col min="15876" max="15881" width="14.83203125" style="165" customWidth="1"/>
    <col min="15882" max="15883" width="15.83203125" style="165" customWidth="1"/>
    <col min="15884" max="16128" width="9.33203125" style="165"/>
    <col min="16129" max="16129" width="12.5" style="165" customWidth="1"/>
    <col min="16130" max="16130" width="62" style="165" customWidth="1"/>
    <col min="16131" max="16131" width="15.83203125" style="165" customWidth="1"/>
    <col min="16132" max="16137" width="14.83203125" style="165" customWidth="1"/>
    <col min="16138" max="16139" width="15.83203125" style="165" customWidth="1"/>
    <col min="16140" max="16384" width="9.33203125" style="165"/>
  </cols>
  <sheetData>
    <row r="1" spans="1:11" s="276" customFormat="1" ht="16.5" customHeight="1" thickBot="1">
      <c r="A1" s="275"/>
      <c r="B1" s="488" t="str">
        <f>CONCATENATE("6.1. melléklet ",[1]RM_ALAPADATOK!A7," ",[1]RM_ALAPADATOK!B7," ",[1]RM_ALAPADATOK!C7," ",[1]RM_ALAPADATOK!D7," ",[1]RM_ALAPADATOK!E7," ",[1]RM_ALAPADATOK!F7," ",[1]RM_ALAPADATOK!G7," ",[1]RM_ALAPADATOK!H7)</f>
        <v>6.1. melléklet a … / 2020. ( ……. ) önkormányzati rendelethez</v>
      </c>
      <c r="C1" s="489"/>
      <c r="D1" s="489"/>
      <c r="E1" s="489"/>
      <c r="F1" s="489"/>
      <c r="G1" s="489"/>
      <c r="H1" s="489"/>
      <c r="I1" s="489"/>
      <c r="J1" s="489"/>
      <c r="K1" s="489"/>
    </row>
    <row r="2" spans="1:11" s="279" customFormat="1" ht="16.5" thickBot="1">
      <c r="A2" s="277" t="s">
        <v>278</v>
      </c>
      <c r="B2" s="490" t="str">
        <f>CONCATENATE([1]RM_ALAPADATOK!A3)</f>
        <v>Levelek Nagyközség Önkormányzata</v>
      </c>
      <c r="C2" s="491"/>
      <c r="D2" s="491"/>
      <c r="E2" s="491"/>
      <c r="F2" s="491"/>
      <c r="G2" s="491"/>
      <c r="H2" s="491"/>
      <c r="I2" s="492"/>
      <c r="J2" s="493"/>
      <c r="K2" s="278" t="s">
        <v>374</v>
      </c>
    </row>
    <row r="3" spans="1:11" s="279" customFormat="1" ht="36.75" thickBot="1">
      <c r="A3" s="277" t="s">
        <v>375</v>
      </c>
      <c r="B3" s="494" t="s">
        <v>376</v>
      </c>
      <c r="C3" s="495"/>
      <c r="D3" s="495"/>
      <c r="E3" s="495"/>
      <c r="F3" s="495"/>
      <c r="G3" s="495"/>
      <c r="H3" s="495"/>
      <c r="I3" s="496"/>
      <c r="J3" s="497"/>
      <c r="K3" s="278" t="s">
        <v>377</v>
      </c>
    </row>
    <row r="4" spans="1:11" s="284" customFormat="1" ht="15.95" customHeight="1" thickBot="1">
      <c r="A4" s="280"/>
      <c r="B4" s="280"/>
      <c r="C4" s="281"/>
      <c r="D4" s="281"/>
      <c r="E4" s="281"/>
      <c r="F4" s="281"/>
      <c r="G4" s="281"/>
      <c r="H4" s="282"/>
      <c r="I4" s="282"/>
      <c r="J4" s="282"/>
      <c r="K4" s="283" t="str">
        <f>CONCATENATE([1]RM_2.2.sz.mell.!I2)</f>
        <v>Forintban!</v>
      </c>
    </row>
    <row r="5" spans="1:11" ht="40.5" customHeight="1" thickBot="1">
      <c r="A5" s="285" t="s">
        <v>378</v>
      </c>
      <c r="B5" s="286" t="s">
        <v>379</v>
      </c>
      <c r="C5" s="287" t="str">
        <f>CONCATENATE([1]RM_1.1.sz.mell.!C9:K9)</f>
        <v>Eredetielőirányzat</v>
      </c>
      <c r="D5" s="288" t="str">
        <f>CONCATENATE([1]RM_1.1.sz.mell.!D9)</f>
        <v xml:space="preserve">1 . sz. módosítás </v>
      </c>
      <c r="E5" s="288" t="str">
        <f>CONCATENATE([1]RM_1.1.sz.mell.!E9)</f>
        <v xml:space="preserve">… . sz. módosítás </v>
      </c>
      <c r="F5" s="288" t="str">
        <f>CONCATENATE([1]RM_1.1.sz.mell.!F9)</f>
        <v xml:space="preserve">… . sz. módosítás </v>
      </c>
      <c r="G5" s="288" t="str">
        <f>CONCATENATE([1]RM_1.1.sz.mell.!G9)</f>
        <v xml:space="preserve">… . sz. módosítás </v>
      </c>
      <c r="H5" s="288" t="str">
        <f>CONCATENATE([1]RM_1.1.sz.mell.!H9)</f>
        <v xml:space="preserve">… . sz. módosítás </v>
      </c>
      <c r="I5" s="288" t="str">
        <f>CONCATENATE([1]RM_1.1.sz.mell.!I9)</f>
        <v xml:space="preserve">… . sz. módosítás </v>
      </c>
      <c r="J5" s="288" t="s">
        <v>8</v>
      </c>
      <c r="K5" s="289" t="str">
        <f>CONCATENATE([1]RM_1.1.sz.mell.!K9)</f>
        <v>….számú módosítás utáni előirányzat</v>
      </c>
    </row>
    <row r="6" spans="1:11" s="295" customFormat="1" ht="12.95" customHeight="1" thickBot="1">
      <c r="A6" s="290" t="s">
        <v>10</v>
      </c>
      <c r="B6" s="291" t="s">
        <v>11</v>
      </c>
      <c r="C6" s="292" t="s">
        <v>12</v>
      </c>
      <c r="D6" s="292" t="s">
        <v>13</v>
      </c>
      <c r="E6" s="293" t="s">
        <v>14</v>
      </c>
      <c r="F6" s="293" t="s">
        <v>15</v>
      </c>
      <c r="G6" s="293" t="s">
        <v>16</v>
      </c>
      <c r="H6" s="293" t="s">
        <v>17</v>
      </c>
      <c r="I6" s="293" t="s">
        <v>18</v>
      </c>
      <c r="J6" s="293" t="s">
        <v>19</v>
      </c>
      <c r="K6" s="294" t="s">
        <v>20</v>
      </c>
    </row>
    <row r="7" spans="1:11" s="295" customFormat="1" ht="15.95" customHeight="1" thickBot="1">
      <c r="A7" s="498" t="s">
        <v>276</v>
      </c>
      <c r="B7" s="499"/>
      <c r="C7" s="499"/>
      <c r="D7" s="499"/>
      <c r="E7" s="499"/>
      <c r="F7" s="499"/>
      <c r="G7" s="499"/>
      <c r="H7" s="499"/>
      <c r="I7" s="499"/>
      <c r="J7" s="499"/>
      <c r="K7" s="500"/>
    </row>
    <row r="8" spans="1:11" s="295" customFormat="1" ht="12" customHeight="1" thickBot="1">
      <c r="A8" s="149" t="s">
        <v>21</v>
      </c>
      <c r="B8" s="141" t="s">
        <v>22</v>
      </c>
      <c r="C8" s="109">
        <f>[1]KV_9.1.sz.mell!C8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  <c r="I8" s="17">
        <f t="shared" si="0"/>
        <v>0</v>
      </c>
      <c r="J8" s="17">
        <f>+J9+J10+J11+J12+J13+J14</f>
        <v>0</v>
      </c>
      <c r="K8" s="296">
        <f>+K9+K10+K11+K12+K13+K14</f>
        <v>302940936</v>
      </c>
    </row>
    <row r="9" spans="1:11" s="299" customFormat="1" ht="12" customHeight="1">
      <c r="A9" s="297" t="s">
        <v>23</v>
      </c>
      <c r="B9" s="142" t="s">
        <v>24</v>
      </c>
      <c r="C9" s="136">
        <f>[1]KV_9.1.sz.mell!C9</f>
        <v>98199795</v>
      </c>
      <c r="D9" s="41"/>
      <c r="E9" s="41"/>
      <c r="F9" s="41"/>
      <c r="G9" s="41"/>
      <c r="H9" s="41"/>
      <c r="I9" s="23"/>
      <c r="J9" s="22">
        <f>D9+E9+F9+G9+H9+I9</f>
        <v>0</v>
      </c>
      <c r="K9" s="298">
        <f t="shared" ref="K9:K14" si="1">C9+J9</f>
        <v>98199795</v>
      </c>
    </row>
    <row r="10" spans="1:11" s="301" customFormat="1" ht="12" customHeight="1">
      <c r="A10" s="300" t="s">
        <v>25</v>
      </c>
      <c r="B10" s="143" t="s">
        <v>26</v>
      </c>
      <c r="C10" s="137">
        <f>[1]KV_9.1.sz.mell!C10</f>
        <v>74395850</v>
      </c>
      <c r="D10" s="33"/>
      <c r="E10" s="33"/>
      <c r="F10" s="33"/>
      <c r="G10" s="33"/>
      <c r="H10" s="33"/>
      <c r="I10" s="28"/>
      <c r="J10" s="22">
        <f t="shared" ref="J10:J64" si="2">D10+E10+F10+G10+H10+I10</f>
        <v>0</v>
      </c>
      <c r="K10" s="298">
        <f t="shared" si="1"/>
        <v>74395850</v>
      </c>
    </row>
    <row r="11" spans="1:11" s="301" customFormat="1" ht="12" customHeight="1">
      <c r="A11" s="300" t="s">
        <v>27</v>
      </c>
      <c r="B11" s="143" t="s">
        <v>28</v>
      </c>
      <c r="C11" s="137">
        <f>[1]KV_9.1.sz.mell!C11</f>
        <v>112395775</v>
      </c>
      <c r="D11" s="33"/>
      <c r="E11" s="33"/>
      <c r="F11" s="33"/>
      <c r="G11" s="33"/>
      <c r="H11" s="33"/>
      <c r="I11" s="28"/>
      <c r="J11" s="22">
        <f t="shared" si="2"/>
        <v>0</v>
      </c>
      <c r="K11" s="298">
        <f t="shared" si="1"/>
        <v>112395775</v>
      </c>
    </row>
    <row r="12" spans="1:11" s="301" customFormat="1" ht="12" customHeight="1">
      <c r="A12" s="300" t="s">
        <v>29</v>
      </c>
      <c r="B12" s="143" t="s">
        <v>30</v>
      </c>
      <c r="C12" s="137">
        <f>[1]KV_9.1.sz.mell!C12</f>
        <v>3742992</v>
      </c>
      <c r="D12" s="33"/>
      <c r="E12" s="33"/>
      <c r="F12" s="33"/>
      <c r="G12" s="33"/>
      <c r="H12" s="33"/>
      <c r="I12" s="28"/>
      <c r="J12" s="22">
        <f t="shared" si="2"/>
        <v>0</v>
      </c>
      <c r="K12" s="298">
        <f t="shared" si="1"/>
        <v>3742992</v>
      </c>
    </row>
    <row r="13" spans="1:11" s="301" customFormat="1" ht="12" customHeight="1">
      <c r="A13" s="300" t="s">
        <v>31</v>
      </c>
      <c r="B13" s="143" t="s">
        <v>380</v>
      </c>
      <c r="C13" s="137">
        <f>[1]KV_9.1.sz.mell!C13</f>
        <v>14206524</v>
      </c>
      <c r="D13" s="33"/>
      <c r="E13" s="33"/>
      <c r="F13" s="33"/>
      <c r="G13" s="33"/>
      <c r="H13" s="33"/>
      <c r="I13" s="28"/>
      <c r="J13" s="22">
        <f t="shared" si="2"/>
        <v>0</v>
      </c>
      <c r="K13" s="298">
        <f t="shared" si="1"/>
        <v>14206524</v>
      </c>
    </row>
    <row r="14" spans="1:11" s="299" customFormat="1" ht="12" customHeight="1" thickBot="1">
      <c r="A14" s="302" t="s">
        <v>33</v>
      </c>
      <c r="B14" s="147" t="s">
        <v>34</v>
      </c>
      <c r="C14" s="137">
        <f>[1]KV_9.1.sz.mell!C14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298">
        <f t="shared" si="1"/>
        <v>0</v>
      </c>
    </row>
    <row r="15" spans="1:11" s="299" customFormat="1" ht="12" customHeight="1" thickBot="1">
      <c r="A15" s="149" t="s">
        <v>35</v>
      </c>
      <c r="B15" s="146" t="s">
        <v>36</v>
      </c>
      <c r="C15" s="109">
        <f>[1]KV_9.1.sz.mell!C15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0</v>
      </c>
      <c r="H15" s="109">
        <f t="shared" si="3"/>
        <v>0</v>
      </c>
      <c r="I15" s="17">
        <f t="shared" si="3"/>
        <v>0</v>
      </c>
      <c r="J15" s="17">
        <f t="shared" si="3"/>
        <v>134056111</v>
      </c>
      <c r="K15" s="296">
        <f t="shared" si="3"/>
        <v>161125636</v>
      </c>
    </row>
    <row r="16" spans="1:11" s="299" customFormat="1" ht="12" customHeight="1">
      <c r="A16" s="297" t="s">
        <v>37</v>
      </c>
      <c r="B16" s="142" t="s">
        <v>38</v>
      </c>
      <c r="C16" s="136">
        <f>[1]KV_9.1.sz.mell!C16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298">
        <f t="shared" ref="K16:K21" si="4">C16+J16</f>
        <v>0</v>
      </c>
    </row>
    <row r="17" spans="1:11" s="299" customFormat="1" ht="12" customHeight="1">
      <c r="A17" s="300" t="s">
        <v>39</v>
      </c>
      <c r="B17" s="143" t="s">
        <v>40</v>
      </c>
      <c r="C17" s="137">
        <f>[1]KV_9.1.sz.mell!C17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303">
        <f t="shared" si="4"/>
        <v>0</v>
      </c>
    </row>
    <row r="18" spans="1:11" s="299" customFormat="1" ht="12" customHeight="1">
      <c r="A18" s="300" t="s">
        <v>41</v>
      </c>
      <c r="B18" s="143" t="s">
        <v>42</v>
      </c>
      <c r="C18" s="137">
        <f>[1]KV_9.1.sz.mell!C18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303">
        <f t="shared" si="4"/>
        <v>0</v>
      </c>
    </row>
    <row r="19" spans="1:11" s="299" customFormat="1" ht="12" customHeight="1">
      <c r="A19" s="300" t="s">
        <v>43</v>
      </c>
      <c r="B19" s="143" t="s">
        <v>44</v>
      </c>
      <c r="C19" s="137">
        <f>[1]KV_9.1.sz.mell!C19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303">
        <f t="shared" si="4"/>
        <v>0</v>
      </c>
    </row>
    <row r="20" spans="1:11" s="299" customFormat="1" ht="12" customHeight="1">
      <c r="A20" s="300" t="s">
        <v>45</v>
      </c>
      <c r="B20" s="143" t="s">
        <v>46</v>
      </c>
      <c r="C20" s="137">
        <f>[1]KV_9.1.sz.mell!C20</f>
        <v>27069525</v>
      </c>
      <c r="D20" s="33">
        <v>134056111</v>
      </c>
      <c r="E20" s="33"/>
      <c r="F20" s="33"/>
      <c r="G20" s="33"/>
      <c r="H20" s="33"/>
      <c r="I20" s="28"/>
      <c r="J20" s="27">
        <f t="shared" si="2"/>
        <v>134056111</v>
      </c>
      <c r="K20" s="303">
        <f t="shared" si="4"/>
        <v>161125636</v>
      </c>
    </row>
    <row r="21" spans="1:11" s="301" customFormat="1" ht="12" customHeight="1" thickBot="1">
      <c r="A21" s="302" t="s">
        <v>47</v>
      </c>
      <c r="B21" s="147" t="s">
        <v>48</v>
      </c>
      <c r="C21" s="138">
        <f>[1]KV_9.1.sz.mell!C21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304">
        <f t="shared" si="4"/>
        <v>0</v>
      </c>
    </row>
    <row r="22" spans="1:11" s="301" customFormat="1" ht="12" customHeight="1" thickBot="1">
      <c r="A22" s="149" t="s">
        <v>49</v>
      </c>
      <c r="B22" s="141" t="s">
        <v>50</v>
      </c>
      <c r="C22" s="109">
        <f>[1]KV_9.1.sz.mell!C22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  <c r="I22" s="17">
        <f t="shared" si="5"/>
        <v>0</v>
      </c>
      <c r="J22" s="17">
        <f t="shared" si="5"/>
        <v>8327800</v>
      </c>
      <c r="K22" s="296">
        <f t="shared" si="5"/>
        <v>8327800</v>
      </c>
    </row>
    <row r="23" spans="1:11" s="301" customFormat="1" ht="12" customHeight="1">
      <c r="A23" s="297" t="s">
        <v>51</v>
      </c>
      <c r="B23" s="142" t="s">
        <v>52</v>
      </c>
      <c r="C23" s="136">
        <f>[1]KV_9.1.sz.mell!C23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298">
        <f t="shared" ref="K23:K28" si="6">C23+J23</f>
        <v>0</v>
      </c>
    </row>
    <row r="24" spans="1:11" s="299" customFormat="1" ht="12" customHeight="1">
      <c r="A24" s="300" t="s">
        <v>53</v>
      </c>
      <c r="B24" s="143" t="s">
        <v>54</v>
      </c>
      <c r="C24" s="137">
        <f>[1]KV_9.1.sz.mell!C24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303">
        <f t="shared" si="6"/>
        <v>0</v>
      </c>
    </row>
    <row r="25" spans="1:11" s="301" customFormat="1" ht="12" customHeight="1">
      <c r="A25" s="300" t="s">
        <v>55</v>
      </c>
      <c r="B25" s="143" t="s">
        <v>56</v>
      </c>
      <c r="C25" s="137">
        <f>[1]KV_9.1.sz.mell!C25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303">
        <f t="shared" si="6"/>
        <v>0</v>
      </c>
    </row>
    <row r="26" spans="1:11" s="301" customFormat="1" ht="12" customHeight="1">
      <c r="A26" s="300" t="s">
        <v>57</v>
      </c>
      <c r="B26" s="143" t="s">
        <v>58</v>
      </c>
      <c r="C26" s="137">
        <f>[1]KV_9.1.sz.mell!C26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303">
        <f t="shared" si="6"/>
        <v>0</v>
      </c>
    </row>
    <row r="27" spans="1:11" s="301" customFormat="1" ht="12" customHeight="1">
      <c r="A27" s="300" t="s">
        <v>59</v>
      </c>
      <c r="B27" s="143" t="s">
        <v>60</v>
      </c>
      <c r="C27" s="137">
        <f>[1]KV_9.1.sz.mell!C27</f>
        <v>0</v>
      </c>
      <c r="D27" s="33">
        <v>8327800</v>
      </c>
      <c r="E27" s="33"/>
      <c r="F27" s="33"/>
      <c r="G27" s="33"/>
      <c r="H27" s="33"/>
      <c r="I27" s="28"/>
      <c r="J27" s="27">
        <f t="shared" si="2"/>
        <v>8327800</v>
      </c>
      <c r="K27" s="303">
        <f t="shared" si="6"/>
        <v>8327800</v>
      </c>
    </row>
    <row r="28" spans="1:11" s="301" customFormat="1" ht="12" customHeight="1" thickBot="1">
      <c r="A28" s="302" t="s">
        <v>61</v>
      </c>
      <c r="B28" s="147" t="s">
        <v>62</v>
      </c>
      <c r="C28" s="138">
        <f>[1]KV_9.1.sz.mell!C28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304">
        <f t="shared" si="6"/>
        <v>0</v>
      </c>
    </row>
    <row r="29" spans="1:11" s="301" customFormat="1" ht="12" customHeight="1" thickBot="1">
      <c r="A29" s="149" t="s">
        <v>63</v>
      </c>
      <c r="B29" s="141" t="s">
        <v>64</v>
      </c>
      <c r="C29" s="39">
        <f>[1]KV_9.1.sz.mell!C29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305">
        <f t="shared" si="7"/>
        <v>46050000</v>
      </c>
    </row>
    <row r="30" spans="1:11" s="301" customFormat="1" ht="12" customHeight="1">
      <c r="A30" s="297" t="s">
        <v>65</v>
      </c>
      <c r="B30" s="142" t="str">
        <f>[1]RM_1.1.sz.mell.!B33</f>
        <v>Építményadó</v>
      </c>
      <c r="C30" s="22">
        <f>[1]KV_9.1.sz.mell!C30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98">
        <f t="shared" ref="K30:K36" si="8">C30+J30</f>
        <v>0</v>
      </c>
    </row>
    <row r="31" spans="1:11" s="301" customFormat="1" ht="12" customHeight="1">
      <c r="A31" s="300" t="s">
        <v>66</v>
      </c>
      <c r="B31" s="142" t="str">
        <f>[1]RM_1.1.sz.mell.!B34</f>
        <v>Idegenforgalmi adó</v>
      </c>
      <c r="C31" s="27">
        <f>[1]KV_9.1.sz.mell!C31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303">
        <f t="shared" si="8"/>
        <v>800000</v>
      </c>
    </row>
    <row r="32" spans="1:11" s="301" customFormat="1" ht="12" customHeight="1">
      <c r="A32" s="300" t="s">
        <v>67</v>
      </c>
      <c r="B32" s="142" t="str">
        <f>[1]RM_1.1.sz.mell.!B35</f>
        <v>Iparűzési adó</v>
      </c>
      <c r="C32" s="27">
        <f>[1]KV_9.1.sz.mell!C32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303">
        <f t="shared" si="8"/>
        <v>35000000</v>
      </c>
    </row>
    <row r="33" spans="1:11" s="301" customFormat="1" ht="12" customHeight="1">
      <c r="A33" s="300" t="s">
        <v>68</v>
      </c>
      <c r="B33" s="142" t="str">
        <f>[1]RM_1.1.sz.mell.!B36</f>
        <v xml:space="preserve">Talajterhelési díj </v>
      </c>
      <c r="C33" s="27">
        <f>[1]KV_9.1.sz.mell!C33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303">
        <f t="shared" si="8"/>
        <v>250000</v>
      </c>
    </row>
    <row r="34" spans="1:11" s="301" customFormat="1" ht="12" customHeight="1">
      <c r="A34" s="300" t="s">
        <v>69</v>
      </c>
      <c r="B34" s="142" t="str">
        <f>[1]RM_1.1.sz.mell.!B37</f>
        <v>Gépjárműadó</v>
      </c>
      <c r="C34" s="27">
        <f>[1]KV_9.1.sz.mell!C34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303">
        <f t="shared" si="8"/>
        <v>0</v>
      </c>
    </row>
    <row r="35" spans="1:11" s="301" customFormat="1" ht="12" customHeight="1">
      <c r="A35" s="300" t="s">
        <v>70</v>
      </c>
      <c r="B35" s="142" t="str">
        <f>[1]RM_1.1.sz.mell.!B38</f>
        <v>Egyéb adó</v>
      </c>
      <c r="C35" s="27">
        <f>[1]KV_9.1.sz.mell!C35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303">
        <f t="shared" si="8"/>
        <v>2500000</v>
      </c>
    </row>
    <row r="36" spans="1:11" s="301" customFormat="1" ht="12" customHeight="1" thickBot="1">
      <c r="A36" s="302" t="s">
        <v>71</v>
      </c>
      <c r="B36" s="142" t="str">
        <f>[1]RM_1.1.sz.mell.!B39</f>
        <v>Kommunális adó</v>
      </c>
      <c r="C36" s="34">
        <f>[1]KV_9.1.sz.mell!C36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304">
        <f t="shared" si="8"/>
        <v>7500000</v>
      </c>
    </row>
    <row r="37" spans="1:11" s="301" customFormat="1" ht="12" customHeight="1" thickBot="1">
      <c r="A37" s="149" t="s">
        <v>72</v>
      </c>
      <c r="B37" s="141" t="s">
        <v>73</v>
      </c>
      <c r="C37" s="109">
        <f>[1]KV_9.1.sz.mell!C37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296">
        <f t="shared" si="9"/>
        <v>65199586</v>
      </c>
    </row>
    <row r="38" spans="1:11" s="301" customFormat="1" ht="12" customHeight="1">
      <c r="A38" s="297" t="s">
        <v>74</v>
      </c>
      <c r="B38" s="142" t="s">
        <v>75</v>
      </c>
      <c r="C38" s="136">
        <f>[1]KV_9.1.sz.mell!C38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298">
        <f t="shared" ref="K38:K48" si="10">C38+J38</f>
        <v>38005072</v>
      </c>
    </row>
    <row r="39" spans="1:11" s="301" customFormat="1" ht="12" customHeight="1">
      <c r="A39" s="300" t="s">
        <v>76</v>
      </c>
      <c r="B39" s="143" t="s">
        <v>77</v>
      </c>
      <c r="C39" s="137">
        <f>[1]KV_9.1.sz.mell!C39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303">
        <f t="shared" si="10"/>
        <v>3481440</v>
      </c>
    </row>
    <row r="40" spans="1:11" s="301" customFormat="1" ht="12" customHeight="1">
      <c r="A40" s="300" t="s">
        <v>78</v>
      </c>
      <c r="B40" s="143" t="s">
        <v>79</v>
      </c>
      <c r="C40" s="137">
        <f>[1]KV_9.1.sz.mell!C40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303">
        <f t="shared" si="10"/>
        <v>1760000</v>
      </c>
    </row>
    <row r="41" spans="1:11" s="301" customFormat="1" ht="12" customHeight="1">
      <c r="A41" s="300" t="s">
        <v>80</v>
      </c>
      <c r="B41" s="143" t="s">
        <v>81</v>
      </c>
      <c r="C41" s="137">
        <f>[1]KV_9.1.sz.mell!C41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303">
        <f t="shared" si="10"/>
        <v>0</v>
      </c>
    </row>
    <row r="42" spans="1:11" s="301" customFormat="1" ht="12" customHeight="1">
      <c r="A42" s="300" t="s">
        <v>82</v>
      </c>
      <c r="B42" s="143" t="s">
        <v>83</v>
      </c>
      <c r="C42" s="137">
        <f>[1]KV_9.1.sz.mell!C42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303">
        <f t="shared" si="10"/>
        <v>0</v>
      </c>
    </row>
    <row r="43" spans="1:11" s="301" customFormat="1" ht="12" customHeight="1">
      <c r="A43" s="300" t="s">
        <v>84</v>
      </c>
      <c r="B43" s="143" t="s">
        <v>85</v>
      </c>
      <c r="C43" s="137">
        <f>[1]KV_9.1.sz.mell!C43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303">
        <f t="shared" si="10"/>
        <v>9776569</v>
      </c>
    </row>
    <row r="44" spans="1:11" s="301" customFormat="1" ht="12" customHeight="1">
      <c r="A44" s="300" t="s">
        <v>86</v>
      </c>
      <c r="B44" s="143" t="s">
        <v>87</v>
      </c>
      <c r="C44" s="137">
        <f>[1]KV_9.1.sz.mell!C44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303">
        <f t="shared" si="10"/>
        <v>9104847</v>
      </c>
    </row>
    <row r="45" spans="1:11" s="301" customFormat="1" ht="12" customHeight="1">
      <c r="A45" s="300" t="s">
        <v>88</v>
      </c>
      <c r="B45" s="143" t="s">
        <v>381</v>
      </c>
      <c r="C45" s="137">
        <f>[1]KV_9.1.sz.mell!C45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303">
        <f t="shared" si="10"/>
        <v>0</v>
      </c>
    </row>
    <row r="46" spans="1:11" s="301" customFormat="1" ht="12" customHeight="1">
      <c r="A46" s="300" t="s">
        <v>90</v>
      </c>
      <c r="B46" s="143" t="s">
        <v>91</v>
      </c>
      <c r="C46" s="306">
        <f>[1]KV_9.1.sz.mell!C46</f>
        <v>0</v>
      </c>
      <c r="D46" s="307"/>
      <c r="E46" s="307"/>
      <c r="F46" s="307"/>
      <c r="G46" s="307"/>
      <c r="H46" s="307"/>
      <c r="I46" s="43"/>
      <c r="J46" s="42">
        <f t="shared" si="2"/>
        <v>0</v>
      </c>
      <c r="K46" s="308">
        <f t="shared" si="10"/>
        <v>0</v>
      </c>
    </row>
    <row r="47" spans="1:11" s="301" customFormat="1" ht="12" customHeight="1">
      <c r="A47" s="302" t="s">
        <v>92</v>
      </c>
      <c r="B47" s="147" t="s">
        <v>93</v>
      </c>
      <c r="C47" s="309">
        <f>[1]KV_9.1.sz.mell!C47</f>
        <v>0</v>
      </c>
      <c r="D47" s="310"/>
      <c r="E47" s="310"/>
      <c r="F47" s="310"/>
      <c r="G47" s="310"/>
      <c r="H47" s="310"/>
      <c r="I47" s="47"/>
      <c r="J47" s="46">
        <f t="shared" si="2"/>
        <v>0</v>
      </c>
      <c r="K47" s="311">
        <f t="shared" si="10"/>
        <v>0</v>
      </c>
    </row>
    <row r="48" spans="1:11" s="301" customFormat="1" ht="12" customHeight="1" thickBot="1">
      <c r="A48" s="302" t="s">
        <v>94</v>
      </c>
      <c r="B48" s="147" t="s">
        <v>95</v>
      </c>
      <c r="C48" s="309">
        <f>[1]KV_9.1.sz.mell!C48</f>
        <v>3071658</v>
      </c>
      <c r="D48" s="310"/>
      <c r="E48" s="310"/>
      <c r="F48" s="310"/>
      <c r="G48" s="310"/>
      <c r="H48" s="310"/>
      <c r="I48" s="47"/>
      <c r="J48" s="46">
        <f t="shared" si="2"/>
        <v>0</v>
      </c>
      <c r="K48" s="311">
        <f t="shared" si="10"/>
        <v>3071658</v>
      </c>
    </row>
    <row r="49" spans="1:11" s="301" customFormat="1" ht="12" customHeight="1" thickBot="1">
      <c r="A49" s="149" t="s">
        <v>96</v>
      </c>
      <c r="B49" s="141" t="s">
        <v>97</v>
      </c>
      <c r="C49" s="109">
        <f>[1]KV_9.1.sz.mell!C49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296">
        <f t="shared" si="11"/>
        <v>0</v>
      </c>
    </row>
    <row r="50" spans="1:11" s="301" customFormat="1" ht="12" customHeight="1">
      <c r="A50" s="297" t="s">
        <v>98</v>
      </c>
      <c r="B50" s="142" t="s">
        <v>99</v>
      </c>
      <c r="C50" s="312">
        <f>[1]KV_9.1.sz.mell!C50</f>
        <v>0</v>
      </c>
      <c r="D50" s="313"/>
      <c r="E50" s="313"/>
      <c r="F50" s="313"/>
      <c r="G50" s="313"/>
      <c r="H50" s="313"/>
      <c r="I50" s="44"/>
      <c r="J50" s="45">
        <f t="shared" si="2"/>
        <v>0</v>
      </c>
      <c r="K50" s="314">
        <f>C50+J50</f>
        <v>0</v>
      </c>
    </row>
    <row r="51" spans="1:11" s="301" customFormat="1" ht="12" customHeight="1">
      <c r="A51" s="300" t="s">
        <v>100</v>
      </c>
      <c r="B51" s="143" t="s">
        <v>101</v>
      </c>
      <c r="C51" s="306">
        <f>[1]KV_9.1.sz.mell!C51</f>
        <v>0</v>
      </c>
      <c r="D51" s="307"/>
      <c r="E51" s="307"/>
      <c r="F51" s="307"/>
      <c r="G51" s="307"/>
      <c r="H51" s="307"/>
      <c r="I51" s="43"/>
      <c r="J51" s="42">
        <f t="shared" si="2"/>
        <v>0</v>
      </c>
      <c r="K51" s="308">
        <f>C51+J51</f>
        <v>0</v>
      </c>
    </row>
    <row r="52" spans="1:11" s="301" customFormat="1" ht="12" customHeight="1">
      <c r="A52" s="300" t="s">
        <v>102</v>
      </c>
      <c r="B52" s="143" t="s">
        <v>103</v>
      </c>
      <c r="C52" s="306">
        <f>[1]KV_9.1.sz.mell!C52</f>
        <v>0</v>
      </c>
      <c r="D52" s="307"/>
      <c r="E52" s="307"/>
      <c r="F52" s="307"/>
      <c r="G52" s="307"/>
      <c r="H52" s="307"/>
      <c r="I52" s="43"/>
      <c r="J52" s="42">
        <f t="shared" si="2"/>
        <v>0</v>
      </c>
      <c r="K52" s="308">
        <f>C52+J52</f>
        <v>0</v>
      </c>
    </row>
    <row r="53" spans="1:11" s="301" customFormat="1" ht="12" customHeight="1">
      <c r="A53" s="300" t="s">
        <v>104</v>
      </c>
      <c r="B53" s="143" t="s">
        <v>105</v>
      </c>
      <c r="C53" s="306">
        <f>[1]KV_9.1.sz.mell!C53</f>
        <v>0</v>
      </c>
      <c r="D53" s="307"/>
      <c r="E53" s="307"/>
      <c r="F53" s="307"/>
      <c r="G53" s="307"/>
      <c r="H53" s="307"/>
      <c r="I53" s="43"/>
      <c r="J53" s="42">
        <f t="shared" si="2"/>
        <v>0</v>
      </c>
      <c r="K53" s="308">
        <f>C53+J53</f>
        <v>0</v>
      </c>
    </row>
    <row r="54" spans="1:11" s="301" customFormat="1" ht="12" customHeight="1" thickBot="1">
      <c r="A54" s="315" t="s">
        <v>106</v>
      </c>
      <c r="B54" s="316" t="s">
        <v>107</v>
      </c>
      <c r="C54" s="317">
        <f>[1]KV_9.1.sz.mell!C54</f>
        <v>0</v>
      </c>
      <c r="D54" s="318"/>
      <c r="E54" s="318"/>
      <c r="F54" s="318"/>
      <c r="G54" s="318"/>
      <c r="H54" s="318"/>
      <c r="I54" s="53"/>
      <c r="J54" s="52">
        <f t="shared" si="2"/>
        <v>0</v>
      </c>
      <c r="K54" s="319">
        <f>C54+J54</f>
        <v>0</v>
      </c>
    </row>
    <row r="55" spans="1:11" s="301" customFormat="1" ht="12" customHeight="1" thickBot="1">
      <c r="A55" s="149" t="s">
        <v>108</v>
      </c>
      <c r="B55" s="141" t="s">
        <v>109</v>
      </c>
      <c r="C55" s="109">
        <f>[1]KV_9.1.sz.mell!C55</f>
        <v>3607000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7">
        <f t="shared" si="12"/>
        <v>0</v>
      </c>
      <c r="J55" s="17">
        <f t="shared" si="12"/>
        <v>0</v>
      </c>
      <c r="K55" s="296">
        <f t="shared" si="12"/>
        <v>3607000</v>
      </c>
    </row>
    <row r="56" spans="1:11" s="301" customFormat="1" ht="12" customHeight="1">
      <c r="A56" s="297" t="s">
        <v>110</v>
      </c>
      <c r="B56" s="142" t="s">
        <v>111</v>
      </c>
      <c r="C56" s="136">
        <f>[1]KV_9.1.sz.mell!C56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298">
        <f>C56+J56</f>
        <v>0</v>
      </c>
    </row>
    <row r="57" spans="1:11" s="301" customFormat="1" ht="12" customHeight="1">
      <c r="A57" s="300" t="s">
        <v>112</v>
      </c>
      <c r="B57" s="143" t="s">
        <v>113</v>
      </c>
      <c r="C57" s="137">
        <f>[1]KV_9.1.sz.mell!C57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303">
        <f>C57+J57</f>
        <v>0</v>
      </c>
    </row>
    <row r="58" spans="1:11" s="301" customFormat="1" ht="12" customHeight="1">
      <c r="A58" s="300" t="s">
        <v>114</v>
      </c>
      <c r="B58" s="143" t="s">
        <v>115</v>
      </c>
      <c r="C58" s="137">
        <f>[1]KV_9.1.sz.mell!C58</f>
        <v>3607000</v>
      </c>
      <c r="D58" s="33"/>
      <c r="E58" s="33"/>
      <c r="F58" s="33"/>
      <c r="G58" s="33"/>
      <c r="H58" s="33"/>
      <c r="I58" s="28"/>
      <c r="J58" s="27">
        <f t="shared" si="2"/>
        <v>0</v>
      </c>
      <c r="K58" s="303">
        <f>C58+J58</f>
        <v>3607000</v>
      </c>
    </row>
    <row r="59" spans="1:11" s="301" customFormat="1" ht="12" customHeight="1" thickBot="1">
      <c r="A59" s="302" t="s">
        <v>116</v>
      </c>
      <c r="B59" s="147" t="s">
        <v>117</v>
      </c>
      <c r="C59" s="138">
        <f>[1]KV_9.1.sz.mell!C59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304">
        <f>C59+J59</f>
        <v>0</v>
      </c>
    </row>
    <row r="60" spans="1:11" s="301" customFormat="1" ht="12" customHeight="1" thickBot="1">
      <c r="A60" s="149" t="s">
        <v>118</v>
      </c>
      <c r="B60" s="146" t="s">
        <v>119</v>
      </c>
      <c r="C60" s="109">
        <f>[1]KV_9.1.sz.mell!C60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296">
        <f t="shared" si="13"/>
        <v>0</v>
      </c>
    </row>
    <row r="61" spans="1:11" s="301" customFormat="1" ht="12" customHeight="1">
      <c r="A61" s="297" t="s">
        <v>120</v>
      </c>
      <c r="B61" s="142" t="s">
        <v>121</v>
      </c>
      <c r="C61" s="306">
        <f>[1]KV_9.1.sz.mell!C61</f>
        <v>0</v>
      </c>
      <c r="D61" s="307"/>
      <c r="E61" s="307"/>
      <c r="F61" s="307"/>
      <c r="G61" s="307"/>
      <c r="H61" s="307"/>
      <c r="I61" s="43"/>
      <c r="J61" s="42">
        <f t="shared" si="2"/>
        <v>0</v>
      </c>
      <c r="K61" s="308">
        <f>C61+J61</f>
        <v>0</v>
      </c>
    </row>
    <row r="62" spans="1:11" s="301" customFormat="1" ht="12" customHeight="1">
      <c r="A62" s="300" t="s">
        <v>122</v>
      </c>
      <c r="B62" s="143" t="s">
        <v>123</v>
      </c>
      <c r="C62" s="306">
        <f>[1]KV_9.1.sz.mell!C62</f>
        <v>0</v>
      </c>
      <c r="D62" s="307"/>
      <c r="E62" s="307"/>
      <c r="F62" s="307"/>
      <c r="G62" s="307"/>
      <c r="H62" s="307"/>
      <c r="I62" s="43"/>
      <c r="J62" s="42">
        <f t="shared" si="2"/>
        <v>0</v>
      </c>
      <c r="K62" s="308">
        <f>C62+J62</f>
        <v>0</v>
      </c>
    </row>
    <row r="63" spans="1:11" s="301" customFormat="1" ht="12" customHeight="1">
      <c r="A63" s="300" t="s">
        <v>124</v>
      </c>
      <c r="B63" s="143" t="s">
        <v>125</v>
      </c>
      <c r="C63" s="306">
        <f>[1]KV_9.1.sz.mell!C63</f>
        <v>0</v>
      </c>
      <c r="D63" s="307"/>
      <c r="E63" s="307"/>
      <c r="F63" s="307"/>
      <c r="G63" s="307"/>
      <c r="H63" s="307"/>
      <c r="I63" s="43"/>
      <c r="J63" s="42">
        <f t="shared" si="2"/>
        <v>0</v>
      </c>
      <c r="K63" s="308">
        <f>C63+J63</f>
        <v>0</v>
      </c>
    </row>
    <row r="64" spans="1:11" s="301" customFormat="1" ht="12" customHeight="1" thickBot="1">
      <c r="A64" s="302" t="s">
        <v>126</v>
      </c>
      <c r="B64" s="147" t="s">
        <v>127</v>
      </c>
      <c r="C64" s="306">
        <f>[1]KV_9.1.sz.mell!C64</f>
        <v>0</v>
      </c>
      <c r="D64" s="307"/>
      <c r="E64" s="307"/>
      <c r="F64" s="307"/>
      <c r="G64" s="307"/>
      <c r="H64" s="307"/>
      <c r="I64" s="43"/>
      <c r="J64" s="42">
        <f t="shared" si="2"/>
        <v>0</v>
      </c>
      <c r="K64" s="308">
        <f>C64+J64</f>
        <v>0</v>
      </c>
    </row>
    <row r="65" spans="1:11" s="301" customFormat="1" ht="12" customHeight="1" thickBot="1">
      <c r="A65" s="149" t="s">
        <v>265</v>
      </c>
      <c r="B65" s="141" t="s">
        <v>129</v>
      </c>
      <c r="C65" s="112">
        <f>[1]KV_9.1.sz.mell!C65</f>
        <v>436080559</v>
      </c>
      <c r="D65" s="112">
        <f t="shared" ref="D65:K65" si="14">+D8+D15+D22+D29+D37+D49+D55+D60</f>
        <v>151170399</v>
      </c>
      <c r="E65" s="112">
        <f t="shared" si="14"/>
        <v>0</v>
      </c>
      <c r="F65" s="112">
        <f t="shared" si="14"/>
        <v>0</v>
      </c>
      <c r="G65" s="112">
        <f t="shared" si="14"/>
        <v>0</v>
      </c>
      <c r="H65" s="112">
        <f t="shared" si="14"/>
        <v>0</v>
      </c>
      <c r="I65" s="39">
        <f t="shared" si="14"/>
        <v>0</v>
      </c>
      <c r="J65" s="39">
        <f t="shared" si="14"/>
        <v>151170399</v>
      </c>
      <c r="K65" s="305">
        <f t="shared" si="14"/>
        <v>587250958</v>
      </c>
    </row>
    <row r="66" spans="1:11" s="301" customFormat="1" ht="12" customHeight="1" thickBot="1">
      <c r="A66" s="320" t="s">
        <v>382</v>
      </c>
      <c r="B66" s="146" t="s">
        <v>131</v>
      </c>
      <c r="C66" s="109">
        <f>[1]KV_9.1.sz.mell!C66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296">
        <f t="shared" si="15"/>
        <v>0</v>
      </c>
    </row>
    <row r="67" spans="1:11" s="301" customFormat="1" ht="12" customHeight="1">
      <c r="A67" s="297" t="s">
        <v>132</v>
      </c>
      <c r="B67" s="142" t="s">
        <v>133</v>
      </c>
      <c r="C67" s="306">
        <f>[1]KV_9.1.sz.mell!C67</f>
        <v>0</v>
      </c>
      <c r="D67" s="307"/>
      <c r="E67" s="307"/>
      <c r="F67" s="307"/>
      <c r="G67" s="307"/>
      <c r="H67" s="307"/>
      <c r="I67" s="43"/>
      <c r="J67" s="42">
        <f>D67+E67+F67+G67+H67+I67</f>
        <v>0</v>
      </c>
      <c r="K67" s="308">
        <f>C67+J67</f>
        <v>0</v>
      </c>
    </row>
    <row r="68" spans="1:11" s="301" customFormat="1" ht="12" customHeight="1">
      <c r="A68" s="300" t="s">
        <v>134</v>
      </c>
      <c r="B68" s="143" t="s">
        <v>135</v>
      </c>
      <c r="C68" s="306">
        <f>[1]KV_9.1.sz.mell!C68</f>
        <v>0</v>
      </c>
      <c r="D68" s="307"/>
      <c r="E68" s="307"/>
      <c r="F68" s="307"/>
      <c r="G68" s="307"/>
      <c r="H68" s="307"/>
      <c r="I68" s="43"/>
      <c r="J68" s="42">
        <f>D68+E68+F68+G68+H68+I68</f>
        <v>0</v>
      </c>
      <c r="K68" s="308">
        <f>C68+J68</f>
        <v>0</v>
      </c>
    </row>
    <row r="69" spans="1:11" s="301" customFormat="1" ht="12" customHeight="1" thickBot="1">
      <c r="A69" s="315" t="s">
        <v>136</v>
      </c>
      <c r="B69" s="321" t="s">
        <v>383</v>
      </c>
      <c r="C69" s="317">
        <f>[1]KV_9.1.sz.mell!C69</f>
        <v>0</v>
      </c>
      <c r="D69" s="318"/>
      <c r="E69" s="318"/>
      <c r="F69" s="318"/>
      <c r="G69" s="318"/>
      <c r="H69" s="318"/>
      <c r="I69" s="53"/>
      <c r="J69" s="52">
        <f>D69+E69+F69+G69+H69+I69</f>
        <v>0</v>
      </c>
      <c r="K69" s="319">
        <f>C69+J69</f>
        <v>0</v>
      </c>
    </row>
    <row r="70" spans="1:11" s="301" customFormat="1" ht="12" customHeight="1" thickBot="1">
      <c r="A70" s="320" t="s">
        <v>138</v>
      </c>
      <c r="B70" s="146" t="s">
        <v>139</v>
      </c>
      <c r="C70" s="17">
        <f>[1]KV_9.1.sz.mell!C70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296">
        <f t="shared" si="16"/>
        <v>0</v>
      </c>
    </row>
    <row r="71" spans="1:11" s="301" customFormat="1" ht="12" customHeight="1">
      <c r="A71" s="297" t="s">
        <v>140</v>
      </c>
      <c r="B71" s="142" t="s">
        <v>141</v>
      </c>
      <c r="C71" s="42">
        <f>[1]KV_9.1.sz.mell!C71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08">
        <f>C71+J71</f>
        <v>0</v>
      </c>
    </row>
    <row r="72" spans="1:11" s="301" customFormat="1" ht="12" customHeight="1">
      <c r="A72" s="300" t="s">
        <v>142</v>
      </c>
      <c r="B72" s="142" t="s">
        <v>143</v>
      </c>
      <c r="C72" s="42">
        <f>[1]KV_9.1.sz.mell!C72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08">
        <f>C72+J72</f>
        <v>0</v>
      </c>
    </row>
    <row r="73" spans="1:11" s="301" customFormat="1" ht="12" customHeight="1">
      <c r="A73" s="300" t="s">
        <v>144</v>
      </c>
      <c r="B73" s="142" t="s">
        <v>145</v>
      </c>
      <c r="C73" s="42">
        <f>[1]KV_9.1.sz.mell!C73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08">
        <f>C73+J73</f>
        <v>0</v>
      </c>
    </row>
    <row r="74" spans="1:11" s="301" customFormat="1" ht="12" customHeight="1" thickBot="1">
      <c r="A74" s="302" t="s">
        <v>146</v>
      </c>
      <c r="B74" s="148" t="s">
        <v>147</v>
      </c>
      <c r="C74" s="42">
        <f>[1]KV_9.1.sz.mell!C74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08">
        <f>C74+J74</f>
        <v>0</v>
      </c>
    </row>
    <row r="75" spans="1:11" s="301" customFormat="1" ht="12" customHeight="1" thickBot="1">
      <c r="A75" s="320" t="s">
        <v>148</v>
      </c>
      <c r="B75" s="146" t="s">
        <v>149</v>
      </c>
      <c r="C75" s="17">
        <f>[1]KV_9.1.sz.mell!C75</f>
        <v>453068876</v>
      </c>
      <c r="D75" s="17">
        <f t="shared" ref="D75:K75" si="17">SUM(D76:D77)</f>
        <v>0</v>
      </c>
      <c r="E75" s="17">
        <f t="shared" si="17"/>
        <v>0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0</v>
      </c>
      <c r="K75" s="296">
        <f t="shared" si="17"/>
        <v>453068876</v>
      </c>
    </row>
    <row r="76" spans="1:11" s="301" customFormat="1" ht="12" customHeight="1">
      <c r="A76" s="297" t="s">
        <v>150</v>
      </c>
      <c r="B76" s="142" t="s">
        <v>151</v>
      </c>
      <c r="C76" s="42">
        <f>[1]KV_9.1.sz.mell!C76</f>
        <v>453068876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308">
        <f>C76+J76</f>
        <v>453068876</v>
      </c>
    </row>
    <row r="77" spans="1:11" s="301" customFormat="1" ht="12" customHeight="1" thickBot="1">
      <c r="A77" s="302" t="s">
        <v>152</v>
      </c>
      <c r="B77" s="147" t="s">
        <v>153</v>
      </c>
      <c r="C77" s="42">
        <f>[1]KV_9.1.sz.mell!C77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08">
        <f>C77+J77</f>
        <v>0</v>
      </c>
    </row>
    <row r="78" spans="1:11" s="299" customFormat="1" ht="12" customHeight="1" thickBot="1">
      <c r="A78" s="320" t="s">
        <v>154</v>
      </c>
      <c r="B78" s="146" t="s">
        <v>155</v>
      </c>
      <c r="C78" s="17">
        <f>[1]KV_9.1.sz.mell!C78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296">
        <f t="shared" si="18"/>
        <v>0</v>
      </c>
    </row>
    <row r="79" spans="1:11" s="301" customFormat="1" ht="12" customHeight="1">
      <c r="A79" s="297" t="s">
        <v>156</v>
      </c>
      <c r="B79" s="142" t="s">
        <v>157</v>
      </c>
      <c r="C79" s="42">
        <f>[1]KV_9.1.sz.mell!C79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308">
        <f>C79+J79</f>
        <v>0</v>
      </c>
    </row>
    <row r="80" spans="1:11" s="301" customFormat="1" ht="12" customHeight="1">
      <c r="A80" s="300" t="s">
        <v>158</v>
      </c>
      <c r="B80" s="143" t="s">
        <v>159</v>
      </c>
      <c r="C80" s="42">
        <f>[1]KV_9.1.sz.mell!C80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08">
        <f>C80+J80</f>
        <v>0</v>
      </c>
    </row>
    <row r="81" spans="1:11" s="301" customFormat="1" ht="12" customHeight="1" thickBot="1">
      <c r="A81" s="302" t="s">
        <v>160</v>
      </c>
      <c r="B81" s="145" t="s">
        <v>161</v>
      </c>
      <c r="C81" s="42">
        <f>[1]KV_9.1.sz.mell!C81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08">
        <f>C81+J81</f>
        <v>0</v>
      </c>
    </row>
    <row r="82" spans="1:11" s="301" customFormat="1" ht="12" customHeight="1" thickBot="1">
      <c r="A82" s="320" t="s">
        <v>162</v>
      </c>
      <c r="B82" s="146" t="s">
        <v>163</v>
      </c>
      <c r="C82" s="17">
        <f>[1]KV_9.1.sz.mell!C82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296">
        <f t="shared" si="19"/>
        <v>0</v>
      </c>
    </row>
    <row r="83" spans="1:11" s="301" customFormat="1" ht="12" customHeight="1">
      <c r="A83" s="322" t="s">
        <v>164</v>
      </c>
      <c r="B83" s="142" t="s">
        <v>165</v>
      </c>
      <c r="C83" s="42">
        <f>[1]KV_9.1.sz.mell!C83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308">
        <f t="shared" ref="K83:K88" si="21">C83+J83</f>
        <v>0</v>
      </c>
    </row>
    <row r="84" spans="1:11" s="301" customFormat="1" ht="12" customHeight="1">
      <c r="A84" s="323" t="s">
        <v>166</v>
      </c>
      <c r="B84" s="143" t="s">
        <v>167</v>
      </c>
      <c r="C84" s="42">
        <f>[1]KV_9.1.sz.mell!C84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308">
        <f t="shared" si="21"/>
        <v>0</v>
      </c>
    </row>
    <row r="85" spans="1:11" s="301" customFormat="1" ht="12" customHeight="1">
      <c r="A85" s="323" t="s">
        <v>168</v>
      </c>
      <c r="B85" s="143" t="s">
        <v>169</v>
      </c>
      <c r="C85" s="42">
        <f>[1]KV_9.1.sz.mell!C85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308">
        <f t="shared" si="21"/>
        <v>0</v>
      </c>
    </row>
    <row r="86" spans="1:11" s="299" customFormat="1" ht="12" customHeight="1" thickBot="1">
      <c r="A86" s="324" t="s">
        <v>170</v>
      </c>
      <c r="B86" s="147" t="s">
        <v>171</v>
      </c>
      <c r="C86" s="42">
        <f>[1]KV_9.1.sz.mell!C86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308">
        <f t="shared" si="21"/>
        <v>0</v>
      </c>
    </row>
    <row r="87" spans="1:11" s="299" customFormat="1" ht="12" customHeight="1" thickBot="1">
      <c r="A87" s="320" t="s">
        <v>172</v>
      </c>
      <c r="B87" s="146" t="s">
        <v>173</v>
      </c>
      <c r="C87" s="17">
        <f>[1]KV_9.1.sz.mell!C87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96">
        <f t="shared" si="21"/>
        <v>0</v>
      </c>
    </row>
    <row r="88" spans="1:11" s="299" customFormat="1" ht="12" customHeight="1" thickBot="1">
      <c r="A88" s="320" t="s">
        <v>384</v>
      </c>
      <c r="B88" s="146" t="s">
        <v>175</v>
      </c>
      <c r="C88" s="17">
        <f>[1]KV_9.1.sz.mell!C88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96">
        <f t="shared" si="21"/>
        <v>0</v>
      </c>
    </row>
    <row r="89" spans="1:11" s="299" customFormat="1" ht="12" customHeight="1" thickBot="1">
      <c r="A89" s="320" t="s">
        <v>385</v>
      </c>
      <c r="B89" s="146" t="s">
        <v>177</v>
      </c>
      <c r="C89" s="39">
        <f>[1]KV_9.1.sz.mell!C89</f>
        <v>453068876</v>
      </c>
      <c r="D89" s="39">
        <f t="shared" ref="D89:K89" si="22">+D66+D70+D75+D78+D82+D88+D87</f>
        <v>0</v>
      </c>
      <c r="E89" s="39">
        <f t="shared" si="22"/>
        <v>0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0</v>
      </c>
      <c r="K89" s="305">
        <f t="shared" si="22"/>
        <v>453068876</v>
      </c>
    </row>
    <row r="90" spans="1:11" s="299" customFormat="1" ht="12" customHeight="1" thickBot="1">
      <c r="A90" s="325" t="s">
        <v>386</v>
      </c>
      <c r="B90" s="326" t="s">
        <v>387</v>
      </c>
      <c r="C90" s="39">
        <f>[1]KV_9.1.sz.mell!C90</f>
        <v>889149435</v>
      </c>
      <c r="D90" s="39">
        <f t="shared" ref="D90:K90" si="23">+D65+D89</f>
        <v>151170399</v>
      </c>
      <c r="E90" s="39">
        <f t="shared" si="23"/>
        <v>0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151170399</v>
      </c>
      <c r="K90" s="305">
        <f t="shared" si="23"/>
        <v>1040319834</v>
      </c>
    </row>
    <row r="91" spans="1:11" s="301" customFormat="1" ht="15.2" customHeight="1" thickBot="1">
      <c r="A91" s="327"/>
      <c r="B91" s="328"/>
      <c r="C91" s="329"/>
      <c r="D91" s="329"/>
      <c r="E91" s="329"/>
      <c r="F91" s="329"/>
      <c r="G91" s="329"/>
    </row>
    <row r="92" spans="1:11" s="295" customFormat="1" ht="16.5" customHeight="1" thickBot="1">
      <c r="A92" s="498" t="s">
        <v>277</v>
      </c>
      <c r="B92" s="499"/>
      <c r="C92" s="499"/>
      <c r="D92" s="499"/>
      <c r="E92" s="499"/>
      <c r="F92" s="499"/>
      <c r="G92" s="499"/>
      <c r="H92" s="499"/>
      <c r="I92" s="499"/>
      <c r="J92" s="499"/>
      <c r="K92" s="500"/>
    </row>
    <row r="93" spans="1:11" s="332" customFormat="1" ht="12" customHeight="1" thickBot="1">
      <c r="A93" s="140" t="s">
        <v>21</v>
      </c>
      <c r="B93" s="150" t="s">
        <v>388</v>
      </c>
      <c r="C93" s="330">
        <f>[1]KV_9.1.sz.mell!C93</f>
        <v>335442804</v>
      </c>
      <c r="D93" s="330">
        <f t="shared" ref="D93:K93" si="24">+D94+D95+D96+D97+D98+D111</f>
        <v>140594093</v>
      </c>
      <c r="E93" s="330">
        <f t="shared" si="24"/>
        <v>0</v>
      </c>
      <c r="F93" s="330">
        <f t="shared" si="24"/>
        <v>0</v>
      </c>
      <c r="G93" s="330">
        <f t="shared" si="24"/>
        <v>0</v>
      </c>
      <c r="H93" s="330">
        <f t="shared" si="24"/>
        <v>0</v>
      </c>
      <c r="I93" s="81">
        <f t="shared" si="24"/>
        <v>0</v>
      </c>
      <c r="J93" s="81">
        <f t="shared" si="24"/>
        <v>140594093</v>
      </c>
      <c r="K93" s="331">
        <f t="shared" si="24"/>
        <v>476036897</v>
      </c>
    </row>
    <row r="94" spans="1:11" ht="12" customHeight="1">
      <c r="A94" s="333" t="s">
        <v>23</v>
      </c>
      <c r="B94" s="151" t="s">
        <v>184</v>
      </c>
      <c r="C94" s="334">
        <f>[1]KV_9.1.sz.mell!C94</f>
        <v>76773621</v>
      </c>
      <c r="D94" s="335">
        <v>100953736</v>
      </c>
      <c r="E94" s="335"/>
      <c r="F94" s="335"/>
      <c r="G94" s="335"/>
      <c r="H94" s="335"/>
      <c r="I94" s="85"/>
      <c r="J94" s="86">
        <f t="shared" ref="J94:J113" si="25">D94+E94+F94+G94+H94+I94</f>
        <v>100953736</v>
      </c>
      <c r="K94" s="336">
        <f t="shared" ref="K94:K113" si="26">C94+J94</f>
        <v>177727357</v>
      </c>
    </row>
    <row r="95" spans="1:11" ht="12" customHeight="1">
      <c r="A95" s="300" t="s">
        <v>25</v>
      </c>
      <c r="B95" s="152" t="s">
        <v>185</v>
      </c>
      <c r="C95" s="27">
        <f>[1]KV_9.1.sz.mell!C95</f>
        <v>10755984</v>
      </c>
      <c r="D95" s="28">
        <v>8833452</v>
      </c>
      <c r="E95" s="28"/>
      <c r="F95" s="28"/>
      <c r="G95" s="28"/>
      <c r="H95" s="28"/>
      <c r="I95" s="28"/>
      <c r="J95" s="27">
        <f t="shared" si="25"/>
        <v>8833452</v>
      </c>
      <c r="K95" s="303">
        <f t="shared" si="26"/>
        <v>19589436</v>
      </c>
    </row>
    <row r="96" spans="1:11" ht="12" customHeight="1">
      <c r="A96" s="300" t="s">
        <v>27</v>
      </c>
      <c r="B96" s="152" t="s">
        <v>186</v>
      </c>
      <c r="C96" s="34">
        <f>[1]KV_9.1.sz.mell!C96</f>
        <v>159097972</v>
      </c>
      <c r="D96" s="35">
        <v>35417688</v>
      </c>
      <c r="E96" s="35"/>
      <c r="F96" s="35"/>
      <c r="G96" s="35"/>
      <c r="H96" s="28"/>
      <c r="I96" s="35"/>
      <c r="J96" s="34">
        <f t="shared" si="25"/>
        <v>35417688</v>
      </c>
      <c r="K96" s="304">
        <f t="shared" si="26"/>
        <v>194515660</v>
      </c>
    </row>
    <row r="97" spans="1:11" ht="12" customHeight="1">
      <c r="A97" s="300" t="s">
        <v>29</v>
      </c>
      <c r="B97" s="153" t="s">
        <v>187</v>
      </c>
      <c r="C97" s="34">
        <f>[1]KV_9.1.sz.mell!C97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304">
        <f t="shared" si="26"/>
        <v>28186000</v>
      </c>
    </row>
    <row r="98" spans="1:11" ht="12" customHeight="1">
      <c r="A98" s="300" t="s">
        <v>188</v>
      </c>
      <c r="B98" s="154" t="s">
        <v>189</v>
      </c>
      <c r="C98" s="34">
        <f>[1]KV_9.1.sz.mell!C98</f>
        <v>48450613</v>
      </c>
      <c r="D98" s="35">
        <f>SUM(D99:D110)</f>
        <v>-4610783</v>
      </c>
      <c r="E98" s="35"/>
      <c r="F98" s="35"/>
      <c r="G98" s="35"/>
      <c r="H98" s="35"/>
      <c r="I98" s="35"/>
      <c r="J98" s="34">
        <f t="shared" si="25"/>
        <v>-4610783</v>
      </c>
      <c r="K98" s="304">
        <f t="shared" si="26"/>
        <v>43839830</v>
      </c>
    </row>
    <row r="99" spans="1:11" ht="12" customHeight="1">
      <c r="A99" s="300" t="s">
        <v>33</v>
      </c>
      <c r="B99" s="152" t="s">
        <v>389</v>
      </c>
      <c r="C99" s="34">
        <f>[1]KV_9.1.sz.mell!C99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304">
        <f t="shared" si="26"/>
        <v>192689</v>
      </c>
    </row>
    <row r="100" spans="1:11" ht="12" customHeight="1">
      <c r="A100" s="300" t="s">
        <v>191</v>
      </c>
      <c r="B100" s="156" t="s">
        <v>192</v>
      </c>
      <c r="C100" s="34">
        <f>[1]KV_9.1.sz.mell!C100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304">
        <f t="shared" si="26"/>
        <v>0</v>
      </c>
    </row>
    <row r="101" spans="1:11" ht="12" customHeight="1">
      <c r="A101" s="300" t="s">
        <v>193</v>
      </c>
      <c r="B101" s="156" t="s">
        <v>194</v>
      </c>
      <c r="C101" s="34">
        <f>[1]KV_9.1.sz.mell!C101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304">
        <f t="shared" si="26"/>
        <v>0</v>
      </c>
    </row>
    <row r="102" spans="1:11" ht="12" customHeight="1">
      <c r="A102" s="300" t="s">
        <v>195</v>
      </c>
      <c r="B102" s="156" t="s">
        <v>196</v>
      </c>
      <c r="C102" s="34">
        <f>[1]KV_9.1.sz.mell!C102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304">
        <f t="shared" si="26"/>
        <v>0</v>
      </c>
    </row>
    <row r="103" spans="1:11" ht="12" customHeight="1">
      <c r="A103" s="300" t="s">
        <v>197</v>
      </c>
      <c r="B103" s="157" t="s">
        <v>198</v>
      </c>
      <c r="C103" s="34">
        <f>[1]KV_9.1.sz.mell!C103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304">
        <f t="shared" si="26"/>
        <v>0</v>
      </c>
    </row>
    <row r="104" spans="1:11" ht="12" customHeight="1">
      <c r="A104" s="300" t="s">
        <v>199</v>
      </c>
      <c r="B104" s="157" t="s">
        <v>200</v>
      </c>
      <c r="C104" s="34">
        <f>[1]KV_9.1.sz.mell!C104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304">
        <f t="shared" si="26"/>
        <v>0</v>
      </c>
    </row>
    <row r="105" spans="1:11" ht="12" customHeight="1">
      <c r="A105" s="300" t="s">
        <v>201</v>
      </c>
      <c r="B105" s="156" t="s">
        <v>202</v>
      </c>
      <c r="C105" s="34">
        <f>[1]KV_9.1.sz.mell!C105</f>
        <v>28950613</v>
      </c>
      <c r="D105" s="35"/>
      <c r="E105" s="35"/>
      <c r="F105" s="35"/>
      <c r="G105" s="35"/>
      <c r="H105" s="35"/>
      <c r="I105" s="35"/>
      <c r="J105" s="34">
        <f t="shared" si="25"/>
        <v>0</v>
      </c>
      <c r="K105" s="304">
        <f t="shared" si="26"/>
        <v>28950613</v>
      </c>
    </row>
    <row r="106" spans="1:11" ht="12" customHeight="1">
      <c r="A106" s="300" t="s">
        <v>203</v>
      </c>
      <c r="B106" s="156" t="s">
        <v>204</v>
      </c>
      <c r="C106" s="34">
        <f>[1]KV_9.1.sz.mell!C106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304">
        <f t="shared" si="26"/>
        <v>0</v>
      </c>
    </row>
    <row r="107" spans="1:11" ht="12" customHeight="1">
      <c r="A107" s="300" t="s">
        <v>205</v>
      </c>
      <c r="B107" s="157" t="s">
        <v>206</v>
      </c>
      <c r="C107" s="34">
        <f>[1]KV_9.1.sz.mell!C107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304">
        <f t="shared" si="26"/>
        <v>0</v>
      </c>
    </row>
    <row r="108" spans="1:11" ht="12" customHeight="1">
      <c r="A108" s="337" t="s">
        <v>207</v>
      </c>
      <c r="B108" s="155" t="s">
        <v>208</v>
      </c>
      <c r="C108" s="34">
        <f>[1]KV_9.1.sz.mell!C108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304">
        <f t="shared" si="26"/>
        <v>0</v>
      </c>
    </row>
    <row r="109" spans="1:11" ht="12" customHeight="1">
      <c r="A109" s="300" t="s">
        <v>209</v>
      </c>
      <c r="B109" s="155" t="s">
        <v>210</v>
      </c>
      <c r="C109" s="34">
        <f>[1]KV_9.1.sz.mell!C109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304">
        <f t="shared" si="26"/>
        <v>0</v>
      </c>
    </row>
    <row r="110" spans="1:11" ht="12" customHeight="1">
      <c r="A110" s="300" t="s">
        <v>211</v>
      </c>
      <c r="B110" s="157" t="s">
        <v>212</v>
      </c>
      <c r="C110" s="27">
        <f>[1]KV_9.1.sz.mell!C110</f>
        <v>19500000</v>
      </c>
      <c r="D110" s="28">
        <v>-4803472</v>
      </c>
      <c r="E110" s="28"/>
      <c r="F110" s="28"/>
      <c r="G110" s="28"/>
      <c r="H110" s="28"/>
      <c r="I110" s="28"/>
      <c r="J110" s="27">
        <f t="shared" si="25"/>
        <v>-4803472</v>
      </c>
      <c r="K110" s="303">
        <f t="shared" si="26"/>
        <v>14696528</v>
      </c>
    </row>
    <row r="111" spans="1:11" ht="12" customHeight="1">
      <c r="A111" s="300" t="s">
        <v>213</v>
      </c>
      <c r="B111" s="153" t="s">
        <v>214</v>
      </c>
      <c r="C111" s="27">
        <f>[1]KV_9.1.sz.mell!C111</f>
        <v>12178614</v>
      </c>
      <c r="D111" s="28"/>
      <c r="E111" s="28"/>
      <c r="F111" s="28"/>
      <c r="G111" s="28"/>
      <c r="H111" s="28"/>
      <c r="I111" s="28"/>
      <c r="J111" s="27">
        <f t="shared" si="25"/>
        <v>0</v>
      </c>
      <c r="K111" s="303">
        <f t="shared" si="26"/>
        <v>12178614</v>
      </c>
    </row>
    <row r="112" spans="1:11" ht="12" customHeight="1">
      <c r="A112" s="302" t="s">
        <v>215</v>
      </c>
      <c r="B112" s="152" t="s">
        <v>390</v>
      </c>
      <c r="C112" s="34">
        <f>[1]KV_9.1.sz.mell!C112</f>
        <v>6178614</v>
      </c>
      <c r="D112" s="35"/>
      <c r="E112" s="35"/>
      <c r="F112" s="35"/>
      <c r="G112" s="35"/>
      <c r="H112" s="35"/>
      <c r="I112" s="35"/>
      <c r="J112" s="34">
        <f t="shared" si="25"/>
        <v>0</v>
      </c>
      <c r="K112" s="304">
        <f t="shared" si="26"/>
        <v>6178614</v>
      </c>
    </row>
    <row r="113" spans="1:11" ht="12" customHeight="1" thickBot="1">
      <c r="A113" s="315" t="s">
        <v>217</v>
      </c>
      <c r="B113" s="338" t="s">
        <v>391</v>
      </c>
      <c r="C113" s="99">
        <f>[1]KV_9.1.sz.mell!C113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339">
        <f t="shared" si="26"/>
        <v>6000000</v>
      </c>
    </row>
    <row r="114" spans="1:11" ht="12" customHeight="1" thickBot="1">
      <c r="A114" s="149" t="s">
        <v>35</v>
      </c>
      <c r="B114" s="164" t="s">
        <v>219</v>
      </c>
      <c r="C114" s="17">
        <f>[1]KV_9.1.sz.mell!C114</f>
        <v>335028633</v>
      </c>
      <c r="D114" s="17">
        <f t="shared" ref="D114:K114" si="27">+D115+D117+D119</f>
        <v>10576306</v>
      </c>
      <c r="E114" s="17">
        <f t="shared" si="27"/>
        <v>0</v>
      </c>
      <c r="F114" s="17">
        <f t="shared" si="27"/>
        <v>0</v>
      </c>
      <c r="G114" s="17">
        <f t="shared" si="27"/>
        <v>0</v>
      </c>
      <c r="H114" s="17">
        <f t="shared" si="27"/>
        <v>0</v>
      </c>
      <c r="I114" s="17">
        <f t="shared" si="27"/>
        <v>0</v>
      </c>
      <c r="J114" s="17">
        <f t="shared" si="27"/>
        <v>10576306</v>
      </c>
      <c r="K114" s="296">
        <f t="shared" si="27"/>
        <v>345604939</v>
      </c>
    </row>
    <row r="115" spans="1:11" ht="12" customHeight="1">
      <c r="A115" s="297" t="s">
        <v>37</v>
      </c>
      <c r="B115" s="152" t="s">
        <v>220</v>
      </c>
      <c r="C115" s="22">
        <f>[1]KV_9.1.sz.mell!C115</f>
        <v>330376372</v>
      </c>
      <c r="D115" s="23">
        <v>10576306</v>
      </c>
      <c r="E115" s="23"/>
      <c r="F115" s="23"/>
      <c r="G115" s="23"/>
      <c r="H115" s="23"/>
      <c r="I115" s="23"/>
      <c r="J115" s="22">
        <f t="shared" ref="J115:J127" si="28">D115+E115+F115+G115+H115+I115</f>
        <v>10576306</v>
      </c>
      <c r="K115" s="298">
        <f t="shared" ref="K115:K127" si="29">C115+J115</f>
        <v>340952678</v>
      </c>
    </row>
    <row r="116" spans="1:11" ht="12" customHeight="1">
      <c r="A116" s="297" t="s">
        <v>39</v>
      </c>
      <c r="B116" s="158" t="s">
        <v>221</v>
      </c>
      <c r="C116" s="22">
        <f>[1]KV_9.1.sz.mell!C116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98">
        <f t="shared" si="29"/>
        <v>0</v>
      </c>
    </row>
    <row r="117" spans="1:11" ht="12" customHeight="1">
      <c r="A117" s="297" t="s">
        <v>41</v>
      </c>
      <c r="B117" s="158" t="s">
        <v>222</v>
      </c>
      <c r="C117" s="27">
        <f>[1]KV_9.1.sz.mell!C117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303">
        <f t="shared" si="29"/>
        <v>4652261</v>
      </c>
    </row>
    <row r="118" spans="1:11" ht="12" customHeight="1">
      <c r="A118" s="297" t="s">
        <v>43</v>
      </c>
      <c r="B118" s="158" t="s">
        <v>223</v>
      </c>
      <c r="C118" s="27">
        <f>[1]KV_9.1.sz.mell!C118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303">
        <f t="shared" si="29"/>
        <v>0</v>
      </c>
    </row>
    <row r="119" spans="1:11" ht="12" customHeight="1">
      <c r="A119" s="297" t="s">
        <v>45</v>
      </c>
      <c r="B119" s="145" t="s">
        <v>224</v>
      </c>
      <c r="C119" s="27">
        <f>[1]KV_9.1.sz.mell!C119</f>
        <v>0</v>
      </c>
      <c r="D119" s="28"/>
      <c r="E119" s="28"/>
      <c r="F119" s="28"/>
      <c r="G119" s="28"/>
      <c r="H119" s="28"/>
      <c r="I119" s="28"/>
      <c r="J119" s="27">
        <f t="shared" si="28"/>
        <v>0</v>
      </c>
      <c r="K119" s="303">
        <f t="shared" si="29"/>
        <v>0</v>
      </c>
    </row>
    <row r="120" spans="1:11" ht="12" customHeight="1">
      <c r="A120" s="297" t="s">
        <v>47</v>
      </c>
      <c r="B120" s="144" t="s">
        <v>225</v>
      </c>
      <c r="C120" s="27">
        <f>[1]KV_9.1.sz.mell!C120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303">
        <f t="shared" si="29"/>
        <v>0</v>
      </c>
    </row>
    <row r="121" spans="1:11" ht="12" customHeight="1">
      <c r="A121" s="297" t="s">
        <v>226</v>
      </c>
      <c r="B121" s="159" t="s">
        <v>227</v>
      </c>
      <c r="C121" s="27">
        <f>[1]KV_9.1.sz.mell!C121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303">
        <f t="shared" si="29"/>
        <v>0</v>
      </c>
    </row>
    <row r="122" spans="1:11" ht="12" customHeight="1">
      <c r="A122" s="297" t="s">
        <v>228</v>
      </c>
      <c r="B122" s="157" t="s">
        <v>200</v>
      </c>
      <c r="C122" s="27">
        <f>[1]KV_9.1.sz.mell!C122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303">
        <f t="shared" si="29"/>
        <v>0</v>
      </c>
    </row>
    <row r="123" spans="1:11" ht="12" customHeight="1">
      <c r="A123" s="297" t="s">
        <v>229</v>
      </c>
      <c r="B123" s="157" t="s">
        <v>230</v>
      </c>
      <c r="C123" s="27">
        <f>[1]KV_9.1.sz.mell!C123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303">
        <f t="shared" si="29"/>
        <v>0</v>
      </c>
    </row>
    <row r="124" spans="1:11" ht="12" customHeight="1">
      <c r="A124" s="297" t="s">
        <v>231</v>
      </c>
      <c r="B124" s="157" t="s">
        <v>232</v>
      </c>
      <c r="C124" s="27">
        <f>[1]KV_9.1.sz.mell!C124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303">
        <f t="shared" si="29"/>
        <v>0</v>
      </c>
    </row>
    <row r="125" spans="1:11" ht="12" customHeight="1">
      <c r="A125" s="297" t="s">
        <v>233</v>
      </c>
      <c r="B125" s="157" t="s">
        <v>206</v>
      </c>
      <c r="C125" s="27">
        <f>[1]KV_9.1.sz.mell!C125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303">
        <f t="shared" si="29"/>
        <v>0</v>
      </c>
    </row>
    <row r="126" spans="1:11" ht="12" customHeight="1">
      <c r="A126" s="297" t="s">
        <v>234</v>
      </c>
      <c r="B126" s="157" t="s">
        <v>235</v>
      </c>
      <c r="C126" s="27">
        <f>[1]KV_9.1.sz.mell!C126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303">
        <f t="shared" si="29"/>
        <v>0</v>
      </c>
    </row>
    <row r="127" spans="1:11" ht="12" customHeight="1" thickBot="1">
      <c r="A127" s="337" t="s">
        <v>236</v>
      </c>
      <c r="B127" s="157" t="s">
        <v>237</v>
      </c>
      <c r="C127" s="34">
        <f>[1]KV_9.1.sz.mell!C127</f>
        <v>0</v>
      </c>
      <c r="D127" s="35"/>
      <c r="E127" s="35"/>
      <c r="F127" s="35"/>
      <c r="G127" s="35"/>
      <c r="H127" s="35"/>
      <c r="I127" s="35"/>
      <c r="J127" s="34">
        <f t="shared" si="28"/>
        <v>0</v>
      </c>
      <c r="K127" s="304">
        <f t="shared" si="29"/>
        <v>0</v>
      </c>
    </row>
    <row r="128" spans="1:11" ht="12" customHeight="1" thickBot="1">
      <c r="A128" s="149" t="s">
        <v>49</v>
      </c>
      <c r="B128" s="160" t="s">
        <v>238</v>
      </c>
      <c r="C128" s="17">
        <f>[1]KV_9.1.sz.mell!C128</f>
        <v>670471437</v>
      </c>
      <c r="D128" s="17">
        <f t="shared" ref="D128:K128" si="30">+D93+D114</f>
        <v>151170399</v>
      </c>
      <c r="E128" s="17">
        <f t="shared" si="30"/>
        <v>0</v>
      </c>
      <c r="F128" s="17">
        <f t="shared" si="30"/>
        <v>0</v>
      </c>
      <c r="G128" s="17">
        <f t="shared" si="30"/>
        <v>0</v>
      </c>
      <c r="H128" s="17">
        <f t="shared" si="30"/>
        <v>0</v>
      </c>
      <c r="I128" s="17">
        <f t="shared" si="30"/>
        <v>0</v>
      </c>
      <c r="J128" s="17">
        <f t="shared" si="30"/>
        <v>151170399</v>
      </c>
      <c r="K128" s="296">
        <f t="shared" si="30"/>
        <v>821641836</v>
      </c>
    </row>
    <row r="129" spans="1:11" ht="12" customHeight="1" thickBot="1">
      <c r="A129" s="149" t="s">
        <v>239</v>
      </c>
      <c r="B129" s="160" t="s">
        <v>392</v>
      </c>
      <c r="C129" s="17">
        <f>[1]KV_9.1.sz.mell!C129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96">
        <f t="shared" si="31"/>
        <v>0</v>
      </c>
    </row>
    <row r="130" spans="1:11" s="332" customFormat="1" ht="12" customHeight="1">
      <c r="A130" s="297" t="s">
        <v>65</v>
      </c>
      <c r="B130" s="161" t="s">
        <v>393</v>
      </c>
      <c r="C130" s="27">
        <f>[1]KV_9.1.sz.mell!C130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03">
        <f>C130+J130</f>
        <v>0</v>
      </c>
    </row>
    <row r="131" spans="1:11" ht="12" customHeight="1">
      <c r="A131" s="297" t="s">
        <v>66</v>
      </c>
      <c r="B131" s="161" t="s">
        <v>242</v>
      </c>
      <c r="C131" s="27">
        <f>[1]KV_9.1.sz.mell!C131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03">
        <f>C131+J131</f>
        <v>0</v>
      </c>
    </row>
    <row r="132" spans="1:11" ht="12" customHeight="1" thickBot="1">
      <c r="A132" s="337" t="s">
        <v>67</v>
      </c>
      <c r="B132" s="162" t="s">
        <v>394</v>
      </c>
      <c r="C132" s="27">
        <f>[1]KV_9.1.sz.mell!C132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03">
        <f>C132+J132</f>
        <v>0</v>
      </c>
    </row>
    <row r="133" spans="1:11" ht="12" customHeight="1" thickBot="1">
      <c r="A133" s="149" t="s">
        <v>72</v>
      </c>
      <c r="B133" s="160" t="s">
        <v>244</v>
      </c>
      <c r="C133" s="17">
        <f>[1]KV_9.1.sz.mell!C133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96">
        <f t="shared" si="32"/>
        <v>0</v>
      </c>
    </row>
    <row r="134" spans="1:11" ht="12" customHeight="1">
      <c r="A134" s="297" t="s">
        <v>74</v>
      </c>
      <c r="B134" s="161" t="s">
        <v>245</v>
      </c>
      <c r="C134" s="27">
        <f>[1]KV_9.1.sz.mell!C134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303">
        <f t="shared" ref="K134:K139" si="34">C134+J134</f>
        <v>0</v>
      </c>
    </row>
    <row r="135" spans="1:11" ht="12" customHeight="1">
      <c r="A135" s="297" t="s">
        <v>76</v>
      </c>
      <c r="B135" s="161" t="s">
        <v>246</v>
      </c>
      <c r="C135" s="27">
        <f>[1]KV_9.1.sz.mell!C135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303">
        <f t="shared" si="34"/>
        <v>0</v>
      </c>
    </row>
    <row r="136" spans="1:11" ht="12" customHeight="1">
      <c r="A136" s="297" t="s">
        <v>78</v>
      </c>
      <c r="B136" s="161" t="s">
        <v>247</v>
      </c>
      <c r="C136" s="27">
        <f>[1]KV_9.1.sz.mell!C136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303">
        <f t="shared" si="34"/>
        <v>0</v>
      </c>
    </row>
    <row r="137" spans="1:11" ht="12" customHeight="1">
      <c r="A137" s="297" t="s">
        <v>80</v>
      </c>
      <c r="B137" s="161" t="s">
        <v>395</v>
      </c>
      <c r="C137" s="27">
        <f>[1]KV_9.1.sz.mell!C137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303">
        <f t="shared" si="34"/>
        <v>0</v>
      </c>
    </row>
    <row r="138" spans="1:11" ht="12" customHeight="1">
      <c r="A138" s="297" t="s">
        <v>82</v>
      </c>
      <c r="B138" s="161" t="s">
        <v>249</v>
      </c>
      <c r="C138" s="27">
        <f>[1]KV_9.1.sz.mell!C138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303">
        <f t="shared" si="34"/>
        <v>0</v>
      </c>
    </row>
    <row r="139" spans="1:11" s="332" customFormat="1" ht="12" customHeight="1" thickBot="1">
      <c r="A139" s="337" t="s">
        <v>84</v>
      </c>
      <c r="B139" s="162" t="s">
        <v>250</v>
      </c>
      <c r="C139" s="27">
        <f>[1]KV_9.1.sz.mell!C139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303">
        <f t="shared" si="34"/>
        <v>0</v>
      </c>
    </row>
    <row r="140" spans="1:11" ht="12" customHeight="1" thickBot="1">
      <c r="A140" s="149" t="s">
        <v>96</v>
      </c>
      <c r="B140" s="160" t="s">
        <v>396</v>
      </c>
      <c r="C140" s="39">
        <f>[1]KV_9.1.sz.mell!C140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0</v>
      </c>
      <c r="H140" s="39">
        <f t="shared" si="35"/>
        <v>0</v>
      </c>
      <c r="I140" s="39">
        <f t="shared" si="35"/>
        <v>0</v>
      </c>
      <c r="J140" s="39">
        <f t="shared" si="35"/>
        <v>0</v>
      </c>
      <c r="K140" s="305">
        <f t="shared" si="35"/>
        <v>218677998</v>
      </c>
    </row>
    <row r="141" spans="1:11">
      <c r="A141" s="297" t="s">
        <v>98</v>
      </c>
      <c r="B141" s="161" t="s">
        <v>252</v>
      </c>
      <c r="C141" s="27">
        <f>[1]KV_9.1.sz.mell!C141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03">
        <f>C141+J141</f>
        <v>0</v>
      </c>
    </row>
    <row r="142" spans="1:11" ht="12" customHeight="1">
      <c r="A142" s="297" t="s">
        <v>100</v>
      </c>
      <c r="B142" s="161" t="s">
        <v>253</v>
      </c>
      <c r="C142" s="27">
        <f>[1]KV_9.1.sz.mell!C142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03">
        <f>C142+J142</f>
        <v>11549377</v>
      </c>
    </row>
    <row r="143" spans="1:11" ht="12" customHeight="1">
      <c r="A143" s="297" t="s">
        <v>102</v>
      </c>
      <c r="B143" s="161" t="s">
        <v>397</v>
      </c>
      <c r="C143" s="27">
        <f>[1]KV_9.1.sz.mell!C143</f>
        <v>207128621</v>
      </c>
      <c r="D143" s="28"/>
      <c r="E143" s="28"/>
      <c r="F143" s="28"/>
      <c r="G143" s="28"/>
      <c r="H143" s="28"/>
      <c r="I143" s="28"/>
      <c r="J143" s="27">
        <f>D143+E143+F143+G143+H143+I143</f>
        <v>0</v>
      </c>
      <c r="K143" s="303">
        <f>C143+J143</f>
        <v>207128621</v>
      </c>
    </row>
    <row r="144" spans="1:11" s="332" customFormat="1" ht="12" customHeight="1">
      <c r="A144" s="297" t="s">
        <v>104</v>
      </c>
      <c r="B144" s="161" t="s">
        <v>254</v>
      </c>
      <c r="C144" s="27">
        <f>[1]KV_9.1.sz.mell!C144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03">
        <f>C144+J144</f>
        <v>0</v>
      </c>
    </row>
    <row r="145" spans="1:11" s="332" customFormat="1" ht="12" customHeight="1" thickBot="1">
      <c r="A145" s="337" t="s">
        <v>106</v>
      </c>
      <c r="B145" s="162" t="s">
        <v>255</v>
      </c>
      <c r="C145" s="27">
        <f>[1]KV_9.1.sz.mell!C145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03">
        <f>C145+J145</f>
        <v>0</v>
      </c>
    </row>
    <row r="146" spans="1:11" s="332" customFormat="1" ht="12" customHeight="1" thickBot="1">
      <c r="A146" s="149" t="s">
        <v>256</v>
      </c>
      <c r="B146" s="160" t="s">
        <v>257</v>
      </c>
      <c r="C146" s="116">
        <f>[1]KV_9.1.sz.mell!C146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40">
        <f t="shared" si="36"/>
        <v>0</v>
      </c>
    </row>
    <row r="147" spans="1:11" s="332" customFormat="1" ht="12" customHeight="1">
      <c r="A147" s="297" t="s">
        <v>110</v>
      </c>
      <c r="B147" s="161" t="s">
        <v>258</v>
      </c>
      <c r="C147" s="27">
        <f>[1]KV_9.1.sz.mell!C147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303">
        <f t="shared" ref="K147:K153" si="38">C147+J147</f>
        <v>0</v>
      </c>
    </row>
    <row r="148" spans="1:11" s="332" customFormat="1" ht="12" customHeight="1">
      <c r="A148" s="297" t="s">
        <v>112</v>
      </c>
      <c r="B148" s="161" t="s">
        <v>259</v>
      </c>
      <c r="C148" s="27">
        <f>[1]KV_9.1.sz.mell!C148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303">
        <f t="shared" si="38"/>
        <v>0</v>
      </c>
    </row>
    <row r="149" spans="1:11" s="332" customFormat="1" ht="12" customHeight="1">
      <c r="A149" s="297" t="s">
        <v>114</v>
      </c>
      <c r="B149" s="161" t="s">
        <v>260</v>
      </c>
      <c r="C149" s="27">
        <f>[1]KV_9.1.sz.mell!C149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303">
        <f t="shared" si="38"/>
        <v>0</v>
      </c>
    </row>
    <row r="150" spans="1:11" s="332" customFormat="1" ht="12" customHeight="1">
      <c r="A150" s="297" t="s">
        <v>116</v>
      </c>
      <c r="B150" s="161" t="s">
        <v>398</v>
      </c>
      <c r="C150" s="27">
        <f>[1]KV_9.1.sz.mell!C150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303">
        <f t="shared" si="38"/>
        <v>0</v>
      </c>
    </row>
    <row r="151" spans="1:11" ht="12.75" customHeight="1" thickBot="1">
      <c r="A151" s="337" t="s">
        <v>262</v>
      </c>
      <c r="B151" s="162" t="s">
        <v>263</v>
      </c>
      <c r="C151" s="34">
        <f>[1]KV_9.1.sz.mell!C151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304">
        <f t="shared" si="38"/>
        <v>0</v>
      </c>
    </row>
    <row r="152" spans="1:11" ht="12.75" customHeight="1" thickBot="1">
      <c r="A152" s="341" t="s">
        <v>118</v>
      </c>
      <c r="B152" s="160" t="s">
        <v>264</v>
      </c>
      <c r="C152" s="116">
        <f>[1]KV_9.1.sz.mell!C152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40">
        <f t="shared" si="38"/>
        <v>0</v>
      </c>
    </row>
    <row r="153" spans="1:11" ht="12.75" customHeight="1" thickBot="1">
      <c r="A153" s="341" t="s">
        <v>265</v>
      </c>
      <c r="B153" s="160" t="s">
        <v>266</v>
      </c>
      <c r="C153" s="116">
        <f>[1]KV_9.1.sz.mell!C153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40">
        <f t="shared" si="38"/>
        <v>0</v>
      </c>
    </row>
    <row r="154" spans="1:11" ht="12" customHeight="1" thickBot="1">
      <c r="A154" s="149" t="s">
        <v>267</v>
      </c>
      <c r="B154" s="160" t="s">
        <v>268</v>
      </c>
      <c r="C154" s="125">
        <f>[1]KV_9.1.sz.mell!C154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0</v>
      </c>
      <c r="H154" s="125">
        <f t="shared" si="39"/>
        <v>0</v>
      </c>
      <c r="I154" s="125">
        <f t="shared" si="39"/>
        <v>0</v>
      </c>
      <c r="J154" s="125">
        <f t="shared" si="39"/>
        <v>0</v>
      </c>
      <c r="K154" s="342">
        <f t="shared" si="39"/>
        <v>218677998</v>
      </c>
    </row>
    <row r="155" spans="1:11" ht="15.2" customHeight="1" thickBot="1">
      <c r="A155" s="343" t="s">
        <v>269</v>
      </c>
      <c r="B155" s="163" t="s">
        <v>270</v>
      </c>
      <c r="C155" s="125">
        <f>[1]KV_9.1.sz.mell!C155</f>
        <v>889149435</v>
      </c>
      <c r="D155" s="125">
        <f t="shared" ref="D155:K155" si="40">+D128+D154</f>
        <v>151170399</v>
      </c>
      <c r="E155" s="125">
        <f t="shared" si="40"/>
        <v>0</v>
      </c>
      <c r="F155" s="125">
        <f t="shared" si="40"/>
        <v>0</v>
      </c>
      <c r="G155" s="125">
        <f t="shared" si="40"/>
        <v>0</v>
      </c>
      <c r="H155" s="125">
        <f t="shared" si="40"/>
        <v>0</v>
      </c>
      <c r="I155" s="125">
        <f t="shared" si="40"/>
        <v>0</v>
      </c>
      <c r="J155" s="125">
        <f t="shared" si="40"/>
        <v>151170399</v>
      </c>
      <c r="K155" s="342">
        <f t="shared" si="40"/>
        <v>1040319834</v>
      </c>
    </row>
    <row r="156" spans="1:11" ht="13.5" thickBot="1">
      <c r="C156" s="346">
        <f>[1]KV_9.1.sz.mell!C156</f>
        <v>0</v>
      </c>
      <c r="D156" s="346"/>
      <c r="E156" s="346"/>
      <c r="F156" s="346"/>
      <c r="G156" s="346"/>
      <c r="H156" s="346"/>
      <c r="I156" s="347"/>
      <c r="J156" s="347"/>
      <c r="K156" s="347">
        <f>K90-K155</f>
        <v>0</v>
      </c>
    </row>
    <row r="157" spans="1:11" ht="15.2" customHeight="1" thickBot="1">
      <c r="A157" s="348" t="s">
        <v>399</v>
      </c>
      <c r="B157" s="349"/>
      <c r="C157" s="350">
        <f>[1]KV_9.1.sz.mell!C157</f>
        <v>12</v>
      </c>
      <c r="D157" s="351"/>
      <c r="E157" s="351"/>
      <c r="F157" s="351"/>
      <c r="G157" s="351"/>
      <c r="H157" s="351"/>
      <c r="I157" s="352"/>
      <c r="J157" s="353">
        <f>D157+E157+F157+G157+H157+I157</f>
        <v>0</v>
      </c>
      <c r="K157" s="340">
        <f>C157+J157</f>
        <v>12</v>
      </c>
    </row>
    <row r="158" spans="1:11" ht="14.45" customHeight="1" thickBot="1">
      <c r="A158" s="348" t="s">
        <v>400</v>
      </c>
      <c r="B158" s="349"/>
      <c r="C158" s="350">
        <f>[1]KV_9.1.sz.mell!C158</f>
        <v>112</v>
      </c>
      <c r="D158" s="351"/>
      <c r="E158" s="351"/>
      <c r="F158" s="351"/>
      <c r="G158" s="351"/>
      <c r="H158" s="351"/>
      <c r="I158" s="352"/>
      <c r="J158" s="353">
        <f>D158+E158+F158+G158+H158+I158</f>
        <v>0</v>
      </c>
      <c r="K158" s="340">
        <f>C158+J158</f>
        <v>112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opLeftCell="A73" zoomScale="120" zoomScaleNormal="120" zoomScaleSheetLayoutView="100" workbookViewId="0">
      <selection activeCell="E83" sqref="E83"/>
    </sheetView>
  </sheetViews>
  <sheetFormatPr defaultRowHeight="12.75"/>
  <cols>
    <col min="1" max="1" width="12.5" style="344" customWidth="1"/>
    <col min="2" max="2" width="62" style="345" customWidth="1"/>
    <col min="3" max="3" width="15.83203125" style="354" customWidth="1"/>
    <col min="4" max="7" width="14.83203125" style="354" customWidth="1"/>
    <col min="8" max="9" width="14.83203125" style="165" customWidth="1"/>
    <col min="10" max="11" width="15.83203125" style="165" customWidth="1"/>
    <col min="12" max="256" width="9.33203125" style="165"/>
    <col min="257" max="257" width="12.5" style="165" customWidth="1"/>
    <col min="258" max="258" width="62" style="165" customWidth="1"/>
    <col min="259" max="259" width="15.83203125" style="165" customWidth="1"/>
    <col min="260" max="265" width="14.83203125" style="165" customWidth="1"/>
    <col min="266" max="267" width="15.83203125" style="165" customWidth="1"/>
    <col min="268" max="512" width="9.33203125" style="165"/>
    <col min="513" max="513" width="12.5" style="165" customWidth="1"/>
    <col min="514" max="514" width="62" style="165" customWidth="1"/>
    <col min="515" max="515" width="15.83203125" style="165" customWidth="1"/>
    <col min="516" max="521" width="14.83203125" style="165" customWidth="1"/>
    <col min="522" max="523" width="15.83203125" style="165" customWidth="1"/>
    <col min="524" max="768" width="9.33203125" style="165"/>
    <col min="769" max="769" width="12.5" style="165" customWidth="1"/>
    <col min="770" max="770" width="62" style="165" customWidth="1"/>
    <col min="771" max="771" width="15.83203125" style="165" customWidth="1"/>
    <col min="772" max="777" width="14.83203125" style="165" customWidth="1"/>
    <col min="778" max="779" width="15.83203125" style="165" customWidth="1"/>
    <col min="780" max="1024" width="9.33203125" style="165"/>
    <col min="1025" max="1025" width="12.5" style="165" customWidth="1"/>
    <col min="1026" max="1026" width="62" style="165" customWidth="1"/>
    <col min="1027" max="1027" width="15.83203125" style="165" customWidth="1"/>
    <col min="1028" max="1033" width="14.83203125" style="165" customWidth="1"/>
    <col min="1034" max="1035" width="15.83203125" style="165" customWidth="1"/>
    <col min="1036" max="1280" width="9.33203125" style="165"/>
    <col min="1281" max="1281" width="12.5" style="165" customWidth="1"/>
    <col min="1282" max="1282" width="62" style="165" customWidth="1"/>
    <col min="1283" max="1283" width="15.83203125" style="165" customWidth="1"/>
    <col min="1284" max="1289" width="14.83203125" style="165" customWidth="1"/>
    <col min="1290" max="1291" width="15.83203125" style="165" customWidth="1"/>
    <col min="1292" max="1536" width="9.33203125" style="165"/>
    <col min="1537" max="1537" width="12.5" style="165" customWidth="1"/>
    <col min="1538" max="1538" width="62" style="165" customWidth="1"/>
    <col min="1539" max="1539" width="15.83203125" style="165" customWidth="1"/>
    <col min="1540" max="1545" width="14.83203125" style="165" customWidth="1"/>
    <col min="1546" max="1547" width="15.83203125" style="165" customWidth="1"/>
    <col min="1548" max="1792" width="9.33203125" style="165"/>
    <col min="1793" max="1793" width="12.5" style="165" customWidth="1"/>
    <col min="1794" max="1794" width="62" style="165" customWidth="1"/>
    <col min="1795" max="1795" width="15.83203125" style="165" customWidth="1"/>
    <col min="1796" max="1801" width="14.83203125" style="165" customWidth="1"/>
    <col min="1802" max="1803" width="15.83203125" style="165" customWidth="1"/>
    <col min="1804" max="2048" width="9.33203125" style="165"/>
    <col min="2049" max="2049" width="12.5" style="165" customWidth="1"/>
    <col min="2050" max="2050" width="62" style="165" customWidth="1"/>
    <col min="2051" max="2051" width="15.83203125" style="165" customWidth="1"/>
    <col min="2052" max="2057" width="14.83203125" style="165" customWidth="1"/>
    <col min="2058" max="2059" width="15.83203125" style="165" customWidth="1"/>
    <col min="2060" max="2304" width="9.33203125" style="165"/>
    <col min="2305" max="2305" width="12.5" style="165" customWidth="1"/>
    <col min="2306" max="2306" width="62" style="165" customWidth="1"/>
    <col min="2307" max="2307" width="15.83203125" style="165" customWidth="1"/>
    <col min="2308" max="2313" width="14.83203125" style="165" customWidth="1"/>
    <col min="2314" max="2315" width="15.83203125" style="165" customWidth="1"/>
    <col min="2316" max="2560" width="9.33203125" style="165"/>
    <col min="2561" max="2561" width="12.5" style="165" customWidth="1"/>
    <col min="2562" max="2562" width="62" style="165" customWidth="1"/>
    <col min="2563" max="2563" width="15.83203125" style="165" customWidth="1"/>
    <col min="2564" max="2569" width="14.83203125" style="165" customWidth="1"/>
    <col min="2570" max="2571" width="15.83203125" style="165" customWidth="1"/>
    <col min="2572" max="2816" width="9.33203125" style="165"/>
    <col min="2817" max="2817" width="12.5" style="165" customWidth="1"/>
    <col min="2818" max="2818" width="62" style="165" customWidth="1"/>
    <col min="2819" max="2819" width="15.83203125" style="165" customWidth="1"/>
    <col min="2820" max="2825" width="14.83203125" style="165" customWidth="1"/>
    <col min="2826" max="2827" width="15.83203125" style="165" customWidth="1"/>
    <col min="2828" max="3072" width="9.33203125" style="165"/>
    <col min="3073" max="3073" width="12.5" style="165" customWidth="1"/>
    <col min="3074" max="3074" width="62" style="165" customWidth="1"/>
    <col min="3075" max="3075" width="15.83203125" style="165" customWidth="1"/>
    <col min="3076" max="3081" width="14.83203125" style="165" customWidth="1"/>
    <col min="3082" max="3083" width="15.83203125" style="165" customWidth="1"/>
    <col min="3084" max="3328" width="9.33203125" style="165"/>
    <col min="3329" max="3329" width="12.5" style="165" customWidth="1"/>
    <col min="3330" max="3330" width="62" style="165" customWidth="1"/>
    <col min="3331" max="3331" width="15.83203125" style="165" customWidth="1"/>
    <col min="3332" max="3337" width="14.83203125" style="165" customWidth="1"/>
    <col min="3338" max="3339" width="15.83203125" style="165" customWidth="1"/>
    <col min="3340" max="3584" width="9.33203125" style="165"/>
    <col min="3585" max="3585" width="12.5" style="165" customWidth="1"/>
    <col min="3586" max="3586" width="62" style="165" customWidth="1"/>
    <col min="3587" max="3587" width="15.83203125" style="165" customWidth="1"/>
    <col min="3588" max="3593" width="14.83203125" style="165" customWidth="1"/>
    <col min="3594" max="3595" width="15.83203125" style="165" customWidth="1"/>
    <col min="3596" max="3840" width="9.33203125" style="165"/>
    <col min="3841" max="3841" width="12.5" style="165" customWidth="1"/>
    <col min="3842" max="3842" width="62" style="165" customWidth="1"/>
    <col min="3843" max="3843" width="15.83203125" style="165" customWidth="1"/>
    <col min="3844" max="3849" width="14.83203125" style="165" customWidth="1"/>
    <col min="3850" max="3851" width="15.83203125" style="165" customWidth="1"/>
    <col min="3852" max="4096" width="9.33203125" style="165"/>
    <col min="4097" max="4097" width="12.5" style="165" customWidth="1"/>
    <col min="4098" max="4098" width="62" style="165" customWidth="1"/>
    <col min="4099" max="4099" width="15.83203125" style="165" customWidth="1"/>
    <col min="4100" max="4105" width="14.83203125" style="165" customWidth="1"/>
    <col min="4106" max="4107" width="15.83203125" style="165" customWidth="1"/>
    <col min="4108" max="4352" width="9.33203125" style="165"/>
    <col min="4353" max="4353" width="12.5" style="165" customWidth="1"/>
    <col min="4354" max="4354" width="62" style="165" customWidth="1"/>
    <col min="4355" max="4355" width="15.83203125" style="165" customWidth="1"/>
    <col min="4356" max="4361" width="14.83203125" style="165" customWidth="1"/>
    <col min="4362" max="4363" width="15.83203125" style="165" customWidth="1"/>
    <col min="4364" max="4608" width="9.33203125" style="165"/>
    <col min="4609" max="4609" width="12.5" style="165" customWidth="1"/>
    <col min="4610" max="4610" width="62" style="165" customWidth="1"/>
    <col min="4611" max="4611" width="15.83203125" style="165" customWidth="1"/>
    <col min="4612" max="4617" width="14.83203125" style="165" customWidth="1"/>
    <col min="4618" max="4619" width="15.83203125" style="165" customWidth="1"/>
    <col min="4620" max="4864" width="9.33203125" style="165"/>
    <col min="4865" max="4865" width="12.5" style="165" customWidth="1"/>
    <col min="4866" max="4866" width="62" style="165" customWidth="1"/>
    <col min="4867" max="4867" width="15.83203125" style="165" customWidth="1"/>
    <col min="4868" max="4873" width="14.83203125" style="165" customWidth="1"/>
    <col min="4874" max="4875" width="15.83203125" style="165" customWidth="1"/>
    <col min="4876" max="5120" width="9.33203125" style="165"/>
    <col min="5121" max="5121" width="12.5" style="165" customWidth="1"/>
    <col min="5122" max="5122" width="62" style="165" customWidth="1"/>
    <col min="5123" max="5123" width="15.83203125" style="165" customWidth="1"/>
    <col min="5124" max="5129" width="14.83203125" style="165" customWidth="1"/>
    <col min="5130" max="5131" width="15.83203125" style="165" customWidth="1"/>
    <col min="5132" max="5376" width="9.33203125" style="165"/>
    <col min="5377" max="5377" width="12.5" style="165" customWidth="1"/>
    <col min="5378" max="5378" width="62" style="165" customWidth="1"/>
    <col min="5379" max="5379" width="15.83203125" style="165" customWidth="1"/>
    <col min="5380" max="5385" width="14.83203125" style="165" customWidth="1"/>
    <col min="5386" max="5387" width="15.83203125" style="165" customWidth="1"/>
    <col min="5388" max="5632" width="9.33203125" style="165"/>
    <col min="5633" max="5633" width="12.5" style="165" customWidth="1"/>
    <col min="5634" max="5634" width="62" style="165" customWidth="1"/>
    <col min="5635" max="5635" width="15.83203125" style="165" customWidth="1"/>
    <col min="5636" max="5641" width="14.83203125" style="165" customWidth="1"/>
    <col min="5642" max="5643" width="15.83203125" style="165" customWidth="1"/>
    <col min="5644" max="5888" width="9.33203125" style="165"/>
    <col min="5889" max="5889" width="12.5" style="165" customWidth="1"/>
    <col min="5890" max="5890" width="62" style="165" customWidth="1"/>
    <col min="5891" max="5891" width="15.83203125" style="165" customWidth="1"/>
    <col min="5892" max="5897" width="14.83203125" style="165" customWidth="1"/>
    <col min="5898" max="5899" width="15.83203125" style="165" customWidth="1"/>
    <col min="5900" max="6144" width="9.33203125" style="165"/>
    <col min="6145" max="6145" width="12.5" style="165" customWidth="1"/>
    <col min="6146" max="6146" width="62" style="165" customWidth="1"/>
    <col min="6147" max="6147" width="15.83203125" style="165" customWidth="1"/>
    <col min="6148" max="6153" width="14.83203125" style="165" customWidth="1"/>
    <col min="6154" max="6155" width="15.83203125" style="165" customWidth="1"/>
    <col min="6156" max="6400" width="9.33203125" style="165"/>
    <col min="6401" max="6401" width="12.5" style="165" customWidth="1"/>
    <col min="6402" max="6402" width="62" style="165" customWidth="1"/>
    <col min="6403" max="6403" width="15.83203125" style="165" customWidth="1"/>
    <col min="6404" max="6409" width="14.83203125" style="165" customWidth="1"/>
    <col min="6410" max="6411" width="15.83203125" style="165" customWidth="1"/>
    <col min="6412" max="6656" width="9.33203125" style="165"/>
    <col min="6657" max="6657" width="12.5" style="165" customWidth="1"/>
    <col min="6658" max="6658" width="62" style="165" customWidth="1"/>
    <col min="6659" max="6659" width="15.83203125" style="165" customWidth="1"/>
    <col min="6660" max="6665" width="14.83203125" style="165" customWidth="1"/>
    <col min="6666" max="6667" width="15.83203125" style="165" customWidth="1"/>
    <col min="6668" max="6912" width="9.33203125" style="165"/>
    <col min="6913" max="6913" width="12.5" style="165" customWidth="1"/>
    <col min="6914" max="6914" width="62" style="165" customWidth="1"/>
    <col min="6915" max="6915" width="15.83203125" style="165" customWidth="1"/>
    <col min="6916" max="6921" width="14.83203125" style="165" customWidth="1"/>
    <col min="6922" max="6923" width="15.83203125" style="165" customWidth="1"/>
    <col min="6924" max="7168" width="9.33203125" style="165"/>
    <col min="7169" max="7169" width="12.5" style="165" customWidth="1"/>
    <col min="7170" max="7170" width="62" style="165" customWidth="1"/>
    <col min="7171" max="7171" width="15.83203125" style="165" customWidth="1"/>
    <col min="7172" max="7177" width="14.83203125" style="165" customWidth="1"/>
    <col min="7178" max="7179" width="15.83203125" style="165" customWidth="1"/>
    <col min="7180" max="7424" width="9.33203125" style="165"/>
    <col min="7425" max="7425" width="12.5" style="165" customWidth="1"/>
    <col min="7426" max="7426" width="62" style="165" customWidth="1"/>
    <col min="7427" max="7427" width="15.83203125" style="165" customWidth="1"/>
    <col min="7428" max="7433" width="14.83203125" style="165" customWidth="1"/>
    <col min="7434" max="7435" width="15.83203125" style="165" customWidth="1"/>
    <col min="7436" max="7680" width="9.33203125" style="165"/>
    <col min="7681" max="7681" width="12.5" style="165" customWidth="1"/>
    <col min="7682" max="7682" width="62" style="165" customWidth="1"/>
    <col min="7683" max="7683" width="15.83203125" style="165" customWidth="1"/>
    <col min="7684" max="7689" width="14.83203125" style="165" customWidth="1"/>
    <col min="7690" max="7691" width="15.83203125" style="165" customWidth="1"/>
    <col min="7692" max="7936" width="9.33203125" style="165"/>
    <col min="7937" max="7937" width="12.5" style="165" customWidth="1"/>
    <col min="7938" max="7938" width="62" style="165" customWidth="1"/>
    <col min="7939" max="7939" width="15.83203125" style="165" customWidth="1"/>
    <col min="7940" max="7945" width="14.83203125" style="165" customWidth="1"/>
    <col min="7946" max="7947" width="15.83203125" style="165" customWidth="1"/>
    <col min="7948" max="8192" width="9.33203125" style="165"/>
    <col min="8193" max="8193" width="12.5" style="165" customWidth="1"/>
    <col min="8194" max="8194" width="62" style="165" customWidth="1"/>
    <col min="8195" max="8195" width="15.83203125" style="165" customWidth="1"/>
    <col min="8196" max="8201" width="14.83203125" style="165" customWidth="1"/>
    <col min="8202" max="8203" width="15.83203125" style="165" customWidth="1"/>
    <col min="8204" max="8448" width="9.33203125" style="165"/>
    <col min="8449" max="8449" width="12.5" style="165" customWidth="1"/>
    <col min="8450" max="8450" width="62" style="165" customWidth="1"/>
    <col min="8451" max="8451" width="15.83203125" style="165" customWidth="1"/>
    <col min="8452" max="8457" width="14.83203125" style="165" customWidth="1"/>
    <col min="8458" max="8459" width="15.83203125" style="165" customWidth="1"/>
    <col min="8460" max="8704" width="9.33203125" style="165"/>
    <col min="8705" max="8705" width="12.5" style="165" customWidth="1"/>
    <col min="8706" max="8706" width="62" style="165" customWidth="1"/>
    <col min="8707" max="8707" width="15.83203125" style="165" customWidth="1"/>
    <col min="8708" max="8713" width="14.83203125" style="165" customWidth="1"/>
    <col min="8714" max="8715" width="15.83203125" style="165" customWidth="1"/>
    <col min="8716" max="8960" width="9.33203125" style="165"/>
    <col min="8961" max="8961" width="12.5" style="165" customWidth="1"/>
    <col min="8962" max="8962" width="62" style="165" customWidth="1"/>
    <col min="8963" max="8963" width="15.83203125" style="165" customWidth="1"/>
    <col min="8964" max="8969" width="14.83203125" style="165" customWidth="1"/>
    <col min="8970" max="8971" width="15.83203125" style="165" customWidth="1"/>
    <col min="8972" max="9216" width="9.33203125" style="165"/>
    <col min="9217" max="9217" width="12.5" style="165" customWidth="1"/>
    <col min="9218" max="9218" width="62" style="165" customWidth="1"/>
    <col min="9219" max="9219" width="15.83203125" style="165" customWidth="1"/>
    <col min="9220" max="9225" width="14.83203125" style="165" customWidth="1"/>
    <col min="9226" max="9227" width="15.83203125" style="165" customWidth="1"/>
    <col min="9228" max="9472" width="9.33203125" style="165"/>
    <col min="9473" max="9473" width="12.5" style="165" customWidth="1"/>
    <col min="9474" max="9474" width="62" style="165" customWidth="1"/>
    <col min="9475" max="9475" width="15.83203125" style="165" customWidth="1"/>
    <col min="9476" max="9481" width="14.83203125" style="165" customWidth="1"/>
    <col min="9482" max="9483" width="15.83203125" style="165" customWidth="1"/>
    <col min="9484" max="9728" width="9.33203125" style="165"/>
    <col min="9729" max="9729" width="12.5" style="165" customWidth="1"/>
    <col min="9730" max="9730" width="62" style="165" customWidth="1"/>
    <col min="9731" max="9731" width="15.83203125" style="165" customWidth="1"/>
    <col min="9732" max="9737" width="14.83203125" style="165" customWidth="1"/>
    <col min="9738" max="9739" width="15.83203125" style="165" customWidth="1"/>
    <col min="9740" max="9984" width="9.33203125" style="165"/>
    <col min="9985" max="9985" width="12.5" style="165" customWidth="1"/>
    <col min="9986" max="9986" width="62" style="165" customWidth="1"/>
    <col min="9987" max="9987" width="15.83203125" style="165" customWidth="1"/>
    <col min="9988" max="9993" width="14.83203125" style="165" customWidth="1"/>
    <col min="9994" max="9995" width="15.83203125" style="165" customWidth="1"/>
    <col min="9996" max="10240" width="9.33203125" style="165"/>
    <col min="10241" max="10241" width="12.5" style="165" customWidth="1"/>
    <col min="10242" max="10242" width="62" style="165" customWidth="1"/>
    <col min="10243" max="10243" width="15.83203125" style="165" customWidth="1"/>
    <col min="10244" max="10249" width="14.83203125" style="165" customWidth="1"/>
    <col min="10250" max="10251" width="15.83203125" style="165" customWidth="1"/>
    <col min="10252" max="10496" width="9.33203125" style="165"/>
    <col min="10497" max="10497" width="12.5" style="165" customWidth="1"/>
    <col min="10498" max="10498" width="62" style="165" customWidth="1"/>
    <col min="10499" max="10499" width="15.83203125" style="165" customWidth="1"/>
    <col min="10500" max="10505" width="14.83203125" style="165" customWidth="1"/>
    <col min="10506" max="10507" width="15.83203125" style="165" customWidth="1"/>
    <col min="10508" max="10752" width="9.33203125" style="165"/>
    <col min="10753" max="10753" width="12.5" style="165" customWidth="1"/>
    <col min="10754" max="10754" width="62" style="165" customWidth="1"/>
    <col min="10755" max="10755" width="15.83203125" style="165" customWidth="1"/>
    <col min="10756" max="10761" width="14.83203125" style="165" customWidth="1"/>
    <col min="10762" max="10763" width="15.83203125" style="165" customWidth="1"/>
    <col min="10764" max="11008" width="9.33203125" style="165"/>
    <col min="11009" max="11009" width="12.5" style="165" customWidth="1"/>
    <col min="11010" max="11010" width="62" style="165" customWidth="1"/>
    <col min="11011" max="11011" width="15.83203125" style="165" customWidth="1"/>
    <col min="11012" max="11017" width="14.83203125" style="165" customWidth="1"/>
    <col min="11018" max="11019" width="15.83203125" style="165" customWidth="1"/>
    <col min="11020" max="11264" width="9.33203125" style="165"/>
    <col min="11265" max="11265" width="12.5" style="165" customWidth="1"/>
    <col min="11266" max="11266" width="62" style="165" customWidth="1"/>
    <col min="11267" max="11267" width="15.83203125" style="165" customWidth="1"/>
    <col min="11268" max="11273" width="14.83203125" style="165" customWidth="1"/>
    <col min="11274" max="11275" width="15.83203125" style="165" customWidth="1"/>
    <col min="11276" max="11520" width="9.33203125" style="165"/>
    <col min="11521" max="11521" width="12.5" style="165" customWidth="1"/>
    <col min="11522" max="11522" width="62" style="165" customWidth="1"/>
    <col min="11523" max="11523" width="15.83203125" style="165" customWidth="1"/>
    <col min="11524" max="11529" width="14.83203125" style="165" customWidth="1"/>
    <col min="11530" max="11531" width="15.83203125" style="165" customWidth="1"/>
    <col min="11532" max="11776" width="9.33203125" style="165"/>
    <col min="11777" max="11777" width="12.5" style="165" customWidth="1"/>
    <col min="11778" max="11778" width="62" style="165" customWidth="1"/>
    <col min="11779" max="11779" width="15.83203125" style="165" customWidth="1"/>
    <col min="11780" max="11785" width="14.83203125" style="165" customWidth="1"/>
    <col min="11786" max="11787" width="15.83203125" style="165" customWidth="1"/>
    <col min="11788" max="12032" width="9.33203125" style="165"/>
    <col min="12033" max="12033" width="12.5" style="165" customWidth="1"/>
    <col min="12034" max="12034" width="62" style="165" customWidth="1"/>
    <col min="12035" max="12035" width="15.83203125" style="165" customWidth="1"/>
    <col min="12036" max="12041" width="14.83203125" style="165" customWidth="1"/>
    <col min="12042" max="12043" width="15.83203125" style="165" customWidth="1"/>
    <col min="12044" max="12288" width="9.33203125" style="165"/>
    <col min="12289" max="12289" width="12.5" style="165" customWidth="1"/>
    <col min="12290" max="12290" width="62" style="165" customWidth="1"/>
    <col min="12291" max="12291" width="15.83203125" style="165" customWidth="1"/>
    <col min="12292" max="12297" width="14.83203125" style="165" customWidth="1"/>
    <col min="12298" max="12299" width="15.83203125" style="165" customWidth="1"/>
    <col min="12300" max="12544" width="9.33203125" style="165"/>
    <col min="12545" max="12545" width="12.5" style="165" customWidth="1"/>
    <col min="12546" max="12546" width="62" style="165" customWidth="1"/>
    <col min="12547" max="12547" width="15.83203125" style="165" customWidth="1"/>
    <col min="12548" max="12553" width="14.83203125" style="165" customWidth="1"/>
    <col min="12554" max="12555" width="15.83203125" style="165" customWidth="1"/>
    <col min="12556" max="12800" width="9.33203125" style="165"/>
    <col min="12801" max="12801" width="12.5" style="165" customWidth="1"/>
    <col min="12802" max="12802" width="62" style="165" customWidth="1"/>
    <col min="12803" max="12803" width="15.83203125" style="165" customWidth="1"/>
    <col min="12804" max="12809" width="14.83203125" style="165" customWidth="1"/>
    <col min="12810" max="12811" width="15.83203125" style="165" customWidth="1"/>
    <col min="12812" max="13056" width="9.33203125" style="165"/>
    <col min="13057" max="13057" width="12.5" style="165" customWidth="1"/>
    <col min="13058" max="13058" width="62" style="165" customWidth="1"/>
    <col min="13059" max="13059" width="15.83203125" style="165" customWidth="1"/>
    <col min="13060" max="13065" width="14.83203125" style="165" customWidth="1"/>
    <col min="13066" max="13067" width="15.83203125" style="165" customWidth="1"/>
    <col min="13068" max="13312" width="9.33203125" style="165"/>
    <col min="13313" max="13313" width="12.5" style="165" customWidth="1"/>
    <col min="13314" max="13314" width="62" style="165" customWidth="1"/>
    <col min="13315" max="13315" width="15.83203125" style="165" customWidth="1"/>
    <col min="13316" max="13321" width="14.83203125" style="165" customWidth="1"/>
    <col min="13322" max="13323" width="15.83203125" style="165" customWidth="1"/>
    <col min="13324" max="13568" width="9.33203125" style="165"/>
    <col min="13569" max="13569" width="12.5" style="165" customWidth="1"/>
    <col min="13570" max="13570" width="62" style="165" customWidth="1"/>
    <col min="13571" max="13571" width="15.83203125" style="165" customWidth="1"/>
    <col min="13572" max="13577" width="14.83203125" style="165" customWidth="1"/>
    <col min="13578" max="13579" width="15.83203125" style="165" customWidth="1"/>
    <col min="13580" max="13824" width="9.33203125" style="165"/>
    <col min="13825" max="13825" width="12.5" style="165" customWidth="1"/>
    <col min="13826" max="13826" width="62" style="165" customWidth="1"/>
    <col min="13827" max="13827" width="15.83203125" style="165" customWidth="1"/>
    <col min="13828" max="13833" width="14.83203125" style="165" customWidth="1"/>
    <col min="13834" max="13835" width="15.83203125" style="165" customWidth="1"/>
    <col min="13836" max="14080" width="9.33203125" style="165"/>
    <col min="14081" max="14081" width="12.5" style="165" customWidth="1"/>
    <col min="14082" max="14082" width="62" style="165" customWidth="1"/>
    <col min="14083" max="14083" width="15.83203125" style="165" customWidth="1"/>
    <col min="14084" max="14089" width="14.83203125" style="165" customWidth="1"/>
    <col min="14090" max="14091" width="15.83203125" style="165" customWidth="1"/>
    <col min="14092" max="14336" width="9.33203125" style="165"/>
    <col min="14337" max="14337" width="12.5" style="165" customWidth="1"/>
    <col min="14338" max="14338" width="62" style="165" customWidth="1"/>
    <col min="14339" max="14339" width="15.83203125" style="165" customWidth="1"/>
    <col min="14340" max="14345" width="14.83203125" style="165" customWidth="1"/>
    <col min="14346" max="14347" width="15.83203125" style="165" customWidth="1"/>
    <col min="14348" max="14592" width="9.33203125" style="165"/>
    <col min="14593" max="14593" width="12.5" style="165" customWidth="1"/>
    <col min="14594" max="14594" width="62" style="165" customWidth="1"/>
    <col min="14595" max="14595" width="15.83203125" style="165" customWidth="1"/>
    <col min="14596" max="14601" width="14.83203125" style="165" customWidth="1"/>
    <col min="14602" max="14603" width="15.83203125" style="165" customWidth="1"/>
    <col min="14604" max="14848" width="9.33203125" style="165"/>
    <col min="14849" max="14849" width="12.5" style="165" customWidth="1"/>
    <col min="14850" max="14850" width="62" style="165" customWidth="1"/>
    <col min="14851" max="14851" width="15.83203125" style="165" customWidth="1"/>
    <col min="14852" max="14857" width="14.83203125" style="165" customWidth="1"/>
    <col min="14858" max="14859" width="15.83203125" style="165" customWidth="1"/>
    <col min="14860" max="15104" width="9.33203125" style="165"/>
    <col min="15105" max="15105" width="12.5" style="165" customWidth="1"/>
    <col min="15106" max="15106" width="62" style="165" customWidth="1"/>
    <col min="15107" max="15107" width="15.83203125" style="165" customWidth="1"/>
    <col min="15108" max="15113" width="14.83203125" style="165" customWidth="1"/>
    <col min="15114" max="15115" width="15.83203125" style="165" customWidth="1"/>
    <col min="15116" max="15360" width="9.33203125" style="165"/>
    <col min="15361" max="15361" width="12.5" style="165" customWidth="1"/>
    <col min="15362" max="15362" width="62" style="165" customWidth="1"/>
    <col min="15363" max="15363" width="15.83203125" style="165" customWidth="1"/>
    <col min="15364" max="15369" width="14.83203125" style="165" customWidth="1"/>
    <col min="15370" max="15371" width="15.83203125" style="165" customWidth="1"/>
    <col min="15372" max="15616" width="9.33203125" style="165"/>
    <col min="15617" max="15617" width="12.5" style="165" customWidth="1"/>
    <col min="15618" max="15618" width="62" style="165" customWidth="1"/>
    <col min="15619" max="15619" width="15.83203125" style="165" customWidth="1"/>
    <col min="15620" max="15625" width="14.83203125" style="165" customWidth="1"/>
    <col min="15626" max="15627" width="15.83203125" style="165" customWidth="1"/>
    <col min="15628" max="15872" width="9.33203125" style="165"/>
    <col min="15873" max="15873" width="12.5" style="165" customWidth="1"/>
    <col min="15874" max="15874" width="62" style="165" customWidth="1"/>
    <col min="15875" max="15875" width="15.83203125" style="165" customWidth="1"/>
    <col min="15876" max="15881" width="14.83203125" style="165" customWidth="1"/>
    <col min="15882" max="15883" width="15.83203125" style="165" customWidth="1"/>
    <col min="15884" max="16128" width="9.33203125" style="165"/>
    <col min="16129" max="16129" width="12.5" style="165" customWidth="1"/>
    <col min="16130" max="16130" width="62" style="165" customWidth="1"/>
    <col min="16131" max="16131" width="15.83203125" style="165" customWidth="1"/>
    <col min="16132" max="16137" width="14.83203125" style="165" customWidth="1"/>
    <col min="16138" max="16139" width="15.83203125" style="165" customWidth="1"/>
    <col min="16140" max="16384" width="9.33203125" style="165"/>
  </cols>
  <sheetData>
    <row r="1" spans="1:11" s="276" customFormat="1" ht="16.5" customHeight="1" thickBot="1">
      <c r="A1" s="275"/>
      <c r="B1" s="488" t="str">
        <f>CONCATENATE("6.1.1. melléklet ",[1]RM_ALAPADATOK!A7," ",[1]RM_ALAPADATOK!B7," ",[1]RM_ALAPADATOK!C7," ",[1]RM_ALAPADATOK!D7," ",[1]RM_ALAPADATOK!E7," ",[1]RM_ALAPADATOK!F7," ",[1]RM_ALAPADATOK!G7," ",[1]RM_ALAPADATOK!H7)</f>
        <v>6.1.1. melléklet a … / 2020. ( ……. ) önkormányzati rendelethez</v>
      </c>
      <c r="C1" s="489"/>
      <c r="D1" s="489"/>
      <c r="E1" s="489"/>
      <c r="F1" s="489"/>
      <c r="G1" s="489"/>
      <c r="H1" s="489"/>
      <c r="I1" s="489"/>
      <c r="J1" s="489"/>
      <c r="K1" s="489"/>
    </row>
    <row r="2" spans="1:11" s="279" customFormat="1" ht="21.2" customHeight="1" thickBot="1">
      <c r="A2" s="277" t="s">
        <v>278</v>
      </c>
      <c r="B2" s="490" t="str">
        <f>CONCATENATE([1]RM_ALAPADATOK!A3)</f>
        <v>Levelek Nagyközség Önkormányzata</v>
      </c>
      <c r="C2" s="491"/>
      <c r="D2" s="491"/>
      <c r="E2" s="491"/>
      <c r="F2" s="491"/>
      <c r="G2" s="491"/>
      <c r="H2" s="491"/>
      <c r="I2" s="492"/>
      <c r="J2" s="493"/>
      <c r="K2" s="355" t="s">
        <v>377</v>
      </c>
    </row>
    <row r="3" spans="1:11" s="279" customFormat="1" ht="36.75" thickBot="1">
      <c r="A3" s="277" t="s">
        <v>375</v>
      </c>
      <c r="B3" s="494" t="s">
        <v>401</v>
      </c>
      <c r="C3" s="495"/>
      <c r="D3" s="495"/>
      <c r="E3" s="495"/>
      <c r="F3" s="495"/>
      <c r="G3" s="495"/>
      <c r="H3" s="495"/>
      <c r="I3" s="496"/>
      <c r="J3" s="497"/>
      <c r="K3" s="278" t="s">
        <v>402</v>
      </c>
    </row>
    <row r="4" spans="1:11" s="284" customFormat="1" ht="15.95" customHeight="1" thickBot="1">
      <c r="A4" s="280"/>
      <c r="B4" s="280"/>
      <c r="C4" s="281"/>
      <c r="D4" s="281"/>
      <c r="E4" s="281"/>
      <c r="F4" s="281"/>
      <c r="G4" s="281"/>
      <c r="H4" s="282"/>
      <c r="I4" s="282"/>
      <c r="J4" s="282"/>
      <c r="K4" s="283" t="str">
        <f>CONCATENATE([1]RM_2.2.sz.mell.!I2)</f>
        <v>Forintban!</v>
      </c>
    </row>
    <row r="5" spans="1:11" ht="40.5" customHeight="1" thickBot="1">
      <c r="A5" s="285" t="s">
        <v>378</v>
      </c>
      <c r="B5" s="286" t="s">
        <v>379</v>
      </c>
      <c r="C5" s="287" t="str">
        <f>CONCATENATE([1]RM_1.1.sz.mell.!C9:K9)</f>
        <v>Eredetielőirányzat</v>
      </c>
      <c r="D5" s="288" t="str">
        <f>CONCATENATE([1]RM_1.1.sz.mell.!D9)</f>
        <v xml:space="preserve">1 . sz. módosítás </v>
      </c>
      <c r="E5" s="288" t="str">
        <f>CONCATENATE([1]RM_1.1.sz.mell.!E9)</f>
        <v xml:space="preserve">… . sz. módosítás </v>
      </c>
      <c r="F5" s="288" t="str">
        <f>CONCATENATE([1]RM_1.1.sz.mell.!F9)</f>
        <v xml:space="preserve">… . sz. módosítás </v>
      </c>
      <c r="G5" s="288" t="str">
        <f>CONCATENATE([1]RM_1.1.sz.mell.!G9)</f>
        <v xml:space="preserve">… . sz. módosítás </v>
      </c>
      <c r="H5" s="288" t="str">
        <f>CONCATENATE([1]RM_1.1.sz.mell.!H9)</f>
        <v xml:space="preserve">… . sz. módosítás </v>
      </c>
      <c r="I5" s="288" t="str">
        <f>CONCATENATE([1]RM_1.1.sz.mell.!I9)</f>
        <v xml:space="preserve">… . sz. módosítás </v>
      </c>
      <c r="J5" s="288" t="s">
        <v>8</v>
      </c>
      <c r="K5" s="289" t="str">
        <f>CONCATENATE([1]RM_1.1.sz.mell.!K9)</f>
        <v>….számú módosítás utáni előirányzat</v>
      </c>
    </row>
    <row r="6" spans="1:11" s="295" customFormat="1" ht="12.95" customHeight="1" thickBot="1">
      <c r="A6" s="290" t="s">
        <v>10</v>
      </c>
      <c r="B6" s="291" t="s">
        <v>11</v>
      </c>
      <c r="C6" s="292" t="s">
        <v>12</v>
      </c>
      <c r="D6" s="292" t="s">
        <v>13</v>
      </c>
      <c r="E6" s="293" t="s">
        <v>14</v>
      </c>
      <c r="F6" s="293" t="s">
        <v>15</v>
      </c>
      <c r="G6" s="293" t="s">
        <v>16</v>
      </c>
      <c r="H6" s="293" t="s">
        <v>17</v>
      </c>
      <c r="I6" s="293" t="s">
        <v>18</v>
      </c>
      <c r="J6" s="293" t="s">
        <v>19</v>
      </c>
      <c r="K6" s="294" t="s">
        <v>20</v>
      </c>
    </row>
    <row r="7" spans="1:11" s="295" customFormat="1" ht="15.95" customHeight="1" thickBot="1">
      <c r="A7" s="498" t="s">
        <v>276</v>
      </c>
      <c r="B7" s="499"/>
      <c r="C7" s="499"/>
      <c r="D7" s="499"/>
      <c r="E7" s="499"/>
      <c r="F7" s="499"/>
      <c r="G7" s="499"/>
      <c r="H7" s="499"/>
      <c r="I7" s="499"/>
      <c r="J7" s="499"/>
      <c r="K7" s="500"/>
    </row>
    <row r="8" spans="1:11" s="295" customFormat="1" ht="12" customHeight="1" thickBot="1">
      <c r="A8" s="149" t="s">
        <v>21</v>
      </c>
      <c r="B8" s="141" t="s">
        <v>22</v>
      </c>
      <c r="C8" s="109">
        <f>[1]KV_9.1.1.sz.mell!C8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  <c r="I8" s="17">
        <f t="shared" si="0"/>
        <v>0</v>
      </c>
      <c r="J8" s="17">
        <f>+J9+J10+J11+J12+J13+J14</f>
        <v>0</v>
      </c>
      <c r="K8" s="296">
        <f>+K9+K10+K11+K12+K13+K14</f>
        <v>302940936</v>
      </c>
    </row>
    <row r="9" spans="1:11" s="299" customFormat="1" ht="12" customHeight="1">
      <c r="A9" s="297" t="s">
        <v>23</v>
      </c>
      <c r="B9" s="142" t="s">
        <v>24</v>
      </c>
      <c r="C9" s="136">
        <f>[1]KV_9.1.1.sz.mell!C9</f>
        <v>98199795</v>
      </c>
      <c r="D9" s="41"/>
      <c r="E9" s="41"/>
      <c r="F9" s="41"/>
      <c r="G9" s="41"/>
      <c r="H9" s="41"/>
      <c r="I9" s="23"/>
      <c r="J9" s="22">
        <f>D9+E9+F9+G9+H9+I9</f>
        <v>0</v>
      </c>
      <c r="K9" s="298">
        <f t="shared" ref="K9:K14" si="1">C9+J9</f>
        <v>98199795</v>
      </c>
    </row>
    <row r="10" spans="1:11" s="301" customFormat="1" ht="12" customHeight="1">
      <c r="A10" s="300" t="s">
        <v>25</v>
      </c>
      <c r="B10" s="143" t="s">
        <v>26</v>
      </c>
      <c r="C10" s="137">
        <f>[1]KV_9.1.1.sz.mell!C10</f>
        <v>74395850</v>
      </c>
      <c r="D10" s="33"/>
      <c r="E10" s="33"/>
      <c r="F10" s="33"/>
      <c r="G10" s="33"/>
      <c r="H10" s="33"/>
      <c r="I10" s="28"/>
      <c r="J10" s="22">
        <f t="shared" ref="J10:J64" si="2">D10+E10+F10+G10+H10+I10</f>
        <v>0</v>
      </c>
      <c r="K10" s="298">
        <f t="shared" si="1"/>
        <v>74395850</v>
      </c>
    </row>
    <row r="11" spans="1:11" s="301" customFormat="1" ht="12" customHeight="1">
      <c r="A11" s="300" t="s">
        <v>27</v>
      </c>
      <c r="B11" s="143" t="s">
        <v>28</v>
      </c>
      <c r="C11" s="137">
        <f>[1]KV_9.1.1.sz.mell!C11</f>
        <v>112395775</v>
      </c>
      <c r="D11" s="33"/>
      <c r="E11" s="33"/>
      <c r="F11" s="33"/>
      <c r="G11" s="33"/>
      <c r="H11" s="33"/>
      <c r="I11" s="28"/>
      <c r="J11" s="22">
        <f t="shared" si="2"/>
        <v>0</v>
      </c>
      <c r="K11" s="298">
        <f t="shared" si="1"/>
        <v>112395775</v>
      </c>
    </row>
    <row r="12" spans="1:11" s="301" customFormat="1" ht="12" customHeight="1">
      <c r="A12" s="300" t="s">
        <v>29</v>
      </c>
      <c r="B12" s="143" t="s">
        <v>30</v>
      </c>
      <c r="C12" s="137">
        <f>[1]KV_9.1.1.sz.mell!C12</f>
        <v>3742992</v>
      </c>
      <c r="D12" s="33"/>
      <c r="E12" s="33"/>
      <c r="F12" s="33"/>
      <c r="G12" s="33"/>
      <c r="H12" s="33"/>
      <c r="I12" s="28"/>
      <c r="J12" s="22">
        <f t="shared" si="2"/>
        <v>0</v>
      </c>
      <c r="K12" s="298">
        <f t="shared" si="1"/>
        <v>3742992</v>
      </c>
    </row>
    <row r="13" spans="1:11" s="301" customFormat="1" ht="12" customHeight="1">
      <c r="A13" s="300" t="s">
        <v>31</v>
      </c>
      <c r="B13" s="143" t="s">
        <v>380</v>
      </c>
      <c r="C13" s="137">
        <f>[1]KV_9.1.1.sz.mell!C13</f>
        <v>14206524</v>
      </c>
      <c r="D13" s="33"/>
      <c r="E13" s="33"/>
      <c r="F13" s="33"/>
      <c r="G13" s="33"/>
      <c r="H13" s="33"/>
      <c r="I13" s="28"/>
      <c r="J13" s="22">
        <f t="shared" si="2"/>
        <v>0</v>
      </c>
      <c r="K13" s="298">
        <f t="shared" si="1"/>
        <v>14206524</v>
      </c>
    </row>
    <row r="14" spans="1:11" s="299" customFormat="1" ht="12" customHeight="1" thickBot="1">
      <c r="A14" s="302" t="s">
        <v>33</v>
      </c>
      <c r="B14" s="147" t="s">
        <v>34</v>
      </c>
      <c r="C14" s="137">
        <f>[1]KV_9.1.1.sz.mell!C14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298">
        <f t="shared" si="1"/>
        <v>0</v>
      </c>
    </row>
    <row r="15" spans="1:11" s="299" customFormat="1" ht="12" customHeight="1" thickBot="1">
      <c r="A15" s="149" t="s">
        <v>35</v>
      </c>
      <c r="B15" s="146" t="s">
        <v>36</v>
      </c>
      <c r="C15" s="109">
        <f>[1]KV_9.1.1.sz.mell!C15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0</v>
      </c>
      <c r="H15" s="109">
        <f t="shared" si="3"/>
        <v>0</v>
      </c>
      <c r="I15" s="17">
        <f t="shared" si="3"/>
        <v>0</v>
      </c>
      <c r="J15" s="17">
        <f t="shared" si="3"/>
        <v>134056111</v>
      </c>
      <c r="K15" s="296">
        <f t="shared" si="3"/>
        <v>161125636</v>
      </c>
    </row>
    <row r="16" spans="1:11" s="299" customFormat="1" ht="12" customHeight="1">
      <c r="A16" s="297" t="s">
        <v>37</v>
      </c>
      <c r="B16" s="142" t="s">
        <v>38</v>
      </c>
      <c r="C16" s="136">
        <f>[1]KV_9.1.1.sz.mell!C16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298">
        <f t="shared" ref="K16:K21" si="4">C16+J16</f>
        <v>0</v>
      </c>
    </row>
    <row r="17" spans="1:11" s="299" customFormat="1" ht="12" customHeight="1">
      <c r="A17" s="300" t="s">
        <v>39</v>
      </c>
      <c r="B17" s="143" t="s">
        <v>40</v>
      </c>
      <c r="C17" s="137">
        <f>[1]KV_9.1.1.sz.mell!C17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303">
        <f t="shared" si="4"/>
        <v>0</v>
      </c>
    </row>
    <row r="18" spans="1:11" s="299" customFormat="1" ht="12" customHeight="1">
      <c r="A18" s="300" t="s">
        <v>41</v>
      </c>
      <c r="B18" s="143" t="s">
        <v>42</v>
      </c>
      <c r="C18" s="137">
        <f>[1]KV_9.1.1.sz.mell!C18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303">
        <f t="shared" si="4"/>
        <v>0</v>
      </c>
    </row>
    <row r="19" spans="1:11" s="299" customFormat="1" ht="12" customHeight="1">
      <c r="A19" s="300" t="s">
        <v>43</v>
      </c>
      <c r="B19" s="143" t="s">
        <v>44</v>
      </c>
      <c r="C19" s="137">
        <f>[1]KV_9.1.1.sz.mell!C19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303">
        <f t="shared" si="4"/>
        <v>0</v>
      </c>
    </row>
    <row r="20" spans="1:11" s="299" customFormat="1" ht="12" customHeight="1">
      <c r="A20" s="300" t="s">
        <v>45</v>
      </c>
      <c r="B20" s="143" t="s">
        <v>46</v>
      </c>
      <c r="C20" s="137">
        <f>[1]KV_9.1.1.sz.mell!C20</f>
        <v>27069525</v>
      </c>
      <c r="D20" s="33">
        <v>134056111</v>
      </c>
      <c r="E20" s="33"/>
      <c r="F20" s="33"/>
      <c r="G20" s="33"/>
      <c r="H20" s="33"/>
      <c r="I20" s="28"/>
      <c r="J20" s="27">
        <f t="shared" si="2"/>
        <v>134056111</v>
      </c>
      <c r="K20" s="303">
        <f t="shared" si="4"/>
        <v>161125636</v>
      </c>
    </row>
    <row r="21" spans="1:11" s="301" customFormat="1" ht="12" customHeight="1" thickBot="1">
      <c r="A21" s="302" t="s">
        <v>47</v>
      </c>
      <c r="B21" s="147" t="s">
        <v>48</v>
      </c>
      <c r="C21" s="138">
        <f>[1]KV_9.1.1.sz.mell!C21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304">
        <f t="shared" si="4"/>
        <v>0</v>
      </c>
    </row>
    <row r="22" spans="1:11" s="301" customFormat="1" ht="12" customHeight="1" thickBot="1">
      <c r="A22" s="149" t="s">
        <v>49</v>
      </c>
      <c r="B22" s="141" t="s">
        <v>50</v>
      </c>
      <c r="C22" s="109">
        <f>[1]KV_9.1.1.sz.mell!C22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  <c r="I22" s="17">
        <f t="shared" si="5"/>
        <v>0</v>
      </c>
      <c r="J22" s="17">
        <f t="shared" si="5"/>
        <v>8327800</v>
      </c>
      <c r="K22" s="296">
        <f t="shared" si="5"/>
        <v>8327800</v>
      </c>
    </row>
    <row r="23" spans="1:11" s="301" customFormat="1" ht="12" customHeight="1">
      <c r="A23" s="297" t="s">
        <v>51</v>
      </c>
      <c r="B23" s="142" t="s">
        <v>52</v>
      </c>
      <c r="C23" s="136">
        <f>[1]KV_9.1.1.sz.mell!C23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298">
        <f t="shared" ref="K23:K28" si="6">C23+J23</f>
        <v>0</v>
      </c>
    </row>
    <row r="24" spans="1:11" s="299" customFormat="1" ht="12" customHeight="1">
      <c r="A24" s="300" t="s">
        <v>53</v>
      </c>
      <c r="B24" s="143" t="s">
        <v>54</v>
      </c>
      <c r="C24" s="137">
        <f>[1]KV_9.1.1.sz.mell!C24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303">
        <f t="shared" si="6"/>
        <v>0</v>
      </c>
    </row>
    <row r="25" spans="1:11" s="301" customFormat="1" ht="12" customHeight="1">
      <c r="A25" s="300" t="s">
        <v>55</v>
      </c>
      <c r="B25" s="143" t="s">
        <v>56</v>
      </c>
      <c r="C25" s="137">
        <f>[1]KV_9.1.1.sz.mell!C25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303">
        <f t="shared" si="6"/>
        <v>0</v>
      </c>
    </row>
    <row r="26" spans="1:11" s="301" customFormat="1" ht="12" customHeight="1">
      <c r="A26" s="300" t="s">
        <v>57</v>
      </c>
      <c r="B26" s="143" t="s">
        <v>58</v>
      </c>
      <c r="C26" s="137">
        <f>[1]KV_9.1.1.sz.mell!C26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303">
        <f t="shared" si="6"/>
        <v>0</v>
      </c>
    </row>
    <row r="27" spans="1:11" s="301" customFormat="1" ht="12" customHeight="1">
      <c r="A27" s="300" t="s">
        <v>59</v>
      </c>
      <c r="B27" s="143" t="s">
        <v>60</v>
      </c>
      <c r="C27" s="137">
        <f>[1]KV_9.1.1.sz.mell!C27</f>
        <v>0</v>
      </c>
      <c r="D27" s="33">
        <v>8327800</v>
      </c>
      <c r="E27" s="33"/>
      <c r="F27" s="33"/>
      <c r="G27" s="33"/>
      <c r="H27" s="33"/>
      <c r="I27" s="28"/>
      <c r="J27" s="27">
        <f t="shared" si="2"/>
        <v>8327800</v>
      </c>
      <c r="K27" s="303">
        <f t="shared" si="6"/>
        <v>8327800</v>
      </c>
    </row>
    <row r="28" spans="1:11" s="301" customFormat="1" ht="12" customHeight="1" thickBot="1">
      <c r="A28" s="302" t="s">
        <v>61</v>
      </c>
      <c r="B28" s="147" t="s">
        <v>62</v>
      </c>
      <c r="C28" s="138">
        <f>[1]KV_9.1.1.sz.mell!C28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304">
        <f t="shared" si="6"/>
        <v>0</v>
      </c>
    </row>
    <row r="29" spans="1:11" s="301" customFormat="1" ht="12" customHeight="1" thickBot="1">
      <c r="A29" s="149" t="s">
        <v>63</v>
      </c>
      <c r="B29" s="141" t="s">
        <v>64</v>
      </c>
      <c r="C29" s="39">
        <f>[1]KV_9.1.1.sz.mell!C29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305">
        <f t="shared" si="7"/>
        <v>46050000</v>
      </c>
    </row>
    <row r="30" spans="1:11" s="301" customFormat="1" ht="12" customHeight="1">
      <c r="A30" s="297" t="s">
        <v>65</v>
      </c>
      <c r="B30" s="142" t="str">
        <f>[1]RM_1.1.sz.mell.!B33</f>
        <v>Építményadó</v>
      </c>
      <c r="C30" s="22">
        <f>[1]KV_9.1.1.sz.mell!C30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98">
        <f t="shared" ref="K30:K36" si="8">C30+J30</f>
        <v>0</v>
      </c>
    </row>
    <row r="31" spans="1:11" s="301" customFormat="1" ht="12" customHeight="1">
      <c r="A31" s="300" t="s">
        <v>66</v>
      </c>
      <c r="B31" s="142" t="str">
        <f>[1]RM_1.1.sz.mell.!B34</f>
        <v>Idegenforgalmi adó</v>
      </c>
      <c r="C31" s="27">
        <f>[1]KV_9.1.1.sz.mell!C31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303">
        <f t="shared" si="8"/>
        <v>800000</v>
      </c>
    </row>
    <row r="32" spans="1:11" s="301" customFormat="1" ht="12" customHeight="1">
      <c r="A32" s="300" t="s">
        <v>67</v>
      </c>
      <c r="B32" s="142" t="str">
        <f>[1]RM_1.1.sz.mell.!B35</f>
        <v>Iparűzési adó</v>
      </c>
      <c r="C32" s="27">
        <f>[1]KV_9.1.1.sz.mell!C32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303">
        <f t="shared" si="8"/>
        <v>35000000</v>
      </c>
    </row>
    <row r="33" spans="1:11" s="301" customFormat="1" ht="12" customHeight="1">
      <c r="A33" s="300" t="s">
        <v>68</v>
      </c>
      <c r="B33" s="142" t="str">
        <f>[1]RM_1.1.sz.mell.!B36</f>
        <v xml:space="preserve">Talajterhelési díj </v>
      </c>
      <c r="C33" s="27">
        <f>[1]KV_9.1.1.sz.mell!C33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303">
        <f t="shared" si="8"/>
        <v>250000</v>
      </c>
    </row>
    <row r="34" spans="1:11" s="301" customFormat="1" ht="12" customHeight="1">
      <c r="A34" s="300" t="s">
        <v>69</v>
      </c>
      <c r="B34" s="142" t="str">
        <f>[1]RM_1.1.sz.mell.!B37</f>
        <v>Gépjárműadó</v>
      </c>
      <c r="C34" s="27">
        <f>[1]KV_9.1.1.sz.mell!C34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303">
        <f t="shared" si="8"/>
        <v>0</v>
      </c>
    </row>
    <row r="35" spans="1:11" s="301" customFormat="1" ht="12" customHeight="1">
      <c r="A35" s="300" t="s">
        <v>70</v>
      </c>
      <c r="B35" s="142" t="str">
        <f>[1]RM_1.1.sz.mell.!B38</f>
        <v>Egyéb adó</v>
      </c>
      <c r="C35" s="27">
        <f>[1]KV_9.1.1.sz.mell!C35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303">
        <f t="shared" si="8"/>
        <v>2500000</v>
      </c>
    </row>
    <row r="36" spans="1:11" s="301" customFormat="1" ht="12" customHeight="1" thickBot="1">
      <c r="A36" s="302" t="s">
        <v>71</v>
      </c>
      <c r="B36" s="142" t="str">
        <f>[1]RM_1.1.sz.mell.!B39</f>
        <v>Kommunális adó</v>
      </c>
      <c r="C36" s="34">
        <f>[1]KV_9.1.1.sz.mell!C36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304">
        <f t="shared" si="8"/>
        <v>7500000</v>
      </c>
    </row>
    <row r="37" spans="1:11" s="301" customFormat="1" ht="12" customHeight="1" thickBot="1">
      <c r="A37" s="149" t="s">
        <v>72</v>
      </c>
      <c r="B37" s="141" t="s">
        <v>73</v>
      </c>
      <c r="C37" s="109">
        <f>[1]KV_9.1.1.sz.mell!C37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296">
        <f t="shared" si="9"/>
        <v>65199586</v>
      </c>
    </row>
    <row r="38" spans="1:11" s="301" customFormat="1" ht="12" customHeight="1">
      <c r="A38" s="297" t="s">
        <v>74</v>
      </c>
      <c r="B38" s="142" t="s">
        <v>75</v>
      </c>
      <c r="C38" s="136">
        <f>[1]KV_9.1.1.sz.mell!C38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298">
        <f t="shared" ref="K38:K48" si="10">C38+J38</f>
        <v>38005072</v>
      </c>
    </row>
    <row r="39" spans="1:11" s="301" customFormat="1" ht="12" customHeight="1">
      <c r="A39" s="300" t="s">
        <v>76</v>
      </c>
      <c r="B39" s="143" t="s">
        <v>77</v>
      </c>
      <c r="C39" s="137">
        <f>[1]KV_9.1.1.sz.mell!C39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303">
        <f t="shared" si="10"/>
        <v>3481440</v>
      </c>
    </row>
    <row r="40" spans="1:11" s="301" customFormat="1" ht="12" customHeight="1">
      <c r="A40" s="300" t="s">
        <v>78</v>
      </c>
      <c r="B40" s="143" t="s">
        <v>79</v>
      </c>
      <c r="C40" s="137">
        <f>[1]KV_9.1.1.sz.mell!C40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303">
        <f t="shared" si="10"/>
        <v>1760000</v>
      </c>
    </row>
    <row r="41" spans="1:11" s="301" customFormat="1" ht="12" customHeight="1">
      <c r="A41" s="300" t="s">
        <v>80</v>
      </c>
      <c r="B41" s="143" t="s">
        <v>81</v>
      </c>
      <c r="C41" s="137">
        <f>[1]KV_9.1.1.sz.mell!C41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303">
        <f t="shared" si="10"/>
        <v>0</v>
      </c>
    </row>
    <row r="42" spans="1:11" s="301" customFormat="1" ht="12" customHeight="1">
      <c r="A42" s="300" t="s">
        <v>82</v>
      </c>
      <c r="B42" s="143" t="s">
        <v>83</v>
      </c>
      <c r="C42" s="137">
        <f>[1]KV_9.1.1.sz.mell!C42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303">
        <f t="shared" si="10"/>
        <v>0</v>
      </c>
    </row>
    <row r="43" spans="1:11" s="301" customFormat="1" ht="12" customHeight="1">
      <c r="A43" s="300" t="s">
        <v>84</v>
      </c>
      <c r="B43" s="143" t="s">
        <v>85</v>
      </c>
      <c r="C43" s="137">
        <f>[1]KV_9.1.1.sz.mell!C43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303">
        <f t="shared" si="10"/>
        <v>9776569</v>
      </c>
    </row>
    <row r="44" spans="1:11" s="301" customFormat="1" ht="12" customHeight="1">
      <c r="A44" s="300" t="s">
        <v>86</v>
      </c>
      <c r="B44" s="143" t="s">
        <v>87</v>
      </c>
      <c r="C44" s="137">
        <f>[1]KV_9.1.1.sz.mell!C44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303">
        <f t="shared" si="10"/>
        <v>9104847</v>
      </c>
    </row>
    <row r="45" spans="1:11" s="301" customFormat="1" ht="12" customHeight="1">
      <c r="A45" s="300" t="s">
        <v>88</v>
      </c>
      <c r="B45" s="143" t="s">
        <v>381</v>
      </c>
      <c r="C45" s="137">
        <f>[1]KV_9.1.1.sz.mell!C45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303">
        <f t="shared" si="10"/>
        <v>0</v>
      </c>
    </row>
    <row r="46" spans="1:11" s="301" customFormat="1" ht="12" customHeight="1">
      <c r="A46" s="300" t="s">
        <v>90</v>
      </c>
      <c r="B46" s="143" t="s">
        <v>91</v>
      </c>
      <c r="C46" s="306">
        <f>[1]KV_9.1.1.sz.mell!C46</f>
        <v>0</v>
      </c>
      <c r="D46" s="307"/>
      <c r="E46" s="307"/>
      <c r="F46" s="307"/>
      <c r="G46" s="307"/>
      <c r="H46" s="307"/>
      <c r="I46" s="43"/>
      <c r="J46" s="42">
        <f t="shared" si="2"/>
        <v>0</v>
      </c>
      <c r="K46" s="308">
        <f t="shared" si="10"/>
        <v>0</v>
      </c>
    </row>
    <row r="47" spans="1:11" s="301" customFormat="1" ht="12" customHeight="1">
      <c r="A47" s="302" t="s">
        <v>92</v>
      </c>
      <c r="B47" s="147" t="s">
        <v>93</v>
      </c>
      <c r="C47" s="309">
        <f>[1]KV_9.1.1.sz.mell!C47</f>
        <v>0</v>
      </c>
      <c r="D47" s="310"/>
      <c r="E47" s="310"/>
      <c r="F47" s="310"/>
      <c r="G47" s="310"/>
      <c r="H47" s="310"/>
      <c r="I47" s="47"/>
      <c r="J47" s="46">
        <f t="shared" si="2"/>
        <v>0</v>
      </c>
      <c r="K47" s="311">
        <f t="shared" si="10"/>
        <v>0</v>
      </c>
    </row>
    <row r="48" spans="1:11" s="301" customFormat="1" ht="12" customHeight="1" thickBot="1">
      <c r="A48" s="302" t="s">
        <v>94</v>
      </c>
      <c r="B48" s="147" t="s">
        <v>95</v>
      </c>
      <c r="C48" s="309">
        <f>[1]KV_9.1.1.sz.mell!C48</f>
        <v>3071658</v>
      </c>
      <c r="D48" s="310"/>
      <c r="E48" s="310"/>
      <c r="F48" s="310"/>
      <c r="G48" s="310"/>
      <c r="H48" s="310"/>
      <c r="I48" s="47"/>
      <c r="J48" s="46">
        <f t="shared" si="2"/>
        <v>0</v>
      </c>
      <c r="K48" s="311">
        <f t="shared" si="10"/>
        <v>3071658</v>
      </c>
    </row>
    <row r="49" spans="1:11" s="301" customFormat="1" ht="12" customHeight="1" thickBot="1">
      <c r="A49" s="149" t="s">
        <v>96</v>
      </c>
      <c r="B49" s="141" t="s">
        <v>97</v>
      </c>
      <c r="C49" s="109">
        <f>[1]KV_9.1.1.sz.mell!C49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296">
        <f t="shared" si="11"/>
        <v>0</v>
      </c>
    </row>
    <row r="50" spans="1:11" s="301" customFormat="1" ht="12" customHeight="1">
      <c r="A50" s="297" t="s">
        <v>98</v>
      </c>
      <c r="B50" s="142" t="s">
        <v>99</v>
      </c>
      <c r="C50" s="312">
        <f>[1]KV_9.1.1.sz.mell!C50</f>
        <v>0</v>
      </c>
      <c r="D50" s="313"/>
      <c r="E50" s="313"/>
      <c r="F50" s="313"/>
      <c r="G50" s="313"/>
      <c r="H50" s="313"/>
      <c r="I50" s="44"/>
      <c r="J50" s="45">
        <f t="shared" si="2"/>
        <v>0</v>
      </c>
      <c r="K50" s="314">
        <f>C50+J50</f>
        <v>0</v>
      </c>
    </row>
    <row r="51" spans="1:11" s="301" customFormat="1" ht="12" customHeight="1">
      <c r="A51" s="300" t="s">
        <v>100</v>
      </c>
      <c r="B51" s="143" t="s">
        <v>101</v>
      </c>
      <c r="C51" s="306">
        <f>[1]KV_9.1.1.sz.mell!C51</f>
        <v>0</v>
      </c>
      <c r="D51" s="307"/>
      <c r="E51" s="307"/>
      <c r="F51" s="307"/>
      <c r="G51" s="307"/>
      <c r="H51" s="307"/>
      <c r="I51" s="43"/>
      <c r="J51" s="42">
        <f t="shared" si="2"/>
        <v>0</v>
      </c>
      <c r="K51" s="308">
        <f>C51+J51</f>
        <v>0</v>
      </c>
    </row>
    <row r="52" spans="1:11" s="301" customFormat="1" ht="12" customHeight="1">
      <c r="A52" s="300" t="s">
        <v>102</v>
      </c>
      <c r="B52" s="143" t="s">
        <v>103</v>
      </c>
      <c r="C52" s="306">
        <f>[1]KV_9.1.1.sz.mell!C52</f>
        <v>0</v>
      </c>
      <c r="D52" s="307"/>
      <c r="E52" s="307"/>
      <c r="F52" s="307"/>
      <c r="G52" s="307"/>
      <c r="H52" s="307"/>
      <c r="I52" s="43"/>
      <c r="J52" s="42">
        <f t="shared" si="2"/>
        <v>0</v>
      </c>
      <c r="K52" s="308">
        <f>C52+J52</f>
        <v>0</v>
      </c>
    </row>
    <row r="53" spans="1:11" s="301" customFormat="1" ht="12" customHeight="1">
      <c r="A53" s="300" t="s">
        <v>104</v>
      </c>
      <c r="B53" s="143" t="s">
        <v>105</v>
      </c>
      <c r="C53" s="306">
        <f>[1]KV_9.1.1.sz.mell!C53</f>
        <v>0</v>
      </c>
      <c r="D53" s="307"/>
      <c r="E53" s="307"/>
      <c r="F53" s="307"/>
      <c r="G53" s="307"/>
      <c r="H53" s="307"/>
      <c r="I53" s="43"/>
      <c r="J53" s="42">
        <f t="shared" si="2"/>
        <v>0</v>
      </c>
      <c r="K53" s="308">
        <f>C53+J53</f>
        <v>0</v>
      </c>
    </row>
    <row r="54" spans="1:11" s="301" customFormat="1" ht="12" customHeight="1" thickBot="1">
      <c r="A54" s="315" t="s">
        <v>106</v>
      </c>
      <c r="B54" s="316" t="s">
        <v>107</v>
      </c>
      <c r="C54" s="317">
        <f>[1]KV_9.1.1.sz.mell!C54</f>
        <v>0</v>
      </c>
      <c r="D54" s="318"/>
      <c r="E54" s="318"/>
      <c r="F54" s="318"/>
      <c r="G54" s="318"/>
      <c r="H54" s="318"/>
      <c r="I54" s="53"/>
      <c r="J54" s="52">
        <f t="shared" si="2"/>
        <v>0</v>
      </c>
      <c r="K54" s="319">
        <f>C54+J54</f>
        <v>0</v>
      </c>
    </row>
    <row r="55" spans="1:11" s="301" customFormat="1" ht="12" customHeight="1" thickBot="1">
      <c r="A55" s="149" t="s">
        <v>108</v>
      </c>
      <c r="B55" s="141" t="s">
        <v>109</v>
      </c>
      <c r="C55" s="109">
        <f>[1]KV_9.1.1.sz.mell!C55</f>
        <v>3607000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7">
        <f t="shared" si="12"/>
        <v>0</v>
      </c>
      <c r="J55" s="17">
        <f t="shared" si="12"/>
        <v>0</v>
      </c>
      <c r="K55" s="296">
        <f t="shared" si="12"/>
        <v>3607000</v>
      </c>
    </row>
    <row r="56" spans="1:11" s="301" customFormat="1" ht="12" customHeight="1">
      <c r="A56" s="297" t="s">
        <v>110</v>
      </c>
      <c r="B56" s="142" t="s">
        <v>111</v>
      </c>
      <c r="C56" s="136">
        <f>[1]KV_9.1.1.sz.mell!C56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298">
        <f>C56+J56</f>
        <v>0</v>
      </c>
    </row>
    <row r="57" spans="1:11" s="301" customFormat="1" ht="12" customHeight="1">
      <c r="A57" s="300" t="s">
        <v>112</v>
      </c>
      <c r="B57" s="143" t="s">
        <v>113</v>
      </c>
      <c r="C57" s="137">
        <f>[1]KV_9.1.1.sz.mell!C57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303">
        <f>C57+J57</f>
        <v>0</v>
      </c>
    </row>
    <row r="58" spans="1:11" s="301" customFormat="1" ht="12" customHeight="1">
      <c r="A58" s="300" t="s">
        <v>114</v>
      </c>
      <c r="B58" s="143" t="s">
        <v>115</v>
      </c>
      <c r="C58" s="137">
        <f>[1]KV_9.1.1.sz.mell!C58</f>
        <v>3607000</v>
      </c>
      <c r="D58" s="33"/>
      <c r="E58" s="33"/>
      <c r="F58" s="33"/>
      <c r="G58" s="33"/>
      <c r="H58" s="33"/>
      <c r="I58" s="28"/>
      <c r="J58" s="27">
        <f t="shared" si="2"/>
        <v>0</v>
      </c>
      <c r="K58" s="303">
        <f>C58+J58</f>
        <v>3607000</v>
      </c>
    </row>
    <row r="59" spans="1:11" s="301" customFormat="1" ht="12" customHeight="1" thickBot="1">
      <c r="A59" s="302" t="s">
        <v>116</v>
      </c>
      <c r="B59" s="147" t="s">
        <v>117</v>
      </c>
      <c r="C59" s="138">
        <f>[1]KV_9.1.1.sz.mell!C59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304">
        <f>C59+J59</f>
        <v>0</v>
      </c>
    </row>
    <row r="60" spans="1:11" s="301" customFormat="1" ht="12" customHeight="1" thickBot="1">
      <c r="A60" s="149" t="s">
        <v>118</v>
      </c>
      <c r="B60" s="146" t="s">
        <v>119</v>
      </c>
      <c r="C60" s="109">
        <f>[1]KV_9.1.1.sz.mell!C60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296">
        <f t="shared" si="13"/>
        <v>0</v>
      </c>
    </row>
    <row r="61" spans="1:11" s="301" customFormat="1" ht="12" customHeight="1">
      <c r="A61" s="297" t="s">
        <v>120</v>
      </c>
      <c r="B61" s="142" t="s">
        <v>121</v>
      </c>
      <c r="C61" s="306">
        <f>[1]KV_9.1.1.sz.mell!C61</f>
        <v>0</v>
      </c>
      <c r="D61" s="307"/>
      <c r="E61" s="307"/>
      <c r="F61" s="307"/>
      <c r="G61" s="307"/>
      <c r="H61" s="307"/>
      <c r="I61" s="43"/>
      <c r="J61" s="42">
        <f t="shared" si="2"/>
        <v>0</v>
      </c>
      <c r="K61" s="308">
        <f>C61+J61</f>
        <v>0</v>
      </c>
    </row>
    <row r="62" spans="1:11" s="301" customFormat="1" ht="12" customHeight="1">
      <c r="A62" s="300" t="s">
        <v>122</v>
      </c>
      <c r="B62" s="143" t="s">
        <v>123</v>
      </c>
      <c r="C62" s="306">
        <f>[1]KV_9.1.1.sz.mell!C62</f>
        <v>0</v>
      </c>
      <c r="D62" s="307"/>
      <c r="E62" s="307"/>
      <c r="F62" s="307"/>
      <c r="G62" s="307"/>
      <c r="H62" s="307"/>
      <c r="I62" s="43"/>
      <c r="J62" s="42">
        <f t="shared" si="2"/>
        <v>0</v>
      </c>
      <c r="K62" s="308">
        <f>C62+J62</f>
        <v>0</v>
      </c>
    </row>
    <row r="63" spans="1:11" s="301" customFormat="1" ht="12" customHeight="1">
      <c r="A63" s="300" t="s">
        <v>124</v>
      </c>
      <c r="B63" s="143" t="s">
        <v>125</v>
      </c>
      <c r="C63" s="306">
        <f>[1]KV_9.1.1.sz.mell!C63</f>
        <v>0</v>
      </c>
      <c r="D63" s="307"/>
      <c r="E63" s="307"/>
      <c r="F63" s="307"/>
      <c r="G63" s="307"/>
      <c r="H63" s="307"/>
      <c r="I63" s="43"/>
      <c r="J63" s="42">
        <f t="shared" si="2"/>
        <v>0</v>
      </c>
      <c r="K63" s="308">
        <f>C63+J63</f>
        <v>0</v>
      </c>
    </row>
    <row r="64" spans="1:11" s="301" customFormat="1" ht="12" customHeight="1" thickBot="1">
      <c r="A64" s="302" t="s">
        <v>126</v>
      </c>
      <c r="B64" s="147" t="s">
        <v>127</v>
      </c>
      <c r="C64" s="306">
        <f>[1]KV_9.1.1.sz.mell!C64</f>
        <v>0</v>
      </c>
      <c r="D64" s="307"/>
      <c r="E64" s="307"/>
      <c r="F64" s="307"/>
      <c r="G64" s="307"/>
      <c r="H64" s="307"/>
      <c r="I64" s="43"/>
      <c r="J64" s="42">
        <f t="shared" si="2"/>
        <v>0</v>
      </c>
      <c r="K64" s="308">
        <f>C64+J64</f>
        <v>0</v>
      </c>
    </row>
    <row r="65" spans="1:11" s="301" customFormat="1" ht="12" customHeight="1" thickBot="1">
      <c r="A65" s="149" t="s">
        <v>265</v>
      </c>
      <c r="B65" s="141" t="s">
        <v>129</v>
      </c>
      <c r="C65" s="112">
        <f>[1]KV_9.1.1.sz.mell!C65</f>
        <v>436080559</v>
      </c>
      <c r="D65" s="112">
        <f t="shared" ref="D65:K65" si="14">+D8+D15+D22+D29+D37+D49+D55+D60</f>
        <v>151170399</v>
      </c>
      <c r="E65" s="112">
        <f t="shared" si="14"/>
        <v>0</v>
      </c>
      <c r="F65" s="112">
        <f t="shared" si="14"/>
        <v>0</v>
      </c>
      <c r="G65" s="112">
        <f t="shared" si="14"/>
        <v>0</v>
      </c>
      <c r="H65" s="112">
        <f t="shared" si="14"/>
        <v>0</v>
      </c>
      <c r="I65" s="39">
        <f t="shared" si="14"/>
        <v>0</v>
      </c>
      <c r="J65" s="39">
        <f t="shared" si="14"/>
        <v>151170399</v>
      </c>
      <c r="K65" s="305">
        <f t="shared" si="14"/>
        <v>587250958</v>
      </c>
    </row>
    <row r="66" spans="1:11" s="301" customFormat="1" ht="12" customHeight="1" thickBot="1">
      <c r="A66" s="320" t="s">
        <v>382</v>
      </c>
      <c r="B66" s="146" t="s">
        <v>131</v>
      </c>
      <c r="C66" s="109">
        <f>[1]KV_9.1.1.sz.mell!C66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296">
        <f t="shared" si="15"/>
        <v>0</v>
      </c>
    </row>
    <row r="67" spans="1:11" s="301" customFormat="1" ht="12" customHeight="1">
      <c r="A67" s="297" t="s">
        <v>132</v>
      </c>
      <c r="B67" s="142" t="s">
        <v>133</v>
      </c>
      <c r="C67" s="306">
        <f>[1]KV_9.1.1.sz.mell!C67</f>
        <v>0</v>
      </c>
      <c r="D67" s="307"/>
      <c r="E67" s="307"/>
      <c r="F67" s="307"/>
      <c r="G67" s="307"/>
      <c r="H67" s="307"/>
      <c r="I67" s="43"/>
      <c r="J67" s="42">
        <f>D67+E67+F67+G67+H67+I67</f>
        <v>0</v>
      </c>
      <c r="K67" s="308">
        <f>C67+J67</f>
        <v>0</v>
      </c>
    </row>
    <row r="68" spans="1:11" s="301" customFormat="1" ht="12" customHeight="1">
      <c r="A68" s="300" t="s">
        <v>134</v>
      </c>
      <c r="B68" s="143" t="s">
        <v>135</v>
      </c>
      <c r="C68" s="306">
        <f>[1]KV_9.1.1.sz.mell!C68</f>
        <v>0</v>
      </c>
      <c r="D68" s="307"/>
      <c r="E68" s="307"/>
      <c r="F68" s="307"/>
      <c r="G68" s="307"/>
      <c r="H68" s="307"/>
      <c r="I68" s="43"/>
      <c r="J68" s="42">
        <f>D68+E68+F68+G68+H68+I68</f>
        <v>0</v>
      </c>
      <c r="K68" s="308">
        <f>C68+J68</f>
        <v>0</v>
      </c>
    </row>
    <row r="69" spans="1:11" s="301" customFormat="1" ht="12" customHeight="1" thickBot="1">
      <c r="A69" s="315" t="s">
        <v>136</v>
      </c>
      <c r="B69" s="321" t="s">
        <v>383</v>
      </c>
      <c r="C69" s="317">
        <f>[1]KV_9.1.1.sz.mell!C69</f>
        <v>0</v>
      </c>
      <c r="D69" s="318"/>
      <c r="E69" s="318"/>
      <c r="F69" s="318"/>
      <c r="G69" s="318"/>
      <c r="H69" s="318"/>
      <c r="I69" s="53"/>
      <c r="J69" s="52">
        <f>D69+E69+F69+G69+H69+I69</f>
        <v>0</v>
      </c>
      <c r="K69" s="319">
        <f>C69+J69</f>
        <v>0</v>
      </c>
    </row>
    <row r="70" spans="1:11" s="301" customFormat="1" ht="12" customHeight="1" thickBot="1">
      <c r="A70" s="320" t="s">
        <v>138</v>
      </c>
      <c r="B70" s="146" t="s">
        <v>139</v>
      </c>
      <c r="C70" s="17">
        <f>[1]KV_9.1.1.sz.mell!C70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296">
        <f t="shared" si="16"/>
        <v>0</v>
      </c>
    </row>
    <row r="71" spans="1:11" s="301" customFormat="1" ht="12" customHeight="1">
      <c r="A71" s="297" t="s">
        <v>140</v>
      </c>
      <c r="B71" s="142" t="s">
        <v>141</v>
      </c>
      <c r="C71" s="42">
        <f>[1]KV_9.1.1.sz.mell!C71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08">
        <f>C71+J71</f>
        <v>0</v>
      </c>
    </row>
    <row r="72" spans="1:11" s="301" customFormat="1" ht="12" customHeight="1">
      <c r="A72" s="300" t="s">
        <v>142</v>
      </c>
      <c r="B72" s="142" t="s">
        <v>143</v>
      </c>
      <c r="C72" s="42">
        <f>[1]KV_9.1.1.sz.mell!C72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08">
        <f>C72+J72</f>
        <v>0</v>
      </c>
    </row>
    <row r="73" spans="1:11" s="301" customFormat="1" ht="12" customHeight="1">
      <c r="A73" s="300" t="s">
        <v>144</v>
      </c>
      <c r="B73" s="142" t="s">
        <v>145</v>
      </c>
      <c r="C73" s="42">
        <f>[1]KV_9.1.1.sz.mell!C73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08">
        <f>C73+J73</f>
        <v>0</v>
      </c>
    </row>
    <row r="74" spans="1:11" s="301" customFormat="1" ht="12" customHeight="1" thickBot="1">
      <c r="A74" s="302" t="s">
        <v>146</v>
      </c>
      <c r="B74" s="148" t="s">
        <v>147</v>
      </c>
      <c r="C74" s="42">
        <f>[1]KV_9.1.1.sz.mell!C74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08">
        <f>C74+J74</f>
        <v>0</v>
      </c>
    </row>
    <row r="75" spans="1:11" s="301" customFormat="1" ht="12" customHeight="1" thickBot="1">
      <c r="A75" s="320" t="s">
        <v>148</v>
      </c>
      <c r="B75" s="146" t="s">
        <v>149</v>
      </c>
      <c r="C75" s="17">
        <f>[1]KV_9.1.1.sz.mell!C75</f>
        <v>453068876</v>
      </c>
      <c r="D75" s="17">
        <f t="shared" ref="D75:K75" si="17">SUM(D76:D77)</f>
        <v>0</v>
      </c>
      <c r="E75" s="17">
        <f t="shared" si="17"/>
        <v>0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0</v>
      </c>
      <c r="K75" s="296">
        <f t="shared" si="17"/>
        <v>453068876</v>
      </c>
    </row>
    <row r="76" spans="1:11" s="301" customFormat="1" ht="12" customHeight="1">
      <c r="A76" s="297" t="s">
        <v>150</v>
      </c>
      <c r="B76" s="142" t="s">
        <v>151</v>
      </c>
      <c r="C76" s="42">
        <f>[1]KV_9.1.1.sz.mell!C76</f>
        <v>453068876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308">
        <f>C76+J76</f>
        <v>453068876</v>
      </c>
    </row>
    <row r="77" spans="1:11" s="301" customFormat="1" ht="12" customHeight="1" thickBot="1">
      <c r="A77" s="302" t="s">
        <v>152</v>
      </c>
      <c r="B77" s="147" t="s">
        <v>153</v>
      </c>
      <c r="C77" s="42">
        <f>[1]KV_9.1.1.sz.mell!C77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08">
        <f>C77+J77</f>
        <v>0</v>
      </c>
    </row>
    <row r="78" spans="1:11" s="299" customFormat="1" ht="12" customHeight="1" thickBot="1">
      <c r="A78" s="320" t="s">
        <v>154</v>
      </c>
      <c r="B78" s="146" t="s">
        <v>155</v>
      </c>
      <c r="C78" s="17">
        <f>[1]KV_9.1.1.sz.mell!C78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296">
        <f t="shared" si="18"/>
        <v>0</v>
      </c>
    </row>
    <row r="79" spans="1:11" s="301" customFormat="1" ht="12" customHeight="1">
      <c r="A79" s="297" t="s">
        <v>156</v>
      </c>
      <c r="B79" s="142" t="s">
        <v>157</v>
      </c>
      <c r="C79" s="42">
        <f>[1]KV_9.1.1.sz.mell!C79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308">
        <f>C79+J79</f>
        <v>0</v>
      </c>
    </row>
    <row r="80" spans="1:11" s="301" customFormat="1" ht="12" customHeight="1">
      <c r="A80" s="300" t="s">
        <v>158</v>
      </c>
      <c r="B80" s="143" t="s">
        <v>159</v>
      </c>
      <c r="C80" s="42">
        <f>[1]KV_9.1.1.sz.mell!C80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08">
        <f>C80+J80</f>
        <v>0</v>
      </c>
    </row>
    <row r="81" spans="1:11" s="301" customFormat="1" ht="12" customHeight="1" thickBot="1">
      <c r="A81" s="302" t="s">
        <v>160</v>
      </c>
      <c r="B81" s="145" t="s">
        <v>161</v>
      </c>
      <c r="C81" s="42">
        <f>[1]KV_9.1.1.sz.mell!C81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08">
        <f>C81+J81</f>
        <v>0</v>
      </c>
    </row>
    <row r="82" spans="1:11" s="301" customFormat="1" ht="12" customHeight="1" thickBot="1">
      <c r="A82" s="320" t="s">
        <v>162</v>
      </c>
      <c r="B82" s="146" t="s">
        <v>163</v>
      </c>
      <c r="C82" s="17">
        <f>[1]KV_9.1.1.sz.mell!C82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296">
        <f t="shared" si="19"/>
        <v>0</v>
      </c>
    </row>
    <row r="83" spans="1:11" s="301" customFormat="1" ht="12" customHeight="1">
      <c r="A83" s="322" t="s">
        <v>164</v>
      </c>
      <c r="B83" s="142" t="s">
        <v>165</v>
      </c>
      <c r="C83" s="42">
        <f>[1]KV_9.1.1.sz.mell!C83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308">
        <f t="shared" ref="K83:K88" si="21">C83+J83</f>
        <v>0</v>
      </c>
    </row>
    <row r="84" spans="1:11" s="301" customFormat="1" ht="12" customHeight="1">
      <c r="A84" s="323" t="s">
        <v>166</v>
      </c>
      <c r="B84" s="143" t="s">
        <v>167</v>
      </c>
      <c r="C84" s="42">
        <f>[1]KV_9.1.1.sz.mell!C84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308">
        <f t="shared" si="21"/>
        <v>0</v>
      </c>
    </row>
    <row r="85" spans="1:11" s="301" customFormat="1" ht="12" customHeight="1">
      <c r="A85" s="323" t="s">
        <v>168</v>
      </c>
      <c r="B85" s="143" t="s">
        <v>169</v>
      </c>
      <c r="C85" s="42">
        <f>[1]KV_9.1.1.sz.mell!C85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308">
        <f t="shared" si="21"/>
        <v>0</v>
      </c>
    </row>
    <row r="86" spans="1:11" s="299" customFormat="1" ht="12" customHeight="1" thickBot="1">
      <c r="A86" s="324" t="s">
        <v>170</v>
      </c>
      <c r="B86" s="147" t="s">
        <v>171</v>
      </c>
      <c r="C86" s="42">
        <f>[1]KV_9.1.1.sz.mell!C86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308">
        <f t="shared" si="21"/>
        <v>0</v>
      </c>
    </row>
    <row r="87" spans="1:11" s="299" customFormat="1" ht="12" customHeight="1" thickBot="1">
      <c r="A87" s="320" t="s">
        <v>172</v>
      </c>
      <c r="B87" s="146" t="s">
        <v>173</v>
      </c>
      <c r="C87" s="17">
        <f>[1]KV_9.1.1.sz.mell!C87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96">
        <f t="shared" si="21"/>
        <v>0</v>
      </c>
    </row>
    <row r="88" spans="1:11" s="299" customFormat="1" ht="12" customHeight="1" thickBot="1">
      <c r="A88" s="320" t="s">
        <v>384</v>
      </c>
      <c r="B88" s="146" t="s">
        <v>175</v>
      </c>
      <c r="C88" s="17">
        <f>[1]KV_9.1.1.sz.mell!C88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96">
        <f t="shared" si="21"/>
        <v>0</v>
      </c>
    </row>
    <row r="89" spans="1:11" s="299" customFormat="1" ht="12" customHeight="1" thickBot="1">
      <c r="A89" s="320" t="s">
        <v>385</v>
      </c>
      <c r="B89" s="146" t="s">
        <v>177</v>
      </c>
      <c r="C89" s="39">
        <f>[1]KV_9.1.1.sz.mell!C89</f>
        <v>453068876</v>
      </c>
      <c r="D89" s="39">
        <f t="shared" ref="D89:K89" si="22">+D66+D70+D75+D78+D82+D88+D87</f>
        <v>0</v>
      </c>
      <c r="E89" s="39">
        <f t="shared" si="22"/>
        <v>0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0</v>
      </c>
      <c r="K89" s="305">
        <f t="shared" si="22"/>
        <v>453068876</v>
      </c>
    </row>
    <row r="90" spans="1:11" s="299" customFormat="1" ht="12" customHeight="1" thickBot="1">
      <c r="A90" s="325" t="s">
        <v>386</v>
      </c>
      <c r="B90" s="326" t="s">
        <v>387</v>
      </c>
      <c r="C90" s="39">
        <f>[1]KV_9.1.1.sz.mell!C90</f>
        <v>889149435</v>
      </c>
      <c r="D90" s="39">
        <f t="shared" ref="D90:K90" si="23">+D65+D89</f>
        <v>151170399</v>
      </c>
      <c r="E90" s="39">
        <f t="shared" si="23"/>
        <v>0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151170399</v>
      </c>
      <c r="K90" s="305">
        <f t="shared" si="23"/>
        <v>1040319834</v>
      </c>
    </row>
    <row r="91" spans="1:11" s="301" customFormat="1" ht="15.2" customHeight="1" thickBot="1">
      <c r="A91" s="327"/>
      <c r="B91" s="328"/>
      <c r="C91" s="329"/>
      <c r="D91" s="329"/>
      <c r="E91" s="329"/>
      <c r="F91" s="329"/>
      <c r="G91" s="329"/>
    </row>
    <row r="92" spans="1:11" s="295" customFormat="1" ht="16.5" customHeight="1" thickBot="1">
      <c r="A92" s="498" t="s">
        <v>277</v>
      </c>
      <c r="B92" s="499"/>
      <c r="C92" s="499"/>
      <c r="D92" s="499"/>
      <c r="E92" s="499"/>
      <c r="F92" s="499"/>
      <c r="G92" s="499"/>
      <c r="H92" s="499"/>
      <c r="I92" s="499"/>
      <c r="J92" s="499"/>
      <c r="K92" s="500"/>
    </row>
    <row r="93" spans="1:11" s="332" customFormat="1" ht="12" customHeight="1" thickBot="1">
      <c r="A93" s="140" t="s">
        <v>21</v>
      </c>
      <c r="B93" s="150" t="s">
        <v>388</v>
      </c>
      <c r="C93" s="17">
        <f>[1]KV_9.1.1.sz.mell!C93</f>
        <v>335442804</v>
      </c>
      <c r="D93" s="330">
        <f t="shared" ref="D93:K93" si="24">+D94+D95+D96+D97+D98+D111</f>
        <v>140594093</v>
      </c>
      <c r="E93" s="330">
        <f t="shared" si="24"/>
        <v>0</v>
      </c>
      <c r="F93" s="330">
        <f t="shared" si="24"/>
        <v>0</v>
      </c>
      <c r="G93" s="330">
        <f t="shared" si="24"/>
        <v>0</v>
      </c>
      <c r="H93" s="330">
        <f t="shared" si="24"/>
        <v>0</v>
      </c>
      <c r="I93" s="81">
        <f t="shared" si="24"/>
        <v>0</v>
      </c>
      <c r="J93" s="81">
        <f t="shared" si="24"/>
        <v>140594093</v>
      </c>
      <c r="K93" s="331">
        <f t="shared" si="24"/>
        <v>476036897</v>
      </c>
    </row>
    <row r="94" spans="1:11" ht="12" customHeight="1">
      <c r="A94" s="333" t="s">
        <v>23</v>
      </c>
      <c r="B94" s="151" t="s">
        <v>184</v>
      </c>
      <c r="C94" s="334">
        <f>[1]KV_9.1.1.sz.mell!C94</f>
        <v>76773621</v>
      </c>
      <c r="D94" s="335">
        <v>100953736</v>
      </c>
      <c r="E94" s="335"/>
      <c r="F94" s="335"/>
      <c r="G94" s="335"/>
      <c r="H94" s="335"/>
      <c r="I94" s="85"/>
      <c r="J94" s="86">
        <f t="shared" ref="J94:J113" si="25">D94+E94+F94+G94+H94+I94</f>
        <v>100953736</v>
      </c>
      <c r="K94" s="336">
        <f t="shared" ref="K94:K113" si="26">C94+J94</f>
        <v>177727357</v>
      </c>
    </row>
    <row r="95" spans="1:11" ht="12" customHeight="1">
      <c r="A95" s="300" t="s">
        <v>25</v>
      </c>
      <c r="B95" s="152" t="s">
        <v>185</v>
      </c>
      <c r="C95" s="27">
        <f>[1]KV_9.1.1.sz.mell!C95</f>
        <v>10755984</v>
      </c>
      <c r="D95" s="28">
        <v>8833452</v>
      </c>
      <c r="E95" s="28"/>
      <c r="F95" s="28"/>
      <c r="G95" s="28"/>
      <c r="H95" s="28"/>
      <c r="I95" s="28"/>
      <c r="J95" s="27">
        <f t="shared" si="25"/>
        <v>8833452</v>
      </c>
      <c r="K95" s="303">
        <f t="shared" si="26"/>
        <v>19589436</v>
      </c>
    </row>
    <row r="96" spans="1:11" ht="12" customHeight="1">
      <c r="A96" s="300" t="s">
        <v>27</v>
      </c>
      <c r="B96" s="152" t="s">
        <v>186</v>
      </c>
      <c r="C96" s="34">
        <f>[1]KV_9.1.1.sz.mell!C96</f>
        <v>159097972</v>
      </c>
      <c r="D96" s="35">
        <v>35417688</v>
      </c>
      <c r="E96" s="35"/>
      <c r="F96" s="35"/>
      <c r="G96" s="35"/>
      <c r="H96" s="28"/>
      <c r="I96" s="35"/>
      <c r="J96" s="34">
        <f t="shared" si="25"/>
        <v>35417688</v>
      </c>
      <c r="K96" s="304">
        <f t="shared" si="26"/>
        <v>194515660</v>
      </c>
    </row>
    <row r="97" spans="1:11" ht="12" customHeight="1">
      <c r="A97" s="300" t="s">
        <v>29</v>
      </c>
      <c r="B97" s="153" t="s">
        <v>187</v>
      </c>
      <c r="C97" s="34">
        <f>[1]KV_9.1.1.sz.mell!C97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304">
        <f t="shared" si="26"/>
        <v>28186000</v>
      </c>
    </row>
    <row r="98" spans="1:11" ht="12" customHeight="1">
      <c r="A98" s="300" t="s">
        <v>188</v>
      </c>
      <c r="B98" s="154" t="s">
        <v>189</v>
      </c>
      <c r="C98" s="34">
        <f>[1]KV_9.1.1.sz.mell!C98</f>
        <v>48450613</v>
      </c>
      <c r="D98" s="35">
        <f>SUM(D99:D110)</f>
        <v>-4610783</v>
      </c>
      <c r="E98" s="35"/>
      <c r="F98" s="35"/>
      <c r="G98" s="35"/>
      <c r="H98" s="35"/>
      <c r="I98" s="35"/>
      <c r="J98" s="34">
        <f t="shared" si="25"/>
        <v>-4610783</v>
      </c>
      <c r="K98" s="304">
        <f t="shared" si="26"/>
        <v>43839830</v>
      </c>
    </row>
    <row r="99" spans="1:11" ht="12" customHeight="1">
      <c r="A99" s="300" t="s">
        <v>33</v>
      </c>
      <c r="B99" s="152" t="s">
        <v>389</v>
      </c>
      <c r="C99" s="34">
        <f>[1]KV_9.1.1.sz.mell!C99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304">
        <f t="shared" si="26"/>
        <v>192689</v>
      </c>
    </row>
    <row r="100" spans="1:11" ht="12" customHeight="1">
      <c r="A100" s="300" t="s">
        <v>191</v>
      </c>
      <c r="B100" s="156" t="s">
        <v>192</v>
      </c>
      <c r="C100" s="34">
        <f>[1]KV_9.1.1.sz.mell!C100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304">
        <f t="shared" si="26"/>
        <v>0</v>
      </c>
    </row>
    <row r="101" spans="1:11" ht="12" customHeight="1">
      <c r="A101" s="300" t="s">
        <v>193</v>
      </c>
      <c r="B101" s="156" t="s">
        <v>194</v>
      </c>
      <c r="C101" s="34">
        <f>[1]KV_9.1.1.sz.mell!C101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304">
        <f t="shared" si="26"/>
        <v>0</v>
      </c>
    </row>
    <row r="102" spans="1:11" ht="12" customHeight="1">
      <c r="A102" s="300" t="s">
        <v>195</v>
      </c>
      <c r="B102" s="156" t="s">
        <v>196</v>
      </c>
      <c r="C102" s="34">
        <f>[1]KV_9.1.1.sz.mell!C102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304">
        <f t="shared" si="26"/>
        <v>0</v>
      </c>
    </row>
    <row r="103" spans="1:11" ht="12" customHeight="1">
      <c r="A103" s="300" t="s">
        <v>197</v>
      </c>
      <c r="B103" s="157" t="s">
        <v>198</v>
      </c>
      <c r="C103" s="34">
        <f>[1]KV_9.1.1.sz.mell!C103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304">
        <f t="shared" si="26"/>
        <v>0</v>
      </c>
    </row>
    <row r="104" spans="1:11" ht="12" customHeight="1">
      <c r="A104" s="300" t="s">
        <v>199</v>
      </c>
      <c r="B104" s="157" t="s">
        <v>200</v>
      </c>
      <c r="C104" s="34">
        <f>[1]KV_9.1.1.sz.mell!C104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304">
        <f t="shared" si="26"/>
        <v>0</v>
      </c>
    </row>
    <row r="105" spans="1:11" ht="12" customHeight="1">
      <c r="A105" s="300" t="s">
        <v>201</v>
      </c>
      <c r="B105" s="156" t="s">
        <v>202</v>
      </c>
      <c r="C105" s="34">
        <f>[1]KV_9.1.1.sz.mell!C105</f>
        <v>28950613</v>
      </c>
      <c r="D105" s="35"/>
      <c r="E105" s="35"/>
      <c r="F105" s="35"/>
      <c r="G105" s="35"/>
      <c r="H105" s="35"/>
      <c r="I105" s="35"/>
      <c r="J105" s="34">
        <f t="shared" si="25"/>
        <v>0</v>
      </c>
      <c r="K105" s="304">
        <f t="shared" si="26"/>
        <v>28950613</v>
      </c>
    </row>
    <row r="106" spans="1:11" ht="12" customHeight="1">
      <c r="A106" s="300" t="s">
        <v>203</v>
      </c>
      <c r="B106" s="156" t="s">
        <v>204</v>
      </c>
      <c r="C106" s="34">
        <f>[1]KV_9.1.1.sz.mell!C106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304">
        <f t="shared" si="26"/>
        <v>0</v>
      </c>
    </row>
    <row r="107" spans="1:11" ht="12" customHeight="1">
      <c r="A107" s="300" t="s">
        <v>205</v>
      </c>
      <c r="B107" s="157" t="s">
        <v>206</v>
      </c>
      <c r="C107" s="34">
        <f>[1]KV_9.1.1.sz.mell!C107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304">
        <f t="shared" si="26"/>
        <v>0</v>
      </c>
    </row>
    <row r="108" spans="1:11" ht="12" customHeight="1">
      <c r="A108" s="337" t="s">
        <v>207</v>
      </c>
      <c r="B108" s="155" t="s">
        <v>208</v>
      </c>
      <c r="C108" s="34">
        <f>[1]KV_9.1.1.sz.mell!C108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304">
        <f t="shared" si="26"/>
        <v>0</v>
      </c>
    </row>
    <row r="109" spans="1:11" ht="12" customHeight="1">
      <c r="A109" s="300" t="s">
        <v>209</v>
      </c>
      <c r="B109" s="155" t="s">
        <v>210</v>
      </c>
      <c r="C109" s="34">
        <f>[1]KV_9.1.1.sz.mell!C109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304">
        <f t="shared" si="26"/>
        <v>0</v>
      </c>
    </row>
    <row r="110" spans="1:11" ht="12" customHeight="1">
      <c r="A110" s="300" t="s">
        <v>211</v>
      </c>
      <c r="B110" s="157" t="s">
        <v>212</v>
      </c>
      <c r="C110" s="27">
        <f>[1]KV_9.1.1.sz.mell!C110</f>
        <v>19500000</v>
      </c>
      <c r="D110" s="28">
        <v>-4803472</v>
      </c>
      <c r="E110" s="28"/>
      <c r="F110" s="28"/>
      <c r="G110" s="28"/>
      <c r="H110" s="28"/>
      <c r="I110" s="28"/>
      <c r="J110" s="27">
        <f t="shared" si="25"/>
        <v>-4803472</v>
      </c>
      <c r="K110" s="303">
        <f t="shared" si="26"/>
        <v>14696528</v>
      </c>
    </row>
    <row r="111" spans="1:11" ht="12" customHeight="1">
      <c r="A111" s="300" t="s">
        <v>213</v>
      </c>
      <c r="B111" s="153" t="s">
        <v>214</v>
      </c>
      <c r="C111" s="27">
        <f>[1]KV_9.1.1.sz.mell!C111</f>
        <v>12178614</v>
      </c>
      <c r="D111" s="28"/>
      <c r="E111" s="28"/>
      <c r="F111" s="28"/>
      <c r="G111" s="28"/>
      <c r="H111" s="28"/>
      <c r="I111" s="28"/>
      <c r="J111" s="27">
        <f t="shared" si="25"/>
        <v>0</v>
      </c>
      <c r="K111" s="303">
        <f t="shared" si="26"/>
        <v>12178614</v>
      </c>
    </row>
    <row r="112" spans="1:11" ht="12" customHeight="1">
      <c r="A112" s="302" t="s">
        <v>215</v>
      </c>
      <c r="B112" s="152" t="s">
        <v>390</v>
      </c>
      <c r="C112" s="34">
        <f>[1]KV_9.1.1.sz.mell!C112</f>
        <v>6178614</v>
      </c>
      <c r="D112" s="35"/>
      <c r="E112" s="35"/>
      <c r="F112" s="35"/>
      <c r="G112" s="35"/>
      <c r="H112" s="35"/>
      <c r="I112" s="35"/>
      <c r="J112" s="34">
        <f t="shared" si="25"/>
        <v>0</v>
      </c>
      <c r="K112" s="304">
        <f t="shared" si="26"/>
        <v>6178614</v>
      </c>
    </row>
    <row r="113" spans="1:11" ht="12" customHeight="1" thickBot="1">
      <c r="A113" s="315" t="s">
        <v>217</v>
      </c>
      <c r="B113" s="338" t="s">
        <v>391</v>
      </c>
      <c r="C113" s="99">
        <f>[1]KV_9.1.1.sz.mell!C113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339">
        <f t="shared" si="26"/>
        <v>6000000</v>
      </c>
    </row>
    <row r="114" spans="1:11" ht="12" customHeight="1" thickBot="1">
      <c r="A114" s="149" t="s">
        <v>35</v>
      </c>
      <c r="B114" s="164" t="s">
        <v>219</v>
      </c>
      <c r="C114" s="17">
        <f>[1]KV_9.1.1.sz.mell!C114</f>
        <v>335028633</v>
      </c>
      <c r="D114" s="17">
        <f t="shared" ref="D114:K114" si="27">+D115+D117+D119</f>
        <v>10576306</v>
      </c>
      <c r="E114" s="17">
        <f t="shared" si="27"/>
        <v>0</v>
      </c>
      <c r="F114" s="17">
        <f t="shared" si="27"/>
        <v>0</v>
      </c>
      <c r="G114" s="17">
        <f t="shared" si="27"/>
        <v>0</v>
      </c>
      <c r="H114" s="17">
        <f t="shared" si="27"/>
        <v>0</v>
      </c>
      <c r="I114" s="17">
        <f t="shared" si="27"/>
        <v>0</v>
      </c>
      <c r="J114" s="17">
        <f t="shared" si="27"/>
        <v>10576306</v>
      </c>
      <c r="K114" s="296">
        <f t="shared" si="27"/>
        <v>345604939</v>
      </c>
    </row>
    <row r="115" spans="1:11" ht="12" customHeight="1">
      <c r="A115" s="297" t="s">
        <v>37</v>
      </c>
      <c r="B115" s="152" t="s">
        <v>220</v>
      </c>
      <c r="C115" s="22">
        <f>[1]KV_9.1.1.sz.mell!C115</f>
        <v>330376372</v>
      </c>
      <c r="D115" s="23">
        <v>10576306</v>
      </c>
      <c r="E115" s="23"/>
      <c r="F115" s="23"/>
      <c r="G115" s="23"/>
      <c r="H115" s="23"/>
      <c r="I115" s="23"/>
      <c r="J115" s="22">
        <f t="shared" ref="J115:J127" si="28">D115+E115+F115+G115+H115+I115</f>
        <v>10576306</v>
      </c>
      <c r="K115" s="298">
        <f t="shared" ref="K115:K127" si="29">C115+J115</f>
        <v>340952678</v>
      </c>
    </row>
    <row r="116" spans="1:11" ht="12" customHeight="1">
      <c r="A116" s="297" t="s">
        <v>39</v>
      </c>
      <c r="B116" s="158" t="s">
        <v>221</v>
      </c>
      <c r="C116" s="22">
        <f>[1]KV_9.1.1.sz.mell!C116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98">
        <f t="shared" si="29"/>
        <v>0</v>
      </c>
    </row>
    <row r="117" spans="1:11" ht="12" customHeight="1">
      <c r="A117" s="297" t="s">
        <v>41</v>
      </c>
      <c r="B117" s="158" t="s">
        <v>222</v>
      </c>
      <c r="C117" s="27">
        <f>[1]KV_9.1.1.sz.mell!C117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303">
        <f t="shared" si="29"/>
        <v>4652261</v>
      </c>
    </row>
    <row r="118" spans="1:11" ht="12" customHeight="1">
      <c r="A118" s="297" t="s">
        <v>43</v>
      </c>
      <c r="B118" s="158" t="s">
        <v>223</v>
      </c>
      <c r="C118" s="27">
        <f>[1]KV_9.1.1.sz.mell!C118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303">
        <f t="shared" si="29"/>
        <v>0</v>
      </c>
    </row>
    <row r="119" spans="1:11" ht="12" customHeight="1">
      <c r="A119" s="297" t="s">
        <v>45</v>
      </c>
      <c r="B119" s="145" t="s">
        <v>224</v>
      </c>
      <c r="C119" s="27">
        <f>[1]KV_9.1.1.sz.mell!C119</f>
        <v>0</v>
      </c>
      <c r="D119" s="28"/>
      <c r="E119" s="28"/>
      <c r="F119" s="28"/>
      <c r="G119" s="28"/>
      <c r="H119" s="28"/>
      <c r="I119" s="28"/>
      <c r="J119" s="27">
        <f t="shared" si="28"/>
        <v>0</v>
      </c>
      <c r="K119" s="303">
        <f t="shared" si="29"/>
        <v>0</v>
      </c>
    </row>
    <row r="120" spans="1:11" ht="12" customHeight="1">
      <c r="A120" s="297" t="s">
        <v>47</v>
      </c>
      <c r="B120" s="144" t="s">
        <v>225</v>
      </c>
      <c r="C120" s="27">
        <f>[1]KV_9.1.1.sz.mell!C120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303">
        <f t="shared" si="29"/>
        <v>0</v>
      </c>
    </row>
    <row r="121" spans="1:11" ht="12" customHeight="1">
      <c r="A121" s="297" t="s">
        <v>226</v>
      </c>
      <c r="B121" s="159" t="s">
        <v>227</v>
      </c>
      <c r="C121" s="27">
        <f>[1]KV_9.1.1.sz.mell!C121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303">
        <f t="shared" si="29"/>
        <v>0</v>
      </c>
    </row>
    <row r="122" spans="1:11" ht="12" customHeight="1">
      <c r="A122" s="297" t="s">
        <v>228</v>
      </c>
      <c r="B122" s="157" t="s">
        <v>200</v>
      </c>
      <c r="C122" s="27">
        <f>[1]KV_9.1.1.sz.mell!C122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303">
        <f t="shared" si="29"/>
        <v>0</v>
      </c>
    </row>
    <row r="123" spans="1:11" ht="12" customHeight="1">
      <c r="A123" s="297" t="s">
        <v>229</v>
      </c>
      <c r="B123" s="157" t="s">
        <v>230</v>
      </c>
      <c r="C123" s="27">
        <f>[1]KV_9.1.1.sz.mell!C123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303">
        <f t="shared" si="29"/>
        <v>0</v>
      </c>
    </row>
    <row r="124" spans="1:11" ht="12" customHeight="1">
      <c r="A124" s="297" t="s">
        <v>231</v>
      </c>
      <c r="B124" s="157" t="s">
        <v>232</v>
      </c>
      <c r="C124" s="27">
        <f>[1]KV_9.1.1.sz.mell!C124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303">
        <f t="shared" si="29"/>
        <v>0</v>
      </c>
    </row>
    <row r="125" spans="1:11" ht="12" customHeight="1">
      <c r="A125" s="297" t="s">
        <v>233</v>
      </c>
      <c r="B125" s="157" t="s">
        <v>206</v>
      </c>
      <c r="C125" s="27">
        <f>[1]KV_9.1.1.sz.mell!C125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303">
        <f t="shared" si="29"/>
        <v>0</v>
      </c>
    </row>
    <row r="126" spans="1:11" ht="12" customHeight="1">
      <c r="A126" s="297" t="s">
        <v>234</v>
      </c>
      <c r="B126" s="157" t="s">
        <v>235</v>
      </c>
      <c r="C126" s="27">
        <f>[1]KV_9.1.1.sz.mell!C126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303">
        <f t="shared" si="29"/>
        <v>0</v>
      </c>
    </row>
    <row r="127" spans="1:11" ht="12" customHeight="1" thickBot="1">
      <c r="A127" s="337" t="s">
        <v>236</v>
      </c>
      <c r="B127" s="157" t="s">
        <v>237</v>
      </c>
      <c r="C127" s="34">
        <f>[1]KV_9.1.1.sz.mell!C127</f>
        <v>0</v>
      </c>
      <c r="D127" s="35"/>
      <c r="E127" s="35"/>
      <c r="F127" s="35"/>
      <c r="G127" s="35"/>
      <c r="H127" s="35"/>
      <c r="I127" s="35"/>
      <c r="J127" s="34">
        <f t="shared" si="28"/>
        <v>0</v>
      </c>
      <c r="K127" s="304">
        <f t="shared" si="29"/>
        <v>0</v>
      </c>
    </row>
    <row r="128" spans="1:11" ht="12" customHeight="1" thickBot="1">
      <c r="A128" s="149" t="s">
        <v>49</v>
      </c>
      <c r="B128" s="160" t="s">
        <v>238</v>
      </c>
      <c r="C128" s="17">
        <f>[1]KV_9.1.1.sz.mell!C128</f>
        <v>670471437</v>
      </c>
      <c r="D128" s="17">
        <f t="shared" ref="D128:K128" si="30">+D93+D114</f>
        <v>151170399</v>
      </c>
      <c r="E128" s="17">
        <f t="shared" si="30"/>
        <v>0</v>
      </c>
      <c r="F128" s="17">
        <f t="shared" si="30"/>
        <v>0</v>
      </c>
      <c r="G128" s="17">
        <f t="shared" si="30"/>
        <v>0</v>
      </c>
      <c r="H128" s="17">
        <f t="shared" si="30"/>
        <v>0</v>
      </c>
      <c r="I128" s="17">
        <f t="shared" si="30"/>
        <v>0</v>
      </c>
      <c r="J128" s="17">
        <f t="shared" si="30"/>
        <v>151170399</v>
      </c>
      <c r="K128" s="296">
        <f t="shared" si="30"/>
        <v>821641836</v>
      </c>
    </row>
    <row r="129" spans="1:11" ht="12" customHeight="1" thickBot="1">
      <c r="A129" s="149" t="s">
        <v>239</v>
      </c>
      <c r="B129" s="160" t="s">
        <v>392</v>
      </c>
      <c r="C129" s="17">
        <f>[1]KV_9.1.1.sz.mell!C129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96">
        <f t="shared" si="31"/>
        <v>0</v>
      </c>
    </row>
    <row r="130" spans="1:11" s="332" customFormat="1" ht="12" customHeight="1">
      <c r="A130" s="297" t="s">
        <v>65</v>
      </c>
      <c r="B130" s="161" t="s">
        <v>393</v>
      </c>
      <c r="C130" s="27">
        <f>[1]KV_9.1.1.sz.mell!C130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03">
        <f>C130+J130</f>
        <v>0</v>
      </c>
    </row>
    <row r="131" spans="1:11" ht="12" customHeight="1">
      <c r="A131" s="297" t="s">
        <v>66</v>
      </c>
      <c r="B131" s="161" t="s">
        <v>242</v>
      </c>
      <c r="C131" s="27">
        <f>[1]KV_9.1.1.sz.mell!C131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03">
        <f>C131+J131</f>
        <v>0</v>
      </c>
    </row>
    <row r="132" spans="1:11" ht="12" customHeight="1" thickBot="1">
      <c r="A132" s="337" t="s">
        <v>67</v>
      </c>
      <c r="B132" s="162" t="s">
        <v>394</v>
      </c>
      <c r="C132" s="27">
        <f>[1]KV_9.1.1.sz.mell!C132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03">
        <f>C132+J132</f>
        <v>0</v>
      </c>
    </row>
    <row r="133" spans="1:11" ht="12" customHeight="1" thickBot="1">
      <c r="A133" s="149" t="s">
        <v>72</v>
      </c>
      <c r="B133" s="160" t="s">
        <v>244</v>
      </c>
      <c r="C133" s="17">
        <f>[1]KV_9.1.1.sz.mell!C133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96">
        <f t="shared" si="32"/>
        <v>0</v>
      </c>
    </row>
    <row r="134" spans="1:11" ht="12" customHeight="1">
      <c r="A134" s="297" t="s">
        <v>74</v>
      </c>
      <c r="B134" s="161" t="s">
        <v>245</v>
      </c>
      <c r="C134" s="27">
        <f>[1]KV_9.1.1.sz.mell!C134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303">
        <f t="shared" ref="K134:K139" si="34">C134+J134</f>
        <v>0</v>
      </c>
    </row>
    <row r="135" spans="1:11" ht="12" customHeight="1">
      <c r="A135" s="297" t="s">
        <v>76</v>
      </c>
      <c r="B135" s="161" t="s">
        <v>246</v>
      </c>
      <c r="C135" s="27">
        <f>[1]KV_9.1.1.sz.mell!C135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303">
        <f t="shared" si="34"/>
        <v>0</v>
      </c>
    </row>
    <row r="136" spans="1:11" ht="12" customHeight="1">
      <c r="A136" s="297" t="s">
        <v>78</v>
      </c>
      <c r="B136" s="161" t="s">
        <v>247</v>
      </c>
      <c r="C136" s="27">
        <f>[1]KV_9.1.1.sz.mell!C136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303">
        <f t="shared" si="34"/>
        <v>0</v>
      </c>
    </row>
    <row r="137" spans="1:11" ht="12" customHeight="1">
      <c r="A137" s="297" t="s">
        <v>80</v>
      </c>
      <c r="B137" s="161" t="s">
        <v>395</v>
      </c>
      <c r="C137" s="27">
        <f>[1]KV_9.1.1.sz.mell!C137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303">
        <f t="shared" si="34"/>
        <v>0</v>
      </c>
    </row>
    <row r="138" spans="1:11" ht="12" customHeight="1">
      <c r="A138" s="297" t="s">
        <v>82</v>
      </c>
      <c r="B138" s="161" t="s">
        <v>249</v>
      </c>
      <c r="C138" s="27">
        <f>[1]KV_9.1.1.sz.mell!C138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303">
        <f t="shared" si="34"/>
        <v>0</v>
      </c>
    </row>
    <row r="139" spans="1:11" s="332" customFormat="1" ht="12" customHeight="1" thickBot="1">
      <c r="A139" s="337" t="s">
        <v>84</v>
      </c>
      <c r="B139" s="162" t="s">
        <v>250</v>
      </c>
      <c r="C139" s="27">
        <f>[1]KV_9.1.1.sz.mell!C139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303">
        <f t="shared" si="34"/>
        <v>0</v>
      </c>
    </row>
    <row r="140" spans="1:11" ht="12" customHeight="1" thickBot="1">
      <c r="A140" s="149" t="s">
        <v>96</v>
      </c>
      <c r="B140" s="160" t="s">
        <v>396</v>
      </c>
      <c r="C140" s="39">
        <f>[1]KV_9.1.1.sz.mell!C140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0</v>
      </c>
      <c r="H140" s="39">
        <f t="shared" si="35"/>
        <v>0</v>
      </c>
      <c r="I140" s="39">
        <f t="shared" si="35"/>
        <v>0</v>
      </c>
      <c r="J140" s="39">
        <f t="shared" si="35"/>
        <v>0</v>
      </c>
      <c r="K140" s="305">
        <f t="shared" si="35"/>
        <v>218677998</v>
      </c>
    </row>
    <row r="141" spans="1:11">
      <c r="A141" s="297" t="s">
        <v>98</v>
      </c>
      <c r="B141" s="161" t="s">
        <v>252</v>
      </c>
      <c r="C141" s="27">
        <f>[1]KV_9.1.1.sz.mell!C141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03">
        <f>C141+J141</f>
        <v>0</v>
      </c>
    </row>
    <row r="142" spans="1:11" ht="12" customHeight="1">
      <c r="A142" s="297" t="s">
        <v>100</v>
      </c>
      <c r="B142" s="161" t="s">
        <v>253</v>
      </c>
      <c r="C142" s="27">
        <f>[1]KV_9.1.1.sz.mell!C142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03">
        <f>C142+J142</f>
        <v>11549377</v>
      </c>
    </row>
    <row r="143" spans="1:11" ht="12" customHeight="1">
      <c r="A143" s="297" t="s">
        <v>102</v>
      </c>
      <c r="B143" s="161" t="s">
        <v>397</v>
      </c>
      <c r="C143" s="27">
        <f>[1]KV_9.1.1.sz.mell!C143</f>
        <v>207128621</v>
      </c>
      <c r="D143" s="28"/>
      <c r="E143" s="28"/>
      <c r="F143" s="28"/>
      <c r="G143" s="28"/>
      <c r="H143" s="28"/>
      <c r="I143" s="28"/>
      <c r="J143" s="27">
        <f>D143+E143+F143+G143+H143+I143</f>
        <v>0</v>
      </c>
      <c r="K143" s="303">
        <f>C143+J143</f>
        <v>207128621</v>
      </c>
    </row>
    <row r="144" spans="1:11" s="332" customFormat="1" ht="12" customHeight="1">
      <c r="A144" s="297" t="s">
        <v>104</v>
      </c>
      <c r="B144" s="161" t="s">
        <v>254</v>
      </c>
      <c r="C144" s="27">
        <f>[1]KV_9.1.1.sz.mell!C144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03">
        <f>C144+J144</f>
        <v>0</v>
      </c>
    </row>
    <row r="145" spans="1:11" s="332" customFormat="1" ht="12" customHeight="1" thickBot="1">
      <c r="A145" s="337" t="s">
        <v>106</v>
      </c>
      <c r="B145" s="162" t="s">
        <v>255</v>
      </c>
      <c r="C145" s="27">
        <f>[1]KV_9.1.1.sz.mell!C145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03">
        <f>C145+J145</f>
        <v>0</v>
      </c>
    </row>
    <row r="146" spans="1:11" s="332" customFormat="1" ht="12" customHeight="1" thickBot="1">
      <c r="A146" s="149" t="s">
        <v>256</v>
      </c>
      <c r="B146" s="160" t="s">
        <v>257</v>
      </c>
      <c r="C146" s="116">
        <f>[1]KV_9.1.1.sz.mell!C146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40">
        <f t="shared" si="36"/>
        <v>0</v>
      </c>
    </row>
    <row r="147" spans="1:11" s="332" customFormat="1" ht="12" customHeight="1">
      <c r="A147" s="297" t="s">
        <v>110</v>
      </c>
      <c r="B147" s="161" t="s">
        <v>258</v>
      </c>
      <c r="C147" s="27">
        <f>[1]KV_9.1.1.sz.mell!C147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303">
        <f t="shared" ref="K147:K153" si="38">C147+J147</f>
        <v>0</v>
      </c>
    </row>
    <row r="148" spans="1:11" s="332" customFormat="1" ht="12" customHeight="1">
      <c r="A148" s="297" t="s">
        <v>112</v>
      </c>
      <c r="B148" s="161" t="s">
        <v>259</v>
      </c>
      <c r="C148" s="27">
        <f>[1]KV_9.1.1.sz.mell!C148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303">
        <f t="shared" si="38"/>
        <v>0</v>
      </c>
    </row>
    <row r="149" spans="1:11" s="332" customFormat="1" ht="12" customHeight="1">
      <c r="A149" s="297" t="s">
        <v>114</v>
      </c>
      <c r="B149" s="161" t="s">
        <v>260</v>
      </c>
      <c r="C149" s="27">
        <f>[1]KV_9.1.1.sz.mell!C149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303">
        <f t="shared" si="38"/>
        <v>0</v>
      </c>
    </row>
    <row r="150" spans="1:11" s="332" customFormat="1" ht="12" customHeight="1">
      <c r="A150" s="297" t="s">
        <v>116</v>
      </c>
      <c r="B150" s="161" t="s">
        <v>398</v>
      </c>
      <c r="C150" s="27">
        <f>[1]KV_9.1.1.sz.mell!C150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303">
        <f t="shared" si="38"/>
        <v>0</v>
      </c>
    </row>
    <row r="151" spans="1:11" ht="12.75" customHeight="1" thickBot="1">
      <c r="A151" s="337" t="s">
        <v>262</v>
      </c>
      <c r="B151" s="162" t="s">
        <v>263</v>
      </c>
      <c r="C151" s="34">
        <f>[1]KV_9.1.1.sz.mell!C151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304">
        <f t="shared" si="38"/>
        <v>0</v>
      </c>
    </row>
    <row r="152" spans="1:11" ht="12.75" customHeight="1" thickBot="1">
      <c r="A152" s="341" t="s">
        <v>118</v>
      </c>
      <c r="B152" s="160" t="s">
        <v>264</v>
      </c>
      <c r="C152" s="116">
        <f>[1]KV_9.1.1.sz.mell!C152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40">
        <f t="shared" si="38"/>
        <v>0</v>
      </c>
    </row>
    <row r="153" spans="1:11" ht="12.75" customHeight="1" thickBot="1">
      <c r="A153" s="341" t="s">
        <v>265</v>
      </c>
      <c r="B153" s="160" t="s">
        <v>266</v>
      </c>
      <c r="C153" s="116">
        <f>[1]KV_9.1.1.sz.mell!C153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40">
        <f t="shared" si="38"/>
        <v>0</v>
      </c>
    </row>
    <row r="154" spans="1:11" ht="12" customHeight="1" thickBot="1">
      <c r="A154" s="149" t="s">
        <v>267</v>
      </c>
      <c r="B154" s="160" t="s">
        <v>268</v>
      </c>
      <c r="C154" s="125">
        <f>[1]KV_9.1.1.sz.mell!C154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0</v>
      </c>
      <c r="H154" s="125">
        <f t="shared" si="39"/>
        <v>0</v>
      </c>
      <c r="I154" s="125">
        <f t="shared" si="39"/>
        <v>0</v>
      </c>
      <c r="J154" s="125">
        <f t="shared" si="39"/>
        <v>0</v>
      </c>
      <c r="K154" s="342">
        <f t="shared" si="39"/>
        <v>218677998</v>
      </c>
    </row>
    <row r="155" spans="1:11" ht="15.2" customHeight="1" thickBot="1">
      <c r="A155" s="343" t="s">
        <v>269</v>
      </c>
      <c r="B155" s="163" t="s">
        <v>270</v>
      </c>
      <c r="C155" s="125">
        <f>[1]KV_9.1.1.sz.mell!C155</f>
        <v>889149435</v>
      </c>
      <c r="D155" s="125">
        <f t="shared" ref="D155:K155" si="40">+D128+D154</f>
        <v>151170399</v>
      </c>
      <c r="E155" s="125">
        <f t="shared" si="40"/>
        <v>0</v>
      </c>
      <c r="F155" s="125">
        <f t="shared" si="40"/>
        <v>0</v>
      </c>
      <c r="G155" s="125">
        <f t="shared" si="40"/>
        <v>0</v>
      </c>
      <c r="H155" s="125">
        <f t="shared" si="40"/>
        <v>0</v>
      </c>
      <c r="I155" s="125">
        <f t="shared" si="40"/>
        <v>0</v>
      </c>
      <c r="J155" s="125">
        <f t="shared" si="40"/>
        <v>151170399</v>
      </c>
      <c r="K155" s="342">
        <f t="shared" si="40"/>
        <v>1040319834</v>
      </c>
    </row>
    <row r="156" spans="1:11" ht="13.5" thickBot="1">
      <c r="C156" s="346">
        <f>[1]KV_9.1.1.sz.mell!C156</f>
        <v>0</v>
      </c>
      <c r="D156" s="346"/>
      <c r="E156" s="346"/>
      <c r="F156" s="346"/>
      <c r="G156" s="346"/>
      <c r="H156" s="346"/>
      <c r="I156" s="347"/>
      <c r="J156" s="347"/>
      <c r="K156" s="347">
        <f>K90-K155</f>
        <v>0</v>
      </c>
    </row>
    <row r="157" spans="1:11" ht="15.2" customHeight="1" thickBot="1">
      <c r="A157" s="348" t="s">
        <v>399</v>
      </c>
      <c r="B157" s="349"/>
      <c r="C157" s="350">
        <f>[1]KV_9.1.1.sz.mell!C157</f>
        <v>10</v>
      </c>
      <c r="D157" s="351"/>
      <c r="E157" s="351"/>
      <c r="F157" s="351"/>
      <c r="G157" s="351"/>
      <c r="H157" s="351"/>
      <c r="I157" s="352"/>
      <c r="J157" s="353">
        <f>D157+E157+F157+G157+H157+I157</f>
        <v>0</v>
      </c>
      <c r="K157" s="340">
        <f>C157+J157</f>
        <v>10</v>
      </c>
    </row>
    <row r="158" spans="1:11" ht="14.45" customHeight="1" thickBot="1">
      <c r="A158" s="348" t="s">
        <v>400</v>
      </c>
      <c r="B158" s="349"/>
      <c r="C158" s="350">
        <f>[1]KV_9.1.1.sz.mell!C158</f>
        <v>112</v>
      </c>
      <c r="D158" s="351"/>
      <c r="E158" s="351"/>
      <c r="F158" s="351"/>
      <c r="G158" s="351"/>
      <c r="H158" s="351"/>
      <c r="I158" s="352"/>
      <c r="J158" s="353">
        <f>D158+E158+F158+G158+H158+I158</f>
        <v>0</v>
      </c>
      <c r="K158" s="340">
        <f>C158+J158</f>
        <v>112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topLeftCell="A31" zoomScale="120" zoomScaleNormal="120" workbookViewId="0">
      <selection activeCell="O61" sqref="O61"/>
    </sheetView>
  </sheetViews>
  <sheetFormatPr defaultRowHeight="12.75"/>
  <cols>
    <col min="1" max="1" width="13.83203125" style="407" customWidth="1"/>
    <col min="2" max="2" width="60.6640625" style="165" customWidth="1"/>
    <col min="3" max="3" width="15.83203125" style="165" customWidth="1"/>
    <col min="4" max="10" width="13.83203125" style="165" customWidth="1"/>
    <col min="11" max="11" width="15.83203125" style="165" customWidth="1"/>
    <col min="12" max="256" width="9.33203125" style="165"/>
    <col min="257" max="257" width="13.83203125" style="165" customWidth="1"/>
    <col min="258" max="258" width="60.6640625" style="165" customWidth="1"/>
    <col min="259" max="259" width="15.83203125" style="165" customWidth="1"/>
    <col min="260" max="266" width="13.83203125" style="165" customWidth="1"/>
    <col min="267" max="267" width="15.83203125" style="165" customWidth="1"/>
    <col min="268" max="512" width="9.33203125" style="165"/>
    <col min="513" max="513" width="13.83203125" style="165" customWidth="1"/>
    <col min="514" max="514" width="60.6640625" style="165" customWidth="1"/>
    <col min="515" max="515" width="15.83203125" style="165" customWidth="1"/>
    <col min="516" max="522" width="13.83203125" style="165" customWidth="1"/>
    <col min="523" max="523" width="15.83203125" style="165" customWidth="1"/>
    <col min="524" max="768" width="9.33203125" style="165"/>
    <col min="769" max="769" width="13.83203125" style="165" customWidth="1"/>
    <col min="770" max="770" width="60.6640625" style="165" customWidth="1"/>
    <col min="771" max="771" width="15.83203125" style="165" customWidth="1"/>
    <col min="772" max="778" width="13.83203125" style="165" customWidth="1"/>
    <col min="779" max="779" width="15.83203125" style="165" customWidth="1"/>
    <col min="780" max="1024" width="9.33203125" style="165"/>
    <col min="1025" max="1025" width="13.83203125" style="165" customWidth="1"/>
    <col min="1026" max="1026" width="60.6640625" style="165" customWidth="1"/>
    <col min="1027" max="1027" width="15.83203125" style="165" customWidth="1"/>
    <col min="1028" max="1034" width="13.83203125" style="165" customWidth="1"/>
    <col min="1035" max="1035" width="15.83203125" style="165" customWidth="1"/>
    <col min="1036" max="1280" width="9.33203125" style="165"/>
    <col min="1281" max="1281" width="13.83203125" style="165" customWidth="1"/>
    <col min="1282" max="1282" width="60.6640625" style="165" customWidth="1"/>
    <col min="1283" max="1283" width="15.83203125" style="165" customWidth="1"/>
    <col min="1284" max="1290" width="13.83203125" style="165" customWidth="1"/>
    <col min="1291" max="1291" width="15.83203125" style="165" customWidth="1"/>
    <col min="1292" max="1536" width="9.33203125" style="165"/>
    <col min="1537" max="1537" width="13.83203125" style="165" customWidth="1"/>
    <col min="1538" max="1538" width="60.6640625" style="165" customWidth="1"/>
    <col min="1539" max="1539" width="15.83203125" style="165" customWidth="1"/>
    <col min="1540" max="1546" width="13.83203125" style="165" customWidth="1"/>
    <col min="1547" max="1547" width="15.83203125" style="165" customWidth="1"/>
    <col min="1548" max="1792" width="9.33203125" style="165"/>
    <col min="1793" max="1793" width="13.83203125" style="165" customWidth="1"/>
    <col min="1794" max="1794" width="60.6640625" style="165" customWidth="1"/>
    <col min="1795" max="1795" width="15.83203125" style="165" customWidth="1"/>
    <col min="1796" max="1802" width="13.83203125" style="165" customWidth="1"/>
    <col min="1803" max="1803" width="15.83203125" style="165" customWidth="1"/>
    <col min="1804" max="2048" width="9.33203125" style="165"/>
    <col min="2049" max="2049" width="13.83203125" style="165" customWidth="1"/>
    <col min="2050" max="2050" width="60.6640625" style="165" customWidth="1"/>
    <col min="2051" max="2051" width="15.83203125" style="165" customWidth="1"/>
    <col min="2052" max="2058" width="13.83203125" style="165" customWidth="1"/>
    <col min="2059" max="2059" width="15.83203125" style="165" customWidth="1"/>
    <col min="2060" max="2304" width="9.33203125" style="165"/>
    <col min="2305" max="2305" width="13.83203125" style="165" customWidth="1"/>
    <col min="2306" max="2306" width="60.6640625" style="165" customWidth="1"/>
    <col min="2307" max="2307" width="15.83203125" style="165" customWidth="1"/>
    <col min="2308" max="2314" width="13.83203125" style="165" customWidth="1"/>
    <col min="2315" max="2315" width="15.83203125" style="165" customWidth="1"/>
    <col min="2316" max="2560" width="9.33203125" style="165"/>
    <col min="2561" max="2561" width="13.83203125" style="165" customWidth="1"/>
    <col min="2562" max="2562" width="60.6640625" style="165" customWidth="1"/>
    <col min="2563" max="2563" width="15.83203125" style="165" customWidth="1"/>
    <col min="2564" max="2570" width="13.83203125" style="165" customWidth="1"/>
    <col min="2571" max="2571" width="15.83203125" style="165" customWidth="1"/>
    <col min="2572" max="2816" width="9.33203125" style="165"/>
    <col min="2817" max="2817" width="13.83203125" style="165" customWidth="1"/>
    <col min="2818" max="2818" width="60.6640625" style="165" customWidth="1"/>
    <col min="2819" max="2819" width="15.83203125" style="165" customWidth="1"/>
    <col min="2820" max="2826" width="13.83203125" style="165" customWidth="1"/>
    <col min="2827" max="2827" width="15.83203125" style="165" customWidth="1"/>
    <col min="2828" max="3072" width="9.33203125" style="165"/>
    <col min="3073" max="3073" width="13.83203125" style="165" customWidth="1"/>
    <col min="3074" max="3074" width="60.6640625" style="165" customWidth="1"/>
    <col min="3075" max="3075" width="15.83203125" style="165" customWidth="1"/>
    <col min="3076" max="3082" width="13.83203125" style="165" customWidth="1"/>
    <col min="3083" max="3083" width="15.83203125" style="165" customWidth="1"/>
    <col min="3084" max="3328" width="9.33203125" style="165"/>
    <col min="3329" max="3329" width="13.83203125" style="165" customWidth="1"/>
    <col min="3330" max="3330" width="60.6640625" style="165" customWidth="1"/>
    <col min="3331" max="3331" width="15.83203125" style="165" customWidth="1"/>
    <col min="3332" max="3338" width="13.83203125" style="165" customWidth="1"/>
    <col min="3339" max="3339" width="15.83203125" style="165" customWidth="1"/>
    <col min="3340" max="3584" width="9.33203125" style="165"/>
    <col min="3585" max="3585" width="13.83203125" style="165" customWidth="1"/>
    <col min="3586" max="3586" width="60.6640625" style="165" customWidth="1"/>
    <col min="3587" max="3587" width="15.83203125" style="165" customWidth="1"/>
    <col min="3588" max="3594" width="13.83203125" style="165" customWidth="1"/>
    <col min="3595" max="3595" width="15.83203125" style="165" customWidth="1"/>
    <col min="3596" max="3840" width="9.33203125" style="165"/>
    <col min="3841" max="3841" width="13.83203125" style="165" customWidth="1"/>
    <col min="3842" max="3842" width="60.6640625" style="165" customWidth="1"/>
    <col min="3843" max="3843" width="15.83203125" style="165" customWidth="1"/>
    <col min="3844" max="3850" width="13.83203125" style="165" customWidth="1"/>
    <col min="3851" max="3851" width="15.83203125" style="165" customWidth="1"/>
    <col min="3852" max="4096" width="9.33203125" style="165"/>
    <col min="4097" max="4097" width="13.83203125" style="165" customWidth="1"/>
    <col min="4098" max="4098" width="60.6640625" style="165" customWidth="1"/>
    <col min="4099" max="4099" width="15.83203125" style="165" customWidth="1"/>
    <col min="4100" max="4106" width="13.83203125" style="165" customWidth="1"/>
    <col min="4107" max="4107" width="15.83203125" style="165" customWidth="1"/>
    <col min="4108" max="4352" width="9.33203125" style="165"/>
    <col min="4353" max="4353" width="13.83203125" style="165" customWidth="1"/>
    <col min="4354" max="4354" width="60.6640625" style="165" customWidth="1"/>
    <col min="4355" max="4355" width="15.83203125" style="165" customWidth="1"/>
    <col min="4356" max="4362" width="13.83203125" style="165" customWidth="1"/>
    <col min="4363" max="4363" width="15.83203125" style="165" customWidth="1"/>
    <col min="4364" max="4608" width="9.33203125" style="165"/>
    <col min="4609" max="4609" width="13.83203125" style="165" customWidth="1"/>
    <col min="4610" max="4610" width="60.6640625" style="165" customWidth="1"/>
    <col min="4611" max="4611" width="15.83203125" style="165" customWidth="1"/>
    <col min="4612" max="4618" width="13.83203125" style="165" customWidth="1"/>
    <col min="4619" max="4619" width="15.83203125" style="165" customWidth="1"/>
    <col min="4620" max="4864" width="9.33203125" style="165"/>
    <col min="4865" max="4865" width="13.83203125" style="165" customWidth="1"/>
    <col min="4866" max="4866" width="60.6640625" style="165" customWidth="1"/>
    <col min="4867" max="4867" width="15.83203125" style="165" customWidth="1"/>
    <col min="4868" max="4874" width="13.83203125" style="165" customWidth="1"/>
    <col min="4875" max="4875" width="15.83203125" style="165" customWidth="1"/>
    <col min="4876" max="5120" width="9.33203125" style="165"/>
    <col min="5121" max="5121" width="13.83203125" style="165" customWidth="1"/>
    <col min="5122" max="5122" width="60.6640625" style="165" customWidth="1"/>
    <col min="5123" max="5123" width="15.83203125" style="165" customWidth="1"/>
    <col min="5124" max="5130" width="13.83203125" style="165" customWidth="1"/>
    <col min="5131" max="5131" width="15.83203125" style="165" customWidth="1"/>
    <col min="5132" max="5376" width="9.33203125" style="165"/>
    <col min="5377" max="5377" width="13.83203125" style="165" customWidth="1"/>
    <col min="5378" max="5378" width="60.6640625" style="165" customWidth="1"/>
    <col min="5379" max="5379" width="15.83203125" style="165" customWidth="1"/>
    <col min="5380" max="5386" width="13.83203125" style="165" customWidth="1"/>
    <col min="5387" max="5387" width="15.83203125" style="165" customWidth="1"/>
    <col min="5388" max="5632" width="9.33203125" style="165"/>
    <col min="5633" max="5633" width="13.83203125" style="165" customWidth="1"/>
    <col min="5634" max="5634" width="60.6640625" style="165" customWidth="1"/>
    <col min="5635" max="5635" width="15.83203125" style="165" customWidth="1"/>
    <col min="5636" max="5642" width="13.83203125" style="165" customWidth="1"/>
    <col min="5643" max="5643" width="15.83203125" style="165" customWidth="1"/>
    <col min="5644" max="5888" width="9.33203125" style="165"/>
    <col min="5889" max="5889" width="13.83203125" style="165" customWidth="1"/>
    <col min="5890" max="5890" width="60.6640625" style="165" customWidth="1"/>
    <col min="5891" max="5891" width="15.83203125" style="165" customWidth="1"/>
    <col min="5892" max="5898" width="13.83203125" style="165" customWidth="1"/>
    <col min="5899" max="5899" width="15.83203125" style="165" customWidth="1"/>
    <col min="5900" max="6144" width="9.33203125" style="165"/>
    <col min="6145" max="6145" width="13.83203125" style="165" customWidth="1"/>
    <col min="6146" max="6146" width="60.6640625" style="165" customWidth="1"/>
    <col min="6147" max="6147" width="15.83203125" style="165" customWidth="1"/>
    <col min="6148" max="6154" width="13.83203125" style="165" customWidth="1"/>
    <col min="6155" max="6155" width="15.83203125" style="165" customWidth="1"/>
    <col min="6156" max="6400" width="9.33203125" style="165"/>
    <col min="6401" max="6401" width="13.83203125" style="165" customWidth="1"/>
    <col min="6402" max="6402" width="60.6640625" style="165" customWidth="1"/>
    <col min="6403" max="6403" width="15.83203125" style="165" customWidth="1"/>
    <col min="6404" max="6410" width="13.83203125" style="165" customWidth="1"/>
    <col min="6411" max="6411" width="15.83203125" style="165" customWidth="1"/>
    <col min="6412" max="6656" width="9.33203125" style="165"/>
    <col min="6657" max="6657" width="13.83203125" style="165" customWidth="1"/>
    <col min="6658" max="6658" width="60.6640625" style="165" customWidth="1"/>
    <col min="6659" max="6659" width="15.83203125" style="165" customWidth="1"/>
    <col min="6660" max="6666" width="13.83203125" style="165" customWidth="1"/>
    <col min="6667" max="6667" width="15.83203125" style="165" customWidth="1"/>
    <col min="6668" max="6912" width="9.33203125" style="165"/>
    <col min="6913" max="6913" width="13.83203125" style="165" customWidth="1"/>
    <col min="6914" max="6914" width="60.6640625" style="165" customWidth="1"/>
    <col min="6915" max="6915" width="15.83203125" style="165" customWidth="1"/>
    <col min="6916" max="6922" width="13.83203125" style="165" customWidth="1"/>
    <col min="6923" max="6923" width="15.83203125" style="165" customWidth="1"/>
    <col min="6924" max="7168" width="9.33203125" style="165"/>
    <col min="7169" max="7169" width="13.83203125" style="165" customWidth="1"/>
    <col min="7170" max="7170" width="60.6640625" style="165" customWidth="1"/>
    <col min="7171" max="7171" width="15.83203125" style="165" customWidth="1"/>
    <col min="7172" max="7178" width="13.83203125" style="165" customWidth="1"/>
    <col min="7179" max="7179" width="15.83203125" style="165" customWidth="1"/>
    <col min="7180" max="7424" width="9.33203125" style="165"/>
    <col min="7425" max="7425" width="13.83203125" style="165" customWidth="1"/>
    <col min="7426" max="7426" width="60.6640625" style="165" customWidth="1"/>
    <col min="7427" max="7427" width="15.83203125" style="165" customWidth="1"/>
    <col min="7428" max="7434" width="13.83203125" style="165" customWidth="1"/>
    <col min="7435" max="7435" width="15.83203125" style="165" customWidth="1"/>
    <col min="7436" max="7680" width="9.33203125" style="165"/>
    <col min="7681" max="7681" width="13.83203125" style="165" customWidth="1"/>
    <col min="7682" max="7682" width="60.6640625" style="165" customWidth="1"/>
    <col min="7683" max="7683" width="15.83203125" style="165" customWidth="1"/>
    <col min="7684" max="7690" width="13.83203125" style="165" customWidth="1"/>
    <col min="7691" max="7691" width="15.83203125" style="165" customWidth="1"/>
    <col min="7692" max="7936" width="9.33203125" style="165"/>
    <col min="7937" max="7937" width="13.83203125" style="165" customWidth="1"/>
    <col min="7938" max="7938" width="60.6640625" style="165" customWidth="1"/>
    <col min="7939" max="7939" width="15.83203125" style="165" customWidth="1"/>
    <col min="7940" max="7946" width="13.83203125" style="165" customWidth="1"/>
    <col min="7947" max="7947" width="15.83203125" style="165" customWidth="1"/>
    <col min="7948" max="8192" width="9.33203125" style="165"/>
    <col min="8193" max="8193" width="13.83203125" style="165" customWidth="1"/>
    <col min="8194" max="8194" width="60.6640625" style="165" customWidth="1"/>
    <col min="8195" max="8195" width="15.83203125" style="165" customWidth="1"/>
    <col min="8196" max="8202" width="13.83203125" style="165" customWidth="1"/>
    <col min="8203" max="8203" width="15.83203125" style="165" customWidth="1"/>
    <col min="8204" max="8448" width="9.33203125" style="165"/>
    <col min="8449" max="8449" width="13.83203125" style="165" customWidth="1"/>
    <col min="8450" max="8450" width="60.6640625" style="165" customWidth="1"/>
    <col min="8451" max="8451" width="15.83203125" style="165" customWidth="1"/>
    <col min="8452" max="8458" width="13.83203125" style="165" customWidth="1"/>
    <col min="8459" max="8459" width="15.83203125" style="165" customWidth="1"/>
    <col min="8460" max="8704" width="9.33203125" style="165"/>
    <col min="8705" max="8705" width="13.83203125" style="165" customWidth="1"/>
    <col min="8706" max="8706" width="60.6640625" style="165" customWidth="1"/>
    <col min="8707" max="8707" width="15.83203125" style="165" customWidth="1"/>
    <col min="8708" max="8714" width="13.83203125" style="165" customWidth="1"/>
    <col min="8715" max="8715" width="15.83203125" style="165" customWidth="1"/>
    <col min="8716" max="8960" width="9.33203125" style="165"/>
    <col min="8961" max="8961" width="13.83203125" style="165" customWidth="1"/>
    <col min="8962" max="8962" width="60.6640625" style="165" customWidth="1"/>
    <col min="8963" max="8963" width="15.83203125" style="165" customWidth="1"/>
    <col min="8964" max="8970" width="13.83203125" style="165" customWidth="1"/>
    <col min="8971" max="8971" width="15.83203125" style="165" customWidth="1"/>
    <col min="8972" max="9216" width="9.33203125" style="165"/>
    <col min="9217" max="9217" width="13.83203125" style="165" customWidth="1"/>
    <col min="9218" max="9218" width="60.6640625" style="165" customWidth="1"/>
    <col min="9219" max="9219" width="15.83203125" style="165" customWidth="1"/>
    <col min="9220" max="9226" width="13.83203125" style="165" customWidth="1"/>
    <col min="9227" max="9227" width="15.83203125" style="165" customWidth="1"/>
    <col min="9228" max="9472" width="9.33203125" style="165"/>
    <col min="9473" max="9473" width="13.83203125" style="165" customWidth="1"/>
    <col min="9474" max="9474" width="60.6640625" style="165" customWidth="1"/>
    <col min="9475" max="9475" width="15.83203125" style="165" customWidth="1"/>
    <col min="9476" max="9482" width="13.83203125" style="165" customWidth="1"/>
    <col min="9483" max="9483" width="15.83203125" style="165" customWidth="1"/>
    <col min="9484" max="9728" width="9.33203125" style="165"/>
    <col min="9729" max="9729" width="13.83203125" style="165" customWidth="1"/>
    <col min="9730" max="9730" width="60.6640625" style="165" customWidth="1"/>
    <col min="9731" max="9731" width="15.83203125" style="165" customWidth="1"/>
    <col min="9732" max="9738" width="13.83203125" style="165" customWidth="1"/>
    <col min="9739" max="9739" width="15.83203125" style="165" customWidth="1"/>
    <col min="9740" max="9984" width="9.33203125" style="165"/>
    <col min="9985" max="9985" width="13.83203125" style="165" customWidth="1"/>
    <col min="9986" max="9986" width="60.6640625" style="165" customWidth="1"/>
    <col min="9987" max="9987" width="15.83203125" style="165" customWidth="1"/>
    <col min="9988" max="9994" width="13.83203125" style="165" customWidth="1"/>
    <col min="9995" max="9995" width="15.83203125" style="165" customWidth="1"/>
    <col min="9996" max="10240" width="9.33203125" style="165"/>
    <col min="10241" max="10241" width="13.83203125" style="165" customWidth="1"/>
    <col min="10242" max="10242" width="60.6640625" style="165" customWidth="1"/>
    <col min="10243" max="10243" width="15.83203125" style="165" customWidth="1"/>
    <col min="10244" max="10250" width="13.83203125" style="165" customWidth="1"/>
    <col min="10251" max="10251" width="15.83203125" style="165" customWidth="1"/>
    <col min="10252" max="10496" width="9.33203125" style="165"/>
    <col min="10497" max="10497" width="13.83203125" style="165" customWidth="1"/>
    <col min="10498" max="10498" width="60.6640625" style="165" customWidth="1"/>
    <col min="10499" max="10499" width="15.83203125" style="165" customWidth="1"/>
    <col min="10500" max="10506" width="13.83203125" style="165" customWidth="1"/>
    <col min="10507" max="10507" width="15.83203125" style="165" customWidth="1"/>
    <col min="10508" max="10752" width="9.33203125" style="165"/>
    <col min="10753" max="10753" width="13.83203125" style="165" customWidth="1"/>
    <col min="10754" max="10754" width="60.6640625" style="165" customWidth="1"/>
    <col min="10755" max="10755" width="15.83203125" style="165" customWidth="1"/>
    <col min="10756" max="10762" width="13.83203125" style="165" customWidth="1"/>
    <col min="10763" max="10763" width="15.83203125" style="165" customWidth="1"/>
    <col min="10764" max="11008" width="9.33203125" style="165"/>
    <col min="11009" max="11009" width="13.83203125" style="165" customWidth="1"/>
    <col min="11010" max="11010" width="60.6640625" style="165" customWidth="1"/>
    <col min="11011" max="11011" width="15.83203125" style="165" customWidth="1"/>
    <col min="11012" max="11018" width="13.83203125" style="165" customWidth="1"/>
    <col min="11019" max="11019" width="15.83203125" style="165" customWidth="1"/>
    <col min="11020" max="11264" width="9.33203125" style="165"/>
    <col min="11265" max="11265" width="13.83203125" style="165" customWidth="1"/>
    <col min="11266" max="11266" width="60.6640625" style="165" customWidth="1"/>
    <col min="11267" max="11267" width="15.83203125" style="165" customWidth="1"/>
    <col min="11268" max="11274" width="13.83203125" style="165" customWidth="1"/>
    <col min="11275" max="11275" width="15.83203125" style="165" customWidth="1"/>
    <col min="11276" max="11520" width="9.33203125" style="165"/>
    <col min="11521" max="11521" width="13.83203125" style="165" customWidth="1"/>
    <col min="11522" max="11522" width="60.6640625" style="165" customWidth="1"/>
    <col min="11523" max="11523" width="15.83203125" style="165" customWidth="1"/>
    <col min="11524" max="11530" width="13.83203125" style="165" customWidth="1"/>
    <col min="11531" max="11531" width="15.83203125" style="165" customWidth="1"/>
    <col min="11532" max="11776" width="9.33203125" style="165"/>
    <col min="11777" max="11777" width="13.83203125" style="165" customWidth="1"/>
    <col min="11778" max="11778" width="60.6640625" style="165" customWidth="1"/>
    <col min="11779" max="11779" width="15.83203125" style="165" customWidth="1"/>
    <col min="11780" max="11786" width="13.83203125" style="165" customWidth="1"/>
    <col min="11787" max="11787" width="15.83203125" style="165" customWidth="1"/>
    <col min="11788" max="12032" width="9.33203125" style="165"/>
    <col min="12033" max="12033" width="13.83203125" style="165" customWidth="1"/>
    <col min="12034" max="12034" width="60.6640625" style="165" customWidth="1"/>
    <col min="12035" max="12035" width="15.83203125" style="165" customWidth="1"/>
    <col min="12036" max="12042" width="13.83203125" style="165" customWidth="1"/>
    <col min="12043" max="12043" width="15.83203125" style="165" customWidth="1"/>
    <col min="12044" max="12288" width="9.33203125" style="165"/>
    <col min="12289" max="12289" width="13.83203125" style="165" customWidth="1"/>
    <col min="12290" max="12290" width="60.6640625" style="165" customWidth="1"/>
    <col min="12291" max="12291" width="15.83203125" style="165" customWidth="1"/>
    <col min="12292" max="12298" width="13.83203125" style="165" customWidth="1"/>
    <col min="12299" max="12299" width="15.83203125" style="165" customWidth="1"/>
    <col min="12300" max="12544" width="9.33203125" style="165"/>
    <col min="12545" max="12545" width="13.83203125" style="165" customWidth="1"/>
    <col min="12546" max="12546" width="60.6640625" style="165" customWidth="1"/>
    <col min="12547" max="12547" width="15.83203125" style="165" customWidth="1"/>
    <col min="12548" max="12554" width="13.83203125" style="165" customWidth="1"/>
    <col min="12555" max="12555" width="15.83203125" style="165" customWidth="1"/>
    <col min="12556" max="12800" width="9.33203125" style="165"/>
    <col min="12801" max="12801" width="13.83203125" style="165" customWidth="1"/>
    <col min="12802" max="12802" width="60.6640625" style="165" customWidth="1"/>
    <col min="12803" max="12803" width="15.83203125" style="165" customWidth="1"/>
    <col min="12804" max="12810" width="13.83203125" style="165" customWidth="1"/>
    <col min="12811" max="12811" width="15.83203125" style="165" customWidth="1"/>
    <col min="12812" max="13056" width="9.33203125" style="165"/>
    <col min="13057" max="13057" width="13.83203125" style="165" customWidth="1"/>
    <col min="13058" max="13058" width="60.6640625" style="165" customWidth="1"/>
    <col min="13059" max="13059" width="15.83203125" style="165" customWidth="1"/>
    <col min="13060" max="13066" width="13.83203125" style="165" customWidth="1"/>
    <col min="13067" max="13067" width="15.83203125" style="165" customWidth="1"/>
    <col min="13068" max="13312" width="9.33203125" style="165"/>
    <col min="13313" max="13313" width="13.83203125" style="165" customWidth="1"/>
    <col min="13314" max="13314" width="60.6640625" style="165" customWidth="1"/>
    <col min="13315" max="13315" width="15.83203125" style="165" customWidth="1"/>
    <col min="13316" max="13322" width="13.83203125" style="165" customWidth="1"/>
    <col min="13323" max="13323" width="15.83203125" style="165" customWidth="1"/>
    <col min="13324" max="13568" width="9.33203125" style="165"/>
    <col min="13569" max="13569" width="13.83203125" style="165" customWidth="1"/>
    <col min="13570" max="13570" width="60.6640625" style="165" customWidth="1"/>
    <col min="13571" max="13571" width="15.83203125" style="165" customWidth="1"/>
    <col min="13572" max="13578" width="13.83203125" style="165" customWidth="1"/>
    <col min="13579" max="13579" width="15.83203125" style="165" customWidth="1"/>
    <col min="13580" max="13824" width="9.33203125" style="165"/>
    <col min="13825" max="13825" width="13.83203125" style="165" customWidth="1"/>
    <col min="13826" max="13826" width="60.6640625" style="165" customWidth="1"/>
    <col min="13827" max="13827" width="15.83203125" style="165" customWidth="1"/>
    <col min="13828" max="13834" width="13.83203125" style="165" customWidth="1"/>
    <col min="13835" max="13835" width="15.83203125" style="165" customWidth="1"/>
    <col min="13836" max="14080" width="9.33203125" style="165"/>
    <col min="14081" max="14081" width="13.83203125" style="165" customWidth="1"/>
    <col min="14082" max="14082" width="60.6640625" style="165" customWidth="1"/>
    <col min="14083" max="14083" width="15.83203125" style="165" customWidth="1"/>
    <col min="14084" max="14090" width="13.83203125" style="165" customWidth="1"/>
    <col min="14091" max="14091" width="15.83203125" style="165" customWidth="1"/>
    <col min="14092" max="14336" width="9.33203125" style="165"/>
    <col min="14337" max="14337" width="13.83203125" style="165" customWidth="1"/>
    <col min="14338" max="14338" width="60.6640625" style="165" customWidth="1"/>
    <col min="14339" max="14339" width="15.83203125" style="165" customWidth="1"/>
    <col min="14340" max="14346" width="13.83203125" style="165" customWidth="1"/>
    <col min="14347" max="14347" width="15.83203125" style="165" customWidth="1"/>
    <col min="14348" max="14592" width="9.33203125" style="165"/>
    <col min="14593" max="14593" width="13.83203125" style="165" customWidth="1"/>
    <col min="14594" max="14594" width="60.6640625" style="165" customWidth="1"/>
    <col min="14595" max="14595" width="15.83203125" style="165" customWidth="1"/>
    <col min="14596" max="14602" width="13.83203125" style="165" customWidth="1"/>
    <col min="14603" max="14603" width="15.83203125" style="165" customWidth="1"/>
    <col min="14604" max="14848" width="9.33203125" style="165"/>
    <col min="14849" max="14849" width="13.83203125" style="165" customWidth="1"/>
    <col min="14850" max="14850" width="60.6640625" style="165" customWidth="1"/>
    <col min="14851" max="14851" width="15.83203125" style="165" customWidth="1"/>
    <col min="14852" max="14858" width="13.83203125" style="165" customWidth="1"/>
    <col min="14859" max="14859" width="15.83203125" style="165" customWidth="1"/>
    <col min="14860" max="15104" width="9.33203125" style="165"/>
    <col min="15105" max="15105" width="13.83203125" style="165" customWidth="1"/>
    <col min="15106" max="15106" width="60.6640625" style="165" customWidth="1"/>
    <col min="15107" max="15107" width="15.83203125" style="165" customWidth="1"/>
    <col min="15108" max="15114" width="13.83203125" style="165" customWidth="1"/>
    <col min="15115" max="15115" width="15.83203125" style="165" customWidth="1"/>
    <col min="15116" max="15360" width="9.33203125" style="165"/>
    <col min="15361" max="15361" width="13.83203125" style="165" customWidth="1"/>
    <col min="15362" max="15362" width="60.6640625" style="165" customWidth="1"/>
    <col min="15363" max="15363" width="15.83203125" style="165" customWidth="1"/>
    <col min="15364" max="15370" width="13.83203125" style="165" customWidth="1"/>
    <col min="15371" max="15371" width="15.83203125" style="165" customWidth="1"/>
    <col min="15372" max="15616" width="9.33203125" style="165"/>
    <col min="15617" max="15617" width="13.83203125" style="165" customWidth="1"/>
    <col min="15618" max="15618" width="60.6640625" style="165" customWidth="1"/>
    <col min="15619" max="15619" width="15.83203125" style="165" customWidth="1"/>
    <col min="15620" max="15626" width="13.83203125" style="165" customWidth="1"/>
    <col min="15627" max="15627" width="15.83203125" style="165" customWidth="1"/>
    <col min="15628" max="15872" width="9.33203125" style="165"/>
    <col min="15873" max="15873" width="13.83203125" style="165" customWidth="1"/>
    <col min="15874" max="15874" width="60.6640625" style="165" customWidth="1"/>
    <col min="15875" max="15875" width="15.83203125" style="165" customWidth="1"/>
    <col min="15876" max="15882" width="13.83203125" style="165" customWidth="1"/>
    <col min="15883" max="15883" width="15.83203125" style="165" customWidth="1"/>
    <col min="15884" max="16128" width="9.33203125" style="165"/>
    <col min="16129" max="16129" width="13.83203125" style="165" customWidth="1"/>
    <col min="16130" max="16130" width="60.6640625" style="165" customWidth="1"/>
    <col min="16131" max="16131" width="15.83203125" style="165" customWidth="1"/>
    <col min="16132" max="16138" width="13.83203125" style="165" customWidth="1"/>
    <col min="16139" max="16139" width="15.83203125" style="165" customWidth="1"/>
    <col min="16140" max="16384" width="9.33203125" style="165"/>
  </cols>
  <sheetData>
    <row r="1" spans="1:11" s="359" customFormat="1" ht="15.95" customHeight="1" thickBot="1">
      <c r="A1" s="356"/>
      <c r="B1" s="357"/>
      <c r="C1" s="357"/>
      <c r="D1" s="357"/>
      <c r="E1" s="357"/>
      <c r="F1" s="357"/>
      <c r="G1" s="357"/>
      <c r="H1" s="357"/>
      <c r="I1" s="357"/>
      <c r="J1" s="357"/>
      <c r="K1" s="358" t="str">
        <f>CONCATENATE("6.2. melléklet ",[1]RM_ALAPADATOK!A7," ",[1]RM_ALAPADATOK!B7," ",[1]RM_ALAPADATOK!C7," ",[1]RM_ALAPADATOK!D7," ",[1]RM_ALAPADATOK!E7," ",[1]RM_ALAPADATOK!F7," ",[1]RM_ALAPADATOK!G7," ",[1]RM_ALAPADATOK!H7)</f>
        <v>6.2. melléklet a … / 2020. ( ……. ) önkormányzati rendelethez</v>
      </c>
    </row>
    <row r="2" spans="1:11" s="362" customFormat="1" ht="36">
      <c r="A2" s="360" t="s">
        <v>403</v>
      </c>
      <c r="B2" s="512" t="str">
        <f>[1]RM_ALAPADATOK!A11</f>
        <v>Leveleki Közös Önkormányzati Hivatal</v>
      </c>
      <c r="C2" s="513"/>
      <c r="D2" s="513"/>
      <c r="E2" s="513"/>
      <c r="F2" s="513"/>
      <c r="G2" s="513"/>
      <c r="H2" s="513"/>
      <c r="I2" s="513"/>
      <c r="J2" s="513"/>
      <c r="K2" s="361" t="s">
        <v>402</v>
      </c>
    </row>
    <row r="3" spans="1:11" s="362" customFormat="1" ht="23.1" customHeight="1" thickBot="1">
      <c r="A3" s="363" t="s">
        <v>375</v>
      </c>
      <c r="B3" s="514" t="s">
        <v>404</v>
      </c>
      <c r="C3" s="515"/>
      <c r="D3" s="515"/>
      <c r="E3" s="515"/>
      <c r="F3" s="515"/>
      <c r="G3" s="515"/>
      <c r="H3" s="515"/>
      <c r="I3" s="515"/>
      <c r="J3" s="515"/>
      <c r="K3" s="364" t="s">
        <v>377</v>
      </c>
    </row>
    <row r="4" spans="1:11" s="362" customFormat="1" ht="12.95" customHeight="1" thickBot="1">
      <c r="A4" s="365"/>
      <c r="B4" s="366"/>
      <c r="C4" s="367"/>
      <c r="D4" s="367"/>
      <c r="E4" s="367"/>
      <c r="F4" s="367"/>
      <c r="G4" s="367"/>
      <c r="H4" s="367"/>
      <c r="I4" s="367"/>
      <c r="J4" s="367"/>
      <c r="K4" s="368" t="s">
        <v>2</v>
      </c>
    </row>
    <row r="5" spans="1:11" s="369" customFormat="1" ht="14.1" customHeight="1">
      <c r="A5" s="516" t="s">
        <v>3</v>
      </c>
      <c r="B5" s="501" t="s">
        <v>4</v>
      </c>
      <c r="C5" s="501" t="s">
        <v>405</v>
      </c>
      <c r="D5" s="501" t="str">
        <f>CONCATENATE([1]RM_9.1.sz.mell!D5:I5)</f>
        <v xml:space="preserve">1 . sz. módosítás </v>
      </c>
      <c r="E5" s="501" t="str">
        <f>CONCATENATE([1]RM_9.1.sz.mell!E5)</f>
        <v xml:space="preserve">… . sz. módosítás </v>
      </c>
      <c r="F5" s="501" t="str">
        <f>CONCATENATE([1]RM_9.1.sz.mell!F5)</f>
        <v xml:space="preserve">… . sz. módosítás </v>
      </c>
      <c r="G5" s="501" t="str">
        <f>CONCATENATE([1]RM_9.1.sz.mell!G5)</f>
        <v xml:space="preserve">… . sz. módosítás </v>
      </c>
      <c r="H5" s="501" t="str">
        <f>CONCATENATE([1]RM_9.1.sz.mell!H5)</f>
        <v xml:space="preserve">… . sz. módosítás </v>
      </c>
      <c r="I5" s="501" t="str">
        <f>CONCATENATE([1]RM_9.1.sz.mell!I5)</f>
        <v xml:space="preserve">… . sz. módosítás </v>
      </c>
      <c r="J5" s="501" t="s">
        <v>406</v>
      </c>
      <c r="K5" s="504" t="str">
        <f>CONCATENATE([1]RM_9.1.sz.mell!K5)</f>
        <v>….számú módosítás utáni előirányzat</v>
      </c>
    </row>
    <row r="6" spans="1:11" ht="12.75" customHeight="1">
      <c r="A6" s="517"/>
      <c r="B6" s="519"/>
      <c r="C6" s="502"/>
      <c r="D6" s="502"/>
      <c r="E6" s="502"/>
      <c r="F6" s="502"/>
      <c r="G6" s="502"/>
      <c r="H6" s="502"/>
      <c r="I6" s="502"/>
      <c r="J6" s="502"/>
      <c r="K6" s="505"/>
    </row>
    <row r="7" spans="1:11" s="295" customFormat="1" ht="9.9499999999999993" customHeight="1" thickBot="1">
      <c r="A7" s="518"/>
      <c r="B7" s="520"/>
      <c r="C7" s="503"/>
      <c r="D7" s="503"/>
      <c r="E7" s="503"/>
      <c r="F7" s="503"/>
      <c r="G7" s="503"/>
      <c r="H7" s="503"/>
      <c r="I7" s="503"/>
      <c r="J7" s="503"/>
      <c r="K7" s="506"/>
    </row>
    <row r="8" spans="1:11" s="371" customFormat="1" ht="10.5" customHeight="1" thickBot="1">
      <c r="A8" s="290" t="s">
        <v>10</v>
      </c>
      <c r="B8" s="291" t="s">
        <v>11</v>
      </c>
      <c r="C8" s="291" t="s">
        <v>12</v>
      </c>
      <c r="D8" s="291" t="s">
        <v>13</v>
      </c>
      <c r="E8" s="291" t="s">
        <v>14</v>
      </c>
      <c r="F8" s="291" t="s">
        <v>281</v>
      </c>
      <c r="G8" s="291" t="s">
        <v>16</v>
      </c>
      <c r="H8" s="291" t="s">
        <v>17</v>
      </c>
      <c r="I8" s="291" t="s">
        <v>18</v>
      </c>
      <c r="J8" s="370" t="s">
        <v>19</v>
      </c>
      <c r="K8" s="294" t="s">
        <v>20</v>
      </c>
    </row>
    <row r="9" spans="1:11" s="371" customFormat="1" ht="10.5" customHeight="1" thickBot="1">
      <c r="A9" s="507" t="s">
        <v>276</v>
      </c>
      <c r="B9" s="508"/>
      <c r="C9" s="508"/>
      <c r="D9" s="508"/>
      <c r="E9" s="508"/>
      <c r="F9" s="508"/>
      <c r="G9" s="508"/>
      <c r="H9" s="508"/>
      <c r="I9" s="508"/>
      <c r="J9" s="508"/>
      <c r="K9" s="509"/>
    </row>
    <row r="10" spans="1:11" s="299" customFormat="1" ht="12" customHeight="1" thickBot="1">
      <c r="A10" s="372" t="s">
        <v>21</v>
      </c>
      <c r="B10" s="373" t="s">
        <v>407</v>
      </c>
      <c r="C10" s="209">
        <f>[1]KV_9.2.sz.mell!C8</f>
        <v>380000</v>
      </c>
      <c r="D10" s="209">
        <f t="shared" ref="D10:K10" si="0">SUM(D11:D21)</f>
        <v>0</v>
      </c>
      <c r="E10" s="209">
        <f t="shared" si="0"/>
        <v>0</v>
      </c>
      <c r="F10" s="209">
        <f t="shared" si="0"/>
        <v>0</v>
      </c>
      <c r="G10" s="209">
        <f t="shared" si="0"/>
        <v>0</v>
      </c>
      <c r="H10" s="209">
        <f t="shared" si="0"/>
        <v>0</v>
      </c>
      <c r="I10" s="209">
        <f t="shared" si="0"/>
        <v>0</v>
      </c>
      <c r="J10" s="209">
        <f t="shared" si="0"/>
        <v>0</v>
      </c>
      <c r="K10" s="209">
        <f t="shared" si="0"/>
        <v>380000</v>
      </c>
    </row>
    <row r="11" spans="1:11" s="299" customFormat="1" ht="12" customHeight="1">
      <c r="A11" s="374" t="s">
        <v>23</v>
      </c>
      <c r="B11" s="151" t="s">
        <v>75</v>
      </c>
      <c r="C11" s="86">
        <f>[1]KV_9.2.sz.mell!C9</f>
        <v>0</v>
      </c>
      <c r="D11" s="85"/>
      <c r="E11" s="85"/>
      <c r="F11" s="85"/>
      <c r="G11" s="85"/>
      <c r="H11" s="85"/>
      <c r="I11" s="85"/>
      <c r="J11" s="375">
        <f>D11+E11+F11+G11+H11+I11</f>
        <v>0</v>
      </c>
      <c r="K11" s="376">
        <f>C11+J11</f>
        <v>0</v>
      </c>
    </row>
    <row r="12" spans="1:11" s="299" customFormat="1" ht="12" customHeight="1">
      <c r="A12" s="377" t="s">
        <v>25</v>
      </c>
      <c r="B12" s="152" t="s">
        <v>77</v>
      </c>
      <c r="C12" s="27">
        <f>[1]KV_9.2.sz.mell!C10</f>
        <v>0</v>
      </c>
      <c r="D12" s="28"/>
      <c r="E12" s="28"/>
      <c r="F12" s="28"/>
      <c r="G12" s="28"/>
      <c r="H12" s="28"/>
      <c r="I12" s="28"/>
      <c r="J12" s="378">
        <f t="shared" ref="J12:J21" si="1">D12+E12+F12+G12+H12+I12</f>
        <v>0</v>
      </c>
      <c r="K12" s="376">
        <f t="shared" ref="K12:K21" si="2">C12+J12</f>
        <v>0</v>
      </c>
    </row>
    <row r="13" spans="1:11" s="299" customFormat="1" ht="12" customHeight="1">
      <c r="A13" s="377" t="s">
        <v>27</v>
      </c>
      <c r="B13" s="152" t="s">
        <v>79</v>
      </c>
      <c r="C13" s="27">
        <f>[1]KV_9.2.sz.mell!C11</f>
        <v>380000</v>
      </c>
      <c r="D13" s="28"/>
      <c r="E13" s="28"/>
      <c r="F13" s="28"/>
      <c r="G13" s="28"/>
      <c r="H13" s="28"/>
      <c r="I13" s="28"/>
      <c r="J13" s="378">
        <f t="shared" si="1"/>
        <v>0</v>
      </c>
      <c r="K13" s="376">
        <f t="shared" si="2"/>
        <v>380000</v>
      </c>
    </row>
    <row r="14" spans="1:11" s="299" customFormat="1" ht="12" customHeight="1">
      <c r="A14" s="377" t="s">
        <v>29</v>
      </c>
      <c r="B14" s="152" t="s">
        <v>81</v>
      </c>
      <c r="C14" s="27">
        <f>[1]KV_9.2.sz.mell!C12</f>
        <v>0</v>
      </c>
      <c r="D14" s="28"/>
      <c r="E14" s="28"/>
      <c r="F14" s="28"/>
      <c r="G14" s="28"/>
      <c r="H14" s="28"/>
      <c r="I14" s="28"/>
      <c r="J14" s="378">
        <f t="shared" si="1"/>
        <v>0</v>
      </c>
      <c r="K14" s="376">
        <f t="shared" si="2"/>
        <v>0</v>
      </c>
    </row>
    <row r="15" spans="1:11" s="299" customFormat="1" ht="12" customHeight="1">
      <c r="A15" s="377" t="s">
        <v>31</v>
      </c>
      <c r="B15" s="152" t="s">
        <v>83</v>
      </c>
      <c r="C15" s="27">
        <f>[1]KV_9.2.sz.mell!C13</f>
        <v>0</v>
      </c>
      <c r="D15" s="28"/>
      <c r="E15" s="28"/>
      <c r="F15" s="28"/>
      <c r="G15" s="28"/>
      <c r="H15" s="28"/>
      <c r="I15" s="28"/>
      <c r="J15" s="378">
        <f t="shared" si="1"/>
        <v>0</v>
      </c>
      <c r="K15" s="376">
        <f t="shared" si="2"/>
        <v>0</v>
      </c>
    </row>
    <row r="16" spans="1:11" s="299" customFormat="1" ht="12" customHeight="1">
      <c r="A16" s="377" t="s">
        <v>33</v>
      </c>
      <c r="B16" s="152" t="s">
        <v>408</v>
      </c>
      <c r="C16" s="27">
        <f>[1]KV_9.2.sz.mell!C14</f>
        <v>0</v>
      </c>
      <c r="D16" s="28"/>
      <c r="E16" s="28"/>
      <c r="F16" s="28"/>
      <c r="G16" s="28"/>
      <c r="H16" s="28"/>
      <c r="I16" s="28"/>
      <c r="J16" s="378">
        <f t="shared" si="1"/>
        <v>0</v>
      </c>
      <c r="K16" s="376">
        <f t="shared" si="2"/>
        <v>0</v>
      </c>
    </row>
    <row r="17" spans="1:11" s="299" customFormat="1" ht="12" customHeight="1">
      <c r="A17" s="377" t="s">
        <v>191</v>
      </c>
      <c r="B17" s="162" t="s">
        <v>409</v>
      </c>
      <c r="C17" s="27">
        <f>[1]KV_9.2.sz.mell!C15</f>
        <v>0</v>
      </c>
      <c r="D17" s="28"/>
      <c r="E17" s="28"/>
      <c r="F17" s="28"/>
      <c r="G17" s="28"/>
      <c r="H17" s="28"/>
      <c r="I17" s="28"/>
      <c r="J17" s="378">
        <f t="shared" si="1"/>
        <v>0</v>
      </c>
      <c r="K17" s="376">
        <f t="shared" si="2"/>
        <v>0</v>
      </c>
    </row>
    <row r="18" spans="1:11" s="299" customFormat="1" ht="12" customHeight="1">
      <c r="A18" s="377" t="s">
        <v>193</v>
      </c>
      <c r="B18" s="152" t="s">
        <v>381</v>
      </c>
      <c r="C18" s="27">
        <f>[1]KV_9.2.sz.mell!C16</f>
        <v>0</v>
      </c>
      <c r="D18" s="28"/>
      <c r="E18" s="28"/>
      <c r="F18" s="28"/>
      <c r="G18" s="28"/>
      <c r="H18" s="28"/>
      <c r="I18" s="28"/>
      <c r="J18" s="378">
        <f t="shared" si="1"/>
        <v>0</v>
      </c>
      <c r="K18" s="376">
        <f t="shared" si="2"/>
        <v>0</v>
      </c>
    </row>
    <row r="19" spans="1:11" s="301" customFormat="1" ht="12" customHeight="1">
      <c r="A19" s="377" t="s">
        <v>195</v>
      </c>
      <c r="B19" s="152" t="s">
        <v>91</v>
      </c>
      <c r="C19" s="27">
        <f>[1]KV_9.2.sz.mell!C17</f>
        <v>0</v>
      </c>
      <c r="D19" s="28"/>
      <c r="E19" s="28"/>
      <c r="F19" s="28"/>
      <c r="G19" s="28"/>
      <c r="H19" s="28"/>
      <c r="I19" s="28"/>
      <c r="J19" s="378">
        <f t="shared" si="1"/>
        <v>0</v>
      </c>
      <c r="K19" s="376">
        <f t="shared" si="2"/>
        <v>0</v>
      </c>
    </row>
    <row r="20" spans="1:11" s="301" customFormat="1" ht="12" customHeight="1">
      <c r="A20" s="377" t="s">
        <v>197</v>
      </c>
      <c r="B20" s="152" t="s">
        <v>93</v>
      </c>
      <c r="C20" s="27">
        <f>[1]KV_9.2.sz.mell!C18</f>
        <v>0</v>
      </c>
      <c r="D20" s="28"/>
      <c r="E20" s="28"/>
      <c r="F20" s="28"/>
      <c r="G20" s="28"/>
      <c r="H20" s="28"/>
      <c r="I20" s="28"/>
      <c r="J20" s="378">
        <f t="shared" si="1"/>
        <v>0</v>
      </c>
      <c r="K20" s="376">
        <f t="shared" si="2"/>
        <v>0</v>
      </c>
    </row>
    <row r="21" spans="1:11" s="301" customFormat="1" ht="12" customHeight="1" thickBot="1">
      <c r="A21" s="379" t="s">
        <v>199</v>
      </c>
      <c r="B21" s="162" t="s">
        <v>95</v>
      </c>
      <c r="C21" s="34">
        <f>[1]KV_9.2.sz.mell!C19</f>
        <v>0</v>
      </c>
      <c r="D21" s="35"/>
      <c r="E21" s="35"/>
      <c r="F21" s="35"/>
      <c r="G21" s="35"/>
      <c r="H21" s="35"/>
      <c r="I21" s="35"/>
      <c r="J21" s="380">
        <f t="shared" si="1"/>
        <v>0</v>
      </c>
      <c r="K21" s="376">
        <f t="shared" si="2"/>
        <v>0</v>
      </c>
    </row>
    <row r="22" spans="1:11" s="299" customFormat="1" ht="12" customHeight="1" thickBot="1">
      <c r="A22" s="372" t="s">
        <v>35</v>
      </c>
      <c r="B22" s="373" t="s">
        <v>410</v>
      </c>
      <c r="C22" s="209">
        <f>[1]KV_9.2.sz.mell!C20</f>
        <v>953160</v>
      </c>
      <c r="D22" s="209">
        <f t="shared" ref="D22:J22" si="3">SUM(D23:D25)</f>
        <v>0</v>
      </c>
      <c r="E22" s="209">
        <f t="shared" si="3"/>
        <v>0</v>
      </c>
      <c r="F22" s="209">
        <f t="shared" si="3"/>
        <v>0</v>
      </c>
      <c r="G22" s="209">
        <f t="shared" si="3"/>
        <v>0</v>
      </c>
      <c r="H22" s="209">
        <f t="shared" si="3"/>
        <v>0</v>
      </c>
      <c r="I22" s="209">
        <f t="shared" si="3"/>
        <v>0</v>
      </c>
      <c r="J22" s="209">
        <f t="shared" si="3"/>
        <v>0</v>
      </c>
      <c r="K22" s="210">
        <f>SUM(K23:K25)</f>
        <v>953160</v>
      </c>
    </row>
    <row r="23" spans="1:11" s="301" customFormat="1" ht="12" customHeight="1">
      <c r="A23" s="381" t="s">
        <v>37</v>
      </c>
      <c r="B23" s="161" t="s">
        <v>38</v>
      </c>
      <c r="C23" s="22">
        <f>[1]KV_9.2.sz.mell!C21</f>
        <v>0</v>
      </c>
      <c r="D23" s="23"/>
      <c r="E23" s="23"/>
      <c r="F23" s="23"/>
      <c r="G23" s="23"/>
      <c r="H23" s="23"/>
      <c r="I23" s="23"/>
      <c r="J23" s="382">
        <f>D23+E23+F23+G23+H23+I23</f>
        <v>0</v>
      </c>
      <c r="K23" s="376">
        <f>C23+J23</f>
        <v>0</v>
      </c>
    </row>
    <row r="24" spans="1:11" s="301" customFormat="1" ht="12" customHeight="1">
      <c r="A24" s="377" t="s">
        <v>39</v>
      </c>
      <c r="B24" s="152" t="s">
        <v>411</v>
      </c>
      <c r="C24" s="27">
        <f>[1]KV_9.2.sz.mell!C22</f>
        <v>0</v>
      </c>
      <c r="D24" s="28"/>
      <c r="E24" s="28"/>
      <c r="F24" s="28"/>
      <c r="G24" s="28"/>
      <c r="H24" s="28"/>
      <c r="I24" s="28"/>
      <c r="J24" s="378">
        <f>D24+E24+F24+G24+H24+I24</f>
        <v>0</v>
      </c>
      <c r="K24" s="383">
        <f>C24+J24</f>
        <v>0</v>
      </c>
    </row>
    <row r="25" spans="1:11" s="301" customFormat="1" ht="12" customHeight="1">
      <c r="A25" s="377" t="s">
        <v>41</v>
      </c>
      <c r="B25" s="152" t="s">
        <v>412</v>
      </c>
      <c r="C25" s="27">
        <f>[1]KV_9.2.sz.mell!C23</f>
        <v>953160</v>
      </c>
      <c r="D25" s="28"/>
      <c r="E25" s="28"/>
      <c r="F25" s="28"/>
      <c r="G25" s="28"/>
      <c r="H25" s="28"/>
      <c r="I25" s="28"/>
      <c r="J25" s="378">
        <f>D25+E25+F25+G25+H25+I25</f>
        <v>0</v>
      </c>
      <c r="K25" s="383">
        <f>C25+J25</f>
        <v>953160</v>
      </c>
    </row>
    <row r="26" spans="1:11" s="301" customFormat="1" ht="12" customHeight="1" thickBot="1">
      <c r="A26" s="377" t="s">
        <v>43</v>
      </c>
      <c r="B26" s="158" t="s">
        <v>413</v>
      </c>
      <c r="C26" s="34">
        <f>[1]KV_9.2.sz.mell!C24</f>
        <v>0</v>
      </c>
      <c r="D26" s="35"/>
      <c r="E26" s="35"/>
      <c r="F26" s="35"/>
      <c r="G26" s="35"/>
      <c r="H26" s="35"/>
      <c r="I26" s="35"/>
      <c r="J26" s="384">
        <f>D26+E26+F26+G26+H26+I26</f>
        <v>0</v>
      </c>
      <c r="K26" s="385">
        <f>C26+J26</f>
        <v>0</v>
      </c>
    </row>
    <row r="27" spans="1:11" s="301" customFormat="1" ht="12" customHeight="1" thickBot="1">
      <c r="A27" s="184" t="s">
        <v>49</v>
      </c>
      <c r="B27" s="160" t="s">
        <v>288</v>
      </c>
      <c r="C27" s="39">
        <f>[1]KV_9.2.sz.mell!C25</f>
        <v>0</v>
      </c>
      <c r="D27" s="386"/>
      <c r="E27" s="386"/>
      <c r="F27" s="386"/>
      <c r="G27" s="386"/>
      <c r="H27" s="386"/>
      <c r="I27" s="386"/>
      <c r="J27" s="384">
        <f>D27+E27+F27+G27+H27+I27</f>
        <v>0</v>
      </c>
      <c r="K27" s="387">
        <f>C27+J27</f>
        <v>0</v>
      </c>
    </row>
    <row r="28" spans="1:11" s="301" customFormat="1" ht="12" customHeight="1" thickBot="1">
      <c r="A28" s="184" t="s">
        <v>239</v>
      </c>
      <c r="B28" s="160" t="s">
        <v>414</v>
      </c>
      <c r="C28" s="209">
        <f>[1]KV_9.2.sz.mell!C26</f>
        <v>0</v>
      </c>
      <c r="D28" s="209">
        <f t="shared" ref="D28:J28" si="4">+D29+D30+D31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  <c r="I28" s="209">
        <f t="shared" si="4"/>
        <v>0</v>
      </c>
      <c r="J28" s="209">
        <f t="shared" si="4"/>
        <v>0</v>
      </c>
      <c r="K28" s="210">
        <f>+K29+K30+K31</f>
        <v>0</v>
      </c>
    </row>
    <row r="29" spans="1:11" s="301" customFormat="1" ht="12" customHeight="1">
      <c r="A29" s="381" t="s">
        <v>65</v>
      </c>
      <c r="B29" s="388" t="s">
        <v>52</v>
      </c>
      <c r="C29" s="45">
        <f>[1]KV_9.2.sz.mell!C27</f>
        <v>0</v>
      </c>
      <c r="D29" s="44"/>
      <c r="E29" s="44"/>
      <c r="F29" s="44"/>
      <c r="G29" s="44"/>
      <c r="H29" s="44"/>
      <c r="I29" s="44"/>
      <c r="J29" s="382">
        <f>D29+E29+F29+G29+H29+I29</f>
        <v>0</v>
      </c>
      <c r="K29" s="376">
        <f>C29+J29</f>
        <v>0</v>
      </c>
    </row>
    <row r="30" spans="1:11" s="301" customFormat="1" ht="12" customHeight="1">
      <c r="A30" s="381" t="s">
        <v>66</v>
      </c>
      <c r="B30" s="388" t="s">
        <v>411</v>
      </c>
      <c r="C30" s="42">
        <f>[1]KV_9.2.sz.mell!C28</f>
        <v>0</v>
      </c>
      <c r="D30" s="43"/>
      <c r="E30" s="43"/>
      <c r="F30" s="43"/>
      <c r="G30" s="43"/>
      <c r="H30" s="43"/>
      <c r="I30" s="43"/>
      <c r="J30" s="382">
        <f>D30+E30+F30+G30+H30+I30</f>
        <v>0</v>
      </c>
      <c r="K30" s="376">
        <f>C30+J30</f>
        <v>0</v>
      </c>
    </row>
    <row r="31" spans="1:11" s="301" customFormat="1" ht="12" customHeight="1">
      <c r="A31" s="381" t="s">
        <v>67</v>
      </c>
      <c r="B31" s="389" t="s">
        <v>415</v>
      </c>
      <c r="C31" s="42">
        <f>[1]KV_9.2.sz.mell!C29</f>
        <v>0</v>
      </c>
      <c r="D31" s="43"/>
      <c r="E31" s="43"/>
      <c r="F31" s="43"/>
      <c r="G31" s="43"/>
      <c r="H31" s="43"/>
      <c r="I31" s="43"/>
      <c r="J31" s="382">
        <f>D31+E31+F31+G31+H31+I31</f>
        <v>0</v>
      </c>
      <c r="K31" s="376">
        <f>C31+J31</f>
        <v>0</v>
      </c>
    </row>
    <row r="32" spans="1:11" s="301" customFormat="1" ht="12" customHeight="1" thickBot="1">
      <c r="A32" s="377" t="s">
        <v>68</v>
      </c>
      <c r="B32" s="390" t="s">
        <v>416</v>
      </c>
      <c r="C32" s="46">
        <f>[1]KV_9.2.sz.mell!C30</f>
        <v>0</v>
      </c>
      <c r="D32" s="47"/>
      <c r="E32" s="47"/>
      <c r="F32" s="47"/>
      <c r="G32" s="47"/>
      <c r="H32" s="47"/>
      <c r="I32" s="47"/>
      <c r="J32" s="382">
        <f>D32+E32+F32+G32+H32+I32</f>
        <v>0</v>
      </c>
      <c r="K32" s="376">
        <f>C32+J32</f>
        <v>0</v>
      </c>
    </row>
    <row r="33" spans="1:11" s="301" customFormat="1" ht="12" customHeight="1" thickBot="1">
      <c r="A33" s="184" t="s">
        <v>72</v>
      </c>
      <c r="B33" s="160" t="s">
        <v>417</v>
      </c>
      <c r="C33" s="209">
        <f>[1]KV_9.2.sz.mell!C31</f>
        <v>0</v>
      </c>
      <c r="D33" s="209">
        <f t="shared" ref="D33:I33" si="5">+D34+D35+D36</f>
        <v>0</v>
      </c>
      <c r="E33" s="209">
        <f t="shared" si="5"/>
        <v>0</v>
      </c>
      <c r="F33" s="209">
        <f t="shared" si="5"/>
        <v>0</v>
      </c>
      <c r="G33" s="209">
        <f t="shared" si="5"/>
        <v>0</v>
      </c>
      <c r="H33" s="209">
        <f t="shared" si="5"/>
        <v>0</v>
      </c>
      <c r="I33" s="209">
        <f t="shared" si="5"/>
        <v>0</v>
      </c>
      <c r="J33" s="209">
        <f>+J34+J35+J36</f>
        <v>0</v>
      </c>
      <c r="K33" s="210">
        <f>+K34+K35+K36</f>
        <v>0</v>
      </c>
    </row>
    <row r="34" spans="1:11" s="301" customFormat="1" ht="12" customHeight="1">
      <c r="A34" s="381" t="s">
        <v>74</v>
      </c>
      <c r="B34" s="388" t="s">
        <v>99</v>
      </c>
      <c r="C34" s="45">
        <f>[1]KV_9.2.sz.mell!C32</f>
        <v>0</v>
      </c>
      <c r="D34" s="44"/>
      <c r="E34" s="44"/>
      <c r="F34" s="44"/>
      <c r="G34" s="44"/>
      <c r="H34" s="44"/>
      <c r="I34" s="44"/>
      <c r="J34" s="382">
        <f>D34+E34+F34+G34+H34+I34</f>
        <v>0</v>
      </c>
      <c r="K34" s="376">
        <f>C34+J34</f>
        <v>0</v>
      </c>
    </row>
    <row r="35" spans="1:11" s="301" customFormat="1" ht="12" customHeight="1">
      <c r="A35" s="381" t="s">
        <v>76</v>
      </c>
      <c r="B35" s="389" t="s">
        <v>101</v>
      </c>
      <c r="C35" s="42">
        <f>[1]KV_9.2.sz.mell!C33</f>
        <v>0</v>
      </c>
      <c r="D35" s="43"/>
      <c r="E35" s="43"/>
      <c r="F35" s="43"/>
      <c r="G35" s="43"/>
      <c r="H35" s="43"/>
      <c r="I35" s="43"/>
      <c r="J35" s="382">
        <f>D35+E35+F35+G35+H35+I35</f>
        <v>0</v>
      </c>
      <c r="K35" s="376">
        <f>C35+J35</f>
        <v>0</v>
      </c>
    </row>
    <row r="36" spans="1:11" s="301" customFormat="1" ht="12" customHeight="1" thickBot="1">
      <c r="A36" s="377" t="s">
        <v>78</v>
      </c>
      <c r="B36" s="390" t="s">
        <v>103</v>
      </c>
      <c r="C36" s="46">
        <f>[1]KV_9.2.sz.mell!C34</f>
        <v>0</v>
      </c>
      <c r="D36" s="47"/>
      <c r="E36" s="47"/>
      <c r="F36" s="47"/>
      <c r="G36" s="47"/>
      <c r="H36" s="47"/>
      <c r="I36" s="47"/>
      <c r="J36" s="382">
        <f>D36+E36+F36+G36+H36+I36</f>
        <v>0</v>
      </c>
      <c r="K36" s="391">
        <f>C36+J36</f>
        <v>0</v>
      </c>
    </row>
    <row r="37" spans="1:11" s="299" customFormat="1" ht="12" customHeight="1" thickBot="1">
      <c r="A37" s="184" t="s">
        <v>96</v>
      </c>
      <c r="B37" s="160" t="s">
        <v>290</v>
      </c>
      <c r="C37" s="39">
        <f>[1]KV_9.2.sz.mell!C35</f>
        <v>200000</v>
      </c>
      <c r="D37" s="386"/>
      <c r="E37" s="386"/>
      <c r="F37" s="386"/>
      <c r="G37" s="386"/>
      <c r="H37" s="386"/>
      <c r="I37" s="386"/>
      <c r="J37" s="209">
        <f>D37+E37+F37+G37+H37+I37</f>
        <v>0</v>
      </c>
      <c r="K37" s="387">
        <f>C37+J37</f>
        <v>200000</v>
      </c>
    </row>
    <row r="38" spans="1:11" s="299" customFormat="1" ht="12" customHeight="1" thickBot="1">
      <c r="A38" s="184" t="s">
        <v>256</v>
      </c>
      <c r="B38" s="160" t="s">
        <v>418</v>
      </c>
      <c r="C38" s="39">
        <f>[1]KV_9.2.sz.mell!C36</f>
        <v>0</v>
      </c>
      <c r="D38" s="386"/>
      <c r="E38" s="386"/>
      <c r="F38" s="386"/>
      <c r="G38" s="386"/>
      <c r="H38" s="386"/>
      <c r="I38" s="386"/>
      <c r="J38" s="392">
        <f>D38+E38+F38+G38+H38+I38</f>
        <v>0</v>
      </c>
      <c r="K38" s="376">
        <f>C38+J38</f>
        <v>0</v>
      </c>
    </row>
    <row r="39" spans="1:11" s="299" customFormat="1" ht="12" customHeight="1" thickBot="1">
      <c r="A39" s="372" t="s">
        <v>118</v>
      </c>
      <c r="B39" s="160" t="s">
        <v>419</v>
      </c>
      <c r="C39" s="209">
        <f>[1]KV_9.2.sz.mell!C37</f>
        <v>1533160</v>
      </c>
      <c r="D39" s="209">
        <f t="shared" ref="D39:J39" si="6">+D10+D22+D27+D28+D33+D37+D38</f>
        <v>0</v>
      </c>
      <c r="E39" s="209">
        <f t="shared" si="6"/>
        <v>0</v>
      </c>
      <c r="F39" s="209">
        <f t="shared" si="6"/>
        <v>0</v>
      </c>
      <c r="G39" s="209">
        <f t="shared" si="6"/>
        <v>0</v>
      </c>
      <c r="H39" s="209">
        <f t="shared" si="6"/>
        <v>0</v>
      </c>
      <c r="I39" s="209">
        <f t="shared" si="6"/>
        <v>0</v>
      </c>
      <c r="J39" s="209">
        <f t="shared" si="6"/>
        <v>0</v>
      </c>
      <c r="K39" s="210">
        <f>+K10+K22+K27+K28+K33+K37+K38</f>
        <v>1533160</v>
      </c>
    </row>
    <row r="40" spans="1:11" s="299" customFormat="1" ht="12" customHeight="1" thickBot="1">
      <c r="A40" s="393" t="s">
        <v>265</v>
      </c>
      <c r="B40" s="160" t="s">
        <v>420</v>
      </c>
      <c r="C40" s="209">
        <f>[1]KV_9.2.sz.mell!C38</f>
        <v>77101522</v>
      </c>
      <c r="D40" s="209">
        <f t="shared" ref="D40:J40" si="7">+D41+D42+D43</f>
        <v>0</v>
      </c>
      <c r="E40" s="209">
        <f t="shared" si="7"/>
        <v>0</v>
      </c>
      <c r="F40" s="209">
        <f t="shared" si="7"/>
        <v>0</v>
      </c>
      <c r="G40" s="209">
        <f t="shared" si="7"/>
        <v>0</v>
      </c>
      <c r="H40" s="209">
        <f t="shared" si="7"/>
        <v>0</v>
      </c>
      <c r="I40" s="209">
        <f t="shared" si="7"/>
        <v>0</v>
      </c>
      <c r="J40" s="209">
        <f t="shared" si="7"/>
        <v>0</v>
      </c>
      <c r="K40" s="210">
        <f>+K41+K42+K43</f>
        <v>77101522</v>
      </c>
    </row>
    <row r="41" spans="1:11" s="299" customFormat="1" ht="12" customHeight="1">
      <c r="A41" s="381" t="s">
        <v>421</v>
      </c>
      <c r="B41" s="388" t="s">
        <v>345</v>
      </c>
      <c r="C41" s="45">
        <f>[1]KV_9.2.sz.mell!C39</f>
        <v>0</v>
      </c>
      <c r="D41" s="44"/>
      <c r="E41" s="44"/>
      <c r="F41" s="44"/>
      <c r="G41" s="44"/>
      <c r="H41" s="44"/>
      <c r="I41" s="44"/>
      <c r="J41" s="382">
        <f>D41+E41+F41+G41+H41+I41</f>
        <v>0</v>
      </c>
      <c r="K41" s="376">
        <f>C41+J41</f>
        <v>0</v>
      </c>
    </row>
    <row r="42" spans="1:11" s="299" customFormat="1" ht="12" customHeight="1">
      <c r="A42" s="381" t="s">
        <v>422</v>
      </c>
      <c r="B42" s="389" t="s">
        <v>423</v>
      </c>
      <c r="C42" s="42">
        <f>[1]KV_9.2.sz.mell!C40</f>
        <v>0</v>
      </c>
      <c r="D42" s="43"/>
      <c r="E42" s="43"/>
      <c r="F42" s="43"/>
      <c r="G42" s="43"/>
      <c r="H42" s="43"/>
      <c r="I42" s="43"/>
      <c r="J42" s="382">
        <f>D42+E42+F42+G42+H42+I42</f>
        <v>0</v>
      </c>
      <c r="K42" s="383">
        <f>C42+J42</f>
        <v>0</v>
      </c>
    </row>
    <row r="43" spans="1:11" s="301" customFormat="1" ht="12" customHeight="1" thickBot="1">
      <c r="A43" s="377" t="s">
        <v>424</v>
      </c>
      <c r="B43" s="394" t="s">
        <v>425</v>
      </c>
      <c r="C43" s="52">
        <f>[1]KV_9.2.sz.mell!C41</f>
        <v>77101522</v>
      </c>
      <c r="D43" s="53"/>
      <c r="E43" s="53"/>
      <c r="F43" s="53"/>
      <c r="G43" s="53"/>
      <c r="H43" s="53"/>
      <c r="I43" s="53"/>
      <c r="J43" s="382">
        <f>D43+E43+F43+G43+H43+I43</f>
        <v>0</v>
      </c>
      <c r="K43" s="385">
        <f>C43+J43</f>
        <v>77101522</v>
      </c>
    </row>
    <row r="44" spans="1:11" s="301" customFormat="1" ht="12.95" customHeight="1" thickBot="1">
      <c r="A44" s="393" t="s">
        <v>267</v>
      </c>
      <c r="B44" s="395" t="s">
        <v>426</v>
      </c>
      <c r="C44" s="209">
        <f>[1]KV_9.2.sz.mell!C42</f>
        <v>78634682</v>
      </c>
      <c r="D44" s="209">
        <f t="shared" ref="D44:J44" si="8">+D39+D40</f>
        <v>0</v>
      </c>
      <c r="E44" s="209">
        <f t="shared" si="8"/>
        <v>0</v>
      </c>
      <c r="F44" s="209">
        <f t="shared" si="8"/>
        <v>0</v>
      </c>
      <c r="G44" s="209">
        <f t="shared" si="8"/>
        <v>0</v>
      </c>
      <c r="H44" s="209">
        <f t="shared" si="8"/>
        <v>0</v>
      </c>
      <c r="I44" s="209">
        <f t="shared" si="8"/>
        <v>0</v>
      </c>
      <c r="J44" s="209">
        <f t="shared" si="8"/>
        <v>0</v>
      </c>
      <c r="K44" s="210">
        <f>+K39+K40</f>
        <v>78634682</v>
      </c>
    </row>
    <row r="45" spans="1:11" s="295" customFormat="1" ht="14.1" customHeight="1" thickBot="1">
      <c r="A45" s="498" t="s">
        <v>277</v>
      </c>
      <c r="B45" s="510"/>
      <c r="C45" s="510"/>
      <c r="D45" s="510"/>
      <c r="E45" s="510"/>
      <c r="F45" s="510"/>
      <c r="G45" s="510"/>
      <c r="H45" s="510"/>
      <c r="I45" s="510"/>
      <c r="J45" s="510"/>
      <c r="K45" s="511"/>
    </row>
    <row r="46" spans="1:11" s="332" customFormat="1" ht="12" customHeight="1" thickBot="1">
      <c r="A46" s="184" t="s">
        <v>21</v>
      </c>
      <c r="B46" s="160" t="s">
        <v>427</v>
      </c>
      <c r="C46" s="396">
        <f>[1]KV_9.2.sz.mell!C46</f>
        <v>78134682</v>
      </c>
      <c r="D46" s="396">
        <f t="shared" ref="D46:J46" si="9">SUM(D47:D51)</f>
        <v>0</v>
      </c>
      <c r="E46" s="396">
        <f t="shared" si="9"/>
        <v>0</v>
      </c>
      <c r="F46" s="396">
        <f t="shared" si="9"/>
        <v>0</v>
      </c>
      <c r="G46" s="396">
        <f t="shared" si="9"/>
        <v>0</v>
      </c>
      <c r="H46" s="396">
        <f t="shared" si="9"/>
        <v>0</v>
      </c>
      <c r="I46" s="396">
        <f t="shared" si="9"/>
        <v>0</v>
      </c>
      <c r="J46" s="396">
        <f t="shared" si="9"/>
        <v>0</v>
      </c>
      <c r="K46" s="387">
        <f>SUM(K47:K51)</f>
        <v>78134682</v>
      </c>
    </row>
    <row r="47" spans="1:11" ht="12" customHeight="1">
      <c r="A47" s="377" t="s">
        <v>23</v>
      </c>
      <c r="B47" s="161" t="s">
        <v>184</v>
      </c>
      <c r="C47" s="42">
        <f>[1]KV_9.2.sz.mell!C47</f>
        <v>55471280</v>
      </c>
      <c r="D47" s="397">
        <v>2504000</v>
      </c>
      <c r="E47" s="397"/>
      <c r="F47" s="397"/>
      <c r="G47" s="397"/>
      <c r="H47" s="397"/>
      <c r="I47" s="397"/>
      <c r="J47" s="398">
        <f>D47+E47+F47+G47+H47+I47</f>
        <v>2504000</v>
      </c>
      <c r="K47" s="399">
        <f>C47+J47</f>
        <v>57975280</v>
      </c>
    </row>
    <row r="48" spans="1:11" ht="12" customHeight="1">
      <c r="A48" s="377" t="s">
        <v>25</v>
      </c>
      <c r="B48" s="152" t="s">
        <v>185</v>
      </c>
      <c r="C48" s="42">
        <f>[1]KV_9.2.sz.mell!C48</f>
        <v>9134017</v>
      </c>
      <c r="D48" s="400">
        <v>438200</v>
      </c>
      <c r="E48" s="400"/>
      <c r="F48" s="400"/>
      <c r="G48" s="400"/>
      <c r="H48" s="400"/>
      <c r="I48" s="400"/>
      <c r="J48" s="401">
        <f>D48+E48+F48+G48+H48+I48</f>
        <v>438200</v>
      </c>
      <c r="K48" s="402">
        <f>C48+J48</f>
        <v>9572217</v>
      </c>
    </row>
    <row r="49" spans="1:11" ht="12" customHeight="1">
      <c r="A49" s="377" t="s">
        <v>27</v>
      </c>
      <c r="B49" s="152" t="s">
        <v>186</v>
      </c>
      <c r="C49" s="42">
        <f>[1]KV_9.2.sz.mell!C49</f>
        <v>7767410</v>
      </c>
      <c r="D49" s="400"/>
      <c r="E49" s="400"/>
      <c r="F49" s="400"/>
      <c r="G49" s="400"/>
      <c r="H49" s="400"/>
      <c r="I49" s="400"/>
      <c r="J49" s="401">
        <f>D49+E49+F49+G49+H49+I49</f>
        <v>0</v>
      </c>
      <c r="K49" s="402">
        <f>C49+J49</f>
        <v>7767410</v>
      </c>
    </row>
    <row r="50" spans="1:11" ht="12" customHeight="1">
      <c r="A50" s="377" t="s">
        <v>29</v>
      </c>
      <c r="B50" s="152" t="s">
        <v>187</v>
      </c>
      <c r="C50" s="42">
        <f>[1]KV_9.2.sz.mell!C50</f>
        <v>0</v>
      </c>
      <c r="D50" s="400"/>
      <c r="E50" s="400"/>
      <c r="F50" s="400"/>
      <c r="G50" s="400"/>
      <c r="H50" s="400"/>
      <c r="I50" s="400"/>
      <c r="J50" s="401">
        <f>D50+E50+F50+G50+H50+I50</f>
        <v>0</v>
      </c>
      <c r="K50" s="402">
        <f>C50+J50</f>
        <v>0</v>
      </c>
    </row>
    <row r="51" spans="1:11" ht="12" customHeight="1" thickBot="1">
      <c r="A51" s="377" t="s">
        <v>31</v>
      </c>
      <c r="B51" s="152" t="s">
        <v>189</v>
      </c>
      <c r="C51" s="42">
        <v>5761975</v>
      </c>
      <c r="D51" s="400">
        <v>-2942200</v>
      </c>
      <c r="E51" s="400"/>
      <c r="F51" s="400"/>
      <c r="G51" s="400"/>
      <c r="H51" s="400"/>
      <c r="I51" s="400"/>
      <c r="J51" s="401">
        <f>D51+E51+F51+G51+H51+I51</f>
        <v>-2942200</v>
      </c>
      <c r="K51" s="402">
        <f>C51+J51</f>
        <v>2819775</v>
      </c>
    </row>
    <row r="52" spans="1:11" ht="12" customHeight="1" thickBot="1">
      <c r="A52" s="184" t="s">
        <v>35</v>
      </c>
      <c r="B52" s="160" t="s">
        <v>428</v>
      </c>
      <c r="C52" s="396">
        <f>[1]KV_9.2.sz.mell!C53</f>
        <v>500000</v>
      </c>
      <c r="D52" s="396">
        <f t="shared" ref="D52:J52" si="10">SUM(D53:D55)</f>
        <v>0</v>
      </c>
      <c r="E52" s="396">
        <f t="shared" si="10"/>
        <v>0</v>
      </c>
      <c r="F52" s="396">
        <f t="shared" si="10"/>
        <v>0</v>
      </c>
      <c r="G52" s="396">
        <f t="shared" si="10"/>
        <v>0</v>
      </c>
      <c r="H52" s="396">
        <f t="shared" si="10"/>
        <v>0</v>
      </c>
      <c r="I52" s="396">
        <f t="shared" si="10"/>
        <v>0</v>
      </c>
      <c r="J52" s="396">
        <f t="shared" si="10"/>
        <v>0</v>
      </c>
      <c r="K52" s="387">
        <f>SUM(K53:K55)</f>
        <v>500000</v>
      </c>
    </row>
    <row r="53" spans="1:11" s="332" customFormat="1" ht="12" customHeight="1">
      <c r="A53" s="377" t="s">
        <v>37</v>
      </c>
      <c r="B53" s="161" t="s">
        <v>220</v>
      </c>
      <c r="C53" s="42">
        <f>[1]KV_9.2.sz.mell!C54</f>
        <v>500000</v>
      </c>
      <c r="D53" s="397"/>
      <c r="E53" s="397"/>
      <c r="F53" s="397"/>
      <c r="G53" s="397"/>
      <c r="H53" s="397"/>
      <c r="I53" s="397"/>
      <c r="J53" s="398">
        <f>D53+E53+F53+G53+H53+I53</f>
        <v>0</v>
      </c>
      <c r="K53" s="399">
        <f>C53+J53</f>
        <v>500000</v>
      </c>
    </row>
    <row r="54" spans="1:11" ht="12" customHeight="1">
      <c r="A54" s="377" t="s">
        <v>39</v>
      </c>
      <c r="B54" s="152" t="s">
        <v>222</v>
      </c>
      <c r="C54" s="42">
        <f>[1]KV_9.2.sz.mell!C55</f>
        <v>0</v>
      </c>
      <c r="D54" s="400"/>
      <c r="E54" s="400"/>
      <c r="F54" s="400"/>
      <c r="G54" s="400"/>
      <c r="H54" s="400"/>
      <c r="I54" s="400"/>
      <c r="J54" s="401">
        <f>D54+E54+F54+G54+H54+I54</f>
        <v>0</v>
      </c>
      <c r="K54" s="402">
        <f>C54+J54</f>
        <v>0</v>
      </c>
    </row>
    <row r="55" spans="1:11" ht="12" customHeight="1">
      <c r="A55" s="377" t="s">
        <v>41</v>
      </c>
      <c r="B55" s="152" t="s">
        <v>429</v>
      </c>
      <c r="C55" s="42">
        <f>[1]KV_9.2.sz.mell!C56</f>
        <v>0</v>
      </c>
      <c r="D55" s="400"/>
      <c r="E55" s="400"/>
      <c r="F55" s="400"/>
      <c r="G55" s="400"/>
      <c r="H55" s="400"/>
      <c r="I55" s="400"/>
      <c r="J55" s="401">
        <f>D55+E55+F55+G55+H55+I55</f>
        <v>0</v>
      </c>
      <c r="K55" s="402">
        <f>C55+J55</f>
        <v>0</v>
      </c>
    </row>
    <row r="56" spans="1:11" ht="12" customHeight="1" thickBot="1">
      <c r="A56" s="377" t="s">
        <v>43</v>
      </c>
      <c r="B56" s="152" t="s">
        <v>430</v>
      </c>
      <c r="C56" s="42">
        <f>[1]KV_9.2.sz.mell!C57</f>
        <v>0</v>
      </c>
      <c r="D56" s="400"/>
      <c r="E56" s="400"/>
      <c r="F56" s="400"/>
      <c r="G56" s="400"/>
      <c r="H56" s="400"/>
      <c r="I56" s="400"/>
      <c r="J56" s="401">
        <f>D56+E56+F56+G56+H56+I56</f>
        <v>0</v>
      </c>
      <c r="K56" s="402">
        <f>C56+J56</f>
        <v>0</v>
      </c>
    </row>
    <row r="57" spans="1:11" ht="12" customHeight="1" thickBot="1">
      <c r="A57" s="184" t="s">
        <v>49</v>
      </c>
      <c r="B57" s="160" t="s">
        <v>431</v>
      </c>
      <c r="C57" s="396">
        <f>[1]KV_9.2.sz.mell!C58</f>
        <v>0</v>
      </c>
      <c r="D57" s="403"/>
      <c r="E57" s="403"/>
      <c r="F57" s="403"/>
      <c r="G57" s="403"/>
      <c r="H57" s="403"/>
      <c r="I57" s="403"/>
      <c r="J57" s="396">
        <f>D57+E57+F57+G57+H57+I57</f>
        <v>0</v>
      </c>
      <c r="K57" s="387">
        <f>C57+J57</f>
        <v>0</v>
      </c>
    </row>
    <row r="58" spans="1:11" ht="12.95" customHeight="1" thickBot="1">
      <c r="A58" s="184" t="s">
        <v>239</v>
      </c>
      <c r="B58" s="404" t="s">
        <v>432</v>
      </c>
      <c r="C58" s="405">
        <f>[1]KV_9.2.sz.mell!C59</f>
        <v>78634682</v>
      </c>
      <c r="D58" s="405">
        <f t="shared" ref="D58:K58" si="11">+D46+D52+D57</f>
        <v>0</v>
      </c>
      <c r="E58" s="405">
        <f t="shared" si="11"/>
        <v>0</v>
      </c>
      <c r="F58" s="405">
        <f t="shared" si="11"/>
        <v>0</v>
      </c>
      <c r="G58" s="405">
        <f t="shared" si="11"/>
        <v>0</v>
      </c>
      <c r="H58" s="405">
        <f t="shared" si="11"/>
        <v>0</v>
      </c>
      <c r="I58" s="405">
        <f t="shared" si="11"/>
        <v>0</v>
      </c>
      <c r="J58" s="405">
        <f t="shared" si="11"/>
        <v>0</v>
      </c>
      <c r="K58" s="406">
        <f t="shared" si="11"/>
        <v>78634682</v>
      </c>
    </row>
    <row r="59" spans="1:11" ht="14.1" customHeight="1" thickBot="1">
      <c r="C59" s="408">
        <f>[1]KV_9.2.sz.mell!C60</f>
        <v>0</v>
      </c>
      <c r="D59" s="408"/>
      <c r="E59" s="408"/>
      <c r="F59" s="408"/>
      <c r="G59" s="408"/>
      <c r="H59" s="408"/>
      <c r="I59" s="408"/>
      <c r="J59" s="408"/>
      <c r="K59" s="346">
        <f>K44-K58</f>
        <v>0</v>
      </c>
    </row>
    <row r="60" spans="1:11" ht="12.95" customHeight="1" thickBot="1">
      <c r="A60" s="348" t="s">
        <v>399</v>
      </c>
      <c r="B60" s="349"/>
      <c r="C60" s="409">
        <f>[1]KV_9.2.sz.mell!C61</f>
        <v>15</v>
      </c>
      <c r="D60" s="410"/>
      <c r="E60" s="410"/>
      <c r="F60" s="410"/>
      <c r="G60" s="410"/>
      <c r="H60" s="410"/>
      <c r="I60" s="410"/>
      <c r="J60" s="409">
        <f>D60+E60+F60+G60+H60+I60</f>
        <v>0</v>
      </c>
      <c r="K60" s="411">
        <f>C60+J60</f>
        <v>15</v>
      </c>
    </row>
    <row r="61" spans="1:11" ht="12.95" customHeight="1" thickBot="1">
      <c r="A61" s="348" t="s">
        <v>400</v>
      </c>
      <c r="B61" s="349"/>
      <c r="C61" s="409">
        <f>[1]KV_9.2.sz.mell!C62</f>
        <v>0</v>
      </c>
      <c r="D61" s="410"/>
      <c r="E61" s="410"/>
      <c r="F61" s="410"/>
      <c r="G61" s="410"/>
      <c r="H61" s="410"/>
      <c r="I61" s="410"/>
      <c r="J61" s="409">
        <f>D61+E61+F61+G61+H61+I61</f>
        <v>0</v>
      </c>
      <c r="K61" s="411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topLeftCell="A25" zoomScale="120" zoomScaleNormal="120" workbookViewId="0">
      <selection activeCell="F50" sqref="F50"/>
    </sheetView>
  </sheetViews>
  <sheetFormatPr defaultRowHeight="12.75"/>
  <cols>
    <col min="1" max="1" width="13.83203125" style="458" customWidth="1"/>
    <col min="2" max="2" width="60.6640625" style="423" customWidth="1"/>
    <col min="3" max="3" width="15.83203125" style="423" customWidth="1"/>
    <col min="4" max="10" width="13.83203125" style="423" customWidth="1"/>
    <col min="11" max="11" width="15.83203125" style="423" customWidth="1"/>
    <col min="12" max="256" width="9.33203125" style="423"/>
    <col min="257" max="257" width="13.83203125" style="423" customWidth="1"/>
    <col min="258" max="258" width="60.6640625" style="423" customWidth="1"/>
    <col min="259" max="259" width="15.83203125" style="423" customWidth="1"/>
    <col min="260" max="266" width="13.83203125" style="423" customWidth="1"/>
    <col min="267" max="267" width="15.83203125" style="423" customWidth="1"/>
    <col min="268" max="512" width="9.33203125" style="423"/>
    <col min="513" max="513" width="13.83203125" style="423" customWidth="1"/>
    <col min="514" max="514" width="60.6640625" style="423" customWidth="1"/>
    <col min="515" max="515" width="15.83203125" style="423" customWidth="1"/>
    <col min="516" max="522" width="13.83203125" style="423" customWidth="1"/>
    <col min="523" max="523" width="15.83203125" style="423" customWidth="1"/>
    <col min="524" max="768" width="9.33203125" style="423"/>
    <col min="769" max="769" width="13.83203125" style="423" customWidth="1"/>
    <col min="770" max="770" width="60.6640625" style="423" customWidth="1"/>
    <col min="771" max="771" width="15.83203125" style="423" customWidth="1"/>
    <col min="772" max="778" width="13.83203125" style="423" customWidth="1"/>
    <col min="779" max="779" width="15.83203125" style="423" customWidth="1"/>
    <col min="780" max="1024" width="9.33203125" style="423"/>
    <col min="1025" max="1025" width="13.83203125" style="423" customWidth="1"/>
    <col min="1026" max="1026" width="60.6640625" style="423" customWidth="1"/>
    <col min="1027" max="1027" width="15.83203125" style="423" customWidth="1"/>
    <col min="1028" max="1034" width="13.83203125" style="423" customWidth="1"/>
    <col min="1035" max="1035" width="15.83203125" style="423" customWidth="1"/>
    <col min="1036" max="1280" width="9.33203125" style="423"/>
    <col min="1281" max="1281" width="13.83203125" style="423" customWidth="1"/>
    <col min="1282" max="1282" width="60.6640625" style="423" customWidth="1"/>
    <col min="1283" max="1283" width="15.83203125" style="423" customWidth="1"/>
    <col min="1284" max="1290" width="13.83203125" style="423" customWidth="1"/>
    <col min="1291" max="1291" width="15.83203125" style="423" customWidth="1"/>
    <col min="1292" max="1536" width="9.33203125" style="423"/>
    <col min="1537" max="1537" width="13.83203125" style="423" customWidth="1"/>
    <col min="1538" max="1538" width="60.6640625" style="423" customWidth="1"/>
    <col min="1539" max="1539" width="15.83203125" style="423" customWidth="1"/>
    <col min="1540" max="1546" width="13.83203125" style="423" customWidth="1"/>
    <col min="1547" max="1547" width="15.83203125" style="423" customWidth="1"/>
    <col min="1548" max="1792" width="9.33203125" style="423"/>
    <col min="1793" max="1793" width="13.83203125" style="423" customWidth="1"/>
    <col min="1794" max="1794" width="60.6640625" style="423" customWidth="1"/>
    <col min="1795" max="1795" width="15.83203125" style="423" customWidth="1"/>
    <col min="1796" max="1802" width="13.83203125" style="423" customWidth="1"/>
    <col min="1803" max="1803" width="15.83203125" style="423" customWidth="1"/>
    <col min="1804" max="2048" width="9.33203125" style="423"/>
    <col min="2049" max="2049" width="13.83203125" style="423" customWidth="1"/>
    <col min="2050" max="2050" width="60.6640625" style="423" customWidth="1"/>
    <col min="2051" max="2051" width="15.83203125" style="423" customWidth="1"/>
    <col min="2052" max="2058" width="13.83203125" style="423" customWidth="1"/>
    <col min="2059" max="2059" width="15.83203125" style="423" customWidth="1"/>
    <col min="2060" max="2304" width="9.33203125" style="423"/>
    <col min="2305" max="2305" width="13.83203125" style="423" customWidth="1"/>
    <col min="2306" max="2306" width="60.6640625" style="423" customWidth="1"/>
    <col min="2307" max="2307" width="15.83203125" style="423" customWidth="1"/>
    <col min="2308" max="2314" width="13.83203125" style="423" customWidth="1"/>
    <col min="2315" max="2315" width="15.83203125" style="423" customWidth="1"/>
    <col min="2316" max="2560" width="9.33203125" style="423"/>
    <col min="2561" max="2561" width="13.83203125" style="423" customWidth="1"/>
    <col min="2562" max="2562" width="60.6640625" style="423" customWidth="1"/>
    <col min="2563" max="2563" width="15.83203125" style="423" customWidth="1"/>
    <col min="2564" max="2570" width="13.83203125" style="423" customWidth="1"/>
    <col min="2571" max="2571" width="15.83203125" style="423" customWidth="1"/>
    <col min="2572" max="2816" width="9.33203125" style="423"/>
    <col min="2817" max="2817" width="13.83203125" style="423" customWidth="1"/>
    <col min="2818" max="2818" width="60.6640625" style="423" customWidth="1"/>
    <col min="2819" max="2819" width="15.83203125" style="423" customWidth="1"/>
    <col min="2820" max="2826" width="13.83203125" style="423" customWidth="1"/>
    <col min="2827" max="2827" width="15.83203125" style="423" customWidth="1"/>
    <col min="2828" max="3072" width="9.33203125" style="423"/>
    <col min="3073" max="3073" width="13.83203125" style="423" customWidth="1"/>
    <col min="3074" max="3074" width="60.6640625" style="423" customWidth="1"/>
    <col min="3075" max="3075" width="15.83203125" style="423" customWidth="1"/>
    <col min="3076" max="3082" width="13.83203125" style="423" customWidth="1"/>
    <col min="3083" max="3083" width="15.83203125" style="423" customWidth="1"/>
    <col min="3084" max="3328" width="9.33203125" style="423"/>
    <col min="3329" max="3329" width="13.83203125" style="423" customWidth="1"/>
    <col min="3330" max="3330" width="60.6640625" style="423" customWidth="1"/>
    <col min="3331" max="3331" width="15.83203125" style="423" customWidth="1"/>
    <col min="3332" max="3338" width="13.83203125" style="423" customWidth="1"/>
    <col min="3339" max="3339" width="15.83203125" style="423" customWidth="1"/>
    <col min="3340" max="3584" width="9.33203125" style="423"/>
    <col min="3585" max="3585" width="13.83203125" style="423" customWidth="1"/>
    <col min="3586" max="3586" width="60.6640625" style="423" customWidth="1"/>
    <col min="3587" max="3587" width="15.83203125" style="423" customWidth="1"/>
    <col min="3588" max="3594" width="13.83203125" style="423" customWidth="1"/>
    <col min="3595" max="3595" width="15.83203125" style="423" customWidth="1"/>
    <col min="3596" max="3840" width="9.33203125" style="423"/>
    <col min="3841" max="3841" width="13.83203125" style="423" customWidth="1"/>
    <col min="3842" max="3842" width="60.6640625" style="423" customWidth="1"/>
    <col min="3843" max="3843" width="15.83203125" style="423" customWidth="1"/>
    <col min="3844" max="3850" width="13.83203125" style="423" customWidth="1"/>
    <col min="3851" max="3851" width="15.83203125" style="423" customWidth="1"/>
    <col min="3852" max="4096" width="9.33203125" style="423"/>
    <col min="4097" max="4097" width="13.83203125" style="423" customWidth="1"/>
    <col min="4098" max="4098" width="60.6640625" style="423" customWidth="1"/>
    <col min="4099" max="4099" width="15.83203125" style="423" customWidth="1"/>
    <col min="4100" max="4106" width="13.83203125" style="423" customWidth="1"/>
    <col min="4107" max="4107" width="15.83203125" style="423" customWidth="1"/>
    <col min="4108" max="4352" width="9.33203125" style="423"/>
    <col min="4353" max="4353" width="13.83203125" style="423" customWidth="1"/>
    <col min="4354" max="4354" width="60.6640625" style="423" customWidth="1"/>
    <col min="4355" max="4355" width="15.83203125" style="423" customWidth="1"/>
    <col min="4356" max="4362" width="13.83203125" style="423" customWidth="1"/>
    <col min="4363" max="4363" width="15.83203125" style="423" customWidth="1"/>
    <col min="4364" max="4608" width="9.33203125" style="423"/>
    <col min="4609" max="4609" width="13.83203125" style="423" customWidth="1"/>
    <col min="4610" max="4610" width="60.6640625" style="423" customWidth="1"/>
    <col min="4611" max="4611" width="15.83203125" style="423" customWidth="1"/>
    <col min="4612" max="4618" width="13.83203125" style="423" customWidth="1"/>
    <col min="4619" max="4619" width="15.83203125" style="423" customWidth="1"/>
    <col min="4620" max="4864" width="9.33203125" style="423"/>
    <col min="4865" max="4865" width="13.83203125" style="423" customWidth="1"/>
    <col min="4866" max="4866" width="60.6640625" style="423" customWidth="1"/>
    <col min="4867" max="4867" width="15.83203125" style="423" customWidth="1"/>
    <col min="4868" max="4874" width="13.83203125" style="423" customWidth="1"/>
    <col min="4875" max="4875" width="15.83203125" style="423" customWidth="1"/>
    <col min="4876" max="5120" width="9.33203125" style="423"/>
    <col min="5121" max="5121" width="13.83203125" style="423" customWidth="1"/>
    <col min="5122" max="5122" width="60.6640625" style="423" customWidth="1"/>
    <col min="5123" max="5123" width="15.83203125" style="423" customWidth="1"/>
    <col min="5124" max="5130" width="13.83203125" style="423" customWidth="1"/>
    <col min="5131" max="5131" width="15.83203125" style="423" customWidth="1"/>
    <col min="5132" max="5376" width="9.33203125" style="423"/>
    <col min="5377" max="5377" width="13.83203125" style="423" customWidth="1"/>
    <col min="5378" max="5378" width="60.6640625" style="423" customWidth="1"/>
    <col min="5379" max="5379" width="15.83203125" style="423" customWidth="1"/>
    <col min="5380" max="5386" width="13.83203125" style="423" customWidth="1"/>
    <col min="5387" max="5387" width="15.83203125" style="423" customWidth="1"/>
    <col min="5388" max="5632" width="9.33203125" style="423"/>
    <col min="5633" max="5633" width="13.83203125" style="423" customWidth="1"/>
    <col min="5634" max="5634" width="60.6640625" style="423" customWidth="1"/>
    <col min="5635" max="5635" width="15.83203125" style="423" customWidth="1"/>
    <col min="5636" max="5642" width="13.83203125" style="423" customWidth="1"/>
    <col min="5643" max="5643" width="15.83203125" style="423" customWidth="1"/>
    <col min="5644" max="5888" width="9.33203125" style="423"/>
    <col min="5889" max="5889" width="13.83203125" style="423" customWidth="1"/>
    <col min="5890" max="5890" width="60.6640625" style="423" customWidth="1"/>
    <col min="5891" max="5891" width="15.83203125" style="423" customWidth="1"/>
    <col min="5892" max="5898" width="13.83203125" style="423" customWidth="1"/>
    <col min="5899" max="5899" width="15.83203125" style="423" customWidth="1"/>
    <col min="5900" max="6144" width="9.33203125" style="423"/>
    <col min="6145" max="6145" width="13.83203125" style="423" customWidth="1"/>
    <col min="6146" max="6146" width="60.6640625" style="423" customWidth="1"/>
    <col min="6147" max="6147" width="15.83203125" style="423" customWidth="1"/>
    <col min="6148" max="6154" width="13.83203125" style="423" customWidth="1"/>
    <col min="6155" max="6155" width="15.83203125" style="423" customWidth="1"/>
    <col min="6156" max="6400" width="9.33203125" style="423"/>
    <col min="6401" max="6401" width="13.83203125" style="423" customWidth="1"/>
    <col min="6402" max="6402" width="60.6640625" style="423" customWidth="1"/>
    <col min="6403" max="6403" width="15.83203125" style="423" customWidth="1"/>
    <col min="6404" max="6410" width="13.83203125" style="423" customWidth="1"/>
    <col min="6411" max="6411" width="15.83203125" style="423" customWidth="1"/>
    <col min="6412" max="6656" width="9.33203125" style="423"/>
    <col min="6657" max="6657" width="13.83203125" style="423" customWidth="1"/>
    <col min="6658" max="6658" width="60.6640625" style="423" customWidth="1"/>
    <col min="6659" max="6659" width="15.83203125" style="423" customWidth="1"/>
    <col min="6660" max="6666" width="13.83203125" style="423" customWidth="1"/>
    <col min="6667" max="6667" width="15.83203125" style="423" customWidth="1"/>
    <col min="6668" max="6912" width="9.33203125" style="423"/>
    <col min="6913" max="6913" width="13.83203125" style="423" customWidth="1"/>
    <col min="6914" max="6914" width="60.6640625" style="423" customWidth="1"/>
    <col min="6915" max="6915" width="15.83203125" style="423" customWidth="1"/>
    <col min="6916" max="6922" width="13.83203125" style="423" customWidth="1"/>
    <col min="6923" max="6923" width="15.83203125" style="423" customWidth="1"/>
    <col min="6924" max="7168" width="9.33203125" style="423"/>
    <col min="7169" max="7169" width="13.83203125" style="423" customWidth="1"/>
    <col min="7170" max="7170" width="60.6640625" style="423" customWidth="1"/>
    <col min="7171" max="7171" width="15.83203125" style="423" customWidth="1"/>
    <col min="7172" max="7178" width="13.83203125" style="423" customWidth="1"/>
    <col min="7179" max="7179" width="15.83203125" style="423" customWidth="1"/>
    <col min="7180" max="7424" width="9.33203125" style="423"/>
    <col min="7425" max="7425" width="13.83203125" style="423" customWidth="1"/>
    <col min="7426" max="7426" width="60.6640625" style="423" customWidth="1"/>
    <col min="7427" max="7427" width="15.83203125" style="423" customWidth="1"/>
    <col min="7428" max="7434" width="13.83203125" style="423" customWidth="1"/>
    <col min="7435" max="7435" width="15.83203125" style="423" customWidth="1"/>
    <col min="7436" max="7680" width="9.33203125" style="423"/>
    <col min="7681" max="7681" width="13.83203125" style="423" customWidth="1"/>
    <col min="7682" max="7682" width="60.6640625" style="423" customWidth="1"/>
    <col min="7683" max="7683" width="15.83203125" style="423" customWidth="1"/>
    <col min="7684" max="7690" width="13.83203125" style="423" customWidth="1"/>
    <col min="7691" max="7691" width="15.83203125" style="423" customWidth="1"/>
    <col min="7692" max="7936" width="9.33203125" style="423"/>
    <col min="7937" max="7937" width="13.83203125" style="423" customWidth="1"/>
    <col min="7938" max="7938" width="60.6640625" style="423" customWidth="1"/>
    <col min="7939" max="7939" width="15.83203125" style="423" customWidth="1"/>
    <col min="7940" max="7946" width="13.83203125" style="423" customWidth="1"/>
    <col min="7947" max="7947" width="15.83203125" style="423" customWidth="1"/>
    <col min="7948" max="8192" width="9.33203125" style="423"/>
    <col min="8193" max="8193" width="13.83203125" style="423" customWidth="1"/>
    <col min="8194" max="8194" width="60.6640625" style="423" customWidth="1"/>
    <col min="8195" max="8195" width="15.83203125" style="423" customWidth="1"/>
    <col min="8196" max="8202" width="13.83203125" style="423" customWidth="1"/>
    <col min="8203" max="8203" width="15.83203125" style="423" customWidth="1"/>
    <col min="8204" max="8448" width="9.33203125" style="423"/>
    <col min="8449" max="8449" width="13.83203125" style="423" customWidth="1"/>
    <col min="8450" max="8450" width="60.6640625" style="423" customWidth="1"/>
    <col min="8451" max="8451" width="15.83203125" style="423" customWidth="1"/>
    <col min="8452" max="8458" width="13.83203125" style="423" customWidth="1"/>
    <col min="8459" max="8459" width="15.83203125" style="423" customWidth="1"/>
    <col min="8460" max="8704" width="9.33203125" style="423"/>
    <col min="8705" max="8705" width="13.83203125" style="423" customWidth="1"/>
    <col min="8706" max="8706" width="60.6640625" style="423" customWidth="1"/>
    <col min="8707" max="8707" width="15.83203125" style="423" customWidth="1"/>
    <col min="8708" max="8714" width="13.83203125" style="423" customWidth="1"/>
    <col min="8715" max="8715" width="15.83203125" style="423" customWidth="1"/>
    <col min="8716" max="8960" width="9.33203125" style="423"/>
    <col min="8961" max="8961" width="13.83203125" style="423" customWidth="1"/>
    <col min="8962" max="8962" width="60.6640625" style="423" customWidth="1"/>
    <col min="8963" max="8963" width="15.83203125" style="423" customWidth="1"/>
    <col min="8964" max="8970" width="13.83203125" style="423" customWidth="1"/>
    <col min="8971" max="8971" width="15.83203125" style="423" customWidth="1"/>
    <col min="8972" max="9216" width="9.33203125" style="423"/>
    <col min="9217" max="9217" width="13.83203125" style="423" customWidth="1"/>
    <col min="9218" max="9218" width="60.6640625" style="423" customWidth="1"/>
    <col min="9219" max="9219" width="15.83203125" style="423" customWidth="1"/>
    <col min="9220" max="9226" width="13.83203125" style="423" customWidth="1"/>
    <col min="9227" max="9227" width="15.83203125" style="423" customWidth="1"/>
    <col min="9228" max="9472" width="9.33203125" style="423"/>
    <col min="9473" max="9473" width="13.83203125" style="423" customWidth="1"/>
    <col min="9474" max="9474" width="60.6640625" style="423" customWidth="1"/>
    <col min="9475" max="9475" width="15.83203125" style="423" customWidth="1"/>
    <col min="9476" max="9482" width="13.83203125" style="423" customWidth="1"/>
    <col min="9483" max="9483" width="15.83203125" style="423" customWidth="1"/>
    <col min="9484" max="9728" width="9.33203125" style="423"/>
    <col min="9729" max="9729" width="13.83203125" style="423" customWidth="1"/>
    <col min="9730" max="9730" width="60.6640625" style="423" customWidth="1"/>
    <col min="9731" max="9731" width="15.83203125" style="423" customWidth="1"/>
    <col min="9732" max="9738" width="13.83203125" style="423" customWidth="1"/>
    <col min="9739" max="9739" width="15.83203125" style="423" customWidth="1"/>
    <col min="9740" max="9984" width="9.33203125" style="423"/>
    <col min="9985" max="9985" width="13.83203125" style="423" customWidth="1"/>
    <col min="9986" max="9986" width="60.6640625" style="423" customWidth="1"/>
    <col min="9987" max="9987" width="15.83203125" style="423" customWidth="1"/>
    <col min="9988" max="9994" width="13.83203125" style="423" customWidth="1"/>
    <col min="9995" max="9995" width="15.83203125" style="423" customWidth="1"/>
    <col min="9996" max="10240" width="9.33203125" style="423"/>
    <col min="10241" max="10241" width="13.83203125" style="423" customWidth="1"/>
    <col min="10242" max="10242" width="60.6640625" style="423" customWidth="1"/>
    <col min="10243" max="10243" width="15.83203125" style="423" customWidth="1"/>
    <col min="10244" max="10250" width="13.83203125" style="423" customWidth="1"/>
    <col min="10251" max="10251" width="15.83203125" style="423" customWidth="1"/>
    <col min="10252" max="10496" width="9.33203125" style="423"/>
    <col min="10497" max="10497" width="13.83203125" style="423" customWidth="1"/>
    <col min="10498" max="10498" width="60.6640625" style="423" customWidth="1"/>
    <col min="10499" max="10499" width="15.83203125" style="423" customWidth="1"/>
    <col min="10500" max="10506" width="13.83203125" style="423" customWidth="1"/>
    <col min="10507" max="10507" width="15.83203125" style="423" customWidth="1"/>
    <col min="10508" max="10752" width="9.33203125" style="423"/>
    <col min="10753" max="10753" width="13.83203125" style="423" customWidth="1"/>
    <col min="10754" max="10754" width="60.6640625" style="423" customWidth="1"/>
    <col min="10755" max="10755" width="15.83203125" style="423" customWidth="1"/>
    <col min="10756" max="10762" width="13.83203125" style="423" customWidth="1"/>
    <col min="10763" max="10763" width="15.83203125" style="423" customWidth="1"/>
    <col min="10764" max="11008" width="9.33203125" style="423"/>
    <col min="11009" max="11009" width="13.83203125" style="423" customWidth="1"/>
    <col min="11010" max="11010" width="60.6640625" style="423" customWidth="1"/>
    <col min="11011" max="11011" width="15.83203125" style="423" customWidth="1"/>
    <col min="11012" max="11018" width="13.83203125" style="423" customWidth="1"/>
    <col min="11019" max="11019" width="15.83203125" style="423" customWidth="1"/>
    <col min="11020" max="11264" width="9.33203125" style="423"/>
    <col min="11265" max="11265" width="13.83203125" style="423" customWidth="1"/>
    <col min="11266" max="11266" width="60.6640625" style="423" customWidth="1"/>
    <col min="11267" max="11267" width="15.83203125" style="423" customWidth="1"/>
    <col min="11268" max="11274" width="13.83203125" style="423" customWidth="1"/>
    <col min="11275" max="11275" width="15.83203125" style="423" customWidth="1"/>
    <col min="11276" max="11520" width="9.33203125" style="423"/>
    <col min="11521" max="11521" width="13.83203125" style="423" customWidth="1"/>
    <col min="11522" max="11522" width="60.6640625" style="423" customWidth="1"/>
    <col min="11523" max="11523" width="15.83203125" style="423" customWidth="1"/>
    <col min="11524" max="11530" width="13.83203125" style="423" customWidth="1"/>
    <col min="11531" max="11531" width="15.83203125" style="423" customWidth="1"/>
    <col min="11532" max="11776" width="9.33203125" style="423"/>
    <col min="11777" max="11777" width="13.83203125" style="423" customWidth="1"/>
    <col min="11778" max="11778" width="60.6640625" style="423" customWidth="1"/>
    <col min="11779" max="11779" width="15.83203125" style="423" customWidth="1"/>
    <col min="11780" max="11786" width="13.83203125" style="423" customWidth="1"/>
    <col min="11787" max="11787" width="15.83203125" style="423" customWidth="1"/>
    <col min="11788" max="12032" width="9.33203125" style="423"/>
    <col min="12033" max="12033" width="13.83203125" style="423" customWidth="1"/>
    <col min="12034" max="12034" width="60.6640625" style="423" customWidth="1"/>
    <col min="12035" max="12035" width="15.83203125" style="423" customWidth="1"/>
    <col min="12036" max="12042" width="13.83203125" style="423" customWidth="1"/>
    <col min="12043" max="12043" width="15.83203125" style="423" customWidth="1"/>
    <col min="12044" max="12288" width="9.33203125" style="423"/>
    <col min="12289" max="12289" width="13.83203125" style="423" customWidth="1"/>
    <col min="12290" max="12290" width="60.6640625" style="423" customWidth="1"/>
    <col min="12291" max="12291" width="15.83203125" style="423" customWidth="1"/>
    <col min="12292" max="12298" width="13.83203125" style="423" customWidth="1"/>
    <col min="12299" max="12299" width="15.83203125" style="423" customWidth="1"/>
    <col min="12300" max="12544" width="9.33203125" style="423"/>
    <col min="12545" max="12545" width="13.83203125" style="423" customWidth="1"/>
    <col min="12546" max="12546" width="60.6640625" style="423" customWidth="1"/>
    <col min="12547" max="12547" width="15.83203125" style="423" customWidth="1"/>
    <col min="12548" max="12554" width="13.83203125" style="423" customWidth="1"/>
    <col min="12555" max="12555" width="15.83203125" style="423" customWidth="1"/>
    <col min="12556" max="12800" width="9.33203125" style="423"/>
    <col min="12801" max="12801" width="13.83203125" style="423" customWidth="1"/>
    <col min="12802" max="12802" width="60.6640625" style="423" customWidth="1"/>
    <col min="12803" max="12803" width="15.83203125" style="423" customWidth="1"/>
    <col min="12804" max="12810" width="13.83203125" style="423" customWidth="1"/>
    <col min="12811" max="12811" width="15.83203125" style="423" customWidth="1"/>
    <col min="12812" max="13056" width="9.33203125" style="423"/>
    <col min="13057" max="13057" width="13.83203125" style="423" customWidth="1"/>
    <col min="13058" max="13058" width="60.6640625" style="423" customWidth="1"/>
    <col min="13059" max="13059" width="15.83203125" style="423" customWidth="1"/>
    <col min="13060" max="13066" width="13.83203125" style="423" customWidth="1"/>
    <col min="13067" max="13067" width="15.83203125" style="423" customWidth="1"/>
    <col min="13068" max="13312" width="9.33203125" style="423"/>
    <col min="13313" max="13313" width="13.83203125" style="423" customWidth="1"/>
    <col min="13314" max="13314" width="60.6640625" style="423" customWidth="1"/>
    <col min="13315" max="13315" width="15.83203125" style="423" customWidth="1"/>
    <col min="13316" max="13322" width="13.83203125" style="423" customWidth="1"/>
    <col min="13323" max="13323" width="15.83203125" style="423" customWidth="1"/>
    <col min="13324" max="13568" width="9.33203125" style="423"/>
    <col min="13569" max="13569" width="13.83203125" style="423" customWidth="1"/>
    <col min="13570" max="13570" width="60.6640625" style="423" customWidth="1"/>
    <col min="13571" max="13571" width="15.83203125" style="423" customWidth="1"/>
    <col min="13572" max="13578" width="13.83203125" style="423" customWidth="1"/>
    <col min="13579" max="13579" width="15.83203125" style="423" customWidth="1"/>
    <col min="13580" max="13824" width="9.33203125" style="423"/>
    <col min="13825" max="13825" width="13.83203125" style="423" customWidth="1"/>
    <col min="13826" max="13826" width="60.6640625" style="423" customWidth="1"/>
    <col min="13827" max="13827" width="15.83203125" style="423" customWidth="1"/>
    <col min="13828" max="13834" width="13.83203125" style="423" customWidth="1"/>
    <col min="13835" max="13835" width="15.83203125" style="423" customWidth="1"/>
    <col min="13836" max="14080" width="9.33203125" style="423"/>
    <col min="14081" max="14081" width="13.83203125" style="423" customWidth="1"/>
    <col min="14082" max="14082" width="60.6640625" style="423" customWidth="1"/>
    <col min="14083" max="14083" width="15.83203125" style="423" customWidth="1"/>
    <col min="14084" max="14090" width="13.83203125" style="423" customWidth="1"/>
    <col min="14091" max="14091" width="15.83203125" style="423" customWidth="1"/>
    <col min="14092" max="14336" width="9.33203125" style="423"/>
    <col min="14337" max="14337" width="13.83203125" style="423" customWidth="1"/>
    <col min="14338" max="14338" width="60.6640625" style="423" customWidth="1"/>
    <col min="14339" max="14339" width="15.83203125" style="423" customWidth="1"/>
    <col min="14340" max="14346" width="13.83203125" style="423" customWidth="1"/>
    <col min="14347" max="14347" width="15.83203125" style="423" customWidth="1"/>
    <col min="14348" max="14592" width="9.33203125" style="423"/>
    <col min="14593" max="14593" width="13.83203125" style="423" customWidth="1"/>
    <col min="14594" max="14594" width="60.6640625" style="423" customWidth="1"/>
    <col min="14595" max="14595" width="15.83203125" style="423" customWidth="1"/>
    <col min="14596" max="14602" width="13.83203125" style="423" customWidth="1"/>
    <col min="14603" max="14603" width="15.83203125" style="423" customWidth="1"/>
    <col min="14604" max="14848" width="9.33203125" style="423"/>
    <col min="14849" max="14849" width="13.83203125" style="423" customWidth="1"/>
    <col min="14850" max="14850" width="60.6640625" style="423" customWidth="1"/>
    <col min="14851" max="14851" width="15.83203125" style="423" customWidth="1"/>
    <col min="14852" max="14858" width="13.83203125" style="423" customWidth="1"/>
    <col min="14859" max="14859" width="15.83203125" style="423" customWidth="1"/>
    <col min="14860" max="15104" width="9.33203125" style="423"/>
    <col min="15105" max="15105" width="13.83203125" style="423" customWidth="1"/>
    <col min="15106" max="15106" width="60.6640625" style="423" customWidth="1"/>
    <col min="15107" max="15107" width="15.83203125" style="423" customWidth="1"/>
    <col min="15108" max="15114" width="13.83203125" style="423" customWidth="1"/>
    <col min="15115" max="15115" width="15.83203125" style="423" customWidth="1"/>
    <col min="15116" max="15360" width="9.33203125" style="423"/>
    <col min="15361" max="15361" width="13.83203125" style="423" customWidth="1"/>
    <col min="15362" max="15362" width="60.6640625" style="423" customWidth="1"/>
    <col min="15363" max="15363" width="15.83203125" style="423" customWidth="1"/>
    <col min="15364" max="15370" width="13.83203125" style="423" customWidth="1"/>
    <col min="15371" max="15371" width="15.83203125" style="423" customWidth="1"/>
    <col min="15372" max="15616" width="9.33203125" style="423"/>
    <col min="15617" max="15617" width="13.83203125" style="423" customWidth="1"/>
    <col min="15618" max="15618" width="60.6640625" style="423" customWidth="1"/>
    <col min="15619" max="15619" width="15.83203125" style="423" customWidth="1"/>
    <col min="15620" max="15626" width="13.83203125" style="423" customWidth="1"/>
    <col min="15627" max="15627" width="15.83203125" style="423" customWidth="1"/>
    <col min="15628" max="15872" width="9.33203125" style="423"/>
    <col min="15873" max="15873" width="13.83203125" style="423" customWidth="1"/>
    <col min="15874" max="15874" width="60.6640625" style="423" customWidth="1"/>
    <col min="15875" max="15875" width="15.83203125" style="423" customWidth="1"/>
    <col min="15876" max="15882" width="13.83203125" style="423" customWidth="1"/>
    <col min="15883" max="15883" width="15.83203125" style="423" customWidth="1"/>
    <col min="15884" max="16128" width="9.33203125" style="423"/>
    <col min="16129" max="16129" width="13.83203125" style="423" customWidth="1"/>
    <col min="16130" max="16130" width="60.6640625" style="423" customWidth="1"/>
    <col min="16131" max="16131" width="15.83203125" style="423" customWidth="1"/>
    <col min="16132" max="16138" width="13.83203125" style="423" customWidth="1"/>
    <col min="16139" max="16139" width="15.83203125" style="423" customWidth="1"/>
    <col min="16140" max="16384" width="9.33203125" style="423"/>
  </cols>
  <sheetData>
    <row r="1" spans="1:11" s="359" customFormat="1" ht="15.95" customHeight="1" thickBot="1">
      <c r="A1" s="356"/>
      <c r="B1" s="357"/>
      <c r="C1" s="357"/>
      <c r="D1" s="357"/>
      <c r="E1" s="357"/>
      <c r="F1" s="357"/>
      <c r="G1" s="357"/>
      <c r="H1" s="357"/>
      <c r="I1" s="357"/>
      <c r="J1" s="357"/>
      <c r="K1" s="412" t="str">
        <f>CONCATENATE("6.2.1. melléklet ",[1]RM_ALAPADATOK!A7," ",[1]RM_ALAPADATOK!B7," ",[1]RM_ALAPADATOK!C7," ",[1]RM_ALAPADATOK!D7," ",[1]RM_ALAPADATOK!E7," ",[1]RM_ALAPADATOK!F7," ",[1]RM_ALAPADATOK!G7," ",[1]RM_ALAPADATOK!H7)</f>
        <v>6.2.1. melléklet a … / 2020. ( ……. ) önkormányzati rendelethez</v>
      </c>
    </row>
    <row r="2" spans="1:11" s="415" customFormat="1" ht="36">
      <c r="A2" s="413" t="s">
        <v>403</v>
      </c>
      <c r="B2" s="533" t="str">
        <f>[1]RM_ALAPADATOK!A11</f>
        <v>Leveleki Közös Önkormányzati Hivatal</v>
      </c>
      <c r="C2" s="534"/>
      <c r="D2" s="534"/>
      <c r="E2" s="534"/>
      <c r="F2" s="534"/>
      <c r="G2" s="534"/>
      <c r="H2" s="534"/>
      <c r="I2" s="534"/>
      <c r="J2" s="534"/>
      <c r="K2" s="414" t="s">
        <v>402</v>
      </c>
    </row>
    <row r="3" spans="1:11" s="415" customFormat="1" ht="23.1" customHeight="1" thickBot="1">
      <c r="A3" s="416" t="s">
        <v>375</v>
      </c>
      <c r="B3" s="535" t="str">
        <f>CONCATENATE([1]RM_9.1.1.sz.mell!B3:J3)</f>
        <v>Kötelező feladtok bevételeinek, kiadásainak módosítása</v>
      </c>
      <c r="C3" s="536"/>
      <c r="D3" s="536"/>
      <c r="E3" s="536"/>
      <c r="F3" s="536"/>
      <c r="G3" s="536"/>
      <c r="H3" s="536"/>
      <c r="I3" s="536"/>
      <c r="J3" s="536"/>
      <c r="K3" s="417" t="s">
        <v>402</v>
      </c>
    </row>
    <row r="4" spans="1:11" s="415" customFormat="1" ht="12.95" customHeight="1" thickBot="1">
      <c r="A4" s="418"/>
      <c r="B4" s="419"/>
      <c r="C4" s="420"/>
      <c r="D4" s="420"/>
      <c r="E4" s="420"/>
      <c r="F4" s="420"/>
      <c r="G4" s="420"/>
      <c r="H4" s="420"/>
      <c r="I4" s="420"/>
      <c r="J4" s="420"/>
      <c r="K4" s="421" t="s">
        <v>2</v>
      </c>
    </row>
    <row r="5" spans="1:11" s="422" customFormat="1" ht="14.1" customHeight="1">
      <c r="A5" s="537" t="s">
        <v>3</v>
      </c>
      <c r="B5" s="521" t="s">
        <v>4</v>
      </c>
      <c r="C5" s="521" t="s">
        <v>433</v>
      </c>
      <c r="D5" s="521" t="str">
        <f>CONCATENATE([1]RM_9.1.sz.mell!D5:I5)</f>
        <v xml:space="preserve">1 . sz. módosítás </v>
      </c>
      <c r="E5" s="521" t="str">
        <f>CONCATENATE([1]RM_9.1.sz.mell!E5)</f>
        <v xml:space="preserve">… . sz. módosítás </v>
      </c>
      <c r="F5" s="521" t="str">
        <f>CONCATENATE([1]RM_9.1.sz.mell!F5)</f>
        <v xml:space="preserve">… . sz. módosítás </v>
      </c>
      <c r="G5" s="521" t="str">
        <f>CONCATENATE([1]RM_9.1.sz.mell!G5)</f>
        <v xml:space="preserve">… . sz. módosítás </v>
      </c>
      <c r="H5" s="521" t="str">
        <f>CONCATENATE([1]RM_9.1.sz.mell!H5)</f>
        <v xml:space="preserve">… . sz. módosítás </v>
      </c>
      <c r="I5" s="521" t="str">
        <f>CONCATENATE([1]RM_9.1.sz.mell!I5)</f>
        <v xml:space="preserve">… . sz. módosítás </v>
      </c>
      <c r="J5" s="521" t="s">
        <v>406</v>
      </c>
      <c r="K5" s="524" t="str">
        <f>CONCATENATE([1]RM_9.1.sz.mell!K5)</f>
        <v>….számú módosítás utáni előirányzat</v>
      </c>
    </row>
    <row r="6" spans="1:11" ht="12.75" customHeight="1">
      <c r="A6" s="538"/>
      <c r="B6" s="540"/>
      <c r="C6" s="522"/>
      <c r="D6" s="522"/>
      <c r="E6" s="522"/>
      <c r="F6" s="522"/>
      <c r="G6" s="522"/>
      <c r="H6" s="522"/>
      <c r="I6" s="522"/>
      <c r="J6" s="522"/>
      <c r="K6" s="525"/>
    </row>
    <row r="7" spans="1:11" s="424" customFormat="1" ht="9.9499999999999993" customHeight="1" thickBot="1">
      <c r="A7" s="539"/>
      <c r="B7" s="541"/>
      <c r="C7" s="523"/>
      <c r="D7" s="523"/>
      <c r="E7" s="523"/>
      <c r="F7" s="523"/>
      <c r="G7" s="523"/>
      <c r="H7" s="523"/>
      <c r="I7" s="523"/>
      <c r="J7" s="523"/>
      <c r="K7" s="526"/>
    </row>
    <row r="8" spans="1:11" s="428" customFormat="1" ht="10.5" customHeight="1" thickBot="1">
      <c r="A8" s="425" t="s">
        <v>10</v>
      </c>
      <c r="B8" s="426" t="s">
        <v>11</v>
      </c>
      <c r="C8" s="426" t="s">
        <v>12</v>
      </c>
      <c r="D8" s="426" t="s">
        <v>13</v>
      </c>
      <c r="E8" s="426" t="s">
        <v>14</v>
      </c>
      <c r="F8" s="426" t="s">
        <v>281</v>
      </c>
      <c r="G8" s="426" t="s">
        <v>16</v>
      </c>
      <c r="H8" s="426" t="s">
        <v>17</v>
      </c>
      <c r="I8" s="426" t="s">
        <v>18</v>
      </c>
      <c r="J8" s="427" t="s">
        <v>19</v>
      </c>
      <c r="K8" s="294" t="s">
        <v>20</v>
      </c>
    </row>
    <row r="9" spans="1:11" s="428" customFormat="1" ht="10.5" customHeight="1" thickBot="1">
      <c r="A9" s="527" t="s">
        <v>276</v>
      </c>
      <c r="B9" s="528"/>
      <c r="C9" s="528"/>
      <c r="D9" s="528"/>
      <c r="E9" s="528"/>
      <c r="F9" s="528"/>
      <c r="G9" s="528"/>
      <c r="H9" s="528"/>
      <c r="I9" s="528"/>
      <c r="J9" s="528"/>
      <c r="K9" s="529"/>
    </row>
    <row r="10" spans="1:11" s="431" customFormat="1" ht="12" customHeight="1" thickBot="1">
      <c r="A10" s="429" t="s">
        <v>21</v>
      </c>
      <c r="B10" s="430" t="s">
        <v>407</v>
      </c>
      <c r="C10" s="209">
        <f>[1]KV_9.2.1.sz.mell!C8</f>
        <v>380000</v>
      </c>
      <c r="D10" s="209">
        <f t="shared" ref="D10:K10" si="0">SUM(D11:D21)</f>
        <v>0</v>
      </c>
      <c r="E10" s="209">
        <f t="shared" si="0"/>
        <v>0</v>
      </c>
      <c r="F10" s="209">
        <f t="shared" si="0"/>
        <v>0</v>
      </c>
      <c r="G10" s="209">
        <f t="shared" si="0"/>
        <v>0</v>
      </c>
      <c r="H10" s="209">
        <f t="shared" si="0"/>
        <v>0</v>
      </c>
      <c r="I10" s="209">
        <f t="shared" si="0"/>
        <v>0</v>
      </c>
      <c r="J10" s="209">
        <f t="shared" si="0"/>
        <v>0</v>
      </c>
      <c r="K10" s="209">
        <f t="shared" si="0"/>
        <v>380000</v>
      </c>
    </row>
    <row r="11" spans="1:11" s="431" customFormat="1" ht="12" customHeight="1">
      <c r="A11" s="432" t="s">
        <v>23</v>
      </c>
      <c r="B11" s="84" t="s">
        <v>75</v>
      </c>
      <c r="C11" s="86">
        <f>[1]KV_9.2.1.sz.mell!C9</f>
        <v>0</v>
      </c>
      <c r="D11" s="433"/>
      <c r="E11" s="433"/>
      <c r="F11" s="433"/>
      <c r="G11" s="433"/>
      <c r="H11" s="433"/>
      <c r="I11" s="433"/>
      <c r="J11" s="375">
        <f>D11+E11+F11+G11+H11+I11</f>
        <v>0</v>
      </c>
      <c r="K11" s="376">
        <f>C11+J11</f>
        <v>0</v>
      </c>
    </row>
    <row r="12" spans="1:11" s="431" customFormat="1" ht="12" customHeight="1">
      <c r="A12" s="434" t="s">
        <v>25</v>
      </c>
      <c r="B12" s="88" t="s">
        <v>77</v>
      </c>
      <c r="C12" s="27">
        <f>[1]KV_9.2.1.sz.mell!C10</f>
        <v>0</v>
      </c>
      <c r="D12" s="435"/>
      <c r="E12" s="435"/>
      <c r="F12" s="435"/>
      <c r="G12" s="435"/>
      <c r="H12" s="435"/>
      <c r="I12" s="435"/>
      <c r="J12" s="378">
        <f t="shared" ref="J12:J21" si="1">D12+E12+F12+G12+H12+I12</f>
        <v>0</v>
      </c>
      <c r="K12" s="376">
        <f t="shared" ref="K12:K21" si="2">C12+J12</f>
        <v>0</v>
      </c>
    </row>
    <row r="13" spans="1:11" s="431" customFormat="1" ht="12" customHeight="1">
      <c r="A13" s="434" t="s">
        <v>27</v>
      </c>
      <c r="B13" s="88" t="s">
        <v>79</v>
      </c>
      <c r="C13" s="27">
        <f>[1]KV_9.2.1.sz.mell!C11</f>
        <v>380000</v>
      </c>
      <c r="D13" s="435"/>
      <c r="E13" s="435"/>
      <c r="F13" s="435"/>
      <c r="G13" s="435"/>
      <c r="H13" s="435"/>
      <c r="I13" s="435"/>
      <c r="J13" s="378">
        <f t="shared" si="1"/>
        <v>0</v>
      </c>
      <c r="K13" s="376">
        <f t="shared" si="2"/>
        <v>380000</v>
      </c>
    </row>
    <row r="14" spans="1:11" s="431" customFormat="1" ht="12" customHeight="1">
      <c r="A14" s="434" t="s">
        <v>29</v>
      </c>
      <c r="B14" s="88" t="s">
        <v>81</v>
      </c>
      <c r="C14" s="27">
        <f>[1]KV_9.2.1.sz.mell!C12</f>
        <v>0</v>
      </c>
      <c r="D14" s="435"/>
      <c r="E14" s="435"/>
      <c r="F14" s="435"/>
      <c r="G14" s="435"/>
      <c r="H14" s="435"/>
      <c r="I14" s="435"/>
      <c r="J14" s="378">
        <f t="shared" si="1"/>
        <v>0</v>
      </c>
      <c r="K14" s="376">
        <f t="shared" si="2"/>
        <v>0</v>
      </c>
    </row>
    <row r="15" spans="1:11" s="431" customFormat="1" ht="12" customHeight="1">
      <c r="A15" s="434" t="s">
        <v>31</v>
      </c>
      <c r="B15" s="88" t="s">
        <v>83</v>
      </c>
      <c r="C15" s="27">
        <f>[1]KV_9.2.1.sz.mell!C13</f>
        <v>0</v>
      </c>
      <c r="D15" s="435"/>
      <c r="E15" s="435"/>
      <c r="F15" s="435"/>
      <c r="G15" s="435"/>
      <c r="H15" s="435"/>
      <c r="I15" s="435"/>
      <c r="J15" s="378">
        <f t="shared" si="1"/>
        <v>0</v>
      </c>
      <c r="K15" s="376">
        <f t="shared" si="2"/>
        <v>0</v>
      </c>
    </row>
    <row r="16" spans="1:11" s="431" customFormat="1" ht="12" customHeight="1">
      <c r="A16" s="434" t="s">
        <v>33</v>
      </c>
      <c r="B16" s="88" t="s">
        <v>408</v>
      </c>
      <c r="C16" s="27">
        <f>[1]KV_9.2.1.sz.mell!C14</f>
        <v>0</v>
      </c>
      <c r="D16" s="435"/>
      <c r="E16" s="435"/>
      <c r="F16" s="435"/>
      <c r="G16" s="435"/>
      <c r="H16" s="435"/>
      <c r="I16" s="435"/>
      <c r="J16" s="378">
        <f t="shared" si="1"/>
        <v>0</v>
      </c>
      <c r="K16" s="376">
        <f t="shared" si="2"/>
        <v>0</v>
      </c>
    </row>
    <row r="17" spans="1:11" s="431" customFormat="1" ht="12" customHeight="1">
      <c r="A17" s="434" t="s">
        <v>191</v>
      </c>
      <c r="B17" s="113" t="s">
        <v>409</v>
      </c>
      <c r="C17" s="27">
        <f>[1]KV_9.2.1.sz.mell!C15</f>
        <v>0</v>
      </c>
      <c r="D17" s="435"/>
      <c r="E17" s="435"/>
      <c r="F17" s="435"/>
      <c r="G17" s="435"/>
      <c r="H17" s="435"/>
      <c r="I17" s="435"/>
      <c r="J17" s="378">
        <f t="shared" si="1"/>
        <v>0</v>
      </c>
      <c r="K17" s="376">
        <f t="shared" si="2"/>
        <v>0</v>
      </c>
    </row>
    <row r="18" spans="1:11" s="431" customFormat="1" ht="12" customHeight="1">
      <c r="A18" s="434" t="s">
        <v>193</v>
      </c>
      <c r="B18" s="88" t="s">
        <v>381</v>
      </c>
      <c r="C18" s="27">
        <f>[1]KV_9.2.1.sz.mell!C16</f>
        <v>0</v>
      </c>
      <c r="D18" s="435"/>
      <c r="E18" s="435"/>
      <c r="F18" s="435"/>
      <c r="G18" s="435"/>
      <c r="H18" s="435"/>
      <c r="I18" s="435"/>
      <c r="J18" s="378">
        <f t="shared" si="1"/>
        <v>0</v>
      </c>
      <c r="K18" s="376">
        <f t="shared" si="2"/>
        <v>0</v>
      </c>
    </row>
    <row r="19" spans="1:11" s="436" customFormat="1" ht="12" customHeight="1">
      <c r="A19" s="434" t="s">
        <v>195</v>
      </c>
      <c r="B19" s="88" t="s">
        <v>91</v>
      </c>
      <c r="C19" s="27">
        <f>[1]KV_9.2.1.sz.mell!C17</f>
        <v>0</v>
      </c>
      <c r="D19" s="435"/>
      <c r="E19" s="435"/>
      <c r="F19" s="435"/>
      <c r="G19" s="435"/>
      <c r="H19" s="435"/>
      <c r="I19" s="435"/>
      <c r="J19" s="378">
        <f t="shared" si="1"/>
        <v>0</v>
      </c>
      <c r="K19" s="376">
        <f t="shared" si="2"/>
        <v>0</v>
      </c>
    </row>
    <row r="20" spans="1:11" s="436" customFormat="1" ht="12" customHeight="1">
      <c r="A20" s="434" t="s">
        <v>197</v>
      </c>
      <c r="B20" s="88" t="s">
        <v>93</v>
      </c>
      <c r="C20" s="27">
        <f>[1]KV_9.2.1.sz.mell!C18</f>
        <v>0</v>
      </c>
      <c r="D20" s="435"/>
      <c r="E20" s="435"/>
      <c r="F20" s="435"/>
      <c r="G20" s="435"/>
      <c r="H20" s="435"/>
      <c r="I20" s="435"/>
      <c r="J20" s="378">
        <f t="shared" si="1"/>
        <v>0</v>
      </c>
      <c r="K20" s="376">
        <f t="shared" si="2"/>
        <v>0</v>
      </c>
    </row>
    <row r="21" spans="1:11" s="436" customFormat="1" ht="12" customHeight="1" thickBot="1">
      <c r="A21" s="437" t="s">
        <v>199</v>
      </c>
      <c r="B21" s="113" t="s">
        <v>95</v>
      </c>
      <c r="C21" s="34">
        <f>[1]KV_9.2.1.sz.mell!C19</f>
        <v>0</v>
      </c>
      <c r="D21" s="438"/>
      <c r="E21" s="438"/>
      <c r="F21" s="438"/>
      <c r="G21" s="438"/>
      <c r="H21" s="438"/>
      <c r="I21" s="438"/>
      <c r="J21" s="380">
        <f t="shared" si="1"/>
        <v>0</v>
      </c>
      <c r="K21" s="376">
        <f t="shared" si="2"/>
        <v>0</v>
      </c>
    </row>
    <row r="22" spans="1:11" s="431" customFormat="1" ht="12" customHeight="1" thickBot="1">
      <c r="A22" s="429" t="s">
        <v>35</v>
      </c>
      <c r="B22" s="430" t="s">
        <v>410</v>
      </c>
      <c r="C22" s="209">
        <f>[1]KV_9.2.1.sz.mell!C20</f>
        <v>953160</v>
      </c>
      <c r="D22" s="209">
        <f t="shared" ref="D22:J22" si="3">SUM(D23:D25)</f>
        <v>0</v>
      </c>
      <c r="E22" s="209">
        <f t="shared" si="3"/>
        <v>0</v>
      </c>
      <c r="F22" s="209">
        <f t="shared" si="3"/>
        <v>0</v>
      </c>
      <c r="G22" s="209">
        <f t="shared" si="3"/>
        <v>0</v>
      </c>
      <c r="H22" s="209">
        <f t="shared" si="3"/>
        <v>0</v>
      </c>
      <c r="I22" s="209">
        <f t="shared" si="3"/>
        <v>0</v>
      </c>
      <c r="J22" s="209">
        <f t="shared" si="3"/>
        <v>0</v>
      </c>
      <c r="K22" s="210">
        <f>SUM(K23:K25)</f>
        <v>953160</v>
      </c>
    </row>
    <row r="23" spans="1:11" s="436" customFormat="1" ht="12" customHeight="1">
      <c r="A23" s="439" t="s">
        <v>37</v>
      </c>
      <c r="B23" s="110" t="s">
        <v>38</v>
      </c>
      <c r="C23" s="22">
        <f>[1]KV_9.2.1.sz.mell!C21</f>
        <v>0</v>
      </c>
      <c r="D23" s="440"/>
      <c r="E23" s="440"/>
      <c r="F23" s="440"/>
      <c r="G23" s="440"/>
      <c r="H23" s="440"/>
      <c r="I23" s="440"/>
      <c r="J23" s="382">
        <f>D23+E23+F23+G23+H23+I23</f>
        <v>0</v>
      </c>
      <c r="K23" s="376">
        <f>C23+J23</f>
        <v>0</v>
      </c>
    </row>
    <row r="24" spans="1:11" s="436" customFormat="1" ht="12" customHeight="1">
      <c r="A24" s="434" t="s">
        <v>39</v>
      </c>
      <c r="B24" s="88" t="s">
        <v>411</v>
      </c>
      <c r="C24" s="27">
        <f>[1]KV_9.2.1.sz.mell!C22</f>
        <v>0</v>
      </c>
      <c r="D24" s="435"/>
      <c r="E24" s="435"/>
      <c r="F24" s="435"/>
      <c r="G24" s="435"/>
      <c r="H24" s="435"/>
      <c r="I24" s="435"/>
      <c r="J24" s="378">
        <f>D24+E24+F24+G24+H24+I24</f>
        <v>0</v>
      </c>
      <c r="K24" s="383">
        <f>C24+J24</f>
        <v>0</v>
      </c>
    </row>
    <row r="25" spans="1:11" s="436" customFormat="1" ht="12" customHeight="1">
      <c r="A25" s="434" t="s">
        <v>41</v>
      </c>
      <c r="B25" s="88" t="s">
        <v>412</v>
      </c>
      <c r="C25" s="27">
        <f>[1]KV_9.2.1.sz.mell!C23</f>
        <v>953160</v>
      </c>
      <c r="D25" s="435"/>
      <c r="E25" s="435"/>
      <c r="F25" s="435"/>
      <c r="G25" s="435"/>
      <c r="H25" s="435"/>
      <c r="I25" s="435"/>
      <c r="J25" s="378">
        <f>D25+E25+F25+G25+H25+I25</f>
        <v>0</v>
      </c>
      <c r="K25" s="383">
        <f>C25+J25</f>
        <v>953160</v>
      </c>
    </row>
    <row r="26" spans="1:11" s="436" customFormat="1" ht="12" customHeight="1" thickBot="1">
      <c r="A26" s="434" t="s">
        <v>43</v>
      </c>
      <c r="B26" s="104" t="s">
        <v>413</v>
      </c>
      <c r="C26" s="34">
        <f>[1]KV_9.2.1.sz.mell!C24</f>
        <v>0</v>
      </c>
      <c r="D26" s="438"/>
      <c r="E26" s="438"/>
      <c r="F26" s="438"/>
      <c r="G26" s="438"/>
      <c r="H26" s="438"/>
      <c r="I26" s="438"/>
      <c r="J26" s="384">
        <f>D26+E26+F26+G26+H26+I26</f>
        <v>0</v>
      </c>
      <c r="K26" s="385">
        <f>C26+J26</f>
        <v>0</v>
      </c>
    </row>
    <row r="27" spans="1:11" s="436" customFormat="1" ht="12" customHeight="1" thickBot="1">
      <c r="A27" s="441" t="s">
        <v>49</v>
      </c>
      <c r="B27" s="107" t="s">
        <v>288</v>
      </c>
      <c r="C27" s="39">
        <f>[1]KV_9.2.1.sz.mell!C25</f>
        <v>0</v>
      </c>
      <c r="D27" s="442"/>
      <c r="E27" s="442"/>
      <c r="F27" s="442"/>
      <c r="G27" s="442"/>
      <c r="H27" s="442"/>
      <c r="I27" s="442"/>
      <c r="J27" s="384">
        <f>D27+E27+F27+G27+H27+I27</f>
        <v>0</v>
      </c>
      <c r="K27" s="387">
        <f>C27+J27</f>
        <v>0</v>
      </c>
    </row>
    <row r="28" spans="1:11" s="436" customFormat="1" ht="12" customHeight="1" thickBot="1">
      <c r="A28" s="441" t="s">
        <v>239</v>
      </c>
      <c r="B28" s="107" t="s">
        <v>414</v>
      </c>
      <c r="C28" s="209">
        <f>[1]KV_9.2.1.sz.mell!C26</f>
        <v>0</v>
      </c>
      <c r="D28" s="209">
        <f t="shared" ref="D28:J28" si="4">+D29+D30+D31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  <c r="I28" s="209">
        <f t="shared" si="4"/>
        <v>0</v>
      </c>
      <c r="J28" s="209">
        <f t="shared" si="4"/>
        <v>0</v>
      </c>
      <c r="K28" s="210">
        <f>+K29+K30+K31</f>
        <v>0</v>
      </c>
    </row>
    <row r="29" spans="1:11" s="436" customFormat="1" ht="12" customHeight="1">
      <c r="A29" s="439" t="s">
        <v>65</v>
      </c>
      <c r="B29" s="443" t="s">
        <v>52</v>
      </c>
      <c r="C29" s="45">
        <f>[1]KV_9.2.1.sz.mell!C27</f>
        <v>0</v>
      </c>
      <c r="D29" s="444"/>
      <c r="E29" s="444"/>
      <c r="F29" s="444"/>
      <c r="G29" s="444"/>
      <c r="H29" s="444"/>
      <c r="I29" s="444"/>
      <c r="J29" s="382">
        <f>D29+E29+F29+G29+H29+I29</f>
        <v>0</v>
      </c>
      <c r="K29" s="376">
        <f>C29+J29</f>
        <v>0</v>
      </c>
    </row>
    <row r="30" spans="1:11" s="436" customFormat="1" ht="12" customHeight="1">
      <c r="A30" s="439" t="s">
        <v>66</v>
      </c>
      <c r="B30" s="443" t="s">
        <v>411</v>
      </c>
      <c r="C30" s="42">
        <f>[1]KV_9.2.1.sz.mell!C28</f>
        <v>0</v>
      </c>
      <c r="D30" s="445"/>
      <c r="E30" s="445"/>
      <c r="F30" s="445"/>
      <c r="G30" s="445"/>
      <c r="H30" s="445"/>
      <c r="I30" s="445"/>
      <c r="J30" s="382">
        <f>D30+E30+F30+G30+H30+I30</f>
        <v>0</v>
      </c>
      <c r="K30" s="376">
        <f>C30+J30</f>
        <v>0</v>
      </c>
    </row>
    <row r="31" spans="1:11" s="436" customFormat="1" ht="12" customHeight="1">
      <c r="A31" s="439" t="s">
        <v>67</v>
      </c>
      <c r="B31" s="446" t="s">
        <v>415</v>
      </c>
      <c r="C31" s="42">
        <f>[1]KV_9.2.1.sz.mell!C29</f>
        <v>0</v>
      </c>
      <c r="D31" s="445"/>
      <c r="E31" s="445"/>
      <c r="F31" s="445"/>
      <c r="G31" s="445"/>
      <c r="H31" s="445"/>
      <c r="I31" s="445"/>
      <c r="J31" s="382">
        <f>D31+E31+F31+G31+H31+I31</f>
        <v>0</v>
      </c>
      <c r="K31" s="376">
        <f>C31+J31</f>
        <v>0</v>
      </c>
    </row>
    <row r="32" spans="1:11" s="436" customFormat="1" ht="12" customHeight="1" thickBot="1">
      <c r="A32" s="434" t="s">
        <v>68</v>
      </c>
      <c r="B32" s="447" t="s">
        <v>416</v>
      </c>
      <c r="C32" s="46">
        <f>[1]KV_9.2.1.sz.mell!C30</f>
        <v>0</v>
      </c>
      <c r="D32" s="448"/>
      <c r="E32" s="448"/>
      <c r="F32" s="448"/>
      <c r="G32" s="448"/>
      <c r="H32" s="448"/>
      <c r="I32" s="448"/>
      <c r="J32" s="382">
        <f>D32+E32+F32+G32+H32+I32</f>
        <v>0</v>
      </c>
      <c r="K32" s="376">
        <f>C32+J32</f>
        <v>0</v>
      </c>
    </row>
    <row r="33" spans="1:11" s="436" customFormat="1" ht="12" customHeight="1" thickBot="1">
      <c r="A33" s="441" t="s">
        <v>72</v>
      </c>
      <c r="B33" s="107" t="s">
        <v>417</v>
      </c>
      <c r="C33" s="209">
        <f>[1]KV_9.2.1.sz.mell!C31</f>
        <v>0</v>
      </c>
      <c r="D33" s="209">
        <f t="shared" ref="D33:J33" si="5">+D34+D35+D36</f>
        <v>0</v>
      </c>
      <c r="E33" s="209">
        <f t="shared" si="5"/>
        <v>0</v>
      </c>
      <c r="F33" s="209">
        <f t="shared" si="5"/>
        <v>0</v>
      </c>
      <c r="G33" s="209">
        <f t="shared" si="5"/>
        <v>0</v>
      </c>
      <c r="H33" s="209">
        <f t="shared" si="5"/>
        <v>0</v>
      </c>
      <c r="I33" s="209">
        <f t="shared" si="5"/>
        <v>0</v>
      </c>
      <c r="J33" s="209">
        <f t="shared" si="5"/>
        <v>0</v>
      </c>
      <c r="K33" s="210">
        <f>+K34+K35+K36</f>
        <v>0</v>
      </c>
    </row>
    <row r="34" spans="1:11" s="436" customFormat="1" ht="12" customHeight="1">
      <c r="A34" s="439" t="s">
        <v>74</v>
      </c>
      <c r="B34" s="443" t="s">
        <v>99</v>
      </c>
      <c r="C34" s="45">
        <f>[1]KV_9.2.1.sz.mell!C32</f>
        <v>0</v>
      </c>
      <c r="D34" s="444"/>
      <c r="E34" s="444"/>
      <c r="F34" s="444"/>
      <c r="G34" s="444"/>
      <c r="H34" s="444"/>
      <c r="I34" s="444"/>
      <c r="J34" s="382">
        <f>D34+E34+F34+G34+H34+I34</f>
        <v>0</v>
      </c>
      <c r="K34" s="376">
        <f>C34+J34</f>
        <v>0</v>
      </c>
    </row>
    <row r="35" spans="1:11" s="436" customFormat="1" ht="12" customHeight="1">
      <c r="A35" s="439" t="s">
        <v>76</v>
      </c>
      <c r="B35" s="446" t="s">
        <v>101</v>
      </c>
      <c r="C35" s="42">
        <f>[1]KV_9.2.1.sz.mell!C33</f>
        <v>0</v>
      </c>
      <c r="D35" s="445"/>
      <c r="E35" s="445"/>
      <c r="F35" s="445"/>
      <c r="G35" s="445"/>
      <c r="H35" s="445"/>
      <c r="I35" s="445"/>
      <c r="J35" s="382">
        <f>D35+E35+F35+G35+H35+I35</f>
        <v>0</v>
      </c>
      <c r="K35" s="376">
        <f>C35+J35</f>
        <v>0</v>
      </c>
    </row>
    <row r="36" spans="1:11" s="436" customFormat="1" ht="12" customHeight="1" thickBot="1">
      <c r="A36" s="434" t="s">
        <v>78</v>
      </c>
      <c r="B36" s="447" t="s">
        <v>103</v>
      </c>
      <c r="C36" s="46">
        <f>[1]KV_9.2.1.sz.mell!C34</f>
        <v>0</v>
      </c>
      <c r="D36" s="448"/>
      <c r="E36" s="448"/>
      <c r="F36" s="448"/>
      <c r="G36" s="448"/>
      <c r="H36" s="448"/>
      <c r="I36" s="448"/>
      <c r="J36" s="382">
        <f>D36+E36+F36+G36+H36+I36</f>
        <v>0</v>
      </c>
      <c r="K36" s="391">
        <f>C36+J36</f>
        <v>0</v>
      </c>
    </row>
    <row r="37" spans="1:11" s="431" customFormat="1" ht="12" customHeight="1" thickBot="1">
      <c r="A37" s="441" t="s">
        <v>96</v>
      </c>
      <c r="B37" s="107" t="s">
        <v>290</v>
      </c>
      <c r="C37" s="39">
        <f>[1]KV_9.2.1.sz.mell!C35</f>
        <v>200000</v>
      </c>
      <c r="D37" s="442"/>
      <c r="E37" s="442"/>
      <c r="F37" s="442"/>
      <c r="G37" s="442"/>
      <c r="H37" s="442"/>
      <c r="I37" s="442"/>
      <c r="J37" s="209">
        <f>D37+E37+F37+G37+H37+I37</f>
        <v>0</v>
      </c>
      <c r="K37" s="387">
        <f>C37+J37</f>
        <v>200000</v>
      </c>
    </row>
    <row r="38" spans="1:11" s="431" customFormat="1" ht="12" customHeight="1" thickBot="1">
      <c r="A38" s="441" t="s">
        <v>256</v>
      </c>
      <c r="B38" s="107" t="s">
        <v>418</v>
      </c>
      <c r="C38" s="39">
        <f>[1]KV_9.2.1.sz.mell!C36</f>
        <v>0</v>
      </c>
      <c r="D38" s="442"/>
      <c r="E38" s="442"/>
      <c r="F38" s="442"/>
      <c r="G38" s="442"/>
      <c r="H38" s="442"/>
      <c r="I38" s="442"/>
      <c r="J38" s="392">
        <f>D38+E38+F38+G38+H38+I38</f>
        <v>0</v>
      </c>
      <c r="K38" s="376">
        <f>C38+J38</f>
        <v>0</v>
      </c>
    </row>
    <row r="39" spans="1:11" s="431" customFormat="1" ht="12" customHeight="1" thickBot="1">
      <c r="A39" s="429" t="s">
        <v>118</v>
      </c>
      <c r="B39" s="107" t="s">
        <v>419</v>
      </c>
      <c r="C39" s="209">
        <f>[1]KV_9.2.1.sz.mell!C37</f>
        <v>1533160</v>
      </c>
      <c r="D39" s="209">
        <f t="shared" ref="D39:J39" si="6">+D10+D22+D27+D28+D33+D37+D38</f>
        <v>0</v>
      </c>
      <c r="E39" s="209">
        <f t="shared" si="6"/>
        <v>0</v>
      </c>
      <c r="F39" s="209">
        <f t="shared" si="6"/>
        <v>0</v>
      </c>
      <c r="G39" s="209">
        <f t="shared" si="6"/>
        <v>0</v>
      </c>
      <c r="H39" s="209">
        <f t="shared" si="6"/>
        <v>0</v>
      </c>
      <c r="I39" s="209">
        <f t="shared" si="6"/>
        <v>0</v>
      </c>
      <c r="J39" s="209">
        <f t="shared" si="6"/>
        <v>0</v>
      </c>
      <c r="K39" s="210">
        <f>+K10+K22+K27+K28+K33+K37+K38</f>
        <v>1533160</v>
      </c>
    </row>
    <row r="40" spans="1:11" s="431" customFormat="1" ht="12" customHeight="1" thickBot="1">
      <c r="A40" s="449" t="s">
        <v>265</v>
      </c>
      <c r="B40" s="107" t="s">
        <v>420</v>
      </c>
      <c r="C40" s="209">
        <f>[1]KV_9.2.1.sz.mell!C38</f>
        <v>77101522</v>
      </c>
      <c r="D40" s="209">
        <f t="shared" ref="D40:J40" si="7">+D41+D42+D43</f>
        <v>0</v>
      </c>
      <c r="E40" s="209">
        <f t="shared" si="7"/>
        <v>0</v>
      </c>
      <c r="F40" s="209">
        <f t="shared" si="7"/>
        <v>0</v>
      </c>
      <c r="G40" s="209">
        <f t="shared" si="7"/>
        <v>0</v>
      </c>
      <c r="H40" s="209">
        <f t="shared" si="7"/>
        <v>0</v>
      </c>
      <c r="I40" s="209">
        <f t="shared" si="7"/>
        <v>0</v>
      </c>
      <c r="J40" s="209">
        <f t="shared" si="7"/>
        <v>0</v>
      </c>
      <c r="K40" s="210">
        <f>+K41+K42+K43</f>
        <v>77101522</v>
      </c>
    </row>
    <row r="41" spans="1:11" s="431" customFormat="1" ht="12" customHeight="1">
      <c r="A41" s="439" t="s">
        <v>421</v>
      </c>
      <c r="B41" s="443" t="s">
        <v>345</v>
      </c>
      <c r="C41" s="45">
        <f>[1]KV_9.2.1.sz.mell!C39</f>
        <v>0</v>
      </c>
      <c r="D41" s="444"/>
      <c r="E41" s="444"/>
      <c r="F41" s="444"/>
      <c r="G41" s="444"/>
      <c r="H41" s="444"/>
      <c r="I41" s="444"/>
      <c r="J41" s="382">
        <f>D41+E41+F41+G41+H41+I41</f>
        <v>0</v>
      </c>
      <c r="K41" s="376">
        <f>C41+J41</f>
        <v>0</v>
      </c>
    </row>
    <row r="42" spans="1:11" s="431" customFormat="1" ht="12" customHeight="1">
      <c r="A42" s="439" t="s">
        <v>422</v>
      </c>
      <c r="B42" s="446" t="s">
        <v>423</v>
      </c>
      <c r="C42" s="42">
        <f>[1]KV_9.2.1.sz.mell!C40</f>
        <v>0</v>
      </c>
      <c r="D42" s="445"/>
      <c r="E42" s="445"/>
      <c r="F42" s="445"/>
      <c r="G42" s="445"/>
      <c r="H42" s="445"/>
      <c r="I42" s="445"/>
      <c r="J42" s="382">
        <f>D42+E42+F42+G42+H42+I42</f>
        <v>0</v>
      </c>
      <c r="K42" s="383">
        <f>C42+J42</f>
        <v>0</v>
      </c>
    </row>
    <row r="43" spans="1:11" s="436" customFormat="1" ht="12" customHeight="1" thickBot="1">
      <c r="A43" s="434" t="s">
        <v>424</v>
      </c>
      <c r="B43" s="450" t="s">
        <v>425</v>
      </c>
      <c r="C43" s="52">
        <f>[1]KV_9.2.1.sz.mell!C41</f>
        <v>77101522</v>
      </c>
      <c r="D43" s="451"/>
      <c r="E43" s="451"/>
      <c r="F43" s="451"/>
      <c r="G43" s="451"/>
      <c r="H43" s="451"/>
      <c r="I43" s="451"/>
      <c r="J43" s="382">
        <f>D43+E43+F43+G43+H43+I43</f>
        <v>0</v>
      </c>
      <c r="K43" s="385">
        <f>C43+J43</f>
        <v>77101522</v>
      </c>
    </row>
    <row r="44" spans="1:11" s="436" customFormat="1" ht="12.95" customHeight="1" thickBot="1">
      <c r="A44" s="449" t="s">
        <v>267</v>
      </c>
      <c r="B44" s="452" t="s">
        <v>426</v>
      </c>
      <c r="C44" s="209">
        <f>[1]KV_9.2.1.sz.mell!C42</f>
        <v>78634682</v>
      </c>
      <c r="D44" s="209">
        <f t="shared" ref="D44:J44" si="8">+D39+D40</f>
        <v>0</v>
      </c>
      <c r="E44" s="209">
        <f t="shared" si="8"/>
        <v>0</v>
      </c>
      <c r="F44" s="209">
        <f t="shared" si="8"/>
        <v>0</v>
      </c>
      <c r="G44" s="209">
        <f t="shared" si="8"/>
        <v>0</v>
      </c>
      <c r="H44" s="209">
        <f t="shared" si="8"/>
        <v>0</v>
      </c>
      <c r="I44" s="209">
        <f t="shared" si="8"/>
        <v>0</v>
      </c>
      <c r="J44" s="209">
        <f t="shared" si="8"/>
        <v>0</v>
      </c>
      <c r="K44" s="210">
        <f>+K39+K40</f>
        <v>78634682</v>
      </c>
    </row>
    <row r="45" spans="1:11" s="424" customFormat="1" ht="14.1" customHeight="1" thickBot="1">
      <c r="A45" s="530" t="s">
        <v>277</v>
      </c>
      <c r="B45" s="531"/>
      <c r="C45" s="531"/>
      <c r="D45" s="531"/>
      <c r="E45" s="531"/>
      <c r="F45" s="531"/>
      <c r="G45" s="531"/>
      <c r="H45" s="531"/>
      <c r="I45" s="531"/>
      <c r="J45" s="531"/>
      <c r="K45" s="532"/>
    </row>
    <row r="46" spans="1:11" s="453" customFormat="1" ht="12" customHeight="1" thickBot="1">
      <c r="A46" s="441" t="s">
        <v>21</v>
      </c>
      <c r="B46" s="107" t="s">
        <v>427</v>
      </c>
      <c r="C46" s="396">
        <f>[1]KV_9.2.1.sz.mell!C46</f>
        <v>78134682</v>
      </c>
      <c r="D46" s="396">
        <f t="shared" ref="D46:J46" si="9">SUM(D47:D51)</f>
        <v>0</v>
      </c>
      <c r="E46" s="396">
        <f t="shared" si="9"/>
        <v>0</v>
      </c>
      <c r="F46" s="396">
        <f t="shared" si="9"/>
        <v>0</v>
      </c>
      <c r="G46" s="396">
        <f t="shared" si="9"/>
        <v>0</v>
      </c>
      <c r="H46" s="396">
        <f t="shared" si="9"/>
        <v>0</v>
      </c>
      <c r="I46" s="396">
        <f t="shared" si="9"/>
        <v>0</v>
      </c>
      <c r="J46" s="396">
        <f t="shared" si="9"/>
        <v>0</v>
      </c>
      <c r="K46" s="387">
        <f>SUM(K47:K51)</f>
        <v>78134682</v>
      </c>
    </row>
    <row r="47" spans="1:11" ht="12" customHeight="1">
      <c r="A47" s="434" t="s">
        <v>23</v>
      </c>
      <c r="B47" s="110" t="s">
        <v>184</v>
      </c>
      <c r="C47" s="398">
        <f>[1]KV_9.2.1.sz.mell!C47</f>
        <v>55471280</v>
      </c>
      <c r="D47" s="397">
        <v>2504000</v>
      </c>
      <c r="E47" s="454"/>
      <c r="F47" s="454"/>
      <c r="G47" s="454"/>
      <c r="H47" s="454"/>
      <c r="I47" s="454"/>
      <c r="J47" s="398">
        <f>D47+E47+F47+G47+H47+I47</f>
        <v>2504000</v>
      </c>
      <c r="K47" s="399">
        <f>C47+J47</f>
        <v>57975280</v>
      </c>
    </row>
    <row r="48" spans="1:11" ht="12" customHeight="1">
      <c r="A48" s="434" t="s">
        <v>25</v>
      </c>
      <c r="B48" s="88" t="s">
        <v>185</v>
      </c>
      <c r="C48" s="401">
        <f>[1]KV_9.2.1.sz.mell!C48</f>
        <v>9134017</v>
      </c>
      <c r="D48" s="400">
        <v>438200</v>
      </c>
      <c r="E48" s="455"/>
      <c r="F48" s="455"/>
      <c r="G48" s="455"/>
      <c r="H48" s="455"/>
      <c r="I48" s="455"/>
      <c r="J48" s="401">
        <f>D48+E48+F48+G48+H48+I48</f>
        <v>438200</v>
      </c>
      <c r="K48" s="402">
        <f>C48+J48</f>
        <v>9572217</v>
      </c>
    </row>
    <row r="49" spans="1:11" ht="12" customHeight="1">
      <c r="A49" s="434" t="s">
        <v>27</v>
      </c>
      <c r="B49" s="88" t="s">
        <v>186</v>
      </c>
      <c r="C49" s="401">
        <f>[1]KV_9.2.1.sz.mell!C49</f>
        <v>7767410</v>
      </c>
      <c r="D49" s="400"/>
      <c r="E49" s="455"/>
      <c r="F49" s="455"/>
      <c r="G49" s="455"/>
      <c r="H49" s="455"/>
      <c r="I49" s="455"/>
      <c r="J49" s="401">
        <f>D49+E49+F49+G49+H49+I49</f>
        <v>0</v>
      </c>
      <c r="K49" s="402">
        <f>C49+J49</f>
        <v>7767410</v>
      </c>
    </row>
    <row r="50" spans="1:11" ht="12" customHeight="1">
      <c r="A50" s="434" t="s">
        <v>29</v>
      </c>
      <c r="B50" s="88" t="s">
        <v>187</v>
      </c>
      <c r="C50" s="401">
        <f>[1]KV_9.2.1.sz.mell!C50</f>
        <v>0</v>
      </c>
      <c r="D50" s="400"/>
      <c r="E50" s="455"/>
      <c r="F50" s="455"/>
      <c r="G50" s="455"/>
      <c r="H50" s="455"/>
      <c r="I50" s="455"/>
      <c r="J50" s="401">
        <f>D50+E50+F50+G50+H50+I50</f>
        <v>0</v>
      </c>
      <c r="K50" s="402">
        <f>C50+J50</f>
        <v>0</v>
      </c>
    </row>
    <row r="51" spans="1:11" ht="12" customHeight="1" thickBot="1">
      <c r="A51" s="434" t="s">
        <v>31</v>
      </c>
      <c r="B51" s="88" t="s">
        <v>189</v>
      </c>
      <c r="C51" s="42">
        <v>5761975</v>
      </c>
      <c r="D51" s="400">
        <v>-2942200</v>
      </c>
      <c r="E51" s="455"/>
      <c r="F51" s="455"/>
      <c r="G51" s="455"/>
      <c r="H51" s="455"/>
      <c r="I51" s="455"/>
      <c r="J51" s="401">
        <f>D51+E51+F51+G51+H51+I51</f>
        <v>-2942200</v>
      </c>
      <c r="K51" s="402">
        <f>C51+J51</f>
        <v>2819775</v>
      </c>
    </row>
    <row r="52" spans="1:11" ht="12" customHeight="1" thickBot="1">
      <c r="A52" s="441" t="s">
        <v>35</v>
      </c>
      <c r="B52" s="107" t="s">
        <v>428</v>
      </c>
      <c r="C52" s="396">
        <f>[1]KV_9.2.1.sz.mell!C53</f>
        <v>500000</v>
      </c>
      <c r="D52" s="396">
        <f t="shared" ref="D52:J52" si="10">SUM(D53:D55)</f>
        <v>0</v>
      </c>
      <c r="E52" s="396">
        <f t="shared" si="10"/>
        <v>0</v>
      </c>
      <c r="F52" s="396">
        <f t="shared" si="10"/>
        <v>0</v>
      </c>
      <c r="G52" s="396">
        <f t="shared" si="10"/>
        <v>0</v>
      </c>
      <c r="H52" s="396">
        <f t="shared" si="10"/>
        <v>0</v>
      </c>
      <c r="I52" s="396">
        <f t="shared" si="10"/>
        <v>0</v>
      </c>
      <c r="J52" s="396">
        <f t="shared" si="10"/>
        <v>0</v>
      </c>
      <c r="K52" s="387">
        <f>SUM(K53:K55)</f>
        <v>500000</v>
      </c>
    </row>
    <row r="53" spans="1:11" s="453" customFormat="1" ht="12" customHeight="1">
      <c r="A53" s="434" t="s">
        <v>37</v>
      </c>
      <c r="B53" s="110" t="s">
        <v>220</v>
      </c>
      <c r="C53" s="398">
        <f>[1]KV_9.2.1.sz.mell!C54</f>
        <v>500000</v>
      </c>
      <c r="D53" s="454"/>
      <c r="E53" s="454"/>
      <c r="F53" s="454"/>
      <c r="G53" s="454"/>
      <c r="H53" s="454"/>
      <c r="I53" s="454"/>
      <c r="J53" s="398">
        <f>D53+E53+F53+G53+H53+I53</f>
        <v>0</v>
      </c>
      <c r="K53" s="399">
        <f>C53+J53</f>
        <v>500000</v>
      </c>
    </row>
    <row r="54" spans="1:11" ht="12" customHeight="1">
      <c r="A54" s="434" t="s">
        <v>39</v>
      </c>
      <c r="B54" s="88" t="s">
        <v>222</v>
      </c>
      <c r="C54" s="401">
        <f>[1]KV_9.2.1.sz.mell!C55</f>
        <v>0</v>
      </c>
      <c r="D54" s="455"/>
      <c r="E54" s="455"/>
      <c r="F54" s="455"/>
      <c r="G54" s="455"/>
      <c r="H54" s="455"/>
      <c r="I54" s="455"/>
      <c r="J54" s="401">
        <f>D54+E54+F54+G54+H54+I54</f>
        <v>0</v>
      </c>
      <c r="K54" s="402">
        <f>C54+J54</f>
        <v>0</v>
      </c>
    </row>
    <row r="55" spans="1:11" ht="12" customHeight="1">
      <c r="A55" s="434" t="s">
        <v>41</v>
      </c>
      <c r="B55" s="88" t="s">
        <v>429</v>
      </c>
      <c r="C55" s="401">
        <f>[1]KV_9.2.1.sz.mell!C56</f>
        <v>0</v>
      </c>
      <c r="D55" s="455"/>
      <c r="E55" s="455"/>
      <c r="F55" s="455"/>
      <c r="G55" s="455"/>
      <c r="H55" s="455"/>
      <c r="I55" s="455"/>
      <c r="J55" s="401">
        <f>D55+E55+F55+G55+H55+I55</f>
        <v>0</v>
      </c>
      <c r="K55" s="402">
        <f>C55+J55</f>
        <v>0</v>
      </c>
    </row>
    <row r="56" spans="1:11" ht="12" customHeight="1" thickBot="1">
      <c r="A56" s="434" t="s">
        <v>43</v>
      </c>
      <c r="B56" s="88" t="s">
        <v>430</v>
      </c>
      <c r="C56" s="401">
        <f>[1]KV_9.2.1.sz.mell!C57</f>
        <v>0</v>
      </c>
      <c r="D56" s="455"/>
      <c r="E56" s="455"/>
      <c r="F56" s="455"/>
      <c r="G56" s="455"/>
      <c r="H56" s="455"/>
      <c r="I56" s="455"/>
      <c r="J56" s="401">
        <f>D56+E56+F56+G56+H56+I56</f>
        <v>0</v>
      </c>
      <c r="K56" s="402">
        <f>C56+J56</f>
        <v>0</v>
      </c>
    </row>
    <row r="57" spans="1:11" ht="12" customHeight="1" thickBot="1">
      <c r="A57" s="441" t="s">
        <v>49</v>
      </c>
      <c r="B57" s="107" t="s">
        <v>431</v>
      </c>
      <c r="C57" s="396">
        <f>[1]KV_9.2.1.sz.mell!C58</f>
        <v>0</v>
      </c>
      <c r="D57" s="456"/>
      <c r="E57" s="456"/>
      <c r="F57" s="456"/>
      <c r="G57" s="456"/>
      <c r="H57" s="456"/>
      <c r="I57" s="456"/>
      <c r="J57" s="396">
        <f>D57+E57+F57+G57+H57+I57</f>
        <v>0</v>
      </c>
      <c r="K57" s="387">
        <f>C57+J57</f>
        <v>0</v>
      </c>
    </row>
    <row r="58" spans="1:11" ht="12.95" customHeight="1" thickBot="1">
      <c r="A58" s="441" t="s">
        <v>239</v>
      </c>
      <c r="B58" s="457" t="s">
        <v>432</v>
      </c>
      <c r="C58" s="405">
        <f>[1]KV_9.2.1.sz.mell!C59</f>
        <v>78634682</v>
      </c>
      <c r="D58" s="405">
        <f t="shared" ref="D58:K58" si="11">+D46+D52+D57</f>
        <v>0</v>
      </c>
      <c r="E58" s="405">
        <f t="shared" si="11"/>
        <v>0</v>
      </c>
      <c r="F58" s="405">
        <f t="shared" si="11"/>
        <v>0</v>
      </c>
      <c r="G58" s="405">
        <f t="shared" si="11"/>
        <v>0</v>
      </c>
      <c r="H58" s="405">
        <f t="shared" si="11"/>
        <v>0</v>
      </c>
      <c r="I58" s="405">
        <f t="shared" si="11"/>
        <v>0</v>
      </c>
      <c r="J58" s="405">
        <f t="shared" si="11"/>
        <v>0</v>
      </c>
      <c r="K58" s="406">
        <f t="shared" si="11"/>
        <v>78634682</v>
      </c>
    </row>
    <row r="59" spans="1:11" ht="14.1" customHeight="1" thickBot="1">
      <c r="C59" s="408">
        <f>[1]KV_9.2.1.sz.mell!C60</f>
        <v>0</v>
      </c>
      <c r="D59" s="459"/>
      <c r="E59" s="459"/>
      <c r="F59" s="459"/>
      <c r="G59" s="459"/>
      <c r="H59" s="459"/>
      <c r="I59" s="459"/>
      <c r="J59" s="459"/>
      <c r="K59" s="346">
        <f>K44-K58</f>
        <v>0</v>
      </c>
    </row>
    <row r="60" spans="1:11" ht="12.95" customHeight="1" thickBot="1">
      <c r="A60" s="460" t="s">
        <v>399</v>
      </c>
      <c r="B60" s="461"/>
      <c r="C60" s="409">
        <f>[1]KV_9.2.1.sz.mell!C61</f>
        <v>15</v>
      </c>
      <c r="D60" s="462"/>
      <c r="E60" s="462"/>
      <c r="F60" s="462"/>
      <c r="G60" s="462"/>
      <c r="H60" s="462"/>
      <c r="I60" s="462"/>
      <c r="J60" s="409">
        <f>D60+E60+F60+G60+H60+I60</f>
        <v>0</v>
      </c>
      <c r="K60" s="411">
        <f>C60+J60</f>
        <v>15</v>
      </c>
    </row>
    <row r="61" spans="1:11" ht="12.95" customHeight="1" thickBot="1">
      <c r="A61" s="460" t="s">
        <v>400</v>
      </c>
      <c r="B61" s="461"/>
      <c r="C61" s="409">
        <f>[1]KV_9.2.1.sz.mell!C62</f>
        <v>0</v>
      </c>
      <c r="D61" s="462"/>
      <c r="E61" s="462"/>
      <c r="F61" s="462"/>
      <c r="G61" s="462"/>
      <c r="H61" s="462"/>
      <c r="I61" s="462"/>
      <c r="J61" s="409">
        <f>D61+E61+F61+G61+H61+I61</f>
        <v>0</v>
      </c>
      <c r="K61" s="411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RM_1.1.sz.mell.</vt:lpstr>
      <vt:lpstr>RM_1.2.sz.mell.</vt:lpstr>
      <vt:lpstr>RM_2.1.sz.mell.</vt:lpstr>
      <vt:lpstr>RM_2.2.sz.mell.</vt:lpstr>
      <vt:lpstr>RM_6.sz.mell.</vt:lpstr>
      <vt:lpstr>RM_9.1.sz.mell</vt:lpstr>
      <vt:lpstr>RM_9.1.1.sz.mell</vt:lpstr>
      <vt:lpstr>RM_9.2.sz.mell</vt:lpstr>
      <vt:lpstr>RM_9.2.1.sz.mell</vt:lpstr>
      <vt:lpstr>RM_9.1.1.sz.mell!Nyomtatási_cím</vt:lpstr>
      <vt:lpstr>RM_9.1.sz.mell!Nyomtatási_cím</vt:lpstr>
      <vt:lpstr>RM_9.2.1.sz.mell!Nyomtatási_cím</vt:lpstr>
      <vt:lpstr>RM_9.2.sz.mell!Nyomtatási_cím</vt:lpstr>
      <vt:lpstr>RM_1.1.sz.mell.!Nyomtatási_terület</vt:lpstr>
      <vt:lpstr>RM_1.2.sz.mell.!Nyomtatási_terület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2020-04-23T10:20:37Z</dcterms:created>
  <dcterms:modified xsi:type="dcterms:W3CDTF">2020-05-05T10:57:54Z</dcterms:modified>
</cp:coreProperties>
</file>