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65" windowHeight="11340" firstSheet="5" activeTab="8"/>
  </bookViews>
  <sheets>
    <sheet name="Pénzmaradvány " sheetId="17" r:id="rId1"/>
    <sheet name="Vagyonkimutatás I." sheetId="14" r:id="rId2"/>
    <sheet name="Vagyonkimutatás II." sheetId="16" r:id="rId3"/>
    <sheet name="Önkormányzati részesedés" sheetId="10" r:id="rId4"/>
    <sheet name="Felújítások" sheetId="9" r:id="rId5"/>
    <sheet name="Felhalmozási kiadások" sheetId="8" r:id="rId6"/>
    <sheet name="Adóbevételek" sheetId="6" r:id="rId7"/>
    <sheet name="Normatívák" sheetId="7" r:id="rId8"/>
    <sheet name="Önkorm" sheetId="1" r:id="rId9"/>
    <sheet name="Polg.Hiv" sheetId="2" r:id="rId10"/>
    <sheet name="Óvoda" sheetId="3" r:id="rId11"/>
    <sheet name="Műv.ház." sheetId="4" r:id="rId12"/>
    <sheet name="Int. tám." sheetId="15" r:id="rId13"/>
    <sheet name="Hitelállomány" sheetId="18" r:id="rId14"/>
    <sheet name="Munka1" sheetId="19" r:id="rId15"/>
  </sheets>
  <calcPr calcId="125725"/>
</workbook>
</file>

<file path=xl/calcChain.xml><?xml version="1.0" encoding="utf-8"?>
<calcChain xmlns="http://schemas.openxmlformats.org/spreadsheetml/2006/main">
  <c r="B12" i="17"/>
  <c r="C12"/>
  <c r="F16" s="1"/>
  <c r="D12"/>
  <c r="E12"/>
  <c r="F13"/>
  <c r="G8" i="16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7"/>
  <c r="G33" s="1"/>
  <c r="F33"/>
  <c r="E33"/>
  <c r="D33"/>
  <c r="C33"/>
  <c r="G7" i="15"/>
  <c r="D22" i="14"/>
  <c r="D23"/>
  <c r="D24"/>
  <c r="D26"/>
  <c r="D27"/>
  <c r="D28"/>
  <c r="D21"/>
  <c r="E25"/>
  <c r="E29" s="1"/>
  <c r="C25"/>
  <c r="C29" s="1"/>
  <c r="D10"/>
  <c r="D11"/>
  <c r="D12"/>
  <c r="D13"/>
  <c r="D14"/>
  <c r="D15"/>
  <c r="D16"/>
  <c r="D18"/>
  <c r="D19"/>
  <c r="D6"/>
  <c r="D7"/>
  <c r="D8"/>
  <c r="D5"/>
  <c r="E17"/>
  <c r="D17" s="1"/>
  <c r="C17"/>
  <c r="D29" l="1"/>
  <c r="D25"/>
  <c r="F12" i="17"/>
  <c r="B14"/>
  <c r="F14" s="1"/>
  <c r="G13" i="1"/>
  <c r="G14" s="1"/>
  <c r="F13"/>
  <c r="D13"/>
  <c r="D14" s="1"/>
  <c r="E13" i="3"/>
  <c r="E14"/>
  <c r="C9" i="14"/>
  <c r="C20" s="1"/>
  <c r="E9"/>
  <c r="D9" l="1"/>
  <c r="E20"/>
  <c r="D20" s="1"/>
  <c r="D61" i="1"/>
  <c r="D56"/>
  <c r="C15" i="7" l="1"/>
  <c r="B15"/>
  <c r="I28" i="8"/>
  <c r="H28"/>
  <c r="D15" i="6"/>
  <c r="B15"/>
  <c r="F43" i="1" l="1"/>
  <c r="G32"/>
  <c r="G40" s="1"/>
  <c r="G48" s="1"/>
  <c r="G27"/>
  <c r="D47"/>
  <c r="D32"/>
  <c r="D40" s="1"/>
  <c r="D27"/>
  <c r="D21"/>
  <c r="F19" i="2"/>
  <c r="F27" s="1"/>
  <c r="D19"/>
  <c r="F13"/>
  <c r="F14" s="1"/>
  <c r="D13"/>
  <c r="D14" s="1"/>
  <c r="F27" i="3"/>
  <c r="F19"/>
  <c r="D27"/>
  <c r="D19"/>
  <c r="D13"/>
  <c r="F13"/>
  <c r="F14" s="1"/>
  <c r="F27" i="4"/>
  <c r="F19"/>
  <c r="F13"/>
  <c r="F14" s="1"/>
  <c r="D28" i="1" l="1"/>
  <c r="D48"/>
  <c r="D6" i="9"/>
  <c r="F6" s="1"/>
  <c r="C14"/>
  <c r="F9"/>
  <c r="F10"/>
  <c r="F11"/>
  <c r="F12"/>
  <c r="F13"/>
  <c r="B14"/>
  <c r="E14"/>
  <c r="F6" i="8"/>
  <c r="G6"/>
  <c r="G28" s="1"/>
  <c r="F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F26"/>
  <c r="B28"/>
  <c r="C28"/>
  <c r="E28"/>
  <c r="F28"/>
  <c r="D15" i="7"/>
  <c r="F47" i="1"/>
  <c r="D19" i="4"/>
  <c r="D27" s="1"/>
  <c r="E14"/>
  <c r="E13"/>
  <c r="D14"/>
  <c r="D13"/>
  <c r="D36" i="3"/>
  <c r="D14"/>
  <c r="D41" i="2"/>
  <c r="D27"/>
  <c r="E14"/>
  <c r="C15" i="6"/>
  <c r="E61" i="1"/>
  <c r="E56"/>
  <c r="E41" i="4"/>
  <c r="E36"/>
  <c r="D41" i="3"/>
  <c r="E36"/>
  <c r="D36" i="2"/>
  <c r="E19"/>
  <c r="E27" s="1"/>
  <c r="E19" i="4"/>
  <c r="E27" s="1"/>
  <c r="E19" i="3"/>
  <c r="E27" s="1"/>
  <c r="F32" i="1"/>
  <c r="F40" s="1"/>
  <c r="F27"/>
  <c r="F21"/>
  <c r="E47"/>
  <c r="E40"/>
  <c r="E27"/>
  <c r="E21"/>
  <c r="E48" l="1"/>
  <c r="E28"/>
  <c r="G7" i="8"/>
  <c r="F14" i="9"/>
  <c r="F28" i="1"/>
  <c r="F48"/>
</calcChain>
</file>

<file path=xl/sharedStrings.xml><?xml version="1.0" encoding="utf-8"?>
<sst xmlns="http://schemas.openxmlformats.org/spreadsheetml/2006/main" count="625" uniqueCount="364">
  <si>
    <t>Megnevezés</t>
  </si>
  <si>
    <t>Rov.sz.</t>
  </si>
  <si>
    <t>1.</t>
  </si>
  <si>
    <t>2.</t>
  </si>
  <si>
    <t>3.</t>
  </si>
  <si>
    <t>4.</t>
  </si>
  <si>
    <t>5.</t>
  </si>
  <si>
    <t>6.</t>
  </si>
  <si>
    <t>7.</t>
  </si>
  <si>
    <t>13.</t>
  </si>
  <si>
    <t>19.</t>
  </si>
  <si>
    <t>33.</t>
  </si>
  <si>
    <t>44.</t>
  </si>
  <si>
    <t>50.</t>
  </si>
  <si>
    <t>54.</t>
  </si>
  <si>
    <t>58.</t>
  </si>
  <si>
    <t>59.</t>
  </si>
  <si>
    <t>04.</t>
  </si>
  <si>
    <t>09.</t>
  </si>
  <si>
    <t>12.</t>
  </si>
  <si>
    <t>18.</t>
  </si>
  <si>
    <t>23.</t>
  </si>
  <si>
    <t>25.</t>
  </si>
  <si>
    <t>B1-B8</t>
  </si>
  <si>
    <t>Helyi önkormányzatok műk. ált. tám.</t>
  </si>
  <si>
    <t>B111</t>
  </si>
  <si>
    <t>Tel. önk. egyes köznev. felad. támogatása</t>
  </si>
  <si>
    <t>Tel. önk. szoc. gyermekjól. és gyermek étk. tám.</t>
  </si>
  <si>
    <t>Tel. önkor. kult. feladatainak támogatása</t>
  </si>
  <si>
    <t>B112</t>
  </si>
  <si>
    <t>B113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</si>
  <si>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</si>
  <si>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</si>
  <si>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</si>
  <si>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</si>
  <si>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</si>
  <si>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(1-6)</t>
  </si>
  <si>
    <t>B11</t>
  </si>
  <si>
    <t>B1</t>
  </si>
  <si>
    <t>Felhalmozási célú tám. államházt. belülről</t>
  </si>
  <si>
    <t>Működési célú tám. államházt. belülről</t>
  </si>
  <si>
    <t>B2</t>
  </si>
  <si>
    <t>Közhatalmi bevételek</t>
  </si>
  <si>
    <t>B3</t>
  </si>
  <si>
    <t>Működési bevételek</t>
  </si>
  <si>
    <t>B4</t>
  </si>
  <si>
    <t>Felhalmozási bevételek</t>
  </si>
  <si>
    <t>B5</t>
  </si>
  <si>
    <t>Működési célú átvett pénzeszközök</t>
  </si>
  <si>
    <t>B6</t>
  </si>
  <si>
    <t>Felhalmozási célú átvett pénzeszközök</t>
  </si>
  <si>
    <t>B7</t>
  </si>
  <si>
    <t>Költségvetési bevételek (B1-B7)</t>
  </si>
  <si>
    <t>B1-B7</t>
  </si>
  <si>
    <t>Hitel-, kölcsönfelv. Államházt-on kívüről</t>
  </si>
  <si>
    <t>B811</t>
  </si>
  <si>
    <t>Belföldi értékpapírok bevételei</t>
  </si>
  <si>
    <t>B812</t>
  </si>
  <si>
    <t>Maradvány igénybevétele</t>
  </si>
  <si>
    <t>B813</t>
  </si>
  <si>
    <t>Belföldi finanszírozás bevételei</t>
  </si>
  <si>
    <t>Külföldi finanszírozás bevételei</t>
  </si>
  <si>
    <t>B81</t>
  </si>
  <si>
    <t>B82</t>
  </si>
  <si>
    <t>Finanszírozási bevételek</t>
  </si>
  <si>
    <t>B8</t>
  </si>
  <si>
    <t>B1-B7 Költségvetési bevételek</t>
  </si>
  <si>
    <t>K1-K8 Költségvetési kiadások</t>
  </si>
  <si>
    <t>14.</t>
  </si>
  <si>
    <t>20.</t>
  </si>
  <si>
    <t>45.</t>
  </si>
  <si>
    <t>67.</t>
  </si>
  <si>
    <t>75.</t>
  </si>
  <si>
    <t>80.</t>
  </si>
  <si>
    <t>89.</t>
  </si>
  <si>
    <t>90.</t>
  </si>
  <si>
    <t>16.</t>
  </si>
  <si>
    <t>21.</t>
  </si>
  <si>
    <t>K1-K8</t>
  </si>
  <si>
    <t>Foglalkoztatottak személyi juttatásai</t>
  </si>
  <si>
    <t>Külső személyi juttatások</t>
  </si>
  <si>
    <t>Személyi juttatások (=14+18)</t>
  </si>
  <si>
    <t>Munkaadókat terhelő jár. és szoc. h.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</si>
  <si>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</si>
  <si>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</si>
  <si>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</si>
  <si>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</si>
  <si>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</si>
  <si>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</si>
  <si>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Hitel-, kölcsöntörlesztés államht-on kívülre</t>
  </si>
  <si>
    <t>Belföldi értékpapírok kiadásai</t>
  </si>
  <si>
    <t>ebből: int. támogatása</t>
  </si>
  <si>
    <t>Finanszírozási kiadások</t>
  </si>
  <si>
    <t>Belföldi finanszírozás kiadásai</t>
  </si>
  <si>
    <t>K11</t>
  </si>
  <si>
    <t>K12</t>
  </si>
  <si>
    <t>K1</t>
  </si>
  <si>
    <t>K2</t>
  </si>
  <si>
    <t>K3</t>
  </si>
  <si>
    <t>K4</t>
  </si>
  <si>
    <t>K5</t>
  </si>
  <si>
    <t>K6</t>
  </si>
  <si>
    <t>K7</t>
  </si>
  <si>
    <t>K8</t>
  </si>
  <si>
    <t>K911</t>
  </si>
  <si>
    <t>K912</t>
  </si>
  <si>
    <t>K91</t>
  </si>
  <si>
    <t>K9</t>
  </si>
  <si>
    <t>Rov. Sz.</t>
  </si>
  <si>
    <t xml:space="preserve">4. </t>
  </si>
  <si>
    <t>Hitel-, kölcsönfelv.áht. Kívülről</t>
  </si>
  <si>
    <t>9.</t>
  </si>
  <si>
    <t xml:space="preserve">23. </t>
  </si>
  <si>
    <t xml:space="preserve">25. </t>
  </si>
  <si>
    <t>Finanszírozás bevételei</t>
  </si>
  <si>
    <t>Munkaadókat terhelő jár.és szoc.h.adó</t>
  </si>
  <si>
    <t>Egyéb felhalmozősi célú kiadások</t>
  </si>
  <si>
    <t xml:space="preserve">Költségvetési kiadások </t>
  </si>
  <si>
    <t>Éves engedélyezett létszám ei. (fő)</t>
  </si>
  <si>
    <t>Költségvetési bevételek</t>
  </si>
  <si>
    <t>17 fő képviselő 4 fő védőnő</t>
  </si>
  <si>
    <t>Önkormányzat</t>
  </si>
  <si>
    <t>Óvoda</t>
  </si>
  <si>
    <t>Költségvetési kiadások</t>
  </si>
  <si>
    <t>Az államháztartásról szóló 2011. évi CXCV. törvény 23. § (2) bekezdése alapján a kötelező, az önként vállalt valamint az államigazgatási feladatok szerinti bontásban:</t>
  </si>
  <si>
    <t>Bevételek</t>
  </si>
  <si>
    <t>Önként vállalt feladatok</t>
  </si>
  <si>
    <t>Kötelező feladatok</t>
  </si>
  <si>
    <t>Államigazgatási feladatok</t>
  </si>
  <si>
    <t>Összesen</t>
  </si>
  <si>
    <t>Kiadások</t>
  </si>
  <si>
    <t xml:space="preserve"> Ezer forintban !</t>
  </si>
  <si>
    <t>2014. évi előirányzat</t>
  </si>
  <si>
    <t>Adónemek</t>
  </si>
  <si>
    <t>Építményadó</t>
  </si>
  <si>
    <t>Telekadó</t>
  </si>
  <si>
    <t xml:space="preserve">Kommunális adó </t>
  </si>
  <si>
    <t>Iparűzési adó</t>
  </si>
  <si>
    <t>Birság</t>
  </si>
  <si>
    <t>Késedelmi pótlék</t>
  </si>
  <si>
    <t>Talajterhelés</t>
  </si>
  <si>
    <t>Egyéb bevétel</t>
  </si>
  <si>
    <t>Gépjárműadó</t>
  </si>
  <si>
    <t>Összes adóbevétel</t>
  </si>
  <si>
    <t>Egyéb működési célú kiadások (TARTALÉK)</t>
  </si>
  <si>
    <t>B16-01</t>
  </si>
  <si>
    <t>Egyéb műk. C. támogatás központi ktgvetéstől</t>
  </si>
  <si>
    <t>B36-03</t>
  </si>
  <si>
    <t>Igazgatási szolg. Díjak bevétele</t>
  </si>
  <si>
    <t>B53-00</t>
  </si>
  <si>
    <t>B8131</t>
  </si>
  <si>
    <t>2014. évi III. mód.</t>
  </si>
  <si>
    <t>2014. évi IV. mód.</t>
  </si>
  <si>
    <t>Műk. C. garancia</t>
  </si>
  <si>
    <t>B13</t>
  </si>
  <si>
    <t>Egyéb műk. Célú tám. Társadalombizt.</t>
  </si>
  <si>
    <t>B16-05</t>
  </si>
  <si>
    <t>ebből: lekötött betét</t>
  </si>
  <si>
    <t>K915</t>
  </si>
  <si>
    <t>ebből: ÁH belüli megelőlegezések visszafiz.</t>
  </si>
  <si>
    <t>B2 Felhalmozási célú támogatások ÁH-on belülről</t>
  </si>
  <si>
    <t>B16 Egyéb működési célú támogatások bevétlei ÁH-on belülről</t>
  </si>
  <si>
    <t>B13 Működési célú garancia és kezességvállalásból származó megtérülések</t>
  </si>
  <si>
    <t>B116 Elszámolásból származó bevételek</t>
  </si>
  <si>
    <t>B115 Működési célú ktgvetési támogatások és kiegészítő támogatások</t>
  </si>
  <si>
    <t>B114 Települési önkorm. kulturális fealadatainak támogatása</t>
  </si>
  <si>
    <t>B113 Települési önkormányzatok szociális gyermekjóléti és gyermekétkeztetési feladatainak támogatása</t>
  </si>
  <si>
    <t>B112 Települési önkormányzatok egyes köznevelési feladatainak támogatása</t>
  </si>
  <si>
    <t>B111 Helyi önkormányzatok működésének általános támogatása</t>
  </si>
  <si>
    <t>Jogcím</t>
  </si>
  <si>
    <t>ezer forintban</t>
  </si>
  <si>
    <t>A 2014. évi normatív  hozzájárulások  alakulása jogcímenként</t>
  </si>
  <si>
    <t>ÖSSZESEN:</t>
  </si>
  <si>
    <t>Iskola parkoló</t>
  </si>
  <si>
    <t>Vákumos csatornarendszer kiváltás II. üteme</t>
  </si>
  <si>
    <t>0147/4 hrsz. Ingatlan vásárlása</t>
  </si>
  <si>
    <t>Szippantós tartálykocsi</t>
  </si>
  <si>
    <t>Használtautó vásárlása a településőr részére</t>
  </si>
  <si>
    <t>Kihangosítás</t>
  </si>
  <si>
    <t>0145/4 hrsz. Ingatlan vásárlása</t>
  </si>
  <si>
    <t>1805 hrsz. Ingatlan vásárlása</t>
  </si>
  <si>
    <t>Hivatal nyílászáró csere</t>
  </si>
  <si>
    <t>Sebességhatár figyelmeztető létesítése</t>
  </si>
  <si>
    <t>677 hrsz. Telek vásárlása</t>
  </si>
  <si>
    <t>Völgy utca csapadékvíz elvezetése</t>
  </si>
  <si>
    <t>Műfüves pálya világítás korszerűsítése</t>
  </si>
  <si>
    <t>Napóra, köztéri bútorok létesítése</t>
  </si>
  <si>
    <t>Közvilágítás fejlesztése</t>
  </si>
  <si>
    <t>Erkel utca és Levendula utca építési munkálatai</t>
  </si>
  <si>
    <t>Iskola utca felújítás</t>
  </si>
  <si>
    <t>Zsámbéki kanyar buszöböl</t>
  </si>
  <si>
    <t xml:space="preserve">Iskola beruházás </t>
  </si>
  <si>
    <t>11 buszváró épület</t>
  </si>
  <si>
    <t>6=(2-4-5)</t>
  </si>
  <si>
    <t xml:space="preserve">
2012. év utáni szükséglet
</t>
  </si>
  <si>
    <t>Felhasználás
2011. XII.31-ig</t>
  </si>
  <si>
    <t>Kivitelezés kezdési és befejezési éve</t>
  </si>
  <si>
    <t>ÁFA</t>
  </si>
  <si>
    <t>Nettó  költség</t>
  </si>
  <si>
    <t>Beruházás  megnevezése</t>
  </si>
  <si>
    <t>Ezer forintban !</t>
  </si>
  <si>
    <t>Diós emlékpark felújítása</t>
  </si>
  <si>
    <t>Iskolának tárgyieszköz cseréje</t>
  </si>
  <si>
    <t>Óvoda felújítások</t>
  </si>
  <si>
    <t>Ügyfélszolgálat átalakítása</t>
  </si>
  <si>
    <t xml:space="preserve">Védőnőknél pelenkázóasztal </t>
  </si>
  <si>
    <t>2012. év utáni szükséglet
(6=2 - 4 - 5)</t>
  </si>
  <si>
    <t>Felújítás  megnevezése</t>
  </si>
  <si>
    <t>2014. évi eredeti ei.</t>
  </si>
  <si>
    <t>2014. évi teljesítés</t>
  </si>
  <si>
    <t>2014. módosított ei.</t>
  </si>
  <si>
    <t>2014. évi tejlesítés</t>
  </si>
  <si>
    <t>U.P.S.V. Kft.</t>
  </si>
  <si>
    <t>Pátyi Vagyonkezelő és Közmű üzemeltetó Kft</t>
  </si>
  <si>
    <t>Dabas és Környéke vízügyi Kft.</t>
  </si>
  <si>
    <t>Tulajdonrész Ft-ban</t>
  </si>
  <si>
    <t>Tulajdonrész aránya (%)</t>
  </si>
  <si>
    <t>Gazdasági társaság megnevezése</t>
  </si>
  <si>
    <t>Adóbevételek alakulása</t>
  </si>
  <si>
    <t>2014. évi eredeti előirányzat</t>
  </si>
  <si>
    <t>2014. évi módosított előirányzat</t>
  </si>
  <si>
    <t>2015. évre áthúzódó</t>
  </si>
  <si>
    <t>eljárási díjak</t>
  </si>
  <si>
    <t>Eredeti előirányzat</t>
  </si>
  <si>
    <t>Módosított előirányzat</t>
  </si>
  <si>
    <t>Teljesítés</t>
  </si>
  <si>
    <t>Források összesen</t>
  </si>
  <si>
    <t>Kötelezettségek összesen</t>
  </si>
  <si>
    <t>Saját tőke</t>
  </si>
  <si>
    <t>Eszközök összesen</t>
  </si>
  <si>
    <t>Pénzeszközök</t>
  </si>
  <si>
    <t>Készletek</t>
  </si>
  <si>
    <t>A.</t>
  </si>
  <si>
    <t>Tárgyi eszközök</t>
  </si>
  <si>
    <t>Immateriális javak</t>
  </si>
  <si>
    <t>nem valósult meg</t>
  </si>
  <si>
    <t>Utak karbantartása, felújítása (17 utca)</t>
  </si>
  <si>
    <t>A/I</t>
  </si>
  <si>
    <t>A/II</t>
  </si>
  <si>
    <t>A/III</t>
  </si>
  <si>
    <t>A/IV</t>
  </si>
  <si>
    <t>B/I</t>
  </si>
  <si>
    <t>B/II</t>
  </si>
  <si>
    <t>B</t>
  </si>
  <si>
    <t>C</t>
  </si>
  <si>
    <t>D/I</t>
  </si>
  <si>
    <t>D/II</t>
  </si>
  <si>
    <t>D/III</t>
  </si>
  <si>
    <t>D</t>
  </si>
  <si>
    <t>E</t>
  </si>
  <si>
    <t>F</t>
  </si>
  <si>
    <t>G</t>
  </si>
  <si>
    <t>H/1</t>
  </si>
  <si>
    <t>H/II</t>
  </si>
  <si>
    <t>H</t>
  </si>
  <si>
    <t>I</t>
  </si>
  <si>
    <t>J</t>
  </si>
  <si>
    <t>K</t>
  </si>
  <si>
    <t xml:space="preserve">Befektetett pénzügyi eszközök </t>
  </si>
  <si>
    <t>Koncesszióba , vagyonkezelésbe  adott eszközök</t>
  </si>
  <si>
    <t>Nemzeti vayonba tartozó befektetett eszközök</t>
  </si>
  <si>
    <t>Értékpapírok</t>
  </si>
  <si>
    <t xml:space="preserve">Nemzeti vagyonba tartozó forgóeszközök </t>
  </si>
  <si>
    <t>Költségvetési évben esedékes követelések</t>
  </si>
  <si>
    <t>Költségvetési évet követően esedékes követelések</t>
  </si>
  <si>
    <t>Követelés jellegű sajátos elszámolások</t>
  </si>
  <si>
    <t xml:space="preserve">Követelések </t>
  </si>
  <si>
    <t>Egyéb sajátos eszköz oldali elszámolások</t>
  </si>
  <si>
    <t>Aktív időbeli elhatárolások</t>
  </si>
  <si>
    <t>Költségvetési évben esedékes  kötelezettségek</t>
  </si>
  <si>
    <t>Költségvetési évben esedékes kötelezettségek</t>
  </si>
  <si>
    <t>Kötelezettségek</t>
  </si>
  <si>
    <t>Kincstári számlavezetéssel kapcsolatos elszámolások</t>
  </si>
  <si>
    <t>Passzív időbeli elhatárolások</t>
  </si>
  <si>
    <t>12/A Mérleg</t>
  </si>
  <si>
    <t>Előző időszak</t>
  </si>
  <si>
    <t>Módosítások</t>
  </si>
  <si>
    <t>Tárgyi időszak</t>
  </si>
  <si>
    <t>H/III</t>
  </si>
  <si>
    <t>Kötelezettség jellegű sajátos elsxzámoások</t>
  </si>
  <si>
    <t xml:space="preserve">Egyéb sajátos forrásoldali elszámolások </t>
  </si>
  <si>
    <t>Le nem utalt támogatás</t>
  </si>
  <si>
    <t>Polgármesteri Hivatal</t>
  </si>
  <si>
    <t>Pátyolgató Óvoda</t>
  </si>
  <si>
    <t>Művelődési Ház</t>
  </si>
  <si>
    <t xml:space="preserve">Önkormányzat </t>
  </si>
  <si>
    <t xml:space="preserve">Hivatal </t>
  </si>
  <si>
    <t xml:space="preserve">Műv. Ház. </t>
  </si>
  <si>
    <t>O-ig leírt szellemi termékek</t>
  </si>
  <si>
    <t>Forgalomképtelen föld</t>
  </si>
  <si>
    <t>Forgalomképes  szellemi termék</t>
  </si>
  <si>
    <t>Korlátozottan forgalomképes föld</t>
  </si>
  <si>
    <t>Forgalomképes föld</t>
  </si>
  <si>
    <t>Forgalomképes lakótelek</t>
  </si>
  <si>
    <t>Forgalomképes egyéb célú telek</t>
  </si>
  <si>
    <t>Műemlék épület</t>
  </si>
  <si>
    <t>Forgalomképtelen egyéb épület</t>
  </si>
  <si>
    <t>Korlátozottan forgalomképes egyéb épület</t>
  </si>
  <si>
    <t>Forgalomképtelen egyéb építmény</t>
  </si>
  <si>
    <t>Korlátozottan forgalomképes egyéb építmény</t>
  </si>
  <si>
    <t>Forgalomképes egyéb építmény</t>
  </si>
  <si>
    <t>Forgalomképes informatikai eszközök</t>
  </si>
  <si>
    <t>Forgalomképes egyéb gép, ber.</t>
  </si>
  <si>
    <t>Forgalomképes egyéb kisértékű gép, ber.</t>
  </si>
  <si>
    <t>Forgalomképtelen képzőművészeti alk.</t>
  </si>
  <si>
    <t>Forgalomképes járművek</t>
  </si>
  <si>
    <t>Korlátozottan forgalomképes egyéb gép</t>
  </si>
  <si>
    <t>O-ig leírt informatikai eszközök</t>
  </si>
  <si>
    <t>O-ig leírt jármű</t>
  </si>
  <si>
    <t xml:space="preserve">Befejezetlen beruházások </t>
  </si>
  <si>
    <t>Forgalomképes egyéb épület</t>
  </si>
  <si>
    <t>Befejezetlen felújítások</t>
  </si>
  <si>
    <t>Vagyoni értékű jogok</t>
  </si>
  <si>
    <t>O-ig leírt egyéb gép</t>
  </si>
  <si>
    <t>8.</t>
  </si>
  <si>
    <t>10.</t>
  </si>
  <si>
    <t>11.</t>
  </si>
  <si>
    <t>15.</t>
  </si>
  <si>
    <t>17.</t>
  </si>
  <si>
    <t>22.</t>
  </si>
  <si>
    <t>24.</t>
  </si>
  <si>
    <t>26.</t>
  </si>
  <si>
    <t>Összesen:</t>
  </si>
  <si>
    <t>S.sz.</t>
  </si>
  <si>
    <t>Vagyonkimutatás</t>
  </si>
  <si>
    <t>2014. évi költségvetési zárszámadás</t>
  </si>
  <si>
    <t>adatok eFt-ban</t>
  </si>
  <si>
    <t>Elvonás (Tartalékba helyezés)</t>
  </si>
  <si>
    <t>Kötelezettségvállalással terhelt pénzmaradvány</t>
  </si>
  <si>
    <t>Új előírások szerint megállapított maradvány</t>
  </si>
  <si>
    <t>kapott előlegek (-)</t>
  </si>
  <si>
    <t>Más szervet megillető (-)</t>
  </si>
  <si>
    <t>helyi adó túlfizetés (-)</t>
  </si>
  <si>
    <t>adott előlegek, e.sajátos eszk.old.elsz.</t>
  </si>
  <si>
    <t>fizetési számlák egyenlege</t>
  </si>
  <si>
    <t xml:space="preserve">36/2013. (IX.13.) NGM rendelet 10 § (3) </t>
  </si>
  <si>
    <t xml:space="preserve">adatok eFt-ban </t>
  </si>
  <si>
    <t>Az intézmények 2014. évi pénzmaradványának megállapítása</t>
  </si>
  <si>
    <t>Kötelezett-ségek</t>
  </si>
  <si>
    <t>Páty önkormányzatának tulajdonában álló gazdálkodó szervezetek, és a részesedés aránya</t>
  </si>
  <si>
    <t>eFt-ban</t>
  </si>
  <si>
    <t>2014. évi költségvetés - ÖNKORMÁNYZAT (adatok eFt-ban)</t>
  </si>
  <si>
    <t>2014. évi költségvetés - POLGÁRMESTERI HIVATAL (adatok eFt-ban)</t>
  </si>
  <si>
    <t>2014. évi  költségvetés - PÁTYOLGATÓ ÓVODA (adatok eFt-ban)</t>
  </si>
  <si>
    <t>2014. évi költségvetés - MŰVELŐDÉSI HÁZ, KÖZSÉGI ÉS ISKOLAI KÖNYVTÁR (adatok eFt-ban)</t>
  </si>
  <si>
    <t>Sportpálya</t>
  </si>
  <si>
    <t>2014. évi nyitó állomány</t>
  </si>
  <si>
    <t>Tárgyévi törlesztés</t>
  </si>
  <si>
    <t>2014. dec.31-i záróállomány</t>
  </si>
  <si>
    <t>Hitelállomány, és adósságszolgálati kimutatás</t>
  </si>
  <si>
    <t>5. melléklet a 6/2015. (IV. 29.) önk. rendelethez</t>
  </si>
  <si>
    <t>12. melléklet a 6/2015. (IV. 29.) önk.rendelethez</t>
  </si>
  <si>
    <t>7.2. melléklet a 6/2015. (IV. 29.) önk. rendelethez</t>
  </si>
  <si>
    <t>7.1. melléklet a6/2015. (IV. 29.) önk. rendelethez</t>
  </si>
  <si>
    <t>9. melléklet a 6/2015. (IV. 29.) önk. rendelethez</t>
  </si>
  <si>
    <t>6. melléklet a 6/2015. (IV. 29.) önk. rendelethez</t>
  </si>
  <si>
    <t>8. melléklet a 6/2015. (IV. 29.) önk. rendelethez</t>
  </si>
  <si>
    <t>10. melléklet a 6/2015. (IV. 29.) önk. rendelethez</t>
  </si>
  <si>
    <t>1. melléklet a 6/2015. (IV. 29.) önk. rendelethez</t>
  </si>
  <si>
    <t>2. melléklet a 6/2015. (IV. 29.) önk. rendelethez</t>
  </si>
  <si>
    <t>3. melléklet a 6/2015. (IV. 29.) önk. rendelethez</t>
  </si>
  <si>
    <t>4. melléklet a 6/2015. (IV. 29.) önk. rendelethez</t>
  </si>
  <si>
    <t>11. melléklet a 6/2015. (IV. 29.) önk. rendelethez</t>
  </si>
  <si>
    <t>13. melléklet a 6/2015. (IV. 29.) önk.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</si>
</sst>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 CE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43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2" fillId="0" borderId="1" xfId="0" applyFon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/>
    <xf numFmtId="164" fontId="2" fillId="0" borderId="1" xfId="1" applyNumberFormat="1" applyFont="1" applyBorder="1" applyAlignment="1">
      <alignment horizontal="right"/>
    </xf>
    <xf numFmtId="165" fontId="6" fillId="0" borderId="9" xfId="0" applyNumberFormat="1" applyFont="1" applyFill="1" applyBorder="1" applyAlignment="1">
      <alignment vertical="center" wrapText="1"/>
    </xf>
    <xf numFmtId="165" fontId="5" fillId="0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165" fontId="5" fillId="0" borderId="14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5" fontId="7" fillId="0" borderId="9" xfId="0" applyNumberFormat="1" applyFont="1" applyFill="1" applyBorder="1" applyAlignment="1">
      <alignment vertical="center" wrapText="1"/>
    </xf>
    <xf numFmtId="165" fontId="7" fillId="0" borderId="14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/>
    <xf numFmtId="3" fontId="2" fillId="0" borderId="1" xfId="0" applyNumberFormat="1" applyFont="1" applyBorder="1"/>
    <xf numFmtId="0" fontId="6" fillId="0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0" applyNumberFormat="1" applyFont="1" applyBorder="1"/>
    <xf numFmtId="0" fontId="7" fillId="0" borderId="17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164" fontId="12" fillId="0" borderId="1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Fill="1"/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Alignment="1">
      <alignment horizontal="right" vertical="center" wrapText="1"/>
    </xf>
    <xf numFmtId="165" fontId="0" fillId="0" borderId="0" xfId="0" applyNumberForma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Fill="1" applyAlignment="1">
      <alignment horizontal="center" vertical="center" wrapText="1"/>
    </xf>
    <xf numFmtId="165" fontId="19" fillId="0" borderId="0" xfId="0" applyNumberFormat="1" applyFont="1" applyFill="1" applyAlignment="1" applyProtection="1">
      <alignment horizontal="right" wrapText="1"/>
    </xf>
    <xf numFmtId="165" fontId="21" fillId="0" borderId="0" xfId="0" applyNumberFormat="1" applyFont="1" applyFill="1" applyAlignment="1">
      <alignment vertical="center" wrapText="1"/>
    </xf>
    <xf numFmtId="165" fontId="21" fillId="0" borderId="4" xfId="0" applyNumberFormat="1" applyFont="1" applyFill="1" applyBorder="1" applyAlignment="1" applyProtection="1">
      <alignment vertical="center" wrapText="1"/>
    </xf>
    <xf numFmtId="165" fontId="21" fillId="0" borderId="3" xfId="0" applyNumberFormat="1" applyFont="1" applyFill="1" applyBorder="1" applyAlignment="1" applyProtection="1">
      <alignment horizontal="center" vertical="center" wrapText="1"/>
    </xf>
    <xf numFmtId="165" fontId="21" fillId="2" borderId="3" xfId="0" applyNumberFormat="1" applyFont="1" applyFill="1" applyBorder="1" applyAlignment="1" applyProtection="1">
      <alignment horizontal="center" vertical="center" wrapText="1"/>
    </xf>
    <xf numFmtId="165" fontId="22" fillId="0" borderId="9" xfId="0" applyNumberFormat="1" applyFont="1" applyFill="1" applyBorder="1" applyAlignment="1" applyProtection="1">
      <alignment vertical="center" wrapText="1"/>
    </xf>
    <xf numFmtId="165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9" xfId="0" applyNumberFormat="1" applyFont="1" applyFill="1" applyBorder="1" applyAlignment="1" applyProtection="1">
      <alignment vertical="center" wrapText="1"/>
    </xf>
    <xf numFmtId="165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0" xfId="0" applyNumberFormat="1" applyFont="1" applyFill="1" applyAlignment="1">
      <alignment horizontal="center" vertical="center" wrapText="1"/>
    </xf>
    <xf numFmtId="165" fontId="16" fillId="0" borderId="24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8" fillId="0" borderId="4" xfId="0" applyNumberFormat="1" applyFont="1" applyFill="1" applyBorder="1" applyAlignment="1" applyProtection="1">
      <alignment horizontal="center" vertical="center" wrapText="1"/>
    </xf>
    <xf numFmtId="165" fontId="18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0" xfId="0" applyFont="1"/>
    <xf numFmtId="165" fontId="25" fillId="0" borderId="1" xfId="0" applyNumberFormat="1" applyFont="1" applyFill="1" applyBorder="1" applyAlignment="1">
      <alignment vertical="center" wrapText="1"/>
    </xf>
    <xf numFmtId="165" fontId="0" fillId="0" borderId="1" xfId="0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164" fontId="7" fillId="0" borderId="16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left" vertical="center" wrapText="1"/>
    </xf>
    <xf numFmtId="165" fontId="14" fillId="0" borderId="0" xfId="0" applyNumberFormat="1" applyFont="1" applyFill="1" applyAlignment="1">
      <alignment vertical="center" wrapText="1"/>
    </xf>
    <xf numFmtId="3" fontId="23" fillId="0" borderId="0" xfId="0" applyNumberFormat="1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164" fontId="4" fillId="0" borderId="16" xfId="1" applyNumberFormat="1" applyFont="1" applyBorder="1" applyAlignment="1">
      <alignment vertical="center"/>
    </xf>
    <xf numFmtId="164" fontId="4" fillId="0" borderId="16" xfId="1" applyNumberFormat="1" applyFont="1" applyBorder="1"/>
    <xf numFmtId="164" fontId="4" fillId="0" borderId="14" xfId="1" applyNumberFormat="1" applyFont="1" applyBorder="1" applyAlignment="1">
      <alignment vertical="center"/>
    </xf>
    <xf numFmtId="0" fontId="0" fillId="0" borderId="2" xfId="0" applyBorder="1"/>
    <xf numFmtId="0" fontId="24" fillId="0" borderId="3" xfId="0" applyFont="1" applyBorder="1" applyAlignment="1">
      <alignment vertical="center" wrapText="1"/>
    </xf>
    <xf numFmtId="164" fontId="24" fillId="0" borderId="3" xfId="1" applyNumberFormat="1" applyFont="1" applyBorder="1"/>
    <xf numFmtId="164" fontId="24" fillId="0" borderId="4" xfId="1" applyNumberFormat="1" applyFont="1" applyBorder="1"/>
    <xf numFmtId="0" fontId="27" fillId="0" borderId="0" xfId="0" applyFont="1" applyAlignment="1">
      <alignment vertical="center"/>
    </xf>
    <xf numFmtId="3" fontId="26" fillId="0" borderId="46" xfId="0" applyNumberFormat="1" applyFont="1" applyBorder="1" applyAlignment="1">
      <alignment vertical="center"/>
    </xf>
    <xf numFmtId="3" fontId="26" fillId="0" borderId="47" xfId="0" applyNumberFormat="1" applyFont="1" applyBorder="1" applyAlignment="1">
      <alignment vertical="center"/>
    </xf>
    <xf numFmtId="0" fontId="26" fillId="0" borderId="4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50" xfId="0" applyFont="1" applyBorder="1" applyAlignment="1">
      <alignment vertical="center"/>
    </xf>
    <xf numFmtId="3" fontId="26" fillId="0" borderId="16" xfId="0" applyNumberFormat="1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43" xfId="0" applyFont="1" applyBorder="1" applyAlignment="1">
      <alignment vertical="center"/>
    </xf>
    <xf numFmtId="3" fontId="26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26" fillId="0" borderId="45" xfId="0" applyFont="1" applyBorder="1" applyAlignment="1">
      <alignment vertical="center"/>
    </xf>
    <xf numFmtId="3" fontId="26" fillId="0" borderId="38" xfId="0" applyNumberFormat="1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4" xfId="0" applyNumberFormat="1" applyBorder="1"/>
    <xf numFmtId="0" fontId="2" fillId="0" borderId="39" xfId="0" applyFont="1" applyBorder="1"/>
    <xf numFmtId="0" fontId="2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8" fillId="3" borderId="25" xfId="0" applyFont="1" applyFill="1" applyBorder="1" applyAlignment="1">
      <alignment vertical="center" wrapText="1"/>
    </xf>
    <xf numFmtId="3" fontId="28" fillId="3" borderId="49" xfId="0" applyNumberFormat="1" applyFont="1" applyFill="1" applyBorder="1" applyAlignment="1">
      <alignment vertical="center" wrapText="1"/>
    </xf>
    <xf numFmtId="3" fontId="28" fillId="3" borderId="24" xfId="0" applyNumberFormat="1" applyFont="1" applyFill="1" applyBorder="1" applyAlignment="1">
      <alignment vertical="center" wrapText="1"/>
    </xf>
    <xf numFmtId="3" fontId="28" fillId="3" borderId="26" xfId="0" applyNumberFormat="1" applyFont="1" applyFill="1" applyBorder="1" applyAlignment="1">
      <alignment vertical="center" wrapText="1"/>
    </xf>
    <xf numFmtId="3" fontId="27" fillId="3" borderId="41" xfId="0" applyNumberFormat="1" applyFont="1" applyFill="1" applyBorder="1" applyAlignment="1">
      <alignment vertical="center" wrapText="1"/>
    </xf>
    <xf numFmtId="0" fontId="27" fillId="3" borderId="37" xfId="0" applyFont="1" applyFill="1" applyBorder="1" applyAlignment="1">
      <alignment vertical="center"/>
    </xf>
    <xf numFmtId="3" fontId="27" fillId="3" borderId="42" xfId="0" applyNumberFormat="1" applyFont="1" applyFill="1" applyBorder="1" applyAlignment="1">
      <alignment vertical="center"/>
    </xf>
    <xf numFmtId="3" fontId="27" fillId="3" borderId="38" xfId="0" applyNumberFormat="1" applyFont="1" applyFill="1" applyBorder="1" applyAlignment="1">
      <alignment vertical="center"/>
    </xf>
    <xf numFmtId="3" fontId="27" fillId="3" borderId="45" xfId="0" applyNumberFormat="1" applyFont="1" applyFill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0" fontId="27" fillId="3" borderId="44" xfId="0" applyFont="1" applyFill="1" applyBorder="1" applyAlignment="1">
      <alignment vertical="center"/>
    </xf>
    <xf numFmtId="3" fontId="27" fillId="3" borderId="44" xfId="0" applyNumberFormat="1" applyFont="1" applyFill="1" applyBorder="1" applyAlignment="1">
      <alignment vertical="center"/>
    </xf>
    <xf numFmtId="3" fontId="27" fillId="3" borderId="6" xfId="0" applyNumberFormat="1" applyFont="1" applyFill="1" applyBorder="1" applyAlignment="1">
      <alignment vertical="center"/>
    </xf>
    <xf numFmtId="3" fontId="27" fillId="3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6" xfId="0" applyFont="1" applyBorder="1"/>
    <xf numFmtId="164" fontId="4" fillId="0" borderId="6" xfId="1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vertical="center"/>
    </xf>
    <xf numFmtId="0" fontId="0" fillId="0" borderId="51" xfId="0" applyBorder="1"/>
    <xf numFmtId="0" fontId="0" fillId="0" borderId="0" xfId="0" applyFont="1"/>
    <xf numFmtId="0" fontId="0" fillId="0" borderId="5" xfId="0" applyFont="1" applyBorder="1"/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9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28" xfId="0" applyFont="1" applyBorder="1" applyAlignment="1">
      <alignment vertical="center"/>
    </xf>
    <xf numFmtId="0" fontId="0" fillId="0" borderId="23" xfId="0" applyFont="1" applyBorder="1" applyAlignment="1">
      <alignment horizontal="left" vertical="center" wrapText="1"/>
    </xf>
    <xf numFmtId="3" fontId="0" fillId="0" borderId="23" xfId="0" applyNumberFormat="1" applyFont="1" applyBorder="1" applyAlignment="1">
      <alignment vertical="center"/>
    </xf>
    <xf numFmtId="3" fontId="0" fillId="0" borderId="2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horizontal="left" vertical="center" wrapText="1"/>
    </xf>
    <xf numFmtId="3" fontId="24" fillId="0" borderId="18" xfId="0" applyNumberFormat="1" applyFont="1" applyBorder="1" applyAlignment="1">
      <alignment vertical="center"/>
    </xf>
    <xf numFmtId="3" fontId="24" fillId="0" borderId="41" xfId="0" applyNumberFormat="1" applyFont="1" applyBorder="1" applyAlignment="1">
      <alignment horizontal="right" vertical="center"/>
    </xf>
    <xf numFmtId="3" fontId="24" fillId="0" borderId="21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3" fontId="0" fillId="0" borderId="23" xfId="0" applyNumberFormat="1" applyFont="1" applyBorder="1" applyAlignment="1">
      <alignment horizontal="right" vertical="center"/>
    </xf>
    <xf numFmtId="3" fontId="0" fillId="0" borderId="16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3" fontId="0" fillId="0" borderId="6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0" fontId="0" fillId="0" borderId="16" xfId="0" applyFont="1" applyBorder="1" applyAlignment="1">
      <alignment horizontal="left" vertical="center"/>
    </xf>
    <xf numFmtId="3" fontId="0" fillId="0" borderId="16" xfId="0" applyNumberFormat="1" applyFont="1" applyBorder="1" applyAlignment="1">
      <alignment vertical="center"/>
    </xf>
    <xf numFmtId="3" fontId="0" fillId="0" borderId="40" xfId="0" applyNumberFormat="1" applyFont="1" applyBorder="1" applyAlignment="1">
      <alignment horizontal="right" vertical="center"/>
    </xf>
    <xf numFmtId="3" fontId="0" fillId="0" borderId="14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9" fontId="0" fillId="0" borderId="1" xfId="0" applyNumberFormat="1" applyFont="1" applyBorder="1" applyAlignment="1">
      <alignment vertical="center"/>
    </xf>
    <xf numFmtId="0" fontId="0" fillId="0" borderId="6" xfId="0" applyFont="1" applyBorder="1"/>
    <xf numFmtId="0" fontId="0" fillId="0" borderId="13" xfId="0" applyFont="1" applyBorder="1"/>
    <xf numFmtId="9" fontId="0" fillId="0" borderId="1" xfId="0" applyNumberFormat="1" applyFont="1" applyBorder="1"/>
    <xf numFmtId="0" fontId="0" fillId="0" borderId="1" xfId="0" applyFont="1" applyBorder="1"/>
    <xf numFmtId="165" fontId="0" fillId="0" borderId="0" xfId="0" applyNumberFormat="1" applyFont="1" applyFill="1" applyAlignment="1" applyProtection="1">
      <alignment horizontal="center" vertical="center" wrapText="1"/>
    </xf>
    <xf numFmtId="165" fontId="31" fillId="0" borderId="0" xfId="0" applyNumberFormat="1" applyFont="1" applyFill="1" applyAlignment="1" applyProtection="1">
      <alignment horizontal="right" vertical="center" wrapText="1"/>
    </xf>
    <xf numFmtId="165" fontId="32" fillId="0" borderId="2" xfId="0" applyNumberFormat="1" applyFont="1" applyFill="1" applyBorder="1" applyAlignment="1" applyProtection="1">
      <alignment horizontal="center" vertical="center" wrapText="1"/>
    </xf>
    <xf numFmtId="165" fontId="32" fillId="0" borderId="27" xfId="0" applyNumberFormat="1" applyFont="1" applyFill="1" applyBorder="1" applyAlignment="1" applyProtection="1">
      <alignment horizontal="center" vertical="center" wrapText="1"/>
    </xf>
    <xf numFmtId="165" fontId="32" fillId="0" borderId="3" xfId="0" applyNumberFormat="1" applyFont="1" applyFill="1" applyBorder="1" applyAlignment="1" applyProtection="1">
      <alignment horizontal="center" vertical="center" wrapText="1"/>
    </xf>
    <xf numFmtId="165" fontId="33" fillId="0" borderId="25" xfId="0" applyNumberFormat="1" applyFont="1" applyFill="1" applyBorder="1" applyAlignment="1" applyProtection="1">
      <alignment horizontal="center" vertical="center" wrapText="1"/>
    </xf>
    <xf numFmtId="165" fontId="33" fillId="0" borderId="29" xfId="0" applyNumberFormat="1" applyFont="1" applyFill="1" applyBorder="1" applyAlignment="1" applyProtection="1">
      <alignment horizontal="center" vertical="center" wrapText="1"/>
    </xf>
    <xf numFmtId="165" fontId="33" fillId="0" borderId="26" xfId="0" applyNumberFormat="1" applyFont="1" applyFill="1" applyBorder="1" applyAlignment="1" applyProtection="1">
      <alignment horizontal="center" vertical="center" wrapText="1"/>
    </xf>
    <xf numFmtId="165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13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13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35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2" xfId="0" applyNumberFormat="1" applyFont="1" applyFill="1" applyBorder="1" applyAlignment="1" applyProtection="1">
      <alignment horizontal="left" vertical="center" wrapText="1"/>
    </xf>
    <xf numFmtId="165" fontId="36" fillId="0" borderId="27" xfId="0" applyNumberFormat="1" applyFont="1" applyFill="1" applyBorder="1" applyAlignment="1" applyProtection="1">
      <alignment horizontal="right" vertical="center" wrapText="1"/>
    </xf>
    <xf numFmtId="165" fontId="36" fillId="0" borderId="3" xfId="0" applyNumberFormat="1" applyFont="1" applyFill="1" applyBorder="1" applyAlignment="1" applyProtection="1">
      <alignment horizontal="right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3" fontId="31" fillId="0" borderId="0" xfId="0" applyNumberFormat="1" applyFont="1" applyFill="1" applyAlignment="1" applyProtection="1">
      <alignment horizontal="right" vertical="center" wrapText="1"/>
    </xf>
    <xf numFmtId="165" fontId="37" fillId="0" borderId="0" xfId="0" applyNumberFormat="1" applyFont="1" applyFill="1" applyAlignment="1" applyProtection="1">
      <alignment horizontal="right" wrapText="1"/>
    </xf>
    <xf numFmtId="165" fontId="38" fillId="0" borderId="1" xfId="0" applyNumberFormat="1" applyFont="1" applyFill="1" applyBorder="1" applyAlignment="1" applyProtection="1">
      <alignment horizontal="center" vertical="center" wrapText="1"/>
    </xf>
    <xf numFmtId="165" fontId="38" fillId="0" borderId="1" xfId="0" applyNumberFormat="1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 applyProtection="1">
      <alignment horizontal="center" vertical="center" wrapText="1"/>
    </xf>
    <xf numFmtId="165" fontId="32" fillId="0" borderId="1" xfId="0" applyNumberFormat="1" applyFont="1" applyFill="1" applyBorder="1" applyAlignment="1" applyProtection="1">
      <alignment horizontal="center" vertical="center" wrapText="1"/>
    </xf>
    <xf numFmtId="3" fontId="30" fillId="0" borderId="1" xfId="0" applyNumberFormat="1" applyFont="1" applyFill="1" applyBorder="1" applyAlignment="1" applyProtection="1">
      <alignment horizontal="center" vertical="center" wrapText="1"/>
    </xf>
    <xf numFmtId="165" fontId="33" fillId="0" borderId="1" xfId="0" applyNumberFormat="1" applyFont="1" applyFill="1" applyBorder="1" applyAlignment="1" applyProtection="1">
      <alignment horizontal="center" vertical="center" wrapText="1"/>
    </xf>
    <xf numFmtId="165" fontId="0" fillId="0" borderId="1" xfId="0" applyNumberFormat="1" applyFont="1" applyFill="1" applyBorder="1" applyAlignment="1" applyProtection="1">
      <alignment vertical="center" wrapText="1"/>
    </xf>
    <xf numFmtId="165" fontId="29" fillId="0" borderId="1" xfId="0" applyNumberFormat="1" applyFont="1" applyFill="1" applyBorder="1" applyAlignment="1">
      <alignment horizontal="right" vertical="center" wrapText="1"/>
    </xf>
    <xf numFmtId="3" fontId="39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40" fillId="0" borderId="1" xfId="0" applyNumberFormat="1" applyFont="1" applyFill="1" applyBorder="1" applyAlignment="1" applyProtection="1">
      <alignment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 applyProtection="1">
      <alignment vertical="center" wrapText="1"/>
      <protection locked="0"/>
    </xf>
    <xf numFmtId="165" fontId="39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Fill="1" applyBorder="1" applyAlignment="1" applyProtection="1">
      <alignment vertical="center" wrapText="1"/>
    </xf>
    <xf numFmtId="165" fontId="38" fillId="0" borderId="1" xfId="0" applyNumberFormat="1" applyFont="1" applyFill="1" applyBorder="1" applyAlignment="1" applyProtection="1">
      <alignment horizontal="left" vertical="center" wrapText="1"/>
    </xf>
    <xf numFmtId="165" fontId="38" fillId="0" borderId="1" xfId="0" applyNumberFormat="1" applyFont="1" applyFill="1" applyBorder="1" applyAlignment="1" applyProtection="1">
      <alignment horizontal="right" vertical="center" wrapText="1"/>
    </xf>
    <xf numFmtId="165" fontId="38" fillId="2" borderId="1" xfId="0" applyNumberFormat="1" applyFont="1" applyFill="1" applyBorder="1" applyAlignment="1" applyProtection="1">
      <alignment horizontal="right" vertical="center" wrapText="1"/>
    </xf>
    <xf numFmtId="3" fontId="38" fillId="0" borderId="1" xfId="0" applyNumberFormat="1" applyFont="1" applyFill="1" applyBorder="1" applyAlignment="1" applyProtection="1">
      <alignment horizontal="right" vertical="center" wrapText="1"/>
    </xf>
    <xf numFmtId="165" fontId="33" fillId="0" borderId="1" xfId="0" applyNumberFormat="1" applyFont="1" applyFill="1" applyBorder="1" applyAlignment="1" applyProtection="1">
      <alignment vertical="center" wrapText="1"/>
    </xf>
    <xf numFmtId="165" fontId="38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Border="1"/>
    <xf numFmtId="0" fontId="41" fillId="0" borderId="0" xfId="0" applyFont="1" applyFill="1" applyAlignment="1" applyProtection="1">
      <alignment horizontal="centerContinuous" vertical="center"/>
    </xf>
    <xf numFmtId="0" fontId="42" fillId="0" borderId="0" xfId="0" applyFont="1" applyFill="1" applyAlignment="1" applyProtection="1">
      <alignment horizontal="centerContinuous"/>
    </xf>
    <xf numFmtId="0" fontId="32" fillId="0" borderId="37" xfId="0" applyFont="1" applyFill="1" applyBorder="1" applyAlignment="1" applyProtection="1">
      <alignment horizontal="center" vertical="center" wrapText="1"/>
    </xf>
    <xf numFmtId="0" fontId="32" fillId="0" borderId="38" xfId="0" applyFont="1" applyFill="1" applyBorder="1" applyAlignment="1" applyProtection="1">
      <alignment horizontal="center" vertical="center" wrapText="1"/>
    </xf>
    <xf numFmtId="0" fontId="32" fillId="0" borderId="3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40" fillId="0" borderId="5" xfId="2" applyFont="1" applyFill="1" applyBorder="1" applyAlignment="1" applyProtection="1">
      <alignment horizontal="left" vertical="center" wrapText="1" indent="1"/>
    </xf>
    <xf numFmtId="164" fontId="40" fillId="0" borderId="19" xfId="1" applyNumberFormat="1" applyFont="1" applyFill="1" applyBorder="1" applyAlignment="1" applyProtection="1">
      <alignment horizontal="left" vertical="center" wrapText="1" indent="1"/>
    </xf>
    <xf numFmtId="165" fontId="40" fillId="0" borderId="7" xfId="0" applyNumberFormat="1" applyFont="1" applyFill="1" applyBorder="1" applyAlignment="1" applyProtection="1">
      <alignment vertical="center" wrapText="1"/>
      <protection locked="0"/>
    </xf>
    <xf numFmtId="0" fontId="40" fillId="0" borderId="8" xfId="2" applyFont="1" applyFill="1" applyBorder="1" applyAlignment="1" applyProtection="1">
      <alignment horizontal="left" vertical="center" wrapText="1" indent="1"/>
    </xf>
    <xf numFmtId="164" fontId="40" fillId="0" borderId="17" xfId="1" applyNumberFormat="1" applyFont="1" applyFill="1" applyBorder="1" applyAlignment="1" applyProtection="1">
      <alignment horizontal="left" vertical="center" wrapText="1" indent="1"/>
    </xf>
    <xf numFmtId="165" fontId="40" fillId="0" borderId="9" xfId="0" applyNumberFormat="1" applyFont="1" applyFill="1" applyBorder="1" applyAlignment="1" applyProtection="1">
      <alignment vertical="center" wrapText="1"/>
      <protection locked="0"/>
    </xf>
    <xf numFmtId="0" fontId="40" fillId="0" borderId="28" xfId="2" applyFont="1" applyFill="1" applyBorder="1" applyAlignment="1" applyProtection="1">
      <alignment horizontal="left" vertical="center" wrapText="1" indent="1"/>
    </xf>
    <xf numFmtId="164" fontId="40" fillId="0" borderId="32" xfId="1" applyNumberFormat="1" applyFont="1" applyFill="1" applyBorder="1" applyAlignment="1" applyProtection="1">
      <alignment horizontal="left" vertical="center" wrapText="1" indent="1"/>
    </xf>
    <xf numFmtId="165" fontId="40" fillId="0" borderId="22" xfId="0" applyNumberFormat="1" applyFont="1" applyFill="1" applyBorder="1" applyAlignment="1" applyProtection="1">
      <alignment vertical="center" wrapText="1"/>
      <protection locked="0"/>
    </xf>
    <xf numFmtId="0" fontId="40" fillId="0" borderId="15" xfId="2" applyFont="1" applyFill="1" applyBorder="1" applyAlignment="1" applyProtection="1">
      <alignment horizontal="left" vertical="center" wrapText="1" indent="1"/>
    </xf>
    <xf numFmtId="164" fontId="40" fillId="0" borderId="20" xfId="1" applyNumberFormat="1" applyFont="1" applyFill="1" applyBorder="1" applyAlignment="1" applyProtection="1">
      <alignment horizontal="left" vertical="center" wrapText="1" indent="1"/>
    </xf>
    <xf numFmtId="165" fontId="40" fillId="0" borderId="14" xfId="0" applyNumberFormat="1" applyFont="1" applyFill="1" applyBorder="1" applyAlignment="1" applyProtection="1">
      <alignment vertical="center" wrapText="1"/>
      <protection locked="0"/>
    </xf>
    <xf numFmtId="0" fontId="40" fillId="0" borderId="2" xfId="2" applyFont="1" applyFill="1" applyBorder="1" applyAlignment="1" applyProtection="1">
      <alignment horizontal="left" vertical="center" wrapText="1" indent="2"/>
    </xf>
    <xf numFmtId="164" fontId="40" fillId="0" borderId="3" xfId="1" applyNumberFormat="1" applyFont="1" applyFill="1" applyBorder="1" applyAlignment="1" applyProtection="1">
      <alignment horizontal="left" vertical="center" wrapText="1" indent="2"/>
    </xf>
    <xf numFmtId="165" fontId="40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3" fontId="27" fillId="3" borderId="52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7" fillId="3" borderId="33" xfId="0" applyFont="1" applyFill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23" xfId="0" applyFont="1" applyBorder="1" applyAlignment="1"/>
    <xf numFmtId="0" fontId="0" fillId="0" borderId="0" xfId="0" applyFont="1" applyAlignment="1">
      <alignment horizontal="right"/>
    </xf>
    <xf numFmtId="165" fontId="14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0" xfId="0" applyBorder="1" applyAlignment="1">
      <alignment horizontal="right"/>
    </xf>
    <xf numFmtId="0" fontId="2" fillId="0" borderId="53" xfId="0" applyFont="1" applyBorder="1" applyAlignment="1">
      <alignment horizontal="center"/>
    </xf>
    <xf numFmtId="0" fontId="0" fillId="0" borderId="6" xfId="0" applyBorder="1" applyAlignment="1">
      <alignment horizontal="right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view="pageLayout" zoomScaleNormal="100" workbookViewId="0">
      <selection activeCell="B2" sqref="B2"/>
    </sheetView>
  </sheetViews>
  <sheetFormatPr defaultRowHeight="15.75"/>
  <cols>
    <col min="1" max="1" width="36" style="79" customWidth="1"/>
    <col min="2" max="2" width="15.140625" style="79" customWidth="1"/>
    <col min="3" max="3" width="14.5703125" style="79" customWidth="1"/>
    <col min="4" max="4" width="11.7109375" style="79" customWidth="1"/>
    <col min="5" max="5" width="13.140625" style="79" customWidth="1"/>
    <col min="6" max="6" width="13.42578125" style="79" customWidth="1"/>
    <col min="7" max="16384" width="9.140625" style="79"/>
  </cols>
  <sheetData>
    <row r="1" spans="1:6">
      <c r="B1" s="279" t="s">
        <v>351</v>
      </c>
      <c r="C1" s="279"/>
      <c r="D1" s="279"/>
      <c r="E1" s="279"/>
      <c r="F1" s="279"/>
    </row>
    <row r="3" spans="1:6" ht="18.75">
      <c r="A3" s="278" t="s">
        <v>337</v>
      </c>
      <c r="B3" s="278"/>
      <c r="C3" s="278"/>
      <c r="D3" s="278"/>
      <c r="E3" s="278"/>
      <c r="F3" s="278"/>
    </row>
    <row r="4" spans="1:6" ht="16.5" thickBot="1">
      <c r="F4" s="118" t="s">
        <v>336</v>
      </c>
    </row>
    <row r="5" spans="1:6" s="80" customFormat="1" ht="48" customHeight="1" thickBot="1">
      <c r="A5" s="117" t="s">
        <v>0</v>
      </c>
      <c r="B5" s="116" t="s">
        <v>121</v>
      </c>
      <c r="C5" s="116" t="s">
        <v>282</v>
      </c>
      <c r="D5" s="116" t="s">
        <v>283</v>
      </c>
      <c r="E5" s="116" t="s">
        <v>284</v>
      </c>
      <c r="F5" s="115" t="s">
        <v>129</v>
      </c>
    </row>
    <row r="6" spans="1:6" ht="16.5" thickBot="1">
      <c r="A6" s="275" t="s">
        <v>335</v>
      </c>
      <c r="B6" s="276"/>
      <c r="C6" s="276"/>
      <c r="D6" s="276"/>
      <c r="E6" s="276"/>
      <c r="F6" s="277"/>
    </row>
    <row r="7" spans="1:6">
      <c r="A7" s="114" t="s">
        <v>334</v>
      </c>
      <c r="B7" s="112">
        <v>432759</v>
      </c>
      <c r="C7" s="113">
        <v>128</v>
      </c>
      <c r="D7" s="112">
        <v>768</v>
      </c>
      <c r="E7" s="112">
        <v>223</v>
      </c>
      <c r="F7" s="111"/>
    </row>
    <row r="8" spans="1:6" ht="31.5">
      <c r="A8" s="110" t="s">
        <v>333</v>
      </c>
      <c r="B8" s="107">
        <v>1229</v>
      </c>
      <c r="C8" s="108">
        <v>5648</v>
      </c>
      <c r="D8" s="107">
        <v>5179</v>
      </c>
      <c r="E8" s="107">
        <v>789</v>
      </c>
      <c r="F8" s="106"/>
    </row>
    <row r="9" spans="1:6">
      <c r="A9" s="109" t="s">
        <v>332</v>
      </c>
      <c r="B9" s="107">
        <v>-52571</v>
      </c>
      <c r="C9" s="108">
        <v>0</v>
      </c>
      <c r="D9" s="107">
        <v>0</v>
      </c>
      <c r="E9" s="107">
        <v>0</v>
      </c>
      <c r="F9" s="106"/>
    </row>
    <row r="10" spans="1:6">
      <c r="A10" s="109" t="s">
        <v>331</v>
      </c>
      <c r="B10" s="107">
        <v>0</v>
      </c>
      <c r="C10" s="108">
        <v>0</v>
      </c>
      <c r="D10" s="107">
        <v>0</v>
      </c>
      <c r="E10" s="107">
        <v>0</v>
      </c>
      <c r="F10" s="106"/>
    </row>
    <row r="11" spans="1:6" ht="16.5" thickBot="1">
      <c r="A11" s="105" t="s">
        <v>330</v>
      </c>
      <c r="B11" s="103">
        <v>30486</v>
      </c>
      <c r="C11" s="104">
        <v>0</v>
      </c>
      <c r="D11" s="103">
        <v>0</v>
      </c>
      <c r="E11" s="103">
        <v>0</v>
      </c>
      <c r="F11" s="102"/>
    </row>
    <row r="12" spans="1:6" s="101" customFormat="1" ht="36" customHeight="1" thickBot="1">
      <c r="A12" s="129" t="s">
        <v>329</v>
      </c>
      <c r="B12" s="130">
        <f>SUM(B7:B11)</f>
        <v>411903</v>
      </c>
      <c r="C12" s="131">
        <f>SUM(C7:C11)</f>
        <v>5776</v>
      </c>
      <c r="D12" s="132">
        <f>SUM(D7:D11)</f>
        <v>5947</v>
      </c>
      <c r="E12" s="132">
        <f>SUM(E7:E11)</f>
        <v>1012</v>
      </c>
      <c r="F12" s="133">
        <f>SUM(B12:E12)</f>
        <v>424638</v>
      </c>
    </row>
    <row r="13" spans="1:6" ht="32.25" thickBot="1">
      <c r="A13" s="100" t="s">
        <v>328</v>
      </c>
      <c r="B13" s="99">
        <v>57659</v>
      </c>
      <c r="C13" s="99">
        <v>1984</v>
      </c>
      <c r="D13" s="99">
        <v>35</v>
      </c>
      <c r="E13" s="99">
        <v>149</v>
      </c>
      <c r="F13" s="98">
        <f>SUM(B13:E13)</f>
        <v>59827</v>
      </c>
    </row>
    <row r="14" spans="1:6" s="97" customFormat="1">
      <c r="A14" s="134" t="s">
        <v>327</v>
      </c>
      <c r="B14" s="135">
        <f>B12-B13</f>
        <v>354244</v>
      </c>
      <c r="C14" s="135"/>
      <c r="D14" s="136"/>
      <c r="E14" s="136"/>
      <c r="F14" s="137">
        <f>SUM(B14:E14)</f>
        <v>354244</v>
      </c>
    </row>
    <row r="15" spans="1:6" s="97" customFormat="1">
      <c r="A15" s="138" t="s">
        <v>345</v>
      </c>
      <c r="B15" s="140"/>
      <c r="C15" s="140"/>
      <c r="D15" s="141"/>
      <c r="E15" s="141"/>
      <c r="F15" s="272">
        <v>30000</v>
      </c>
    </row>
    <row r="16" spans="1:6" s="97" customFormat="1">
      <c r="A16" s="138" t="s">
        <v>281</v>
      </c>
      <c r="B16" s="139">
        <v>0</v>
      </c>
      <c r="C16" s="140">
        <v>4149</v>
      </c>
      <c r="D16" s="141">
        <v>4520</v>
      </c>
      <c r="E16" s="141">
        <v>3884</v>
      </c>
      <c r="F16" s="142">
        <f>SUM(B16:E16)</f>
        <v>12553</v>
      </c>
    </row>
  </sheetData>
  <mergeCells count="3">
    <mergeCell ref="A6:F6"/>
    <mergeCell ref="A3:F3"/>
    <mergeCell ref="B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B2" sqref="B2"/>
    </sheetView>
  </sheetViews>
  <sheetFormatPr defaultRowHeight="15"/>
  <cols>
    <col min="1" max="1" width="5.140625" customWidth="1"/>
    <col min="2" max="2" width="44.28515625" customWidth="1"/>
    <col min="3" max="3" width="7.85546875" customWidth="1"/>
    <col min="4" max="4" width="11.85546875" customWidth="1"/>
    <col min="5" max="6" width="12.28515625" customWidth="1"/>
  </cols>
  <sheetData>
    <row r="1" spans="1:6">
      <c r="B1" s="284" t="s">
        <v>359</v>
      </c>
      <c r="C1" s="284"/>
      <c r="D1" s="284"/>
      <c r="E1" s="284"/>
      <c r="F1" s="284"/>
    </row>
    <row r="2" spans="1:6">
      <c r="B2" s="128"/>
      <c r="C2" s="128"/>
      <c r="D2" s="128"/>
      <c r="E2" s="128"/>
      <c r="F2" s="128"/>
    </row>
    <row r="3" spans="1:6">
      <c r="A3" s="298" t="s">
        <v>342</v>
      </c>
      <c r="B3" s="299"/>
      <c r="C3" s="299"/>
      <c r="D3" s="299"/>
      <c r="E3" s="299"/>
      <c r="F3" s="300"/>
    </row>
    <row r="4" spans="1:6">
      <c r="A4" s="298" t="s">
        <v>66</v>
      </c>
      <c r="B4" s="299"/>
      <c r="C4" s="299"/>
      <c r="D4" s="299"/>
      <c r="E4" s="299"/>
      <c r="F4" s="300"/>
    </row>
    <row r="5" spans="1:6" ht="33.75" customHeight="1">
      <c r="A5" s="2"/>
      <c r="B5" s="24" t="s">
        <v>0</v>
      </c>
      <c r="C5" s="24" t="s">
        <v>108</v>
      </c>
      <c r="D5" s="3" t="s">
        <v>208</v>
      </c>
      <c r="E5" s="3" t="s">
        <v>210</v>
      </c>
      <c r="F5" s="3" t="s">
        <v>209</v>
      </c>
    </row>
    <row r="6" spans="1:6">
      <c r="A6" s="2" t="s">
        <v>109</v>
      </c>
      <c r="B6" s="2" t="s">
        <v>146</v>
      </c>
      <c r="C6" s="2" t="s">
        <v>145</v>
      </c>
      <c r="D6" s="4"/>
      <c r="E6" s="4">
        <v>2883</v>
      </c>
      <c r="F6" s="4">
        <v>2883</v>
      </c>
    </row>
    <row r="7" spans="1:6">
      <c r="A7" s="2" t="s">
        <v>111</v>
      </c>
      <c r="B7" s="2" t="s">
        <v>148</v>
      </c>
      <c r="C7" s="2" t="s">
        <v>147</v>
      </c>
      <c r="D7" s="4"/>
      <c r="E7" s="4">
        <v>208</v>
      </c>
      <c r="F7" s="4">
        <v>208</v>
      </c>
    </row>
    <row r="8" spans="1:6">
      <c r="A8" s="2"/>
      <c r="B8" s="2" t="s">
        <v>44</v>
      </c>
      <c r="C8" s="2" t="s">
        <v>45</v>
      </c>
      <c r="D8" s="4"/>
      <c r="E8" s="4">
        <v>480</v>
      </c>
      <c r="F8" s="4">
        <v>476</v>
      </c>
    </row>
    <row r="9" spans="1:6">
      <c r="A9" s="2"/>
      <c r="B9" s="2" t="s">
        <v>46</v>
      </c>
      <c r="C9" s="2" t="s">
        <v>149</v>
      </c>
      <c r="D9" s="4"/>
      <c r="E9" s="4">
        <v>5</v>
      </c>
      <c r="F9" s="4">
        <v>5</v>
      </c>
    </row>
    <row r="10" spans="1:6">
      <c r="A10" s="2" t="s">
        <v>19</v>
      </c>
      <c r="B10" s="2" t="s">
        <v>58</v>
      </c>
      <c r="C10" s="2" t="s">
        <v>150</v>
      </c>
      <c r="D10" s="4"/>
      <c r="E10" s="4">
        <v>2</v>
      </c>
      <c r="F10" s="4">
        <v>2</v>
      </c>
    </row>
    <row r="11" spans="1:6">
      <c r="A11" s="2" t="s">
        <v>20</v>
      </c>
      <c r="B11" s="2" t="s">
        <v>60</v>
      </c>
      <c r="C11" s="2" t="s">
        <v>62</v>
      </c>
      <c r="D11" s="4">
        <v>164342</v>
      </c>
      <c r="E11" s="4">
        <v>176011</v>
      </c>
      <c r="F11" s="4">
        <v>171862</v>
      </c>
    </row>
    <row r="12" spans="1:6">
      <c r="A12" s="2" t="s">
        <v>112</v>
      </c>
      <c r="B12" s="2" t="s">
        <v>61</v>
      </c>
      <c r="C12" s="2" t="s">
        <v>63</v>
      </c>
      <c r="D12" s="4"/>
      <c r="E12" s="4"/>
      <c r="F12" s="4"/>
    </row>
    <row r="13" spans="1:6">
      <c r="A13" s="5" t="s">
        <v>113</v>
      </c>
      <c r="B13" s="5" t="s">
        <v>114</v>
      </c>
      <c r="C13" s="5" t="s">
        <v>65</v>
      </c>
      <c r="D13" s="6">
        <f>SUM(D11:D12)</f>
        <v>164342</v>
      </c>
      <c r="E13" s="6"/>
      <c r="F13" s="6">
        <f>SUM(F6:F12)</f>
        <v>175436</v>
      </c>
    </row>
    <row r="14" spans="1:6">
      <c r="A14" s="2"/>
      <c r="B14" s="5" t="s">
        <v>119</v>
      </c>
      <c r="C14" s="2"/>
      <c r="D14" s="6">
        <f>SUM(D13)</f>
        <v>164342</v>
      </c>
      <c r="E14" s="6">
        <f>SUM(E6:E13)</f>
        <v>179589</v>
      </c>
      <c r="F14" s="6">
        <f>SUM(F13)</f>
        <v>175436</v>
      </c>
    </row>
    <row r="15" spans="1:6">
      <c r="A15" s="2"/>
      <c r="B15" s="2"/>
      <c r="C15" s="2"/>
      <c r="D15" s="4"/>
      <c r="E15" s="2"/>
      <c r="F15" s="2"/>
    </row>
    <row r="16" spans="1:6">
      <c r="A16" s="298" t="s">
        <v>67</v>
      </c>
      <c r="B16" s="299"/>
      <c r="C16" s="299"/>
      <c r="D16" s="299"/>
      <c r="E16" s="299"/>
      <c r="F16" s="300"/>
    </row>
    <row r="17" spans="1:6">
      <c r="A17" s="2" t="s">
        <v>68</v>
      </c>
      <c r="B17" s="2" t="s">
        <v>79</v>
      </c>
      <c r="C17" s="2" t="s">
        <v>94</v>
      </c>
      <c r="D17" s="4">
        <v>105500</v>
      </c>
      <c r="E17" s="4">
        <v>91703</v>
      </c>
      <c r="F17" s="4">
        <v>91703</v>
      </c>
    </row>
    <row r="18" spans="1:6">
      <c r="A18" s="2" t="s">
        <v>20</v>
      </c>
      <c r="B18" s="2" t="s">
        <v>80</v>
      </c>
      <c r="C18" s="2" t="s">
        <v>95</v>
      </c>
      <c r="D18" s="4"/>
      <c r="E18" s="4">
        <v>18679</v>
      </c>
      <c r="F18" s="4">
        <v>18679</v>
      </c>
    </row>
    <row r="19" spans="1:6">
      <c r="A19" s="5" t="s">
        <v>10</v>
      </c>
      <c r="B19" s="5" t="s">
        <v>81</v>
      </c>
      <c r="C19" s="5" t="s">
        <v>96</v>
      </c>
      <c r="D19" s="6">
        <f>SUM(D17:D18)</f>
        <v>105500</v>
      </c>
      <c r="E19" s="6">
        <f>SUM(E17:E18)</f>
        <v>110382</v>
      </c>
      <c r="F19" s="6">
        <f>SUM(F17:F18)</f>
        <v>110382</v>
      </c>
    </row>
    <row r="20" spans="1:6">
      <c r="A20" s="2" t="s">
        <v>69</v>
      </c>
      <c r="B20" s="2" t="s">
        <v>115</v>
      </c>
      <c r="C20" s="2" t="s">
        <v>97</v>
      </c>
      <c r="D20" s="4">
        <v>29912</v>
      </c>
      <c r="E20" s="4">
        <v>31913</v>
      </c>
      <c r="F20" s="4">
        <v>28903</v>
      </c>
    </row>
    <row r="21" spans="1:6">
      <c r="A21" s="2" t="s">
        <v>70</v>
      </c>
      <c r="B21" s="2" t="s">
        <v>83</v>
      </c>
      <c r="C21" s="2" t="s">
        <v>98</v>
      </c>
      <c r="D21" s="4">
        <v>24280</v>
      </c>
      <c r="E21" s="4">
        <v>30544</v>
      </c>
      <c r="F21" s="4">
        <v>28462</v>
      </c>
    </row>
    <row r="22" spans="1:6">
      <c r="A22" s="2" t="s">
        <v>14</v>
      </c>
      <c r="B22" s="2" t="s">
        <v>84</v>
      </c>
      <c r="C22" s="2" t="s">
        <v>99</v>
      </c>
      <c r="D22" s="4"/>
      <c r="E22" s="4"/>
      <c r="F22" s="4"/>
    </row>
    <row r="23" spans="1:6">
      <c r="A23" s="2" t="s">
        <v>71</v>
      </c>
      <c r="B23" s="2" t="s">
        <v>85</v>
      </c>
      <c r="C23" s="2" t="s">
        <v>100</v>
      </c>
      <c r="D23" s="4"/>
      <c r="E23" s="4">
        <v>959</v>
      </c>
      <c r="F23" s="4">
        <v>959</v>
      </c>
    </row>
    <row r="24" spans="1:6">
      <c r="A24" s="2" t="s">
        <v>72</v>
      </c>
      <c r="B24" s="2" t="s">
        <v>86</v>
      </c>
      <c r="C24" s="2" t="s">
        <v>101</v>
      </c>
      <c r="D24" s="4">
        <v>4650</v>
      </c>
      <c r="E24" s="4">
        <v>5791</v>
      </c>
      <c r="F24" s="4">
        <v>5541</v>
      </c>
    </row>
    <row r="25" spans="1:6">
      <c r="A25" s="2" t="s">
        <v>73</v>
      </c>
      <c r="B25" s="2" t="s">
        <v>87</v>
      </c>
      <c r="C25" s="2" t="s">
        <v>102</v>
      </c>
      <c r="D25" s="4"/>
      <c r="E25" s="4"/>
      <c r="F25" s="4"/>
    </row>
    <row r="26" spans="1:6">
      <c r="A26" s="2" t="s">
        <v>74</v>
      </c>
      <c r="B26" s="2" t="s">
        <v>116</v>
      </c>
      <c r="C26" s="2" t="s">
        <v>103</v>
      </c>
      <c r="D26" s="4"/>
      <c r="E26" s="4"/>
      <c r="F26" s="4"/>
    </row>
    <row r="27" spans="1:6">
      <c r="A27" s="5" t="s">
        <v>75</v>
      </c>
      <c r="B27" s="5" t="s">
        <v>117</v>
      </c>
      <c r="C27" s="5" t="s">
        <v>78</v>
      </c>
      <c r="D27" s="6">
        <f>SUM(D19:D26)</f>
        <v>164342</v>
      </c>
      <c r="E27" s="6">
        <f>SUM(E19:E26)</f>
        <v>179589</v>
      </c>
      <c r="F27" s="6">
        <f>SUM(F19:F26)</f>
        <v>174247</v>
      </c>
    </row>
    <row r="28" spans="1:6">
      <c r="B28" t="s">
        <v>118</v>
      </c>
      <c r="C28">
        <v>25</v>
      </c>
    </row>
    <row r="30" spans="1:6" ht="15.75" thickBot="1"/>
    <row r="31" spans="1:6" ht="26.25" customHeight="1">
      <c r="A31" s="303" t="s">
        <v>124</v>
      </c>
      <c r="B31" s="304"/>
      <c r="C31" s="304"/>
      <c r="D31" s="319"/>
      <c r="E31" s="64"/>
    </row>
    <row r="32" spans="1:6" ht="15" customHeight="1">
      <c r="A32" s="305" t="s">
        <v>125</v>
      </c>
      <c r="B32" s="306"/>
      <c r="C32" s="306"/>
      <c r="D32" s="318"/>
      <c r="E32" s="64"/>
    </row>
    <row r="33" spans="1:5">
      <c r="A33" s="307" t="s">
        <v>126</v>
      </c>
      <c r="B33" s="308"/>
      <c r="C33" s="308"/>
      <c r="D33" s="13">
        <v>14120</v>
      </c>
    </row>
    <row r="34" spans="1:5">
      <c r="A34" s="307" t="s">
        <v>127</v>
      </c>
      <c r="B34" s="308"/>
      <c r="C34" s="308"/>
      <c r="D34" s="13">
        <v>165469</v>
      </c>
    </row>
    <row r="35" spans="1:5">
      <c r="A35" s="307" t="s">
        <v>128</v>
      </c>
      <c r="B35" s="308"/>
      <c r="C35" s="308"/>
      <c r="D35" s="68"/>
      <c r="E35" s="65"/>
    </row>
    <row r="36" spans="1:5">
      <c r="A36" s="316" t="s">
        <v>129</v>
      </c>
      <c r="B36" s="317"/>
      <c r="C36" s="317"/>
      <c r="D36" s="14">
        <f>D33+D34+E35</f>
        <v>179589</v>
      </c>
    </row>
    <row r="37" spans="1:5" ht="15" customHeight="1">
      <c r="A37" s="305" t="s">
        <v>130</v>
      </c>
      <c r="B37" s="306"/>
      <c r="C37" s="306"/>
      <c r="D37" s="318"/>
      <c r="E37" s="64"/>
    </row>
    <row r="38" spans="1:5">
      <c r="A38" s="307" t="s">
        <v>126</v>
      </c>
      <c r="B38" s="308"/>
      <c r="C38" s="308"/>
      <c r="D38" s="15">
        <v>14120</v>
      </c>
    </row>
    <row r="39" spans="1:5">
      <c r="A39" s="307" t="s">
        <v>127</v>
      </c>
      <c r="B39" s="308"/>
      <c r="C39" s="308"/>
      <c r="D39" s="13">
        <v>165469</v>
      </c>
    </row>
    <row r="40" spans="1:5">
      <c r="A40" s="307" t="s">
        <v>128</v>
      </c>
      <c r="B40" s="308"/>
      <c r="C40" s="308"/>
      <c r="D40" s="68"/>
      <c r="E40" s="67"/>
    </row>
    <row r="41" spans="1:5" ht="15.75" thickBot="1">
      <c r="A41" s="314" t="s">
        <v>129</v>
      </c>
      <c r="B41" s="315"/>
      <c r="C41" s="315"/>
      <c r="D41" s="76">
        <f>SUM(D38:D40)</f>
        <v>179589</v>
      </c>
      <c r="E41" s="66"/>
    </row>
  </sheetData>
  <mergeCells count="15">
    <mergeCell ref="B1:F1"/>
    <mergeCell ref="A38:C38"/>
    <mergeCell ref="A39:C39"/>
    <mergeCell ref="A40:C40"/>
    <mergeCell ref="A41:C41"/>
    <mergeCell ref="A33:C33"/>
    <mergeCell ref="A34:C34"/>
    <mergeCell ref="A35:C35"/>
    <mergeCell ref="A36:C36"/>
    <mergeCell ref="A37:D37"/>
    <mergeCell ref="A3:F3"/>
    <mergeCell ref="A4:F4"/>
    <mergeCell ref="A16:F16"/>
    <mergeCell ref="A31:D31"/>
    <mergeCell ref="A32:D32"/>
  </mergeCells>
  <printOptions horizontalCentered="1"/>
  <pageMargins left="0.3" right="0.21" top="0.74803149606299213" bottom="0.74803149606299213" header="0.31496062992125984" footer="0.31496062992125984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C2" sqref="C2"/>
    </sheetView>
  </sheetViews>
  <sheetFormatPr defaultRowHeight="15"/>
  <cols>
    <col min="1" max="1" width="5.42578125" customWidth="1"/>
    <col min="2" max="2" width="44.28515625" customWidth="1"/>
    <col min="3" max="3" width="7.85546875" customWidth="1"/>
    <col min="4" max="4" width="14.5703125" customWidth="1"/>
    <col min="5" max="6" width="12.28515625" customWidth="1"/>
  </cols>
  <sheetData>
    <row r="1" spans="1:6">
      <c r="C1" s="284" t="s">
        <v>360</v>
      </c>
      <c r="D1" s="284"/>
      <c r="E1" s="284"/>
      <c r="F1" s="284"/>
    </row>
    <row r="4" spans="1:6">
      <c r="A4" s="298" t="s">
        <v>343</v>
      </c>
      <c r="B4" s="299"/>
      <c r="C4" s="299"/>
      <c r="D4" s="299"/>
      <c r="E4" s="299"/>
      <c r="F4" s="300"/>
    </row>
    <row r="5" spans="1:6">
      <c r="A5" s="298" t="s">
        <v>66</v>
      </c>
      <c r="B5" s="299"/>
      <c r="C5" s="299"/>
      <c r="D5" s="299"/>
      <c r="E5" s="299"/>
      <c r="F5" s="300"/>
    </row>
    <row r="6" spans="1:6" ht="30">
      <c r="A6" s="2"/>
      <c r="B6" s="24" t="s">
        <v>0</v>
      </c>
      <c r="C6" s="24" t="s">
        <v>108</v>
      </c>
      <c r="D6" s="3" t="s">
        <v>208</v>
      </c>
      <c r="E6" s="3" t="s">
        <v>152</v>
      </c>
      <c r="F6" s="3" t="s">
        <v>209</v>
      </c>
    </row>
    <row r="7" spans="1:6">
      <c r="A7" s="5" t="s">
        <v>12</v>
      </c>
      <c r="B7" s="9" t="s">
        <v>44</v>
      </c>
      <c r="C7" s="9" t="s">
        <v>45</v>
      </c>
      <c r="D7" s="25">
        <v>16911</v>
      </c>
      <c r="E7" s="12">
        <v>16533</v>
      </c>
      <c r="F7" s="6">
        <v>15336</v>
      </c>
    </row>
    <row r="8" spans="1:6">
      <c r="A8" s="2" t="s">
        <v>109</v>
      </c>
      <c r="B8" s="2" t="s">
        <v>110</v>
      </c>
      <c r="C8" s="2" t="s">
        <v>55</v>
      </c>
      <c r="D8" s="2"/>
      <c r="E8" s="4"/>
      <c r="F8" s="4"/>
    </row>
    <row r="9" spans="1:6">
      <c r="A9" s="2" t="s">
        <v>111</v>
      </c>
      <c r="B9" s="2" t="s">
        <v>56</v>
      </c>
      <c r="C9" s="2" t="s">
        <v>57</v>
      </c>
      <c r="D9" s="2"/>
      <c r="E9" s="4"/>
      <c r="F9" s="4"/>
    </row>
    <row r="10" spans="1:6">
      <c r="A10" s="2" t="s">
        <v>19</v>
      </c>
      <c r="B10" s="2" t="s">
        <v>58</v>
      </c>
      <c r="C10" s="2" t="s">
        <v>59</v>
      </c>
      <c r="D10" s="2"/>
      <c r="E10" s="4">
        <v>396</v>
      </c>
      <c r="F10" s="4">
        <v>396</v>
      </c>
    </row>
    <row r="11" spans="1:6">
      <c r="A11" s="2" t="s">
        <v>20</v>
      </c>
      <c r="B11" s="2" t="s">
        <v>60</v>
      </c>
      <c r="C11" s="2" t="s">
        <v>62</v>
      </c>
      <c r="D11" s="4">
        <v>183553</v>
      </c>
      <c r="E11" s="10">
        <v>198578</v>
      </c>
      <c r="F11" s="4">
        <v>194058</v>
      </c>
    </row>
    <row r="12" spans="1:6">
      <c r="A12" s="2" t="s">
        <v>112</v>
      </c>
      <c r="B12" s="2" t="s">
        <v>61</v>
      </c>
      <c r="C12" s="2" t="s">
        <v>63</v>
      </c>
      <c r="D12" s="2"/>
      <c r="E12" s="4"/>
      <c r="F12" s="4"/>
    </row>
    <row r="13" spans="1:6">
      <c r="A13" s="5" t="s">
        <v>113</v>
      </c>
      <c r="B13" s="5" t="s">
        <v>114</v>
      </c>
      <c r="C13" s="5" t="s">
        <v>65</v>
      </c>
      <c r="D13" s="6">
        <f>SUM(D11:D12)</f>
        <v>183553</v>
      </c>
      <c r="E13" s="6">
        <f>SUM(E10:E12)</f>
        <v>198974</v>
      </c>
      <c r="F13" s="6">
        <f>SUM(F10:F12)</f>
        <v>194454</v>
      </c>
    </row>
    <row r="14" spans="1:6">
      <c r="A14" s="2"/>
      <c r="B14" s="5" t="s">
        <v>119</v>
      </c>
      <c r="C14" s="2"/>
      <c r="D14" s="26">
        <f>SUM(D13,D7)</f>
        <v>200464</v>
      </c>
      <c r="E14" s="12">
        <f>SUM(E7:E12)</f>
        <v>215507</v>
      </c>
      <c r="F14" s="6">
        <f>SUM(F13,F7)</f>
        <v>209790</v>
      </c>
    </row>
    <row r="15" spans="1:6">
      <c r="A15" s="2"/>
      <c r="B15" s="2"/>
      <c r="C15" s="2"/>
      <c r="D15" s="2"/>
      <c r="E15" s="4"/>
      <c r="F15" s="2"/>
    </row>
    <row r="16" spans="1:6">
      <c r="A16" s="298" t="s">
        <v>67</v>
      </c>
      <c r="B16" s="299"/>
      <c r="C16" s="299"/>
      <c r="D16" s="299"/>
      <c r="E16" s="299"/>
      <c r="F16" s="300"/>
    </row>
    <row r="17" spans="1:6">
      <c r="A17" s="2" t="s">
        <v>68</v>
      </c>
      <c r="B17" s="2" t="s">
        <v>79</v>
      </c>
      <c r="C17" s="2" t="s">
        <v>94</v>
      </c>
      <c r="D17" s="4">
        <v>120054</v>
      </c>
      <c r="E17" s="11">
        <v>129022</v>
      </c>
      <c r="F17" s="4">
        <v>127465</v>
      </c>
    </row>
    <row r="18" spans="1:6">
      <c r="A18" s="2" t="s">
        <v>20</v>
      </c>
      <c r="B18" s="2" t="s">
        <v>80</v>
      </c>
      <c r="C18" s="2" t="s">
        <v>95</v>
      </c>
      <c r="D18" s="4"/>
      <c r="E18" s="4"/>
      <c r="F18" s="4"/>
    </row>
    <row r="19" spans="1:6">
      <c r="A19" s="5" t="s">
        <v>10</v>
      </c>
      <c r="B19" s="5" t="s">
        <v>81</v>
      </c>
      <c r="C19" s="5" t="s">
        <v>96</v>
      </c>
      <c r="D19" s="6">
        <f>SUM(D17:D18)</f>
        <v>120054</v>
      </c>
      <c r="E19" s="6">
        <f>SUM(E17:E18)</f>
        <v>129022</v>
      </c>
      <c r="F19" s="6">
        <f>SUM(F17:F18)</f>
        <v>127465</v>
      </c>
    </row>
    <row r="20" spans="1:6">
      <c r="A20" s="2" t="s">
        <v>69</v>
      </c>
      <c r="B20" s="2" t="s">
        <v>115</v>
      </c>
      <c r="C20" s="2" t="s">
        <v>97</v>
      </c>
      <c r="D20" s="4">
        <v>34756</v>
      </c>
      <c r="E20" s="4">
        <v>36926</v>
      </c>
      <c r="F20" s="4">
        <v>33304</v>
      </c>
    </row>
    <row r="21" spans="1:6">
      <c r="A21" s="2" t="s">
        <v>70</v>
      </c>
      <c r="B21" s="2" t="s">
        <v>83</v>
      </c>
      <c r="C21" s="2" t="s">
        <v>98</v>
      </c>
      <c r="D21" s="4">
        <v>44854</v>
      </c>
      <c r="E21" s="4">
        <v>46804</v>
      </c>
      <c r="F21" s="4">
        <v>43057</v>
      </c>
    </row>
    <row r="22" spans="1:6">
      <c r="A22" s="2" t="s">
        <v>14</v>
      </c>
      <c r="B22" s="2" t="s">
        <v>84</v>
      </c>
      <c r="C22" s="2" t="s">
        <v>99</v>
      </c>
      <c r="D22" s="4"/>
      <c r="E22" s="4"/>
      <c r="F22" s="4"/>
    </row>
    <row r="23" spans="1:6">
      <c r="A23" s="2" t="s">
        <v>71</v>
      </c>
      <c r="B23" s="2" t="s">
        <v>85</v>
      </c>
      <c r="C23" s="2" t="s">
        <v>100</v>
      </c>
      <c r="D23" s="4"/>
      <c r="E23" s="4">
        <v>1600</v>
      </c>
      <c r="F23" s="4">
        <v>1577</v>
      </c>
    </row>
    <row r="24" spans="1:6">
      <c r="A24" s="2" t="s">
        <v>72</v>
      </c>
      <c r="B24" s="2" t="s">
        <v>86</v>
      </c>
      <c r="C24" s="2" t="s">
        <v>101</v>
      </c>
      <c r="D24" s="4">
        <v>800</v>
      </c>
      <c r="E24" s="4">
        <v>1155</v>
      </c>
      <c r="F24" s="4">
        <v>1143</v>
      </c>
    </row>
    <row r="25" spans="1:6">
      <c r="A25" s="2" t="s">
        <v>73</v>
      </c>
      <c r="B25" s="2" t="s">
        <v>87</v>
      </c>
      <c r="C25" s="2" t="s">
        <v>102</v>
      </c>
      <c r="D25" s="4"/>
      <c r="E25" s="4"/>
      <c r="F25" s="4"/>
    </row>
    <row r="26" spans="1:6">
      <c r="A26" s="2" t="s">
        <v>74</v>
      </c>
      <c r="B26" s="2" t="s">
        <v>116</v>
      </c>
      <c r="C26" s="2" t="s">
        <v>103</v>
      </c>
      <c r="D26" s="4"/>
      <c r="E26" s="4"/>
      <c r="F26" s="4"/>
    </row>
    <row r="27" spans="1:6">
      <c r="A27" s="5" t="s">
        <v>75</v>
      </c>
      <c r="B27" s="5" t="s">
        <v>117</v>
      </c>
      <c r="C27" s="5" t="s">
        <v>78</v>
      </c>
      <c r="D27" s="6">
        <f>SUM(D19:D26)</f>
        <v>200464</v>
      </c>
      <c r="E27" s="6">
        <f>SUM(E19:E26)</f>
        <v>215507</v>
      </c>
      <c r="F27" s="6">
        <f>SUM(F19:F26)</f>
        <v>206546</v>
      </c>
    </row>
    <row r="29" spans="1:6">
      <c r="B29" t="s">
        <v>118</v>
      </c>
      <c r="C29">
        <v>47</v>
      </c>
    </row>
    <row r="30" spans="1:6" ht="15.75" thickBot="1"/>
    <row r="31" spans="1:6" ht="37.5" customHeight="1" thickBot="1">
      <c r="A31" s="323" t="s">
        <v>124</v>
      </c>
      <c r="B31" s="324"/>
      <c r="C31" s="324"/>
      <c r="D31" s="325"/>
      <c r="E31" s="64"/>
    </row>
    <row r="32" spans="1:6" ht="15" customHeight="1">
      <c r="A32" s="326" t="s">
        <v>125</v>
      </c>
      <c r="B32" s="327"/>
      <c r="C32" s="327"/>
      <c r="D32" s="328"/>
      <c r="E32" s="64"/>
    </row>
    <row r="33" spans="1:5">
      <c r="A33" s="307" t="s">
        <v>126</v>
      </c>
      <c r="B33" s="308"/>
      <c r="C33" s="308"/>
      <c r="D33" s="68"/>
      <c r="E33" s="65"/>
    </row>
    <row r="34" spans="1:5">
      <c r="A34" s="307" t="s">
        <v>127</v>
      </c>
      <c r="B34" s="308"/>
      <c r="C34" s="308"/>
      <c r="D34" s="63">
        <v>215507</v>
      </c>
    </row>
    <row r="35" spans="1:5">
      <c r="A35" s="307" t="s">
        <v>128</v>
      </c>
      <c r="B35" s="308"/>
      <c r="C35" s="308"/>
      <c r="D35" s="13"/>
      <c r="E35" s="65"/>
    </row>
    <row r="36" spans="1:5">
      <c r="A36" s="316" t="s">
        <v>129</v>
      </c>
      <c r="B36" s="317"/>
      <c r="C36" s="317"/>
      <c r="D36" s="69">
        <f>SUM(D33:D35)</f>
        <v>215507</v>
      </c>
      <c r="E36" s="66">
        <f>E33+D35+E35</f>
        <v>0</v>
      </c>
    </row>
    <row r="37" spans="1:5" ht="15" customHeight="1">
      <c r="A37" s="320" t="s">
        <v>130</v>
      </c>
      <c r="B37" s="321"/>
      <c r="C37" s="321"/>
      <c r="D37" s="322"/>
      <c r="E37" s="64"/>
    </row>
    <row r="38" spans="1:5">
      <c r="A38" s="307" t="s">
        <v>126</v>
      </c>
      <c r="B38" s="308"/>
      <c r="C38" s="308"/>
      <c r="D38" s="17">
        <v>2755</v>
      </c>
    </row>
    <row r="39" spans="1:5">
      <c r="A39" s="307" t="s">
        <v>127</v>
      </c>
      <c r="B39" s="308"/>
      <c r="C39" s="308"/>
      <c r="D39" s="13">
        <v>212752</v>
      </c>
    </row>
    <row r="40" spans="1:5">
      <c r="A40" s="307" t="s">
        <v>128</v>
      </c>
      <c r="B40" s="308"/>
      <c r="C40" s="308"/>
      <c r="D40" s="70"/>
      <c r="E40" s="67"/>
    </row>
    <row r="41" spans="1:5" ht="15.75" thickBot="1">
      <c r="A41" s="314" t="s">
        <v>129</v>
      </c>
      <c r="B41" s="315"/>
      <c r="C41" s="315"/>
      <c r="D41" s="16">
        <f>D38+D39+E40</f>
        <v>215507</v>
      </c>
    </row>
  </sheetData>
  <mergeCells count="15">
    <mergeCell ref="C1:F1"/>
    <mergeCell ref="A38:C38"/>
    <mergeCell ref="A39:C39"/>
    <mergeCell ref="A40:C40"/>
    <mergeCell ref="A41:C41"/>
    <mergeCell ref="A33:C33"/>
    <mergeCell ref="A34:C34"/>
    <mergeCell ref="A35:C35"/>
    <mergeCell ref="A36:C36"/>
    <mergeCell ref="A37:D37"/>
    <mergeCell ref="A4:F4"/>
    <mergeCell ref="A5:F5"/>
    <mergeCell ref="A16:F16"/>
    <mergeCell ref="A31:D31"/>
    <mergeCell ref="A32:D32"/>
  </mergeCells>
  <printOptions horizontalCentered="1"/>
  <pageMargins left="0.3" right="0.28999999999999998" top="0.74803149606299213" bottom="0.74803149606299213" header="0.31496062992125984" footer="0.31496062992125984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F31" sqref="F31"/>
    </sheetView>
  </sheetViews>
  <sheetFormatPr defaultRowHeight="15"/>
  <cols>
    <col min="1" max="1" width="5.140625" customWidth="1"/>
    <col min="2" max="2" width="44" customWidth="1"/>
    <col min="3" max="3" width="7.85546875" customWidth="1"/>
    <col min="4" max="4" width="12.7109375" customWidth="1"/>
    <col min="5" max="6" width="12.28515625" customWidth="1"/>
  </cols>
  <sheetData>
    <row r="1" spans="1:6">
      <c r="C1" s="284" t="s">
        <v>361</v>
      </c>
      <c r="D1" s="284"/>
      <c r="E1" s="284"/>
      <c r="F1" s="284"/>
    </row>
    <row r="4" spans="1:6">
      <c r="A4" s="298" t="s">
        <v>344</v>
      </c>
      <c r="B4" s="299"/>
      <c r="C4" s="299"/>
      <c r="D4" s="299"/>
      <c r="E4" s="299"/>
      <c r="F4" s="300"/>
    </row>
    <row r="5" spans="1:6">
      <c r="A5" s="298" t="s">
        <v>66</v>
      </c>
      <c r="B5" s="299"/>
      <c r="C5" s="299"/>
      <c r="D5" s="299"/>
      <c r="E5" s="299"/>
      <c r="F5" s="300"/>
    </row>
    <row r="6" spans="1:6" ht="30">
      <c r="A6" s="2"/>
      <c r="B6" s="24" t="s">
        <v>0</v>
      </c>
      <c r="C6" s="24" t="s">
        <v>108</v>
      </c>
      <c r="D6" s="3" t="s">
        <v>208</v>
      </c>
      <c r="E6" s="3" t="s">
        <v>152</v>
      </c>
      <c r="F6" s="3" t="s">
        <v>211</v>
      </c>
    </row>
    <row r="7" spans="1:6">
      <c r="A7" s="5" t="s">
        <v>12</v>
      </c>
      <c r="B7" s="9" t="s">
        <v>44</v>
      </c>
      <c r="C7" s="9" t="s">
        <v>45</v>
      </c>
      <c r="D7" s="25">
        <v>1400</v>
      </c>
      <c r="E7" s="25">
        <v>1400</v>
      </c>
      <c r="F7" s="6">
        <v>1396</v>
      </c>
    </row>
    <row r="8" spans="1:6">
      <c r="A8" s="2" t="s">
        <v>109</v>
      </c>
      <c r="B8" s="2" t="s">
        <v>110</v>
      </c>
      <c r="C8" s="2" t="s">
        <v>55</v>
      </c>
      <c r="D8" s="4"/>
      <c r="E8" s="11"/>
      <c r="F8" s="4"/>
    </row>
    <row r="9" spans="1:6">
      <c r="A9" s="2" t="s">
        <v>111</v>
      </c>
      <c r="B9" s="2" t="s">
        <v>56</v>
      </c>
      <c r="C9" s="2" t="s">
        <v>57</v>
      </c>
      <c r="D9" s="4"/>
      <c r="E9" s="11"/>
      <c r="F9" s="4"/>
    </row>
    <row r="10" spans="1:6">
      <c r="A10" s="2" t="s">
        <v>19</v>
      </c>
      <c r="B10" s="2" t="s">
        <v>58</v>
      </c>
      <c r="C10" s="2" t="s">
        <v>59</v>
      </c>
      <c r="D10" s="4"/>
      <c r="E10" s="4">
        <v>165</v>
      </c>
      <c r="F10" s="4">
        <v>165</v>
      </c>
    </row>
    <row r="11" spans="1:6">
      <c r="A11" s="2" t="s">
        <v>20</v>
      </c>
      <c r="B11" s="2" t="s">
        <v>60</v>
      </c>
      <c r="C11" s="2" t="s">
        <v>62</v>
      </c>
      <c r="D11" s="4">
        <v>34173</v>
      </c>
      <c r="E11" s="4">
        <v>36878</v>
      </c>
      <c r="F11" s="4">
        <v>32994</v>
      </c>
    </row>
    <row r="12" spans="1:6">
      <c r="A12" s="2" t="s">
        <v>112</v>
      </c>
      <c r="B12" s="2" t="s">
        <v>61</v>
      </c>
      <c r="C12" s="2" t="s">
        <v>63</v>
      </c>
      <c r="D12" s="4"/>
      <c r="E12" s="11"/>
      <c r="F12" s="4"/>
    </row>
    <row r="13" spans="1:6">
      <c r="A13" s="5" t="s">
        <v>113</v>
      </c>
      <c r="B13" s="5" t="s">
        <v>114</v>
      </c>
      <c r="C13" s="5" t="s">
        <v>65</v>
      </c>
      <c r="D13" s="6">
        <f>SUM(D11:D12)</f>
        <v>34173</v>
      </c>
      <c r="E13" s="6">
        <f>SUM(E11:E12)</f>
        <v>36878</v>
      </c>
      <c r="F13" s="6">
        <f>SUM(F10:F12)</f>
        <v>33159</v>
      </c>
    </row>
    <row r="14" spans="1:6">
      <c r="A14" s="2"/>
      <c r="B14" s="5" t="s">
        <v>123</v>
      </c>
      <c r="C14" s="2"/>
      <c r="D14" s="6">
        <f>SUM(D7:D11)</f>
        <v>35573</v>
      </c>
      <c r="E14" s="6">
        <f>SUM(E7:E11)</f>
        <v>38443</v>
      </c>
      <c r="F14" s="6">
        <f>SUM(F13,F7)</f>
        <v>34555</v>
      </c>
    </row>
    <row r="15" spans="1:6">
      <c r="A15" s="2"/>
      <c r="B15" s="2"/>
      <c r="C15" s="2"/>
      <c r="D15" s="2"/>
      <c r="E15" s="2"/>
      <c r="F15" s="2"/>
    </row>
    <row r="16" spans="1:6">
      <c r="A16" s="298" t="s">
        <v>67</v>
      </c>
      <c r="B16" s="299"/>
      <c r="C16" s="299"/>
      <c r="D16" s="299"/>
      <c r="E16" s="299"/>
      <c r="F16" s="300"/>
    </row>
    <row r="17" spans="1:6">
      <c r="A17" s="2" t="s">
        <v>68</v>
      </c>
      <c r="B17" s="2" t="s">
        <v>79</v>
      </c>
      <c r="C17" s="2" t="s">
        <v>94</v>
      </c>
      <c r="D17" s="4">
        <v>9165</v>
      </c>
      <c r="E17" s="4">
        <v>9622</v>
      </c>
      <c r="F17" s="4">
        <v>8863</v>
      </c>
    </row>
    <row r="18" spans="1:6">
      <c r="A18" s="2" t="s">
        <v>20</v>
      </c>
      <c r="B18" s="2" t="s">
        <v>80</v>
      </c>
      <c r="C18" s="2" t="s">
        <v>95</v>
      </c>
      <c r="D18" s="4"/>
      <c r="E18" s="4">
        <v>481</v>
      </c>
      <c r="F18" s="4">
        <v>481</v>
      </c>
    </row>
    <row r="19" spans="1:6">
      <c r="A19" s="5" t="s">
        <v>10</v>
      </c>
      <c r="B19" s="5" t="s">
        <v>81</v>
      </c>
      <c r="C19" s="5" t="s">
        <v>96</v>
      </c>
      <c r="D19" s="6">
        <f>SUM(D17:D18)</f>
        <v>9165</v>
      </c>
      <c r="E19" s="6">
        <f>SUM(E17:E18)</f>
        <v>10103</v>
      </c>
      <c r="F19" s="6">
        <f>SUM(F17:F18)</f>
        <v>9344</v>
      </c>
    </row>
    <row r="20" spans="1:6">
      <c r="A20" s="2" t="s">
        <v>69</v>
      </c>
      <c r="B20" s="2" t="s">
        <v>115</v>
      </c>
      <c r="C20" s="2" t="s">
        <v>97</v>
      </c>
      <c r="D20" s="4">
        <v>2612</v>
      </c>
      <c r="E20" s="4">
        <v>2879</v>
      </c>
      <c r="F20" s="4">
        <v>2368</v>
      </c>
    </row>
    <row r="21" spans="1:6">
      <c r="A21" s="2" t="s">
        <v>70</v>
      </c>
      <c r="B21" s="2" t="s">
        <v>83</v>
      </c>
      <c r="C21" s="2" t="s">
        <v>98</v>
      </c>
      <c r="D21" s="4">
        <v>22181</v>
      </c>
      <c r="E21" s="4">
        <v>23701</v>
      </c>
      <c r="F21" s="4">
        <v>20785</v>
      </c>
    </row>
    <row r="22" spans="1:6">
      <c r="A22" s="2" t="s">
        <v>14</v>
      </c>
      <c r="B22" s="2" t="s">
        <v>84</v>
      </c>
      <c r="C22" s="2" t="s">
        <v>99</v>
      </c>
      <c r="D22" s="4"/>
      <c r="E22" s="4"/>
      <c r="F22" s="4"/>
    </row>
    <row r="23" spans="1:6">
      <c r="A23" s="2" t="s">
        <v>71</v>
      </c>
      <c r="B23" s="2" t="s">
        <v>85</v>
      </c>
      <c r="C23" s="2" t="s">
        <v>100</v>
      </c>
      <c r="D23" s="4"/>
      <c r="E23" s="4">
        <v>145</v>
      </c>
      <c r="F23" s="4">
        <v>145</v>
      </c>
    </row>
    <row r="24" spans="1:6">
      <c r="A24" s="2" t="s">
        <v>72</v>
      </c>
      <c r="B24" s="2" t="s">
        <v>86</v>
      </c>
      <c r="C24" s="2" t="s">
        <v>101</v>
      </c>
      <c r="D24" s="4">
        <v>1615</v>
      </c>
      <c r="E24" s="4">
        <v>1615</v>
      </c>
      <c r="F24" s="4">
        <v>1485</v>
      </c>
    </row>
    <row r="25" spans="1:6">
      <c r="A25" s="2" t="s">
        <v>73</v>
      </c>
      <c r="B25" s="2" t="s">
        <v>87</v>
      </c>
      <c r="C25" s="2" t="s">
        <v>102</v>
      </c>
      <c r="D25" s="4"/>
      <c r="E25" s="4"/>
      <c r="F25" s="4"/>
    </row>
    <row r="26" spans="1:6">
      <c r="A26" s="2" t="s">
        <v>74</v>
      </c>
      <c r="B26" s="2" t="s">
        <v>116</v>
      </c>
      <c r="C26" s="2" t="s">
        <v>103</v>
      </c>
      <c r="D26" s="4"/>
      <c r="E26" s="4"/>
      <c r="F26" s="4"/>
    </row>
    <row r="27" spans="1:6">
      <c r="A27" s="5" t="s">
        <v>75</v>
      </c>
      <c r="B27" s="5" t="s">
        <v>117</v>
      </c>
      <c r="C27" s="5" t="s">
        <v>78</v>
      </c>
      <c r="D27" s="6">
        <f>SUM(D19:D26)</f>
        <v>35573</v>
      </c>
      <c r="E27" s="6">
        <f>SUM(E19:E26)</f>
        <v>38443</v>
      </c>
      <c r="F27" s="6">
        <f>SUM(F19:F26)</f>
        <v>34127</v>
      </c>
    </row>
    <row r="29" spans="1:6">
      <c r="B29" t="s">
        <v>118</v>
      </c>
      <c r="C29">
        <v>4</v>
      </c>
    </row>
    <row r="30" spans="1:6" ht="15.75" thickBot="1"/>
    <row r="31" spans="1:6" ht="37.5" customHeight="1" thickBot="1">
      <c r="A31" s="330" t="s">
        <v>124</v>
      </c>
      <c r="B31" s="331"/>
      <c r="C31" s="331"/>
      <c r="D31" s="332"/>
      <c r="E31" s="333"/>
    </row>
    <row r="32" spans="1:6">
      <c r="A32" s="334" t="s">
        <v>125</v>
      </c>
      <c r="B32" s="335"/>
      <c r="C32" s="335"/>
      <c r="D32" s="336"/>
      <c r="E32" s="337"/>
    </row>
    <row r="33" spans="1:5">
      <c r="A33" s="307" t="s">
        <v>126</v>
      </c>
      <c r="B33" s="308"/>
      <c r="C33" s="308"/>
      <c r="D33" s="23"/>
      <c r="E33" s="13">
        <v>2114</v>
      </c>
    </row>
    <row r="34" spans="1:5">
      <c r="A34" s="307" t="s">
        <v>127</v>
      </c>
      <c r="B34" s="308"/>
      <c r="C34" s="308"/>
      <c r="D34" s="23"/>
      <c r="E34" s="13">
        <v>36329</v>
      </c>
    </row>
    <row r="35" spans="1:5">
      <c r="A35" s="307" t="s">
        <v>128</v>
      </c>
      <c r="B35" s="308"/>
      <c r="C35" s="308"/>
      <c r="D35" s="23"/>
      <c r="E35" s="13"/>
    </row>
    <row r="36" spans="1:5">
      <c r="A36" s="312" t="s">
        <v>129</v>
      </c>
      <c r="B36" s="313"/>
      <c r="C36" s="313"/>
      <c r="D36" s="27"/>
      <c r="E36" s="18">
        <f>SUM(E33:E35)</f>
        <v>38443</v>
      </c>
    </row>
    <row r="37" spans="1:5">
      <c r="A37" s="309" t="s">
        <v>130</v>
      </c>
      <c r="B37" s="310"/>
      <c r="C37" s="310"/>
      <c r="D37" s="311"/>
      <c r="E37" s="329"/>
    </row>
    <row r="38" spans="1:5">
      <c r="A38" s="307" t="s">
        <v>126</v>
      </c>
      <c r="B38" s="308"/>
      <c r="C38" s="308"/>
      <c r="D38" s="23"/>
      <c r="E38" s="17">
        <v>2330</v>
      </c>
    </row>
    <row r="39" spans="1:5">
      <c r="A39" s="307" t="s">
        <v>127</v>
      </c>
      <c r="B39" s="308"/>
      <c r="C39" s="308"/>
      <c r="D39" s="23"/>
      <c r="E39" s="13">
        <v>36113</v>
      </c>
    </row>
    <row r="40" spans="1:5">
      <c r="A40" s="307" t="s">
        <v>128</v>
      </c>
      <c r="B40" s="308"/>
      <c r="C40" s="308"/>
      <c r="D40" s="23"/>
      <c r="E40" s="15"/>
    </row>
    <row r="41" spans="1:5" ht="15.75" thickBot="1">
      <c r="A41" s="301" t="s">
        <v>129</v>
      </c>
      <c r="B41" s="302"/>
      <c r="C41" s="302"/>
      <c r="D41" s="28"/>
      <c r="E41" s="19">
        <f>E38+E39+E40</f>
        <v>38443</v>
      </c>
    </row>
  </sheetData>
  <mergeCells count="15">
    <mergeCell ref="C1:F1"/>
    <mergeCell ref="A38:C38"/>
    <mergeCell ref="A39:C39"/>
    <mergeCell ref="A40:C40"/>
    <mergeCell ref="A41:C41"/>
    <mergeCell ref="A33:C33"/>
    <mergeCell ref="A34:C34"/>
    <mergeCell ref="A35:C35"/>
    <mergeCell ref="A36:C36"/>
    <mergeCell ref="A37:E37"/>
    <mergeCell ref="A31:E31"/>
    <mergeCell ref="A32:E32"/>
    <mergeCell ref="A4:F4"/>
    <mergeCell ref="A5:F5"/>
    <mergeCell ref="A16:F16"/>
  </mergeCells>
  <printOptions horizontalCentered="1"/>
  <pageMargins left="0.22" right="0.21" top="0.74803149606299213" bottom="0.74803149606299213" header="0.31496062992125984" footer="0.31496062992125984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D2" sqref="D2"/>
    </sheetView>
  </sheetViews>
  <sheetFormatPr defaultRowHeight="15"/>
  <cols>
    <col min="1" max="6" width="12.140625" customWidth="1"/>
    <col min="7" max="7" width="14.42578125" bestFit="1" customWidth="1"/>
  </cols>
  <sheetData>
    <row r="1" spans="1:7">
      <c r="D1" s="284" t="s">
        <v>362</v>
      </c>
      <c r="E1" s="284"/>
      <c r="F1" s="284"/>
      <c r="G1" s="284"/>
    </row>
    <row r="2" spans="1:7">
      <c r="D2" s="128"/>
      <c r="E2" s="128"/>
      <c r="F2" s="128"/>
      <c r="G2" s="128"/>
    </row>
    <row r="4" spans="1:7" ht="15.75" thickBot="1">
      <c r="F4" s="340" t="s">
        <v>340</v>
      </c>
      <c r="G4" s="340"/>
    </row>
    <row r="5" spans="1:7">
      <c r="A5" s="338" t="s">
        <v>282</v>
      </c>
      <c r="B5" s="339"/>
      <c r="C5" s="339" t="s">
        <v>283</v>
      </c>
      <c r="D5" s="339"/>
      <c r="E5" s="339" t="s">
        <v>284</v>
      </c>
      <c r="F5" s="339"/>
      <c r="G5" s="126" t="s">
        <v>285</v>
      </c>
    </row>
    <row r="6" spans="1:7" ht="30">
      <c r="A6" s="120" t="s">
        <v>281</v>
      </c>
      <c r="B6" s="121" t="s">
        <v>271</v>
      </c>
      <c r="C6" s="121" t="s">
        <v>281</v>
      </c>
      <c r="D6" s="121" t="s">
        <v>338</v>
      </c>
      <c r="E6" s="121" t="s">
        <v>281</v>
      </c>
      <c r="F6" s="121" t="s">
        <v>338</v>
      </c>
      <c r="G6" s="122" t="s">
        <v>281</v>
      </c>
    </row>
    <row r="7" spans="1:7" ht="15.75" thickBot="1">
      <c r="A7" s="123">
        <v>4149</v>
      </c>
      <c r="B7" s="124">
        <v>1984</v>
      </c>
      <c r="C7" s="124">
        <v>4520</v>
      </c>
      <c r="D7" s="124">
        <v>35</v>
      </c>
      <c r="E7" s="124">
        <v>3884</v>
      </c>
      <c r="F7" s="124">
        <v>149</v>
      </c>
      <c r="G7" s="125">
        <f>A7+C7+E7</f>
        <v>12553</v>
      </c>
    </row>
    <row r="11" spans="1:7">
      <c r="C11" s="119"/>
    </row>
  </sheetData>
  <mergeCells count="5">
    <mergeCell ref="A5:B5"/>
    <mergeCell ref="C5:D5"/>
    <mergeCell ref="E5:F5"/>
    <mergeCell ref="D1:G1"/>
    <mergeCell ref="F4:G4"/>
  </mergeCells>
  <pageMargins left="0.7" right="0.7" top="0.75" bottom="0.7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B2" sqref="B2"/>
    </sheetView>
  </sheetViews>
  <sheetFormatPr defaultRowHeight="15"/>
  <cols>
    <col min="1" max="1" width="27.5703125" customWidth="1"/>
    <col min="2" max="3" width="27.42578125" customWidth="1"/>
  </cols>
  <sheetData>
    <row r="1" spans="1:3">
      <c r="B1" s="284" t="s">
        <v>363</v>
      </c>
      <c r="C1" s="284"/>
    </row>
    <row r="3" spans="1:3" ht="15.75" thickBot="1">
      <c r="A3" s="341" t="s">
        <v>349</v>
      </c>
      <c r="B3" s="341"/>
      <c r="C3" s="341"/>
    </row>
    <row r="4" spans="1:3" ht="15.75" thickTop="1">
      <c r="A4" s="342" t="s">
        <v>326</v>
      </c>
      <c r="B4" s="342"/>
      <c r="C4" s="342"/>
    </row>
    <row r="5" spans="1:3">
      <c r="A5" s="273" t="s">
        <v>346</v>
      </c>
      <c r="B5" s="273" t="s">
        <v>347</v>
      </c>
      <c r="C5" s="273" t="s">
        <v>348</v>
      </c>
    </row>
    <row r="6" spans="1:3">
      <c r="A6" s="274">
        <v>526290</v>
      </c>
      <c r="B6" s="274">
        <v>526290</v>
      </c>
      <c r="C6" s="273">
        <v>0</v>
      </c>
    </row>
  </sheetData>
  <mergeCells count="3">
    <mergeCell ref="B1:C1"/>
    <mergeCell ref="A3:C3"/>
    <mergeCell ref="A4:C4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29"/>
  <sheetViews>
    <sheetView workbookViewId="0">
      <selection activeCell="C2" sqref="C2:E2"/>
    </sheetView>
  </sheetViews>
  <sheetFormatPr defaultRowHeight="15.75"/>
  <cols>
    <col min="1" max="1" width="5" style="60" customWidth="1"/>
    <col min="2" max="2" width="25.42578125" style="60" customWidth="1"/>
    <col min="3" max="3" width="16.5703125" style="60" customWidth="1"/>
    <col min="4" max="4" width="18.7109375" style="60" customWidth="1"/>
    <col min="5" max="5" width="20" style="60" customWidth="1"/>
    <col min="6" max="16384" width="9.140625" style="60"/>
  </cols>
  <sheetData>
    <row r="1" spans="1:11">
      <c r="A1" s="151"/>
      <c r="B1" s="151"/>
      <c r="C1" s="284" t="s">
        <v>352</v>
      </c>
      <c r="D1" s="284"/>
      <c r="E1" s="284"/>
    </row>
    <row r="2" spans="1:11" ht="16.5" thickBot="1">
      <c r="A2" s="151"/>
      <c r="B2" s="151"/>
      <c r="C2" s="283"/>
      <c r="D2" s="283"/>
      <c r="E2" s="283"/>
    </row>
    <row r="3" spans="1:11" ht="31.5" customHeight="1" thickBot="1">
      <c r="A3" s="280" t="s">
        <v>274</v>
      </c>
      <c r="B3" s="281"/>
      <c r="C3" s="281"/>
      <c r="D3" s="281"/>
      <c r="E3" s="282"/>
    </row>
    <row r="4" spans="1:11" ht="42.75" customHeight="1">
      <c r="A4" s="152"/>
      <c r="B4" s="153" t="s">
        <v>0</v>
      </c>
      <c r="C4" s="153" t="s">
        <v>275</v>
      </c>
      <c r="D4" s="153" t="s">
        <v>276</v>
      </c>
      <c r="E4" s="154" t="s">
        <v>277</v>
      </c>
    </row>
    <row r="5" spans="1:11">
      <c r="A5" s="155" t="s">
        <v>237</v>
      </c>
      <c r="B5" s="156" t="s">
        <v>234</v>
      </c>
      <c r="C5" s="157">
        <v>206</v>
      </c>
      <c r="D5" s="157">
        <f>E5-C5</f>
        <v>-103</v>
      </c>
      <c r="E5" s="158">
        <v>103</v>
      </c>
    </row>
    <row r="6" spans="1:11">
      <c r="A6" s="155" t="s">
        <v>238</v>
      </c>
      <c r="B6" s="156" t="s">
        <v>233</v>
      </c>
      <c r="C6" s="157">
        <v>10595203</v>
      </c>
      <c r="D6" s="157">
        <f t="shared" ref="D6:D20" si="0">E6-C6</f>
        <v>156360</v>
      </c>
      <c r="E6" s="158">
        <v>10751563</v>
      </c>
    </row>
    <row r="7" spans="1:11" ht="30">
      <c r="A7" s="155" t="s">
        <v>239</v>
      </c>
      <c r="B7" s="159" t="s">
        <v>258</v>
      </c>
      <c r="C7" s="157">
        <v>34090</v>
      </c>
      <c r="D7" s="157">
        <f t="shared" si="0"/>
        <v>0</v>
      </c>
      <c r="E7" s="158">
        <v>34090</v>
      </c>
    </row>
    <row r="8" spans="1:11" ht="47.25" customHeight="1" thickBot="1">
      <c r="A8" s="160" t="s">
        <v>240</v>
      </c>
      <c r="B8" s="161" t="s">
        <v>259</v>
      </c>
      <c r="C8" s="162"/>
      <c r="D8" s="162">
        <f t="shared" si="0"/>
        <v>0</v>
      </c>
      <c r="E8" s="163"/>
    </row>
    <row r="9" spans="1:11" ht="33.75" customHeight="1" thickBot="1">
      <c r="A9" s="164" t="s">
        <v>232</v>
      </c>
      <c r="B9" s="165" t="s">
        <v>260</v>
      </c>
      <c r="C9" s="166">
        <f>SUM(C5:C8)</f>
        <v>10629499</v>
      </c>
      <c r="D9" s="167">
        <f t="shared" si="0"/>
        <v>156257</v>
      </c>
      <c r="E9" s="168">
        <f>SUM(E5:E8)</f>
        <v>10785756</v>
      </c>
      <c r="K9" s="78"/>
    </row>
    <row r="10" spans="1:11">
      <c r="A10" s="169" t="s">
        <v>241</v>
      </c>
      <c r="B10" s="170" t="s">
        <v>231</v>
      </c>
      <c r="C10" s="171">
        <v>0</v>
      </c>
      <c r="D10" s="172">
        <f t="shared" si="0"/>
        <v>0</v>
      </c>
      <c r="E10" s="173">
        <v>0</v>
      </c>
    </row>
    <row r="11" spans="1:11">
      <c r="A11" s="155" t="s">
        <v>242</v>
      </c>
      <c r="B11" s="156" t="s">
        <v>261</v>
      </c>
      <c r="C11" s="157"/>
      <c r="D11" s="174">
        <f t="shared" si="0"/>
        <v>0</v>
      </c>
      <c r="E11" s="158"/>
    </row>
    <row r="12" spans="1:11" ht="30">
      <c r="A12" s="155" t="s">
        <v>243</v>
      </c>
      <c r="B12" s="159" t="s">
        <v>262</v>
      </c>
      <c r="C12" s="175">
        <v>0</v>
      </c>
      <c r="D12" s="174">
        <f t="shared" si="0"/>
        <v>0</v>
      </c>
      <c r="E12" s="176">
        <v>0</v>
      </c>
    </row>
    <row r="13" spans="1:11">
      <c r="A13" s="155" t="s">
        <v>244</v>
      </c>
      <c r="B13" s="156" t="s">
        <v>230</v>
      </c>
      <c r="C13" s="157">
        <v>513106</v>
      </c>
      <c r="D13" s="174">
        <f t="shared" si="0"/>
        <v>-80347</v>
      </c>
      <c r="E13" s="158">
        <v>432759</v>
      </c>
    </row>
    <row r="14" spans="1:11" ht="30">
      <c r="A14" s="155" t="s">
        <v>245</v>
      </c>
      <c r="B14" s="159" t="s">
        <v>263</v>
      </c>
      <c r="C14" s="162"/>
      <c r="D14" s="174">
        <f t="shared" si="0"/>
        <v>100700</v>
      </c>
      <c r="E14" s="174">
        <v>100700</v>
      </c>
    </row>
    <row r="15" spans="1:11" ht="33.75" customHeight="1">
      <c r="A15" s="155" t="s">
        <v>246</v>
      </c>
      <c r="B15" s="159" t="s">
        <v>264</v>
      </c>
      <c r="C15" s="162">
        <v>46633</v>
      </c>
      <c r="D15" s="174">
        <f t="shared" si="0"/>
        <v>-46633</v>
      </c>
      <c r="E15" s="174"/>
    </row>
    <row r="16" spans="1:11" ht="30">
      <c r="A16" s="155" t="s">
        <v>247</v>
      </c>
      <c r="B16" s="159" t="s">
        <v>265</v>
      </c>
      <c r="C16" s="162">
        <v>40</v>
      </c>
      <c r="D16" s="174">
        <f t="shared" si="0"/>
        <v>829</v>
      </c>
      <c r="E16" s="174">
        <v>869</v>
      </c>
    </row>
    <row r="17" spans="1:5">
      <c r="A17" s="155" t="s">
        <v>248</v>
      </c>
      <c r="B17" s="159" t="s">
        <v>266</v>
      </c>
      <c r="C17" s="162">
        <f>SUM(C15:C16)</f>
        <v>46673</v>
      </c>
      <c r="D17" s="174">
        <f t="shared" si="0"/>
        <v>54896</v>
      </c>
      <c r="E17" s="174">
        <f>SUM(E14:E16)</f>
        <v>101569</v>
      </c>
    </row>
    <row r="18" spans="1:5" ht="30">
      <c r="A18" s="155" t="s">
        <v>249</v>
      </c>
      <c r="B18" s="159" t="s">
        <v>267</v>
      </c>
      <c r="C18" s="162">
        <v>1972</v>
      </c>
      <c r="D18" s="174">
        <f t="shared" si="0"/>
        <v>-1044</v>
      </c>
      <c r="E18" s="174">
        <v>928</v>
      </c>
    </row>
    <row r="19" spans="1:5" ht="16.5" thickBot="1">
      <c r="A19" s="177" t="s">
        <v>250</v>
      </c>
      <c r="B19" s="178" t="s">
        <v>268</v>
      </c>
      <c r="C19" s="162"/>
      <c r="D19" s="179">
        <f t="shared" si="0"/>
        <v>27618</v>
      </c>
      <c r="E19" s="180">
        <v>27618</v>
      </c>
    </row>
    <row r="20" spans="1:5" ht="50.25" customHeight="1" thickBot="1">
      <c r="A20" s="181"/>
      <c r="B20" s="182" t="s">
        <v>229</v>
      </c>
      <c r="C20" s="166">
        <f>SUM(C9,C12:C13,C17:C18)</f>
        <v>11191250</v>
      </c>
      <c r="D20" s="167">
        <f t="shared" si="0"/>
        <v>157380</v>
      </c>
      <c r="E20" s="168">
        <f>SUM(E9,E12:E13,E17:E19)</f>
        <v>11348630</v>
      </c>
    </row>
    <row r="21" spans="1:5">
      <c r="A21" s="169" t="s">
        <v>251</v>
      </c>
      <c r="B21" s="170" t="s">
        <v>228</v>
      </c>
      <c r="C21" s="183">
        <v>10675211</v>
      </c>
      <c r="D21" s="172">
        <f>E21-C21</f>
        <v>573396</v>
      </c>
      <c r="E21" s="184">
        <v>11248607</v>
      </c>
    </row>
    <row r="22" spans="1:5" ht="30">
      <c r="A22" s="155" t="s">
        <v>252</v>
      </c>
      <c r="B22" s="159" t="s">
        <v>269</v>
      </c>
      <c r="C22" s="157"/>
      <c r="D22" s="172">
        <f t="shared" ref="D22:D28" si="1">E22-C22</f>
        <v>18720</v>
      </c>
      <c r="E22" s="158">
        <v>18720</v>
      </c>
    </row>
    <row r="23" spans="1:5" ht="30">
      <c r="A23" s="155" t="s">
        <v>253</v>
      </c>
      <c r="B23" s="159" t="s">
        <v>270</v>
      </c>
      <c r="C23" s="157">
        <v>515052</v>
      </c>
      <c r="D23" s="172">
        <f t="shared" si="1"/>
        <v>-506599</v>
      </c>
      <c r="E23" s="158">
        <v>8453</v>
      </c>
    </row>
    <row r="24" spans="1:5" ht="30">
      <c r="A24" s="155" t="s">
        <v>278</v>
      </c>
      <c r="B24" s="159" t="s">
        <v>279</v>
      </c>
      <c r="C24" s="157">
        <v>987</v>
      </c>
      <c r="D24" s="172">
        <f t="shared" si="1"/>
        <v>29499</v>
      </c>
      <c r="E24" s="158">
        <v>30486</v>
      </c>
    </row>
    <row r="25" spans="1:5">
      <c r="A25" s="155" t="s">
        <v>254</v>
      </c>
      <c r="B25" s="159" t="s">
        <v>227</v>
      </c>
      <c r="C25" s="157">
        <f>SUM(C22:C24)</f>
        <v>516039</v>
      </c>
      <c r="D25" s="172">
        <f t="shared" si="1"/>
        <v>-458380</v>
      </c>
      <c r="E25" s="158">
        <f>SUM(E22:E24)</f>
        <v>57659</v>
      </c>
    </row>
    <row r="26" spans="1:5" ht="30">
      <c r="A26" s="155" t="s">
        <v>255</v>
      </c>
      <c r="B26" s="159" t="s">
        <v>280</v>
      </c>
      <c r="C26" s="157"/>
      <c r="D26" s="172">
        <f t="shared" si="1"/>
        <v>0</v>
      </c>
      <c r="E26" s="158"/>
    </row>
    <row r="27" spans="1:5" ht="30">
      <c r="A27" s="155" t="s">
        <v>256</v>
      </c>
      <c r="B27" s="159" t="s">
        <v>272</v>
      </c>
      <c r="C27" s="157"/>
      <c r="D27" s="172">
        <f t="shared" si="1"/>
        <v>0</v>
      </c>
      <c r="E27" s="158"/>
    </row>
    <row r="28" spans="1:5" ht="16.5" thickBot="1">
      <c r="A28" s="177" t="s">
        <v>257</v>
      </c>
      <c r="B28" s="185" t="s">
        <v>273</v>
      </c>
      <c r="C28" s="186"/>
      <c r="D28" s="187">
        <f t="shared" si="1"/>
        <v>42364</v>
      </c>
      <c r="E28" s="188">
        <v>42364</v>
      </c>
    </row>
    <row r="29" spans="1:5" ht="44.25" customHeight="1" thickBot="1">
      <c r="A29" s="164"/>
      <c r="B29" s="182" t="s">
        <v>226</v>
      </c>
      <c r="C29" s="166">
        <f>SUM(C21,C25)</f>
        <v>11191250</v>
      </c>
      <c r="D29" s="167">
        <f>SUM(D21,D25,D28)</f>
        <v>157380</v>
      </c>
      <c r="E29" s="189">
        <f>SUM(E21,E25:E28)</f>
        <v>11348630</v>
      </c>
    </row>
  </sheetData>
  <mergeCells count="3">
    <mergeCell ref="A3:E3"/>
    <mergeCell ref="C2:E2"/>
    <mergeCell ref="C1:E1"/>
  </mergeCells>
  <pageMargins left="0.7" right="0.7" top="0.32" bottom="0.56000000000000005" header="0.51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D2" sqref="D2:G2"/>
    </sheetView>
  </sheetViews>
  <sheetFormatPr defaultRowHeight="15"/>
  <cols>
    <col min="1" max="1" width="4.42578125" customWidth="1"/>
    <col min="2" max="2" width="20" bestFit="1" customWidth="1"/>
    <col min="3" max="3" width="15.140625" customWidth="1"/>
    <col min="4" max="5" width="10" customWidth="1"/>
    <col min="6" max="6" width="10" bestFit="1" customWidth="1"/>
    <col min="7" max="7" width="15.140625" bestFit="1" customWidth="1"/>
  </cols>
  <sheetData>
    <row r="1" spans="1:7">
      <c r="D1" s="284" t="s">
        <v>353</v>
      </c>
      <c r="E1" s="284"/>
      <c r="F1" s="284"/>
      <c r="G1" s="284"/>
    </row>
    <row r="2" spans="1:7">
      <c r="D2" s="285"/>
      <c r="E2" s="285"/>
      <c r="F2" s="285"/>
      <c r="G2" s="285"/>
    </row>
    <row r="3" spans="1:7" ht="22.5" customHeight="1">
      <c r="A3" s="286" t="s">
        <v>324</v>
      </c>
      <c r="B3" s="286"/>
      <c r="C3" s="286"/>
      <c r="D3" s="286"/>
      <c r="E3" s="286"/>
      <c r="F3" s="286"/>
      <c r="G3" s="286"/>
    </row>
    <row r="4" spans="1:7" ht="22.5" customHeight="1">
      <c r="A4" s="287" t="s">
        <v>325</v>
      </c>
      <c r="B4" s="287"/>
      <c r="C4" s="287"/>
      <c r="D4" s="287"/>
      <c r="E4" s="287"/>
      <c r="F4" s="287"/>
      <c r="G4" s="287"/>
    </row>
    <row r="5" spans="1:7" ht="13.5" customHeight="1">
      <c r="A5" s="127"/>
      <c r="B5" s="127"/>
      <c r="C5" s="127"/>
      <c r="D5" s="127"/>
      <c r="E5" s="127"/>
      <c r="F5" s="127"/>
      <c r="G5" s="145" t="s">
        <v>326</v>
      </c>
    </row>
    <row r="6" spans="1:7" ht="15.75">
      <c r="A6" s="144" t="s">
        <v>323</v>
      </c>
      <c r="B6" s="144" t="s">
        <v>0</v>
      </c>
      <c r="C6" s="144" t="s">
        <v>121</v>
      </c>
      <c r="D6" s="144" t="s">
        <v>286</v>
      </c>
      <c r="E6" s="144" t="s">
        <v>122</v>
      </c>
      <c r="F6" s="144" t="s">
        <v>287</v>
      </c>
      <c r="G6" s="144" t="s">
        <v>129</v>
      </c>
    </row>
    <row r="7" spans="1:7">
      <c r="A7" s="146" t="s">
        <v>2</v>
      </c>
      <c r="B7" s="143" t="s">
        <v>312</v>
      </c>
      <c r="C7" s="147"/>
      <c r="D7" s="147"/>
      <c r="E7" s="148">
        <v>35</v>
      </c>
      <c r="F7" s="147"/>
      <c r="G7" s="149">
        <f>SUM(C7:F7)</f>
        <v>35</v>
      </c>
    </row>
    <row r="8" spans="1:7" ht="24">
      <c r="A8" s="81" t="s">
        <v>3</v>
      </c>
      <c r="B8" s="83" t="s">
        <v>290</v>
      </c>
      <c r="C8" s="84">
        <v>311</v>
      </c>
      <c r="D8" s="85">
        <v>4184</v>
      </c>
      <c r="E8" s="8"/>
      <c r="F8" s="8"/>
      <c r="G8" s="86">
        <f t="shared" ref="G8:G32" si="0">SUM(C8:F8)</f>
        <v>4495</v>
      </c>
    </row>
    <row r="9" spans="1:7" ht="24">
      <c r="A9" s="81" t="s">
        <v>4</v>
      </c>
      <c r="B9" s="87" t="s">
        <v>288</v>
      </c>
      <c r="C9" s="84">
        <v>8287</v>
      </c>
      <c r="D9" s="85">
        <v>10656</v>
      </c>
      <c r="E9" s="84">
        <v>74</v>
      </c>
      <c r="F9" s="85">
        <v>413</v>
      </c>
      <c r="G9" s="86">
        <f t="shared" si="0"/>
        <v>19430</v>
      </c>
    </row>
    <row r="10" spans="1:7">
      <c r="A10" s="81" t="s">
        <v>5</v>
      </c>
      <c r="B10" s="87" t="s">
        <v>289</v>
      </c>
      <c r="C10" s="85">
        <v>6412134</v>
      </c>
      <c r="D10" s="8"/>
      <c r="E10" s="8"/>
      <c r="F10" s="8"/>
      <c r="G10" s="86">
        <f t="shared" si="0"/>
        <v>6412134</v>
      </c>
    </row>
    <row r="11" spans="1:7" ht="24">
      <c r="A11" s="81" t="s">
        <v>6</v>
      </c>
      <c r="B11" s="87" t="s">
        <v>291</v>
      </c>
      <c r="C11" s="85">
        <v>998732</v>
      </c>
      <c r="D11" s="8"/>
      <c r="E11" s="8"/>
      <c r="F11" s="8"/>
      <c r="G11" s="86">
        <f t="shared" si="0"/>
        <v>998732</v>
      </c>
    </row>
    <row r="12" spans="1:7">
      <c r="A12" s="81" t="s">
        <v>7</v>
      </c>
      <c r="B12" s="87" t="s">
        <v>292</v>
      </c>
      <c r="C12" s="85">
        <v>664063</v>
      </c>
      <c r="D12" s="8"/>
      <c r="E12" s="8"/>
      <c r="F12" s="8"/>
      <c r="G12" s="86">
        <f t="shared" si="0"/>
        <v>664063</v>
      </c>
    </row>
    <row r="13" spans="1:7" ht="24">
      <c r="A13" s="81" t="s">
        <v>8</v>
      </c>
      <c r="B13" s="87" t="s">
        <v>293</v>
      </c>
      <c r="C13" s="85">
        <v>1382</v>
      </c>
      <c r="D13" s="8"/>
      <c r="E13" s="8"/>
      <c r="F13" s="8"/>
      <c r="G13" s="86">
        <f t="shared" si="0"/>
        <v>1382</v>
      </c>
    </row>
    <row r="14" spans="1:7" ht="24">
      <c r="A14" s="81" t="s">
        <v>314</v>
      </c>
      <c r="B14" s="87" t="s">
        <v>294</v>
      </c>
      <c r="C14" s="85">
        <v>64960</v>
      </c>
      <c r="D14" s="8"/>
      <c r="E14" s="8"/>
      <c r="F14" s="8"/>
      <c r="G14" s="86">
        <f t="shared" si="0"/>
        <v>64960</v>
      </c>
    </row>
    <row r="15" spans="1:7">
      <c r="A15" s="81" t="s">
        <v>111</v>
      </c>
      <c r="B15" s="87" t="s">
        <v>295</v>
      </c>
      <c r="C15" s="85">
        <v>74227</v>
      </c>
      <c r="D15" s="8"/>
      <c r="E15" s="8"/>
      <c r="F15" s="8"/>
      <c r="G15" s="86">
        <f t="shared" si="0"/>
        <v>74227</v>
      </c>
    </row>
    <row r="16" spans="1:7" ht="24">
      <c r="A16" s="81" t="s">
        <v>315</v>
      </c>
      <c r="B16" s="87" t="s">
        <v>296</v>
      </c>
      <c r="C16" s="85">
        <v>2143</v>
      </c>
      <c r="D16" s="8"/>
      <c r="E16" s="8"/>
      <c r="F16" s="8"/>
      <c r="G16" s="86">
        <f t="shared" si="0"/>
        <v>2143</v>
      </c>
    </row>
    <row r="17" spans="1:7" ht="36">
      <c r="A17" s="81" t="s">
        <v>316</v>
      </c>
      <c r="B17" s="87" t="s">
        <v>297</v>
      </c>
      <c r="C17" s="85">
        <v>1255928</v>
      </c>
      <c r="D17" s="8"/>
      <c r="E17" s="8"/>
      <c r="F17" s="8"/>
      <c r="G17" s="86">
        <f t="shared" si="0"/>
        <v>1255928</v>
      </c>
    </row>
    <row r="18" spans="1:7" ht="24">
      <c r="A18" s="81" t="s">
        <v>19</v>
      </c>
      <c r="B18" s="87" t="s">
        <v>310</v>
      </c>
      <c r="C18" s="85">
        <v>707794</v>
      </c>
      <c r="D18" s="8"/>
      <c r="E18" s="8"/>
      <c r="F18" s="8"/>
      <c r="G18" s="86">
        <f t="shared" si="0"/>
        <v>707794</v>
      </c>
    </row>
    <row r="19" spans="1:7" ht="24">
      <c r="A19" s="81" t="s">
        <v>9</v>
      </c>
      <c r="B19" s="87" t="s">
        <v>298</v>
      </c>
      <c r="C19" s="85">
        <v>3923543</v>
      </c>
      <c r="D19" s="8"/>
      <c r="E19" s="8"/>
      <c r="F19" s="8"/>
      <c r="G19" s="86">
        <f t="shared" si="0"/>
        <v>3923543</v>
      </c>
    </row>
    <row r="20" spans="1:7" ht="36">
      <c r="A20" s="81" t="s">
        <v>68</v>
      </c>
      <c r="B20" s="87" t="s">
        <v>299</v>
      </c>
      <c r="C20" s="85">
        <v>81287</v>
      </c>
      <c r="D20" s="8"/>
      <c r="E20" s="8"/>
      <c r="F20" s="8"/>
      <c r="G20" s="86">
        <f t="shared" si="0"/>
        <v>81287</v>
      </c>
    </row>
    <row r="21" spans="1:7" ht="24">
      <c r="A21" s="81" t="s">
        <v>317</v>
      </c>
      <c r="B21" s="87" t="s">
        <v>300</v>
      </c>
      <c r="C21" s="85">
        <v>16516</v>
      </c>
      <c r="D21" s="8"/>
      <c r="E21" s="85">
        <v>250</v>
      </c>
      <c r="F21" s="88"/>
      <c r="G21" s="86">
        <f t="shared" si="0"/>
        <v>16766</v>
      </c>
    </row>
    <row r="22" spans="1:7" ht="24">
      <c r="A22" s="81" t="s">
        <v>76</v>
      </c>
      <c r="B22" s="87" t="s">
        <v>301</v>
      </c>
      <c r="C22" s="85">
        <v>834</v>
      </c>
      <c r="D22" s="85">
        <v>4199</v>
      </c>
      <c r="E22" s="88">
        <v>168</v>
      </c>
      <c r="F22" s="85">
        <v>708</v>
      </c>
      <c r="G22" s="86">
        <f t="shared" si="0"/>
        <v>5909</v>
      </c>
    </row>
    <row r="23" spans="1:7" ht="24">
      <c r="A23" s="81" t="s">
        <v>318</v>
      </c>
      <c r="B23" s="87" t="s">
        <v>302</v>
      </c>
      <c r="C23" s="85">
        <v>47247</v>
      </c>
      <c r="D23" s="85">
        <v>1300</v>
      </c>
      <c r="E23" s="85">
        <v>5134</v>
      </c>
      <c r="F23" s="85">
        <v>12471</v>
      </c>
      <c r="G23" s="86">
        <f t="shared" si="0"/>
        <v>66152</v>
      </c>
    </row>
    <row r="24" spans="1:7" ht="24">
      <c r="A24" s="81" t="s">
        <v>20</v>
      </c>
      <c r="B24" s="87" t="s">
        <v>303</v>
      </c>
      <c r="C24" s="85">
        <v>16529</v>
      </c>
      <c r="D24" s="8"/>
      <c r="E24" s="8"/>
      <c r="F24" s="8"/>
      <c r="G24" s="86">
        <f t="shared" si="0"/>
        <v>16529</v>
      </c>
    </row>
    <row r="25" spans="1:7" ht="24">
      <c r="A25" s="81" t="s">
        <v>10</v>
      </c>
      <c r="B25" s="87" t="s">
        <v>304</v>
      </c>
      <c r="C25" s="85">
        <v>6306</v>
      </c>
      <c r="D25" s="8"/>
      <c r="E25" s="8"/>
      <c r="F25" s="8"/>
      <c r="G25" s="86">
        <f t="shared" si="0"/>
        <v>6306</v>
      </c>
    </row>
    <row r="26" spans="1:7" ht="24">
      <c r="A26" s="81" t="s">
        <v>69</v>
      </c>
      <c r="B26" s="87" t="s">
        <v>305</v>
      </c>
      <c r="C26" s="85">
        <v>3588</v>
      </c>
      <c r="D26" s="8"/>
      <c r="E26" s="8"/>
      <c r="F26" s="8"/>
      <c r="G26" s="86">
        <f t="shared" si="0"/>
        <v>3588</v>
      </c>
    </row>
    <row r="27" spans="1:7" ht="36">
      <c r="A27" s="81" t="s">
        <v>77</v>
      </c>
      <c r="B27" s="87" t="s">
        <v>306</v>
      </c>
      <c r="C27" s="85">
        <v>66185</v>
      </c>
      <c r="D27" s="8"/>
      <c r="E27" s="8"/>
      <c r="F27" s="8"/>
      <c r="G27" s="86">
        <f t="shared" si="0"/>
        <v>66185</v>
      </c>
    </row>
    <row r="28" spans="1:7" ht="24">
      <c r="A28" s="81" t="s">
        <v>319</v>
      </c>
      <c r="B28" s="87" t="s">
        <v>307</v>
      </c>
      <c r="C28" s="85">
        <v>3724</v>
      </c>
      <c r="D28" s="85">
        <v>5280</v>
      </c>
      <c r="E28" s="85">
        <v>756</v>
      </c>
      <c r="F28" s="85">
        <v>945</v>
      </c>
      <c r="G28" s="86">
        <f t="shared" si="0"/>
        <v>10705</v>
      </c>
    </row>
    <row r="29" spans="1:7">
      <c r="A29" s="81" t="s">
        <v>21</v>
      </c>
      <c r="B29" s="87" t="s">
        <v>313</v>
      </c>
      <c r="C29" s="85">
        <v>11049</v>
      </c>
      <c r="D29" s="8"/>
      <c r="E29" s="8">
        <v>3236</v>
      </c>
      <c r="F29" s="8">
        <v>2374</v>
      </c>
      <c r="G29" s="86">
        <f t="shared" si="0"/>
        <v>16659</v>
      </c>
    </row>
    <row r="30" spans="1:7">
      <c r="A30" s="81" t="s">
        <v>320</v>
      </c>
      <c r="B30" s="87" t="s">
        <v>308</v>
      </c>
      <c r="C30" s="85">
        <v>36102</v>
      </c>
      <c r="D30" s="8"/>
      <c r="E30" s="8"/>
      <c r="F30" s="8"/>
      <c r="G30" s="86">
        <f t="shared" si="0"/>
        <v>36102</v>
      </c>
    </row>
    <row r="31" spans="1:7">
      <c r="A31" s="81" t="s">
        <v>22</v>
      </c>
      <c r="B31" s="87" t="s">
        <v>311</v>
      </c>
      <c r="C31" s="85">
        <v>345256</v>
      </c>
      <c r="D31" s="8"/>
      <c r="E31" s="8"/>
      <c r="F31" s="8"/>
      <c r="G31" s="86">
        <f t="shared" si="0"/>
        <v>345256</v>
      </c>
    </row>
    <row r="32" spans="1:7" ht="24.75" thickBot="1">
      <c r="A32" s="82" t="s">
        <v>321</v>
      </c>
      <c r="B32" s="89" t="s">
        <v>309</v>
      </c>
      <c r="C32" s="90">
        <v>149876</v>
      </c>
      <c r="D32" s="91"/>
      <c r="E32" s="91"/>
      <c r="F32" s="91"/>
      <c r="G32" s="92">
        <f t="shared" si="0"/>
        <v>149876</v>
      </c>
    </row>
    <row r="33" spans="1:7" ht="15.75" thickBot="1">
      <c r="A33" s="93"/>
      <c r="B33" s="94" t="s">
        <v>322</v>
      </c>
      <c r="C33" s="95">
        <f>SUM(C8:C32)</f>
        <v>14898003</v>
      </c>
      <c r="D33" s="95">
        <f>SUM(D8:D32)</f>
        <v>25619</v>
      </c>
      <c r="E33" s="95">
        <f>SUM(E7:E32)</f>
        <v>9653</v>
      </c>
      <c r="F33" s="95">
        <f>SUM(F7:F32)</f>
        <v>16911</v>
      </c>
      <c r="G33" s="96">
        <f>SUM(G7:G32)</f>
        <v>14950186</v>
      </c>
    </row>
  </sheetData>
  <mergeCells count="4">
    <mergeCell ref="D2:G2"/>
    <mergeCell ref="A3:G3"/>
    <mergeCell ref="A4:G4"/>
    <mergeCell ref="D1:G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2" sqref="B2"/>
    </sheetView>
  </sheetViews>
  <sheetFormatPr defaultRowHeight="15.75"/>
  <cols>
    <col min="1" max="1" width="51.140625" style="60" customWidth="1"/>
    <col min="2" max="2" width="29.140625" style="60" customWidth="1"/>
    <col min="3" max="3" width="19.5703125" style="60" customWidth="1"/>
    <col min="4" max="4" width="22.28515625" style="60" customWidth="1"/>
    <col min="5" max="16384" width="9.140625" style="60"/>
  </cols>
  <sheetData>
    <row r="1" spans="1:4">
      <c r="A1" s="151"/>
      <c r="B1" s="284" t="s">
        <v>354</v>
      </c>
      <c r="C1" s="284"/>
      <c r="D1" s="284"/>
    </row>
    <row r="2" spans="1:4">
      <c r="A2" s="151"/>
      <c r="B2" s="151"/>
      <c r="C2" s="290"/>
      <c r="D2" s="290"/>
    </row>
    <row r="3" spans="1:4">
      <c r="A3" s="151"/>
      <c r="B3" s="151"/>
      <c r="C3" s="151"/>
      <c r="D3" s="151"/>
    </row>
    <row r="4" spans="1:4" ht="47.25" customHeight="1">
      <c r="A4" s="288" t="s">
        <v>339</v>
      </c>
      <c r="B4" s="190" t="s">
        <v>217</v>
      </c>
      <c r="C4" s="191" t="s">
        <v>216</v>
      </c>
      <c r="D4" s="192" t="s">
        <v>215</v>
      </c>
    </row>
    <row r="5" spans="1:4" ht="47.25" customHeight="1">
      <c r="A5" s="288"/>
      <c r="B5" s="193" t="s">
        <v>214</v>
      </c>
      <c r="C5" s="191"/>
      <c r="D5" s="174">
        <v>100000</v>
      </c>
    </row>
    <row r="6" spans="1:4" ht="30">
      <c r="A6" s="289"/>
      <c r="B6" s="193" t="s">
        <v>213</v>
      </c>
      <c r="C6" s="194">
        <v>1</v>
      </c>
      <c r="D6" s="157">
        <v>1090000</v>
      </c>
    </row>
    <row r="7" spans="1:4">
      <c r="A7" s="195"/>
      <c r="B7" s="196" t="s">
        <v>212</v>
      </c>
      <c r="C7" s="197">
        <v>0.26</v>
      </c>
      <c r="D7" s="198"/>
    </row>
  </sheetData>
  <mergeCells count="3">
    <mergeCell ref="A4:A6"/>
    <mergeCell ref="C2:D2"/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A2" sqref="A2:C2"/>
    </sheetView>
  </sheetViews>
  <sheetFormatPr defaultRowHeight="15"/>
  <cols>
    <col min="1" max="1" width="44.7109375" style="37" customWidth="1"/>
    <col min="2" max="2" width="35.85546875" style="37" customWidth="1"/>
    <col min="3" max="3" width="27.42578125" style="34" customWidth="1"/>
    <col min="4" max="4" width="14" style="34" hidden="1" customWidth="1"/>
    <col min="5" max="5" width="15.42578125" style="34" hidden="1" customWidth="1"/>
    <col min="6" max="6" width="16.140625" style="34" hidden="1" customWidth="1"/>
    <col min="7" max="8" width="11" style="34" customWidth="1"/>
    <col min="9" max="9" width="11.85546875" style="34" customWidth="1"/>
    <col min="10" max="16384" width="9.140625" style="34"/>
  </cols>
  <sheetData>
    <row r="1" spans="1:9">
      <c r="B1" s="292" t="s">
        <v>355</v>
      </c>
      <c r="C1" s="292"/>
    </row>
    <row r="2" spans="1:9" ht="15" customHeight="1">
      <c r="A2" s="291"/>
      <c r="B2" s="291"/>
      <c r="C2" s="291"/>
      <c r="D2" s="77"/>
      <c r="E2" s="77"/>
    </row>
    <row r="3" spans="1:9" ht="23.25" customHeight="1" thickBot="1">
      <c r="A3" s="199"/>
      <c r="B3" s="199"/>
      <c r="C3" s="200" t="s">
        <v>200</v>
      </c>
      <c r="D3" s="35"/>
      <c r="E3" s="35"/>
      <c r="F3" s="42" t="s">
        <v>131</v>
      </c>
    </row>
    <row r="4" spans="1:9" s="41" customFormat="1" ht="48.75" customHeight="1" thickBot="1">
      <c r="A4" s="201" t="s">
        <v>207</v>
      </c>
      <c r="B4" s="202" t="s">
        <v>209</v>
      </c>
      <c r="C4" s="203" t="s">
        <v>221</v>
      </c>
      <c r="D4" s="58" t="s">
        <v>196</v>
      </c>
      <c r="E4" s="58" t="s">
        <v>195</v>
      </c>
      <c r="F4" s="57" t="s">
        <v>206</v>
      </c>
    </row>
    <row r="5" spans="1:9" s="35" customFormat="1" ht="15" customHeight="1" thickBot="1">
      <c r="A5" s="204">
        <v>1</v>
      </c>
      <c r="B5" s="205">
        <v>2</v>
      </c>
      <c r="C5" s="206">
        <v>3</v>
      </c>
      <c r="D5" s="56">
        <v>3</v>
      </c>
      <c r="E5" s="56">
        <v>4</v>
      </c>
      <c r="F5" s="55">
        <v>6</v>
      </c>
    </row>
    <row r="6" spans="1:9" ht="15.95" customHeight="1">
      <c r="A6" s="207" t="s">
        <v>205</v>
      </c>
      <c r="B6" s="208">
        <v>70</v>
      </c>
      <c r="C6" s="209">
        <v>0</v>
      </c>
      <c r="D6" s="54">
        <f>C6*0.27</f>
        <v>0</v>
      </c>
      <c r="E6" s="40"/>
      <c r="F6" s="20">
        <f>C6+D6</f>
        <v>0</v>
      </c>
    </row>
    <row r="7" spans="1:9" ht="15.95" customHeight="1">
      <c r="A7" s="207" t="s">
        <v>204</v>
      </c>
      <c r="B7" s="208">
        <v>0</v>
      </c>
      <c r="C7" s="208" t="s">
        <v>235</v>
      </c>
      <c r="D7" s="53"/>
      <c r="E7" s="52"/>
      <c r="F7" s="47"/>
    </row>
    <row r="8" spans="1:9" ht="15.95" customHeight="1">
      <c r="A8" s="207" t="s">
        <v>203</v>
      </c>
      <c r="B8" s="208">
        <v>5802</v>
      </c>
      <c r="C8" s="210">
        <v>0</v>
      </c>
      <c r="D8" s="53"/>
      <c r="E8" s="52"/>
      <c r="F8" s="47"/>
    </row>
    <row r="9" spans="1:9" ht="15.95" customHeight="1">
      <c r="A9" s="207" t="s">
        <v>202</v>
      </c>
      <c r="B9" s="208">
        <v>200</v>
      </c>
      <c r="C9" s="210">
        <v>0</v>
      </c>
      <c r="D9" s="53"/>
      <c r="E9" s="52"/>
      <c r="F9" s="47" t="e">
        <f>C9-E9-#REF!</f>
        <v>#REF!</v>
      </c>
    </row>
    <row r="10" spans="1:9" s="39" customFormat="1" ht="15.95" customHeight="1">
      <c r="A10" s="207" t="s">
        <v>201</v>
      </c>
      <c r="B10" s="208">
        <v>5533</v>
      </c>
      <c r="C10" s="210">
        <v>0</v>
      </c>
      <c r="D10" s="53"/>
      <c r="E10" s="52"/>
      <c r="F10" s="51" t="e">
        <f>C10-E10-#REF!</f>
        <v>#REF!</v>
      </c>
      <c r="I10" s="50"/>
    </row>
    <row r="11" spans="1:9" ht="15.95" customHeight="1">
      <c r="A11" s="211"/>
      <c r="B11" s="208"/>
      <c r="C11" s="210"/>
      <c r="D11" s="49"/>
      <c r="E11" s="48"/>
      <c r="F11" s="47" t="e">
        <f>C11-E11-#REF!</f>
        <v>#REF!</v>
      </c>
    </row>
    <row r="12" spans="1:9" ht="15.95" customHeight="1">
      <c r="A12" s="212"/>
      <c r="B12" s="213"/>
      <c r="C12" s="214"/>
      <c r="D12" s="49"/>
      <c r="E12" s="48"/>
      <c r="F12" s="47" t="e">
        <f>C12-E12-#REF!</f>
        <v>#REF!</v>
      </c>
    </row>
    <row r="13" spans="1:9" ht="15.95" customHeight="1" thickBot="1">
      <c r="A13" s="212"/>
      <c r="B13" s="213"/>
      <c r="C13" s="214"/>
      <c r="D13" s="49"/>
      <c r="E13" s="48"/>
      <c r="F13" s="47" t="e">
        <f>C13-E13-#REF!</f>
        <v>#REF!</v>
      </c>
    </row>
    <row r="14" spans="1:9" s="43" customFormat="1" ht="18" customHeight="1" thickBot="1">
      <c r="A14" s="215" t="s">
        <v>172</v>
      </c>
      <c r="B14" s="216">
        <f>SUM(B6:B13)</f>
        <v>11605</v>
      </c>
      <c r="C14" s="217">
        <f>SUM(C6:C13)</f>
        <v>0</v>
      </c>
      <c r="D14" s="46"/>
      <c r="E14" s="45">
        <f>SUM(E6:E13)</f>
        <v>0</v>
      </c>
      <c r="F14" s="44" t="e">
        <f>SUM(F6:F13)</f>
        <v>#REF!</v>
      </c>
    </row>
  </sheetData>
  <mergeCells count="2">
    <mergeCell ref="A2:C2"/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2" sqref="A2"/>
    </sheetView>
  </sheetViews>
  <sheetFormatPr defaultRowHeight="15"/>
  <cols>
    <col min="1" max="1" width="42.42578125" style="37" customWidth="1"/>
    <col min="2" max="2" width="23.5703125" style="37" hidden="1" customWidth="1"/>
    <col min="3" max="3" width="21.28515625" style="34" hidden="1" customWidth="1"/>
    <col min="4" max="4" width="14" style="34" hidden="1" customWidth="1"/>
    <col min="5" max="5" width="15.42578125" style="34" hidden="1" customWidth="1"/>
    <col min="6" max="6" width="15.28515625" style="36" customWidth="1"/>
    <col min="7" max="7" width="16.140625" style="35" hidden="1" customWidth="1"/>
    <col min="8" max="8" width="12.140625" style="34" customWidth="1"/>
    <col min="9" max="9" width="11" style="34" customWidth="1"/>
    <col min="10" max="10" width="11.85546875" style="34" customWidth="1"/>
    <col min="11" max="16384" width="9.140625" style="34"/>
  </cols>
  <sheetData>
    <row r="1" spans="1:9">
      <c r="A1" s="292" t="s">
        <v>350</v>
      </c>
      <c r="B1" s="292"/>
      <c r="C1" s="292"/>
      <c r="D1" s="292"/>
      <c r="E1" s="292"/>
      <c r="F1" s="292"/>
      <c r="G1" s="292"/>
      <c r="H1" s="292"/>
      <c r="I1" s="292"/>
    </row>
    <row r="2" spans="1:9" ht="15" customHeight="1">
      <c r="B2" s="293"/>
      <c r="C2" s="293"/>
      <c r="D2" s="293"/>
      <c r="E2" s="293"/>
      <c r="F2" s="293"/>
    </row>
    <row r="3" spans="1:9" ht="35.25" customHeight="1">
      <c r="A3" s="199"/>
      <c r="B3" s="199"/>
      <c r="C3" s="218"/>
      <c r="D3" s="218"/>
      <c r="E3" s="218"/>
      <c r="F3" s="219" t="s">
        <v>200</v>
      </c>
      <c r="G3" s="220" t="s">
        <v>131</v>
      </c>
      <c r="H3" s="39"/>
      <c r="I3" s="39"/>
    </row>
    <row r="4" spans="1:9" s="41" customFormat="1" ht="44.25" customHeight="1">
      <c r="A4" s="221" t="s">
        <v>199</v>
      </c>
      <c r="B4" s="221" t="s">
        <v>198</v>
      </c>
      <c r="C4" s="222" t="s">
        <v>197</v>
      </c>
      <c r="D4" s="221" t="s">
        <v>196</v>
      </c>
      <c r="E4" s="221" t="s">
        <v>195</v>
      </c>
      <c r="F4" s="223" t="s">
        <v>132</v>
      </c>
      <c r="G4" s="224" t="s">
        <v>194</v>
      </c>
      <c r="H4" s="222" t="s">
        <v>209</v>
      </c>
      <c r="I4" s="222" t="s">
        <v>221</v>
      </c>
    </row>
    <row r="5" spans="1:9" s="35" customFormat="1" ht="12" customHeight="1">
      <c r="A5" s="221">
        <v>1</v>
      </c>
      <c r="B5" s="221">
        <v>2</v>
      </c>
      <c r="C5" s="221">
        <v>3</v>
      </c>
      <c r="D5" s="221">
        <v>3</v>
      </c>
      <c r="E5" s="221">
        <v>4</v>
      </c>
      <c r="F5" s="225">
        <v>4</v>
      </c>
      <c r="G5" s="226" t="s">
        <v>193</v>
      </c>
      <c r="H5" s="227"/>
      <c r="I5" s="227"/>
    </row>
    <row r="6" spans="1:9" ht="18.75" customHeight="1">
      <c r="A6" s="62" t="s">
        <v>192</v>
      </c>
      <c r="B6" s="228">
        <v>6299</v>
      </c>
      <c r="C6" s="228">
        <v>1701</v>
      </c>
      <c r="D6" s="228"/>
      <c r="E6" s="228"/>
      <c r="F6" s="229">
        <f t="shared" ref="F6:F26" si="0">B6+C6</f>
        <v>8000</v>
      </c>
      <c r="G6" s="230" t="e">
        <f>#REF!-#REF!-#REF!</f>
        <v>#REF!</v>
      </c>
      <c r="H6" s="62">
        <v>7000</v>
      </c>
      <c r="I6" s="61" t="s">
        <v>222</v>
      </c>
    </row>
    <row r="7" spans="1:9" ht="19.5" customHeight="1">
      <c r="A7" s="231" t="s">
        <v>191</v>
      </c>
      <c r="B7" s="228">
        <v>89764</v>
      </c>
      <c r="C7" s="228">
        <v>24236</v>
      </c>
      <c r="D7" s="228"/>
      <c r="E7" s="228"/>
      <c r="F7" s="229">
        <f t="shared" si="0"/>
        <v>114000</v>
      </c>
      <c r="G7" s="230" t="e">
        <f>Felújítások!D6-Felújítások!#REF!-Felújítások!F6</f>
        <v>#REF!</v>
      </c>
      <c r="H7" s="62">
        <v>108505</v>
      </c>
      <c r="I7" s="62">
        <v>200</v>
      </c>
    </row>
    <row r="8" spans="1:9" ht="15.95" customHeight="1">
      <c r="A8" s="232" t="s">
        <v>190</v>
      </c>
      <c r="B8" s="233">
        <v>23779</v>
      </c>
      <c r="C8" s="228">
        <v>6421</v>
      </c>
      <c r="D8" s="234"/>
      <c r="E8" s="235"/>
      <c r="F8" s="229">
        <f t="shared" si="0"/>
        <v>30200</v>
      </c>
      <c r="G8" s="230">
        <f t="shared" ref="G8:G24" si="1">C8-E8-F8</f>
        <v>-23779</v>
      </c>
      <c r="H8" s="62">
        <v>28800</v>
      </c>
      <c r="I8" s="62">
        <v>53</v>
      </c>
    </row>
    <row r="9" spans="1:9" ht="15.95" customHeight="1">
      <c r="A9" s="232" t="s">
        <v>189</v>
      </c>
      <c r="B9" s="233">
        <v>30315</v>
      </c>
      <c r="C9" s="233">
        <v>8185</v>
      </c>
      <c r="D9" s="234"/>
      <c r="E9" s="235"/>
      <c r="F9" s="229">
        <f t="shared" si="0"/>
        <v>38500</v>
      </c>
      <c r="G9" s="230">
        <f t="shared" si="1"/>
        <v>-30315</v>
      </c>
      <c r="H9" s="62">
        <v>36503</v>
      </c>
      <c r="I9" s="62"/>
    </row>
    <row r="10" spans="1:9" ht="15.95" customHeight="1">
      <c r="A10" s="232" t="s">
        <v>236</v>
      </c>
      <c r="B10" s="233">
        <v>47244</v>
      </c>
      <c r="C10" s="233">
        <v>12756</v>
      </c>
      <c r="D10" s="234"/>
      <c r="E10" s="235"/>
      <c r="F10" s="229">
        <f t="shared" si="0"/>
        <v>60000</v>
      </c>
      <c r="G10" s="230">
        <f t="shared" si="1"/>
        <v>-47244</v>
      </c>
      <c r="H10" s="62">
        <v>56000</v>
      </c>
      <c r="I10" s="62"/>
    </row>
    <row r="11" spans="1:9" ht="15.95" customHeight="1">
      <c r="A11" s="232" t="s">
        <v>188</v>
      </c>
      <c r="B11" s="233">
        <v>56693</v>
      </c>
      <c r="C11" s="233">
        <v>15307</v>
      </c>
      <c r="D11" s="234"/>
      <c r="E11" s="235"/>
      <c r="F11" s="229">
        <f t="shared" si="0"/>
        <v>72000</v>
      </c>
      <c r="G11" s="230">
        <f t="shared" si="1"/>
        <v>-56693</v>
      </c>
      <c r="H11" s="62">
        <v>1840</v>
      </c>
      <c r="I11" s="62">
        <v>80160</v>
      </c>
    </row>
    <row r="12" spans="1:9" ht="15.95" customHeight="1">
      <c r="A12" s="232" t="s">
        <v>187</v>
      </c>
      <c r="B12" s="233">
        <v>6693</v>
      </c>
      <c r="C12" s="233">
        <v>1807</v>
      </c>
      <c r="D12" s="234"/>
      <c r="E12" s="235"/>
      <c r="F12" s="229">
        <f t="shared" si="0"/>
        <v>8500</v>
      </c>
      <c r="G12" s="230">
        <f t="shared" si="1"/>
        <v>-6693</v>
      </c>
      <c r="H12" s="62">
        <v>7260</v>
      </c>
      <c r="I12" s="62">
        <v>1132</v>
      </c>
    </row>
    <row r="13" spans="1:9" ht="15.95" customHeight="1">
      <c r="A13" s="232" t="s">
        <v>186</v>
      </c>
      <c r="B13" s="233">
        <v>3150</v>
      </c>
      <c r="C13" s="233">
        <v>850</v>
      </c>
      <c r="D13" s="234"/>
      <c r="E13" s="235"/>
      <c r="F13" s="229">
        <f t="shared" si="0"/>
        <v>4000</v>
      </c>
      <c r="G13" s="230">
        <f t="shared" si="1"/>
        <v>-3150</v>
      </c>
      <c r="H13" s="236">
        <v>0</v>
      </c>
      <c r="I13" s="62"/>
    </row>
    <row r="14" spans="1:9" ht="15.95" customHeight="1">
      <c r="A14" s="232" t="s">
        <v>185</v>
      </c>
      <c r="B14" s="233">
        <v>1181</v>
      </c>
      <c r="C14" s="233">
        <v>319</v>
      </c>
      <c r="D14" s="234"/>
      <c r="E14" s="235"/>
      <c r="F14" s="229">
        <f t="shared" si="0"/>
        <v>1500</v>
      </c>
      <c r="G14" s="230">
        <f t="shared" si="1"/>
        <v>-1181</v>
      </c>
      <c r="H14" s="62">
        <v>1400</v>
      </c>
      <c r="I14" s="62"/>
    </row>
    <row r="15" spans="1:9" ht="15.95" customHeight="1">
      <c r="A15" s="232" t="s">
        <v>184</v>
      </c>
      <c r="B15" s="233">
        <v>28346</v>
      </c>
      <c r="C15" s="233">
        <v>7654</v>
      </c>
      <c r="D15" s="234"/>
      <c r="E15" s="235"/>
      <c r="F15" s="229">
        <f t="shared" si="0"/>
        <v>36000</v>
      </c>
      <c r="G15" s="230">
        <f t="shared" si="1"/>
        <v>-28346</v>
      </c>
      <c r="H15" s="62">
        <v>0</v>
      </c>
      <c r="I15" s="61" t="s">
        <v>222</v>
      </c>
    </row>
    <row r="16" spans="1:9" ht="15.95" customHeight="1">
      <c r="A16" s="232" t="s">
        <v>183</v>
      </c>
      <c r="B16" s="233">
        <v>7874</v>
      </c>
      <c r="C16" s="233">
        <v>2126</v>
      </c>
      <c r="D16" s="234"/>
      <c r="E16" s="235"/>
      <c r="F16" s="229">
        <f t="shared" si="0"/>
        <v>10000</v>
      </c>
      <c r="G16" s="230">
        <f t="shared" si="1"/>
        <v>-7874</v>
      </c>
      <c r="H16" s="62">
        <v>16900</v>
      </c>
      <c r="I16" s="61" t="s">
        <v>222</v>
      </c>
    </row>
    <row r="17" spans="1:9" ht="15.95" customHeight="1">
      <c r="A17" s="232" t="s">
        <v>182</v>
      </c>
      <c r="B17" s="233">
        <v>3543</v>
      </c>
      <c r="C17" s="233">
        <v>957</v>
      </c>
      <c r="D17" s="234"/>
      <c r="E17" s="235"/>
      <c r="F17" s="229">
        <f t="shared" si="0"/>
        <v>4500</v>
      </c>
      <c r="G17" s="230">
        <f t="shared" si="1"/>
        <v>-3543</v>
      </c>
      <c r="H17" s="62">
        <v>4300</v>
      </c>
      <c r="I17" s="61" t="s">
        <v>222</v>
      </c>
    </row>
    <row r="18" spans="1:9" ht="15.95" customHeight="1">
      <c r="A18" s="232" t="s">
        <v>181</v>
      </c>
      <c r="B18" s="233">
        <v>15748</v>
      </c>
      <c r="C18" s="233">
        <v>4252</v>
      </c>
      <c r="D18" s="234"/>
      <c r="E18" s="235"/>
      <c r="F18" s="229">
        <f t="shared" si="0"/>
        <v>20000</v>
      </c>
      <c r="G18" s="230">
        <f t="shared" si="1"/>
        <v>-15748</v>
      </c>
      <c r="H18" s="62">
        <v>20000</v>
      </c>
      <c r="I18" s="62"/>
    </row>
    <row r="19" spans="1:9" ht="15.95" customHeight="1">
      <c r="A19" s="232" t="s">
        <v>180</v>
      </c>
      <c r="B19" s="233">
        <v>945</v>
      </c>
      <c r="C19" s="233">
        <v>255</v>
      </c>
      <c r="D19" s="234"/>
      <c r="E19" s="235"/>
      <c r="F19" s="229">
        <f t="shared" si="0"/>
        <v>1200</v>
      </c>
      <c r="G19" s="230">
        <f t="shared" si="1"/>
        <v>-945</v>
      </c>
      <c r="H19" s="236">
        <v>0</v>
      </c>
      <c r="I19" s="62"/>
    </row>
    <row r="20" spans="1:9" ht="15.95" customHeight="1">
      <c r="A20" s="232" t="s">
        <v>179</v>
      </c>
      <c r="B20" s="233">
        <v>709</v>
      </c>
      <c r="C20" s="233">
        <v>191</v>
      </c>
      <c r="D20" s="234"/>
      <c r="E20" s="235"/>
      <c r="F20" s="229">
        <f t="shared" si="0"/>
        <v>900</v>
      </c>
      <c r="G20" s="230">
        <f t="shared" si="1"/>
        <v>-709</v>
      </c>
      <c r="H20" s="236">
        <v>0</v>
      </c>
      <c r="I20" s="62"/>
    </row>
    <row r="21" spans="1:9" s="39" customFormat="1" ht="15.95" customHeight="1">
      <c r="A21" s="232" t="s">
        <v>178</v>
      </c>
      <c r="B21" s="237">
        <v>3150</v>
      </c>
      <c r="C21" s="237">
        <v>850</v>
      </c>
      <c r="D21" s="238"/>
      <c r="E21" s="239"/>
      <c r="F21" s="229">
        <f t="shared" si="0"/>
        <v>4000</v>
      </c>
      <c r="G21" s="240">
        <f t="shared" si="1"/>
        <v>-3150</v>
      </c>
      <c r="H21" s="62">
        <v>3800</v>
      </c>
      <c r="I21" s="62"/>
    </row>
    <row r="22" spans="1:9" ht="15.95" customHeight="1">
      <c r="A22" s="232" t="s">
        <v>177</v>
      </c>
      <c r="B22" s="233">
        <v>1575</v>
      </c>
      <c r="C22" s="233">
        <v>425</v>
      </c>
      <c r="D22" s="234"/>
      <c r="E22" s="235"/>
      <c r="F22" s="229">
        <f t="shared" si="0"/>
        <v>2000</v>
      </c>
      <c r="G22" s="230">
        <f t="shared" si="1"/>
        <v>-1575</v>
      </c>
      <c r="H22" s="62">
        <v>1560</v>
      </c>
      <c r="I22" s="62"/>
    </row>
    <row r="23" spans="1:9" ht="15.95" customHeight="1">
      <c r="A23" s="232" t="s">
        <v>176</v>
      </c>
      <c r="B23" s="233">
        <v>1196</v>
      </c>
      <c r="C23" s="233">
        <v>323</v>
      </c>
      <c r="D23" s="234"/>
      <c r="E23" s="235"/>
      <c r="F23" s="229">
        <f t="shared" si="0"/>
        <v>1519</v>
      </c>
      <c r="G23" s="230">
        <f t="shared" si="1"/>
        <v>-1196</v>
      </c>
      <c r="H23" s="62">
        <v>1250</v>
      </c>
      <c r="I23" s="62"/>
    </row>
    <row r="24" spans="1:9" ht="15.95" customHeight="1">
      <c r="A24" s="232" t="s">
        <v>175</v>
      </c>
      <c r="B24" s="233">
        <v>1231</v>
      </c>
      <c r="C24" s="233">
        <v>333</v>
      </c>
      <c r="D24" s="234"/>
      <c r="E24" s="235"/>
      <c r="F24" s="229">
        <f t="shared" si="0"/>
        <v>1564</v>
      </c>
      <c r="G24" s="230">
        <f t="shared" si="1"/>
        <v>-1231</v>
      </c>
      <c r="H24" s="62">
        <v>1400</v>
      </c>
      <c r="I24" s="61" t="s">
        <v>222</v>
      </c>
    </row>
    <row r="25" spans="1:9" ht="15.95" customHeight="1">
      <c r="A25" s="232" t="s">
        <v>174</v>
      </c>
      <c r="B25" s="233">
        <v>44095</v>
      </c>
      <c r="C25" s="233">
        <v>11905</v>
      </c>
      <c r="D25" s="234"/>
      <c r="E25" s="235"/>
      <c r="F25" s="229">
        <f t="shared" si="0"/>
        <v>56000</v>
      </c>
      <c r="G25" s="230"/>
      <c r="H25" s="236">
        <v>0</v>
      </c>
      <c r="I25" s="229"/>
    </row>
    <row r="26" spans="1:9" ht="15.95" customHeight="1">
      <c r="A26" s="232" t="s">
        <v>173</v>
      </c>
      <c r="B26" s="233">
        <v>2900</v>
      </c>
      <c r="C26" s="233">
        <v>783</v>
      </c>
      <c r="D26" s="234"/>
      <c r="E26" s="235"/>
      <c r="F26" s="229">
        <f t="shared" si="0"/>
        <v>3683</v>
      </c>
      <c r="G26" s="230"/>
      <c r="H26" s="62">
        <v>3683</v>
      </c>
      <c r="I26" s="62"/>
    </row>
    <row r="27" spans="1:9" ht="15.95" customHeight="1">
      <c r="A27" s="232"/>
      <c r="B27" s="233"/>
      <c r="C27" s="233"/>
      <c r="D27" s="234"/>
      <c r="E27" s="235"/>
      <c r="F27" s="229"/>
      <c r="G27" s="230"/>
      <c r="H27" s="62"/>
      <c r="I27" s="62"/>
    </row>
    <row r="28" spans="1:9" s="38" customFormat="1" ht="18" customHeight="1">
      <c r="A28" s="241" t="s">
        <v>172</v>
      </c>
      <c r="B28" s="242">
        <f>SUM(B6:B27)</f>
        <v>376430</v>
      </c>
      <c r="C28" s="242">
        <f>SUM(C6:C27)</f>
        <v>101636</v>
      </c>
      <c r="D28" s="243"/>
      <c r="E28" s="242">
        <f>SUM(E6:E23)</f>
        <v>0</v>
      </c>
      <c r="F28" s="244">
        <f>SUM(F6:F27)</f>
        <v>478066</v>
      </c>
      <c r="G28" s="245" t="e">
        <f>SUM(G6:G24)</f>
        <v>#REF!</v>
      </c>
      <c r="H28" s="246">
        <f>SUM(H6:H27)</f>
        <v>300201</v>
      </c>
      <c r="I28" s="246">
        <f>SUM(I7:I12)</f>
        <v>81545</v>
      </c>
    </row>
  </sheetData>
  <mergeCells count="2">
    <mergeCell ref="B2:F2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2" sqref="B2"/>
    </sheetView>
  </sheetViews>
  <sheetFormatPr defaultRowHeight="15"/>
  <cols>
    <col min="1" max="1" width="29.7109375" customWidth="1"/>
    <col min="2" max="4" width="15.140625" customWidth="1"/>
  </cols>
  <sheetData>
    <row r="1" spans="1:4">
      <c r="B1" s="284" t="s">
        <v>356</v>
      </c>
      <c r="C1" s="284"/>
      <c r="D1" s="284"/>
    </row>
    <row r="2" spans="1:4">
      <c r="D2" s="21"/>
    </row>
    <row r="3" spans="1:4">
      <c r="D3" s="271" t="s">
        <v>326</v>
      </c>
    </row>
    <row r="4" spans="1:4" ht="18.75">
      <c r="A4" s="294" t="s">
        <v>218</v>
      </c>
      <c r="B4" s="295"/>
      <c r="C4" s="295"/>
      <c r="D4" s="296"/>
    </row>
    <row r="5" spans="1:4" ht="45">
      <c r="A5" s="24" t="s">
        <v>133</v>
      </c>
      <c r="B5" s="3" t="s">
        <v>219</v>
      </c>
      <c r="C5" s="3" t="s">
        <v>220</v>
      </c>
      <c r="D5" s="3" t="s">
        <v>209</v>
      </c>
    </row>
    <row r="6" spans="1:4">
      <c r="A6" s="198" t="s">
        <v>134</v>
      </c>
      <c r="B6" s="4">
        <v>85000</v>
      </c>
      <c r="C6" s="247">
        <v>91000</v>
      </c>
      <c r="D6" s="4">
        <v>91509</v>
      </c>
    </row>
    <row r="7" spans="1:4">
      <c r="A7" s="198" t="s">
        <v>135</v>
      </c>
      <c r="B7" s="4">
        <v>65000</v>
      </c>
      <c r="C7" s="247">
        <v>71854</v>
      </c>
      <c r="D7" s="4">
        <v>71854</v>
      </c>
    </row>
    <row r="8" spans="1:4">
      <c r="A8" s="198" t="s">
        <v>136</v>
      </c>
      <c r="B8" s="4"/>
      <c r="C8" s="247">
        <v>31000</v>
      </c>
      <c r="D8" s="4">
        <v>30921</v>
      </c>
    </row>
    <row r="9" spans="1:4">
      <c r="A9" s="198" t="s">
        <v>137</v>
      </c>
      <c r="B9" s="4"/>
      <c r="C9" s="247">
        <v>329628</v>
      </c>
      <c r="D9" s="4">
        <v>329628</v>
      </c>
    </row>
    <row r="10" spans="1:4">
      <c r="A10" s="198" t="s">
        <v>138</v>
      </c>
      <c r="B10" s="4">
        <v>9000</v>
      </c>
      <c r="C10" s="247">
        <v>1000</v>
      </c>
      <c r="D10" s="4">
        <v>3991</v>
      </c>
    </row>
    <row r="11" spans="1:4">
      <c r="A11" s="198" t="s">
        <v>139</v>
      </c>
      <c r="B11" s="4"/>
      <c r="C11" s="247">
        <v>4000</v>
      </c>
      <c r="D11" s="4">
        <v>814</v>
      </c>
    </row>
    <row r="12" spans="1:4">
      <c r="A12" s="198" t="s">
        <v>140</v>
      </c>
      <c r="B12" s="4"/>
      <c r="C12" s="247"/>
      <c r="D12" s="4"/>
    </row>
    <row r="13" spans="1:4">
      <c r="A13" s="198" t="s">
        <v>141</v>
      </c>
      <c r="B13" s="4">
        <v>360000</v>
      </c>
      <c r="C13" s="247">
        <v>809</v>
      </c>
      <c r="D13" s="4">
        <v>574</v>
      </c>
    </row>
    <row r="14" spans="1:4">
      <c r="A14" s="198" t="s">
        <v>142</v>
      </c>
      <c r="B14" s="4">
        <v>23000</v>
      </c>
      <c r="C14" s="247">
        <v>14210</v>
      </c>
      <c r="D14" s="4">
        <v>14210</v>
      </c>
    </row>
    <row r="15" spans="1:4">
      <c r="A15" s="5" t="s">
        <v>143</v>
      </c>
      <c r="B15" s="6">
        <f>SUM(B6:B14)</f>
        <v>542000</v>
      </c>
      <c r="C15" s="22">
        <f>SUM(C6:C14)</f>
        <v>543501</v>
      </c>
      <c r="D15" s="6">
        <f>SUM(D6:D14)</f>
        <v>543501</v>
      </c>
    </row>
  </sheetData>
  <mergeCells count="2">
    <mergeCell ref="A4:D4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2" sqref="A2:D2"/>
    </sheetView>
  </sheetViews>
  <sheetFormatPr defaultRowHeight="15"/>
  <cols>
    <col min="1" max="1" width="65.140625" customWidth="1"/>
    <col min="2" max="4" width="12.5703125" customWidth="1"/>
  </cols>
  <sheetData>
    <row r="1" spans="1:5">
      <c r="A1" s="284" t="s">
        <v>357</v>
      </c>
      <c r="B1" s="284"/>
      <c r="C1" s="284"/>
      <c r="D1" s="284"/>
    </row>
    <row r="2" spans="1:5">
      <c r="A2" s="297"/>
      <c r="B2" s="297"/>
      <c r="C2" s="297"/>
      <c r="D2" s="297"/>
      <c r="E2" s="31"/>
    </row>
    <row r="3" spans="1:5" ht="47.25" customHeight="1" thickBot="1">
      <c r="A3" s="248" t="s">
        <v>171</v>
      </c>
      <c r="B3" s="248"/>
      <c r="C3" s="248"/>
      <c r="D3" s="249" t="s">
        <v>170</v>
      </c>
      <c r="E3" s="31"/>
    </row>
    <row r="4" spans="1:5" ht="37.5" customHeight="1">
      <c r="A4" s="250" t="s">
        <v>169</v>
      </c>
      <c r="B4" s="251" t="s">
        <v>223</v>
      </c>
      <c r="C4" s="251" t="s">
        <v>224</v>
      </c>
      <c r="D4" s="252" t="s">
        <v>225</v>
      </c>
      <c r="E4" s="33"/>
    </row>
    <row r="5" spans="1:5" ht="15" customHeight="1" thickBot="1">
      <c r="A5" s="253">
        <v>1</v>
      </c>
      <c r="B5" s="254">
        <v>2</v>
      </c>
      <c r="C5" s="254">
        <v>3</v>
      </c>
      <c r="D5" s="255">
        <v>4</v>
      </c>
      <c r="E5" s="32"/>
    </row>
    <row r="6" spans="1:5" ht="15" customHeight="1">
      <c r="A6" s="256" t="s">
        <v>168</v>
      </c>
      <c r="B6" s="257">
        <v>86526</v>
      </c>
      <c r="C6" s="257">
        <v>83526</v>
      </c>
      <c r="D6" s="258">
        <v>83526</v>
      </c>
      <c r="E6" s="31"/>
    </row>
    <row r="7" spans="1:5" ht="15" customHeight="1">
      <c r="A7" s="259" t="s">
        <v>167</v>
      </c>
      <c r="B7" s="260">
        <v>153656</v>
      </c>
      <c r="C7" s="260">
        <v>151552</v>
      </c>
      <c r="D7" s="261">
        <v>151552</v>
      </c>
      <c r="E7" s="31"/>
    </row>
    <row r="8" spans="1:5" ht="15" customHeight="1">
      <c r="A8" s="259" t="s">
        <v>166</v>
      </c>
      <c r="B8" s="260">
        <v>35447</v>
      </c>
      <c r="C8" s="260">
        <v>35800</v>
      </c>
      <c r="D8" s="261">
        <v>35800</v>
      </c>
      <c r="E8" s="31"/>
    </row>
    <row r="9" spans="1:5" ht="15" customHeight="1">
      <c r="A9" s="259" t="s">
        <v>165</v>
      </c>
      <c r="B9" s="260">
        <v>8130</v>
      </c>
      <c r="C9" s="260">
        <v>8130</v>
      </c>
      <c r="D9" s="261">
        <v>8130</v>
      </c>
      <c r="E9" s="31"/>
    </row>
    <row r="10" spans="1:5" ht="15" customHeight="1">
      <c r="A10" s="259" t="s">
        <v>164</v>
      </c>
      <c r="B10" s="260">
        <v>1015</v>
      </c>
      <c r="C10" s="260">
        <v>76073</v>
      </c>
      <c r="D10" s="261">
        <v>76073</v>
      </c>
      <c r="E10" s="31"/>
    </row>
    <row r="11" spans="1:5" ht="15" customHeight="1">
      <c r="A11" s="259" t="s">
        <v>163</v>
      </c>
      <c r="B11" s="260"/>
      <c r="C11" s="260">
        <v>3502</v>
      </c>
      <c r="D11" s="261">
        <v>3502</v>
      </c>
      <c r="E11" s="31"/>
    </row>
    <row r="12" spans="1:5" ht="15" customHeight="1">
      <c r="A12" s="262" t="s">
        <v>162</v>
      </c>
      <c r="B12" s="263"/>
      <c r="C12" s="263">
        <v>9</v>
      </c>
      <c r="D12" s="264">
        <v>9</v>
      </c>
      <c r="E12" s="31"/>
    </row>
    <row r="13" spans="1:5" ht="15" customHeight="1">
      <c r="A13" s="259" t="s">
        <v>161</v>
      </c>
      <c r="B13" s="260">
        <v>28636</v>
      </c>
      <c r="C13" s="260">
        <v>29768</v>
      </c>
      <c r="D13" s="261">
        <v>29768</v>
      </c>
      <c r="E13" s="31"/>
    </row>
    <row r="14" spans="1:5" ht="15" customHeight="1" thickBot="1">
      <c r="A14" s="265" t="s">
        <v>160</v>
      </c>
      <c r="B14" s="266">
        <v>100000</v>
      </c>
      <c r="C14" s="266">
        <v>612092</v>
      </c>
      <c r="D14" s="267">
        <v>612092</v>
      </c>
      <c r="E14" s="31"/>
    </row>
    <row r="15" spans="1:5" ht="15.75" thickBot="1">
      <c r="A15" s="268" t="s">
        <v>129</v>
      </c>
      <c r="B15" s="269">
        <f>SUM(B6:B14)</f>
        <v>413410</v>
      </c>
      <c r="C15" s="269">
        <f>SUM(C6:C14)</f>
        <v>1000452</v>
      </c>
      <c r="D15" s="270">
        <f>SUM(D6:D14)</f>
        <v>1000452</v>
      </c>
      <c r="E15" s="31"/>
    </row>
    <row r="16" spans="1:5">
      <c r="A16" s="31"/>
      <c r="B16" s="31"/>
      <c r="C16" s="31"/>
      <c r="D16" s="31"/>
      <c r="E16" s="31"/>
    </row>
    <row r="17" spans="1:5">
      <c r="A17" s="31"/>
      <c r="B17" s="31"/>
      <c r="C17" s="31"/>
      <c r="D17" s="31"/>
      <c r="E17" s="31"/>
    </row>
    <row r="18" spans="1:5">
      <c r="A18" s="31"/>
      <c r="B18" s="31"/>
      <c r="C18" s="31"/>
      <c r="D18" s="31"/>
      <c r="E18" s="31"/>
    </row>
    <row r="19" spans="1:5">
      <c r="A19" s="31"/>
      <c r="B19" s="31"/>
      <c r="C19" s="31"/>
      <c r="D19" s="31"/>
      <c r="E19" s="31"/>
    </row>
  </sheetData>
  <mergeCells count="2">
    <mergeCell ref="A2:D2"/>
    <mergeCell ref="A1:D1"/>
  </mergeCells>
  <pageMargins left="0.7" right="0.7" top="0.75" bottom="0.75" header="0.3" footer="0.3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selection activeCell="K6" sqref="K5:K6"/>
    </sheetView>
  </sheetViews>
  <sheetFormatPr defaultRowHeight="15"/>
  <cols>
    <col min="1" max="1" width="5.140625" customWidth="1"/>
    <col min="2" max="2" width="44.28515625" customWidth="1"/>
    <col min="3" max="3" width="7.85546875" customWidth="1"/>
    <col min="4" max="4" width="12.42578125" customWidth="1"/>
    <col min="5" max="5" width="12.42578125" hidden="1" customWidth="1"/>
    <col min="6" max="6" width="12.42578125" bestFit="1" customWidth="1"/>
    <col min="7" max="7" width="12.42578125" customWidth="1"/>
  </cols>
  <sheetData>
    <row r="1" spans="1:7">
      <c r="C1" s="284" t="s">
        <v>358</v>
      </c>
      <c r="D1" s="284"/>
      <c r="E1" s="284"/>
      <c r="F1" s="284"/>
      <c r="G1" s="284"/>
    </row>
    <row r="2" spans="1:7" s="1" customFormat="1" ht="22.5" customHeight="1">
      <c r="A2" s="298" t="s">
        <v>341</v>
      </c>
      <c r="B2" s="299"/>
      <c r="C2" s="299"/>
      <c r="D2" s="299"/>
      <c r="E2" s="299"/>
      <c r="F2" s="299"/>
      <c r="G2" s="300"/>
    </row>
    <row r="3" spans="1:7">
      <c r="A3" s="298" t="s">
        <v>66</v>
      </c>
      <c r="B3" s="299"/>
      <c r="C3" s="299"/>
      <c r="D3" s="299"/>
      <c r="E3" s="299"/>
      <c r="F3" s="299"/>
      <c r="G3" s="300"/>
    </row>
    <row r="4" spans="1:7" ht="33.75" customHeight="1">
      <c r="A4" s="2"/>
      <c r="B4" s="24" t="s">
        <v>0</v>
      </c>
      <c r="C4" s="24" t="s">
        <v>1</v>
      </c>
      <c r="D4" s="3" t="s">
        <v>208</v>
      </c>
      <c r="E4" s="3" t="s">
        <v>151</v>
      </c>
      <c r="F4" s="3" t="s">
        <v>152</v>
      </c>
      <c r="G4" s="59" t="s">
        <v>209</v>
      </c>
    </row>
    <row r="5" spans="1:7">
      <c r="A5" s="2" t="s">
        <v>2</v>
      </c>
      <c r="B5" s="2" t="s">
        <v>24</v>
      </c>
      <c r="C5" s="2" t="s">
        <v>25</v>
      </c>
      <c r="D5" s="4">
        <v>83526</v>
      </c>
      <c r="E5" s="4"/>
      <c r="F5" s="4">
        <v>83526</v>
      </c>
      <c r="G5" s="4">
        <v>83526</v>
      </c>
    </row>
    <row r="6" spans="1:7">
      <c r="A6" s="2" t="s">
        <v>3</v>
      </c>
      <c r="B6" s="2" t="s">
        <v>26</v>
      </c>
      <c r="C6" s="2" t="s">
        <v>29</v>
      </c>
      <c r="D6" s="4">
        <v>153656</v>
      </c>
      <c r="E6" s="4"/>
      <c r="F6" s="4">
        <v>151552</v>
      </c>
      <c r="G6" s="4">
        <v>151552</v>
      </c>
    </row>
    <row r="7" spans="1:7">
      <c r="A7" s="2" t="s">
        <v>4</v>
      </c>
      <c r="B7" s="2" t="s">
        <v>27</v>
      </c>
      <c r="C7" s="2" t="s">
        <v>30</v>
      </c>
      <c r="D7" s="4">
        <v>35447</v>
      </c>
      <c r="E7" s="4"/>
      <c r="F7" s="4">
        <v>35800</v>
      </c>
      <c r="G7" s="4">
        <v>35800</v>
      </c>
    </row>
    <row r="8" spans="1:7">
      <c r="A8" s="2" t="s">
        <v>5</v>
      </c>
      <c r="B8" s="2" t="s">
        <v>28</v>
      </c>
      <c r="C8" s="2" t="s">
        <v>31</v>
      </c>
      <c r="D8" s="4">
        <v>8130</v>
      </c>
      <c r="E8" s="4"/>
      <c r="F8" s="4">
        <v>8130</v>
      </c>
      <c r="G8" s="4">
        <v>8130</v>
      </c>
    </row>
    <row r="9" spans="1:7">
      <c r="A9" s="2" t="s">
        <v>6</v>
      </c>
      <c r="B9" s="2" t="s">
        <v>32</v>
      </c>
      <c r="C9" s="2" t="s">
        <v>33</v>
      </c>
      <c r="D9" s="4">
        <v>1015</v>
      </c>
      <c r="E9" s="4"/>
      <c r="F9" s="4">
        <v>76073</v>
      </c>
      <c r="G9" s="4">
        <v>76073</v>
      </c>
    </row>
    <row r="10" spans="1:7">
      <c r="A10" s="2" t="s">
        <v>7</v>
      </c>
      <c r="B10" s="2" t="s">
        <v>34</v>
      </c>
      <c r="C10" s="2" t="s">
        <v>35</v>
      </c>
      <c r="D10" s="4"/>
      <c r="E10" s="4"/>
      <c r="F10" s="4">
        <v>3502</v>
      </c>
      <c r="G10" s="4">
        <v>3502</v>
      </c>
    </row>
    <row r="11" spans="1:7">
      <c r="A11" s="2"/>
      <c r="B11" s="2" t="s">
        <v>153</v>
      </c>
      <c r="C11" s="2" t="s">
        <v>154</v>
      </c>
      <c r="D11" s="4"/>
      <c r="E11" s="4"/>
      <c r="F11" s="4">
        <v>9</v>
      </c>
      <c r="G11" s="4">
        <v>9</v>
      </c>
    </row>
    <row r="12" spans="1:7">
      <c r="A12" s="2"/>
      <c r="B12" s="2" t="s">
        <v>155</v>
      </c>
      <c r="C12" s="2" t="s">
        <v>156</v>
      </c>
      <c r="D12" s="4">
        <v>28636</v>
      </c>
      <c r="E12" s="4"/>
      <c r="F12" s="4">
        <v>29768</v>
      </c>
      <c r="G12" s="4">
        <v>29768</v>
      </c>
    </row>
    <row r="13" spans="1:7">
      <c r="A13" s="5" t="s">
        <v>8</v>
      </c>
      <c r="B13" s="5" t="s">
        <v>36</v>
      </c>
      <c r="C13" s="5" t="s">
        <v>37</v>
      </c>
      <c r="D13" s="6">
        <f>SUM(D5:D10)</f>
        <v>281774</v>
      </c>
      <c r="E13" s="6">
        <v>378068</v>
      </c>
      <c r="F13" s="6">
        <f>SUM(F5:F10)</f>
        <v>358583</v>
      </c>
      <c r="G13" s="6">
        <f>SUM(G5:G10)</f>
        <v>358583</v>
      </c>
    </row>
    <row r="14" spans="1:7">
      <c r="A14" s="2" t="s">
        <v>9</v>
      </c>
      <c r="B14" s="2" t="s">
        <v>40</v>
      </c>
      <c r="C14" s="2" t="s">
        <v>38</v>
      </c>
      <c r="D14" s="6">
        <f>SUM(D12:D13)</f>
        <v>310410</v>
      </c>
      <c r="E14" s="6"/>
      <c r="F14" s="6">
        <v>388360</v>
      </c>
      <c r="G14" s="6">
        <f>SUM(G11:G13)</f>
        <v>388360</v>
      </c>
    </row>
    <row r="15" spans="1:7">
      <c r="A15" s="2" t="s">
        <v>10</v>
      </c>
      <c r="B15" s="2" t="s">
        <v>39</v>
      </c>
      <c r="C15" s="2" t="s">
        <v>41</v>
      </c>
      <c r="D15" s="4">
        <v>100000</v>
      </c>
      <c r="E15" s="4">
        <v>612092</v>
      </c>
      <c r="F15" s="4">
        <v>612092</v>
      </c>
      <c r="G15" s="4">
        <v>612092</v>
      </c>
    </row>
    <row r="16" spans="1:7">
      <c r="A16" s="2" t="s">
        <v>11</v>
      </c>
      <c r="B16" s="2" t="s">
        <v>42</v>
      </c>
      <c r="C16" s="2" t="s">
        <v>43</v>
      </c>
      <c r="D16" s="4">
        <v>542000</v>
      </c>
      <c r="E16" s="4">
        <v>542000</v>
      </c>
      <c r="F16" s="4">
        <v>543501</v>
      </c>
      <c r="G16" s="4">
        <v>543501</v>
      </c>
    </row>
    <row r="17" spans="1:7">
      <c r="A17" s="2" t="s">
        <v>12</v>
      </c>
      <c r="B17" s="2" t="s">
        <v>44</v>
      </c>
      <c r="C17" s="2" t="s">
        <v>45</v>
      </c>
      <c r="D17" s="4">
        <v>73300</v>
      </c>
      <c r="E17" s="4">
        <v>162311</v>
      </c>
      <c r="F17" s="29">
        <v>72043</v>
      </c>
      <c r="G17" s="4">
        <v>55750</v>
      </c>
    </row>
    <row r="18" spans="1:7">
      <c r="A18" s="2" t="s">
        <v>13</v>
      </c>
      <c r="B18" s="2" t="s">
        <v>46</v>
      </c>
      <c r="C18" s="2" t="s">
        <v>47</v>
      </c>
      <c r="D18" s="4"/>
      <c r="E18" s="4">
        <v>1519</v>
      </c>
      <c r="F18" s="30">
        <v>66150</v>
      </c>
      <c r="G18" s="4">
        <v>43</v>
      </c>
    </row>
    <row r="19" spans="1:7">
      <c r="A19" s="2" t="s">
        <v>14</v>
      </c>
      <c r="B19" s="2" t="s">
        <v>48</v>
      </c>
      <c r="C19" s="2" t="s">
        <v>49</v>
      </c>
      <c r="D19" s="4">
        <v>10000</v>
      </c>
      <c r="E19" s="4">
        <v>10000</v>
      </c>
      <c r="F19" s="4">
        <v>2371</v>
      </c>
      <c r="G19" s="4">
        <v>1923</v>
      </c>
    </row>
    <row r="20" spans="1:7">
      <c r="A20" s="2" t="s">
        <v>15</v>
      </c>
      <c r="B20" s="2" t="s">
        <v>50</v>
      </c>
      <c r="C20" s="2" t="s">
        <v>51</v>
      </c>
      <c r="D20" s="4"/>
      <c r="E20" s="4"/>
      <c r="F20" s="4"/>
      <c r="G20" s="4"/>
    </row>
    <row r="21" spans="1:7">
      <c r="A21" s="5" t="s">
        <v>16</v>
      </c>
      <c r="B21" s="5" t="s">
        <v>52</v>
      </c>
      <c r="C21" s="5" t="s">
        <v>53</v>
      </c>
      <c r="D21" s="6">
        <f>SUM(D15:D20)</f>
        <v>725300</v>
      </c>
      <c r="E21" s="6">
        <f>SUM(E14:E20)</f>
        <v>1327922</v>
      </c>
      <c r="F21" s="6">
        <f>SUM(F14:F20)</f>
        <v>1684517</v>
      </c>
      <c r="G21" s="4">
        <v>1601669</v>
      </c>
    </row>
    <row r="22" spans="1:7">
      <c r="A22" s="2" t="s">
        <v>17</v>
      </c>
      <c r="B22" s="2" t="s">
        <v>54</v>
      </c>
      <c r="C22" s="2" t="s">
        <v>55</v>
      </c>
      <c r="D22" s="4"/>
      <c r="E22" s="4"/>
      <c r="F22" s="4"/>
      <c r="G22" s="4"/>
    </row>
    <row r="23" spans="1:7">
      <c r="A23" s="2" t="s">
        <v>18</v>
      </c>
      <c r="B23" s="2" t="s">
        <v>56</v>
      </c>
      <c r="C23" s="2" t="s">
        <v>57</v>
      </c>
      <c r="D23" s="4"/>
      <c r="E23" s="4"/>
      <c r="F23" s="4"/>
      <c r="G23" s="4"/>
    </row>
    <row r="24" spans="1:7">
      <c r="A24" s="2" t="s">
        <v>19</v>
      </c>
      <c r="B24" s="2" t="s">
        <v>58</v>
      </c>
      <c r="C24" s="2" t="s">
        <v>59</v>
      </c>
      <c r="D24" s="4">
        <v>485000</v>
      </c>
      <c r="E24" s="4">
        <v>485000</v>
      </c>
      <c r="F24" s="30">
        <v>513106</v>
      </c>
      <c r="G24" s="4">
        <v>513106</v>
      </c>
    </row>
    <row r="25" spans="1:7">
      <c r="A25" s="2" t="s">
        <v>20</v>
      </c>
      <c r="B25" s="2" t="s">
        <v>60</v>
      </c>
      <c r="C25" s="2" t="s">
        <v>62</v>
      </c>
      <c r="D25" s="4"/>
      <c r="E25" s="4"/>
      <c r="F25" s="4">
        <v>8453</v>
      </c>
      <c r="G25" s="4">
        <v>8453</v>
      </c>
    </row>
    <row r="26" spans="1:7">
      <c r="A26" s="2" t="s">
        <v>21</v>
      </c>
      <c r="B26" s="2" t="s">
        <v>61</v>
      </c>
      <c r="C26" s="2" t="s">
        <v>63</v>
      </c>
      <c r="D26" s="4"/>
      <c r="E26" s="4"/>
      <c r="F26" s="4"/>
      <c r="G26" s="4"/>
    </row>
    <row r="27" spans="1:7">
      <c r="A27" s="5" t="s">
        <v>22</v>
      </c>
      <c r="B27" s="5" t="s">
        <v>64</v>
      </c>
      <c r="C27" s="5" t="s">
        <v>65</v>
      </c>
      <c r="D27" s="6">
        <f>SUM(D24:D26)</f>
        <v>485000</v>
      </c>
      <c r="E27" s="6">
        <f>SUM(E24:E26)</f>
        <v>485000</v>
      </c>
      <c r="F27" s="6">
        <f>SUM(F24:F26)</f>
        <v>521559</v>
      </c>
      <c r="G27" s="4">
        <f>SUM(G24:G26)</f>
        <v>521559</v>
      </c>
    </row>
    <row r="28" spans="1:7">
      <c r="A28" s="2"/>
      <c r="B28" s="5" t="s">
        <v>23</v>
      </c>
      <c r="C28" s="5"/>
      <c r="D28" s="6">
        <f>SUM(D27,D21,D14)</f>
        <v>1520710</v>
      </c>
      <c r="E28" s="6">
        <f>SUM(E27,E21,E13)</f>
        <v>2190990</v>
      </c>
      <c r="F28" s="6">
        <f>SUM(F27,F21)</f>
        <v>2206076</v>
      </c>
      <c r="G28" s="6">
        <v>2123228</v>
      </c>
    </row>
    <row r="29" spans="1:7">
      <c r="A29" s="298" t="s">
        <v>67</v>
      </c>
      <c r="B29" s="299"/>
      <c r="C29" s="299"/>
      <c r="D29" s="299"/>
      <c r="E29" s="299"/>
      <c r="F29" s="299"/>
      <c r="G29" s="300"/>
    </row>
    <row r="30" spans="1:7">
      <c r="A30" s="2" t="s">
        <v>68</v>
      </c>
      <c r="B30" s="2" t="s">
        <v>79</v>
      </c>
      <c r="C30" s="2" t="s">
        <v>94</v>
      </c>
      <c r="D30" s="4">
        <v>28600</v>
      </c>
      <c r="E30" s="4"/>
      <c r="F30" s="4">
        <v>25696</v>
      </c>
      <c r="G30" s="4">
        <v>25666</v>
      </c>
    </row>
    <row r="31" spans="1:7">
      <c r="A31" s="2" t="s">
        <v>20</v>
      </c>
      <c r="B31" s="2" t="s">
        <v>80</v>
      </c>
      <c r="C31" s="2" t="s">
        <v>95</v>
      </c>
      <c r="D31" s="4"/>
      <c r="E31" s="4"/>
      <c r="F31" s="4">
        <v>3644</v>
      </c>
      <c r="G31" s="4">
        <v>3641</v>
      </c>
    </row>
    <row r="32" spans="1:7">
      <c r="A32" s="5" t="s">
        <v>10</v>
      </c>
      <c r="B32" s="5" t="s">
        <v>81</v>
      </c>
      <c r="C32" s="5" t="s">
        <v>96</v>
      </c>
      <c r="D32" s="6">
        <f>SUM(D30:D31)</f>
        <v>28600</v>
      </c>
      <c r="E32" s="6">
        <v>32211</v>
      </c>
      <c r="F32" s="6">
        <f>SUM(F30:F31)</f>
        <v>29340</v>
      </c>
      <c r="G32" s="6">
        <f>SUM(G30:G31)</f>
        <v>29307</v>
      </c>
    </row>
    <row r="33" spans="1:7">
      <c r="A33" s="2" t="s">
        <v>69</v>
      </c>
      <c r="B33" s="2" t="s">
        <v>82</v>
      </c>
      <c r="C33" s="2" t="s">
        <v>97</v>
      </c>
      <c r="D33" s="4">
        <v>6214</v>
      </c>
      <c r="E33" s="4">
        <v>7146</v>
      </c>
      <c r="F33" s="4">
        <v>7240</v>
      </c>
      <c r="G33" s="4">
        <v>7240</v>
      </c>
    </row>
    <row r="34" spans="1:7">
      <c r="A34" s="2" t="s">
        <v>70</v>
      </c>
      <c r="B34" s="2" t="s">
        <v>83</v>
      </c>
      <c r="C34" s="2" t="s">
        <v>98</v>
      </c>
      <c r="D34" s="4">
        <v>205800</v>
      </c>
      <c r="E34" s="4">
        <v>224822</v>
      </c>
      <c r="F34" s="4">
        <v>162729</v>
      </c>
      <c r="G34" s="4">
        <v>155887</v>
      </c>
    </row>
    <row r="35" spans="1:7">
      <c r="A35" s="2" t="s">
        <v>14</v>
      </c>
      <c r="B35" s="2" t="s">
        <v>84</v>
      </c>
      <c r="C35" s="2" t="s">
        <v>99</v>
      </c>
      <c r="D35" s="4">
        <v>37372</v>
      </c>
      <c r="E35" s="4">
        <v>25211</v>
      </c>
      <c r="F35" s="4">
        <v>22015</v>
      </c>
      <c r="G35" s="4">
        <v>21413</v>
      </c>
    </row>
    <row r="36" spans="1:7">
      <c r="A36" s="2" t="s">
        <v>71</v>
      </c>
      <c r="B36" s="2" t="s">
        <v>144</v>
      </c>
      <c r="C36" s="2" t="s">
        <v>100</v>
      </c>
      <c r="D36" s="4">
        <v>446336</v>
      </c>
      <c r="E36" s="4">
        <v>628791</v>
      </c>
      <c r="F36" s="4">
        <v>339190</v>
      </c>
      <c r="G36" s="4">
        <v>251938</v>
      </c>
    </row>
    <row r="37" spans="1:7">
      <c r="A37" s="2" t="s">
        <v>72</v>
      </c>
      <c r="B37" s="2" t="s">
        <v>86</v>
      </c>
      <c r="C37" s="2" t="s">
        <v>101</v>
      </c>
      <c r="D37" s="4">
        <v>383550</v>
      </c>
      <c r="E37" s="4">
        <v>478066</v>
      </c>
      <c r="F37" s="4">
        <v>394950</v>
      </c>
      <c r="G37" s="4">
        <v>300201</v>
      </c>
    </row>
    <row r="38" spans="1:7">
      <c r="A38" s="2" t="s">
        <v>73</v>
      </c>
      <c r="B38" s="2" t="s">
        <v>87</v>
      </c>
      <c r="C38" s="2" t="s">
        <v>102</v>
      </c>
      <c r="D38" s="4">
        <v>30770</v>
      </c>
      <c r="E38" s="4">
        <v>72560</v>
      </c>
      <c r="F38" s="4">
        <v>18500</v>
      </c>
      <c r="G38" s="4">
        <v>11605</v>
      </c>
    </row>
    <row r="39" spans="1:7">
      <c r="A39" s="2" t="s">
        <v>74</v>
      </c>
      <c r="B39" s="2" t="s">
        <v>88</v>
      </c>
      <c r="C39" s="2" t="s">
        <v>103</v>
      </c>
      <c r="D39" s="4"/>
      <c r="E39" s="4">
        <v>210091</v>
      </c>
      <c r="F39" s="4">
        <v>100</v>
      </c>
      <c r="G39" s="4">
        <v>100</v>
      </c>
    </row>
    <row r="40" spans="1:7">
      <c r="A40" s="5" t="s">
        <v>75</v>
      </c>
      <c r="B40" s="5" t="s">
        <v>123</v>
      </c>
      <c r="C40" s="5" t="s">
        <v>78</v>
      </c>
      <c r="D40" s="6">
        <f>SUM(D32:D39)</f>
        <v>1138642</v>
      </c>
      <c r="E40" s="6">
        <f>SUM(E32:E39)</f>
        <v>1678898</v>
      </c>
      <c r="F40" s="6">
        <f>SUM(F32:F39)</f>
        <v>974064</v>
      </c>
      <c r="G40" s="6">
        <f>SUM(G32:G39)</f>
        <v>777691</v>
      </c>
    </row>
    <row r="41" spans="1:7">
      <c r="A41" s="2" t="s">
        <v>17</v>
      </c>
      <c r="B41" s="2" t="s">
        <v>89</v>
      </c>
      <c r="C41" s="2" t="s">
        <v>104</v>
      </c>
      <c r="D41" s="4"/>
      <c r="E41" s="4">
        <v>512092</v>
      </c>
      <c r="F41" s="4">
        <v>512092</v>
      </c>
      <c r="G41" s="4">
        <v>521693</v>
      </c>
    </row>
    <row r="42" spans="1:7">
      <c r="A42" s="2" t="s">
        <v>18</v>
      </c>
      <c r="B42" s="2" t="s">
        <v>90</v>
      </c>
      <c r="C42" s="2" t="s">
        <v>105</v>
      </c>
      <c r="D42" s="4"/>
      <c r="E42" s="4"/>
      <c r="F42" s="4"/>
      <c r="G42" s="4"/>
    </row>
    <row r="43" spans="1:7">
      <c r="A43" s="2" t="s">
        <v>76</v>
      </c>
      <c r="B43" s="2" t="s">
        <v>93</v>
      </c>
      <c r="C43" s="2" t="s">
        <v>106</v>
      </c>
      <c r="D43" s="4">
        <v>382068</v>
      </c>
      <c r="E43" s="4"/>
      <c r="F43" s="4">
        <f>SUM(F44:F46)</f>
        <v>719920</v>
      </c>
      <c r="G43" s="4"/>
    </row>
    <row r="44" spans="1:7">
      <c r="A44" s="2"/>
      <c r="B44" s="7" t="s">
        <v>91</v>
      </c>
      <c r="C44" s="7"/>
      <c r="D44" s="8"/>
      <c r="E44" s="8"/>
      <c r="F44" s="8">
        <v>411467</v>
      </c>
      <c r="G44" s="4">
        <v>398914</v>
      </c>
    </row>
    <row r="45" spans="1:7">
      <c r="A45" s="2"/>
      <c r="B45" s="7" t="s">
        <v>157</v>
      </c>
      <c r="C45" s="7"/>
      <c r="D45" s="8"/>
      <c r="E45" s="8"/>
      <c r="F45" s="8">
        <v>300000</v>
      </c>
      <c r="G45" s="4">
        <v>300000</v>
      </c>
    </row>
    <row r="46" spans="1:7">
      <c r="A46" s="2" t="s">
        <v>77</v>
      </c>
      <c r="B46" s="7" t="s">
        <v>159</v>
      </c>
      <c r="C46" s="2" t="s">
        <v>158</v>
      </c>
      <c r="D46" s="4"/>
      <c r="E46" s="4"/>
      <c r="F46" s="8">
        <v>8453</v>
      </c>
      <c r="G46" s="4">
        <v>7796</v>
      </c>
    </row>
    <row r="47" spans="1:7">
      <c r="A47" s="5" t="s">
        <v>21</v>
      </c>
      <c r="B47" s="5" t="s">
        <v>92</v>
      </c>
      <c r="C47" s="5" t="s">
        <v>107</v>
      </c>
      <c r="D47" s="6">
        <f>SUM(D43:D46)</f>
        <v>382068</v>
      </c>
      <c r="E47" s="6">
        <f>SUM(E43:E46)</f>
        <v>0</v>
      </c>
      <c r="F47" s="6">
        <f>SUM(F44:F46,F41)</f>
        <v>1232012</v>
      </c>
      <c r="G47" s="6">
        <v>1211006</v>
      </c>
    </row>
    <row r="48" spans="1:7">
      <c r="A48" s="5"/>
      <c r="B48" s="5" t="s">
        <v>78</v>
      </c>
      <c r="C48" s="5"/>
      <c r="D48" s="6">
        <f>SUM(D47,D40)</f>
        <v>1520710</v>
      </c>
      <c r="E48" s="6">
        <f>SUM(E47,E40,E41,)</f>
        <v>2190990</v>
      </c>
      <c r="F48" s="6">
        <f>SUM(F40,F47)</f>
        <v>2206076</v>
      </c>
      <c r="G48" s="6">
        <f>SUM(G47,G40)</f>
        <v>1988697</v>
      </c>
    </row>
    <row r="49" spans="1:6">
      <c r="B49" t="s">
        <v>120</v>
      </c>
    </row>
    <row r="50" spans="1:6" ht="15.75" thickBot="1"/>
    <row r="51" spans="1:6" ht="37.5" customHeight="1">
      <c r="A51" s="303" t="s">
        <v>124</v>
      </c>
      <c r="B51" s="304"/>
      <c r="C51" s="304"/>
      <c r="D51" s="304"/>
      <c r="E51" s="304"/>
      <c r="F51" s="150"/>
    </row>
    <row r="52" spans="1:6">
      <c r="A52" s="305" t="s">
        <v>125</v>
      </c>
      <c r="B52" s="306"/>
      <c r="C52" s="306"/>
      <c r="D52" s="306"/>
      <c r="E52" s="306"/>
      <c r="F52" s="150"/>
    </row>
    <row r="53" spans="1:6">
      <c r="A53" s="307" t="s">
        <v>126</v>
      </c>
      <c r="B53" s="308"/>
      <c r="C53" s="308"/>
      <c r="D53" s="71">
        <v>110304</v>
      </c>
      <c r="E53" s="13">
        <v>110304</v>
      </c>
    </row>
    <row r="54" spans="1:6">
      <c r="A54" s="307" t="s">
        <v>127</v>
      </c>
      <c r="B54" s="308"/>
      <c r="C54" s="308"/>
      <c r="D54" s="71">
        <v>1367456</v>
      </c>
      <c r="E54" s="13">
        <v>1367456</v>
      </c>
    </row>
    <row r="55" spans="1:6">
      <c r="A55" s="307" t="s">
        <v>128</v>
      </c>
      <c r="B55" s="308"/>
      <c r="C55" s="308"/>
      <c r="D55" s="71">
        <v>728316</v>
      </c>
      <c r="E55" s="13">
        <v>728316</v>
      </c>
    </row>
    <row r="56" spans="1:6">
      <c r="A56" s="312" t="s">
        <v>129</v>
      </c>
      <c r="B56" s="313"/>
      <c r="C56" s="313"/>
      <c r="D56" s="72">
        <f>SUM(D53:D55)</f>
        <v>2206076</v>
      </c>
      <c r="E56" s="18">
        <f>SUM(E53:E55)</f>
        <v>2206076</v>
      </c>
    </row>
    <row r="57" spans="1:6">
      <c r="A57" s="309" t="s">
        <v>130</v>
      </c>
      <c r="B57" s="310"/>
      <c r="C57" s="310"/>
      <c r="D57" s="310"/>
      <c r="E57" s="311"/>
      <c r="F57" s="150"/>
    </row>
    <row r="58" spans="1:6">
      <c r="A58" s="307" t="s">
        <v>126</v>
      </c>
      <c r="B58" s="308"/>
      <c r="C58" s="308"/>
      <c r="D58" s="73">
        <v>485338</v>
      </c>
      <c r="E58" s="17">
        <v>485338</v>
      </c>
    </row>
    <row r="59" spans="1:6">
      <c r="A59" s="307" t="s">
        <v>127</v>
      </c>
      <c r="B59" s="308"/>
      <c r="C59" s="308"/>
      <c r="D59" s="71">
        <v>838308</v>
      </c>
      <c r="E59" s="13">
        <v>838308</v>
      </c>
    </row>
    <row r="60" spans="1:6">
      <c r="A60" s="307" t="s">
        <v>128</v>
      </c>
      <c r="B60" s="308"/>
      <c r="C60" s="308"/>
      <c r="D60" s="74">
        <v>882430</v>
      </c>
      <c r="E60" s="15">
        <v>882430</v>
      </c>
    </row>
    <row r="61" spans="1:6" ht="15.75" thickBot="1">
      <c r="A61" s="301" t="s">
        <v>129</v>
      </c>
      <c r="B61" s="302"/>
      <c r="C61" s="302"/>
      <c r="D61" s="75">
        <f>SUM(D58:D60)</f>
        <v>2206076</v>
      </c>
      <c r="E61" s="19">
        <f>E58+E59+E60</f>
        <v>2206076</v>
      </c>
    </row>
  </sheetData>
  <mergeCells count="15">
    <mergeCell ref="C1:G1"/>
    <mergeCell ref="A2:G2"/>
    <mergeCell ref="A3:G3"/>
    <mergeCell ref="A29:G29"/>
    <mergeCell ref="A61:C61"/>
    <mergeCell ref="A51:E51"/>
    <mergeCell ref="A52:E52"/>
    <mergeCell ref="A53:C53"/>
    <mergeCell ref="A57:E57"/>
    <mergeCell ref="A58:C58"/>
    <mergeCell ref="A54:C54"/>
    <mergeCell ref="A55:C55"/>
    <mergeCell ref="A56:C56"/>
    <mergeCell ref="A59:C59"/>
    <mergeCell ref="A60:C60"/>
  </mergeCells>
  <printOptions horizontalCentered="1" verticalCentered="1"/>
  <pageMargins left="0.22" right="0.24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Pénzmaradvány </vt:lpstr>
      <vt:lpstr>Vagyonkimutatás I.</vt:lpstr>
      <vt:lpstr>Vagyonkimutatás II.</vt:lpstr>
      <vt:lpstr>Önkormányzati részesedés</vt:lpstr>
      <vt:lpstr>Felújítások</vt:lpstr>
      <vt:lpstr>Felhalmozási kiadások</vt:lpstr>
      <vt:lpstr>Adóbevételek</vt:lpstr>
      <vt:lpstr>Normatívák</vt:lpstr>
      <vt:lpstr>Önkorm</vt:lpstr>
      <vt:lpstr>Polg.Hiv</vt:lpstr>
      <vt:lpstr>Óvoda</vt:lpstr>
      <vt:lpstr>Műv.ház.</vt:lpstr>
      <vt:lpstr>Int. tám.</vt:lpstr>
      <vt:lpstr>Hitelállomány</vt:lpstr>
      <vt:lpstr>Munka1</vt:lpstr>
    </vt:vector>
  </TitlesOfParts>
  <Company>Polgármesteri Hivatal Páty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Páty</dc:creator>
  <cp:lastModifiedBy>Báldogi Éva</cp:lastModifiedBy>
  <cp:lastPrinted>2015-04-29T06:50:30Z</cp:lastPrinted>
  <dcterms:created xsi:type="dcterms:W3CDTF">2015-01-27T13:00:21Z</dcterms:created>
  <dcterms:modified xsi:type="dcterms:W3CDTF">2015-04-29T06:51:27Z</dcterms:modified>
</cp:coreProperties>
</file>