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20\6. 2020. 06. 24\2019. évi II. költségvetés módosítás\"/>
    </mc:Choice>
  </mc:AlternateContent>
  <xr:revisionPtr revIDLastSave="0" documentId="13_ncr:1_{A9023102-2F11-4986-AE54-CEDCDAF2CABD}" xr6:coauthVersionLast="45" xr6:coauthVersionMax="45" xr10:uidLastSave="{00000000-0000-0000-0000-000000000000}"/>
  <bookViews>
    <workbookView xWindow="-120" yWindow="-120" windowWidth="29040" windowHeight="15840" tabRatio="776" firstSheet="1" activeTab="3" xr2:uid="{00000000-000D-0000-FFFF-FFFF00000000}"/>
  </bookViews>
  <sheets>
    <sheet name="1.sz.mell. Működési mérleg" sheetId="1" r:id="rId1"/>
    <sheet name="2.sz.mell. Felhalmozási mérleg" sheetId="2" r:id="rId2"/>
    <sheet name="3.sz.mell. Kiemelt előirányzat." sheetId="3" r:id="rId3"/>
    <sheet name="4.sz.mell. Köt.,Önk., Államig. " sheetId="4" r:id="rId4"/>
  </sheets>
  <definedNames>
    <definedName name="_xlnm.Print_Area" localSheetId="1">'2.sz.mell. Felhalmozási mérleg'!$A$1:$I$29</definedName>
    <definedName name="_xlnm.Print_Area" localSheetId="2">'3.sz.mell. Kiemelt előirányzat.'!$A$1:$G$152</definedName>
    <definedName name="_xlnm.Print_Area" localSheetId="3">'4.sz.mell. Köt.,Önk., Államig. '!$A$1:$G$153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9" i="4" l="1"/>
  <c r="F139" i="4"/>
  <c r="C139" i="4"/>
  <c r="D136" i="4"/>
  <c r="G134" i="4"/>
  <c r="F134" i="4"/>
  <c r="E134" i="4"/>
  <c r="E144" i="4" s="1"/>
  <c r="D134" i="4"/>
  <c r="C134" i="4"/>
  <c r="G129" i="4"/>
  <c r="F129" i="4"/>
  <c r="C129" i="4"/>
  <c r="C144" i="4" s="1"/>
  <c r="G125" i="4"/>
  <c r="G144" i="4" s="1"/>
  <c r="F125" i="4"/>
  <c r="F144" i="4" s="1"/>
  <c r="C125" i="4"/>
  <c r="D123" i="4"/>
  <c r="D122" i="4"/>
  <c r="G121" i="4"/>
  <c r="F121" i="4"/>
  <c r="E121" i="4"/>
  <c r="D121" i="4"/>
  <c r="C121" i="4"/>
  <c r="D110" i="4"/>
  <c r="D109" i="4"/>
  <c r="D108" i="4"/>
  <c r="G107" i="4"/>
  <c r="F107" i="4"/>
  <c r="E107" i="4"/>
  <c r="D107" i="4"/>
  <c r="C107" i="4"/>
  <c r="D106" i="4"/>
  <c r="D101" i="4"/>
  <c r="D97" i="4"/>
  <c r="D96" i="4"/>
  <c r="D95" i="4"/>
  <c r="D94" i="4"/>
  <c r="D93" i="4"/>
  <c r="D92" i="4"/>
  <c r="G91" i="4"/>
  <c r="G124" i="4" s="1"/>
  <c r="F91" i="4"/>
  <c r="F124" i="4" s="1"/>
  <c r="E91" i="4"/>
  <c r="E124" i="4" s="1"/>
  <c r="C91" i="4"/>
  <c r="C124" i="4" s="1"/>
  <c r="C145" i="4" s="1"/>
  <c r="E84" i="4"/>
  <c r="D84" i="4" s="1"/>
  <c r="C84" i="4"/>
  <c r="C153" i="4" s="1"/>
  <c r="G78" i="4"/>
  <c r="F78" i="4"/>
  <c r="C78" i="4"/>
  <c r="D75" i="4"/>
  <c r="G74" i="4"/>
  <c r="F74" i="4"/>
  <c r="E74" i="4"/>
  <c r="D74" i="4"/>
  <c r="C74" i="4"/>
  <c r="D72" i="4"/>
  <c r="G71" i="4"/>
  <c r="F71" i="4"/>
  <c r="E71" i="4"/>
  <c r="D71" i="4"/>
  <c r="C71" i="4"/>
  <c r="G66" i="4"/>
  <c r="G84" i="4" s="1"/>
  <c r="F66" i="4"/>
  <c r="C66" i="4"/>
  <c r="G62" i="4"/>
  <c r="F62" i="4"/>
  <c r="F84" i="4" s="1"/>
  <c r="C62" i="4"/>
  <c r="G56" i="4"/>
  <c r="F56" i="4"/>
  <c r="C56" i="4"/>
  <c r="G51" i="4"/>
  <c r="F51" i="4"/>
  <c r="C51" i="4"/>
  <c r="G45" i="4"/>
  <c r="F45" i="4"/>
  <c r="C45" i="4"/>
  <c r="G34" i="4"/>
  <c r="F34" i="4"/>
  <c r="E34" i="4"/>
  <c r="C34" i="4"/>
  <c r="E28" i="4"/>
  <c r="C28" i="4"/>
  <c r="G27" i="4"/>
  <c r="F27" i="4"/>
  <c r="E27" i="4"/>
  <c r="E61" i="4" s="1"/>
  <c r="C27" i="4"/>
  <c r="D25" i="4"/>
  <c r="G20" i="4"/>
  <c r="F20" i="4"/>
  <c r="E20" i="4"/>
  <c r="D20" i="4"/>
  <c r="C20" i="4"/>
  <c r="D18" i="4"/>
  <c r="G13" i="4"/>
  <c r="F13" i="4"/>
  <c r="E13" i="4"/>
  <c r="D13" i="4"/>
  <c r="C13" i="4"/>
  <c r="D11" i="4"/>
  <c r="D10" i="4"/>
  <c r="D9" i="4"/>
  <c r="D8" i="4"/>
  <c r="D7" i="4"/>
  <c r="G6" i="4"/>
  <c r="G61" i="4" s="1"/>
  <c r="F6" i="4"/>
  <c r="F61" i="4" s="1"/>
  <c r="E6" i="4"/>
  <c r="D6" i="4"/>
  <c r="C6" i="4"/>
  <c r="C61" i="4" s="1"/>
  <c r="C85" i="4" l="1"/>
  <c r="C152" i="4"/>
  <c r="G152" i="4"/>
  <c r="G85" i="4"/>
  <c r="E145" i="4"/>
  <c r="D124" i="4"/>
  <c r="F153" i="4"/>
  <c r="G153" i="4"/>
  <c r="F145" i="4"/>
  <c r="F152" i="4"/>
  <c r="F85" i="4"/>
  <c r="E152" i="4"/>
  <c r="E85" i="4"/>
  <c r="D85" i="4" s="1"/>
  <c r="D61" i="4"/>
  <c r="G145" i="4"/>
  <c r="D91" i="4"/>
  <c r="E153" i="4"/>
  <c r="F135" i="3"/>
  <c r="D135" i="3"/>
  <c r="E133" i="3"/>
  <c r="E143" i="3" s="1"/>
  <c r="F121" i="3"/>
  <c r="D121" i="3"/>
  <c r="E120" i="3"/>
  <c r="F109" i="3"/>
  <c r="F107" i="3"/>
  <c r="E106" i="3"/>
  <c r="C106" i="3"/>
  <c r="F100" i="3"/>
  <c r="F96" i="3"/>
  <c r="F95" i="3"/>
  <c r="F94" i="3"/>
  <c r="F93" i="3"/>
  <c r="F92" i="3"/>
  <c r="F91" i="3"/>
  <c r="D100" i="3"/>
  <c r="D99" i="3"/>
  <c r="D98" i="3"/>
  <c r="D97" i="3"/>
  <c r="D96" i="3"/>
  <c r="D95" i="3"/>
  <c r="D94" i="3"/>
  <c r="D93" i="3"/>
  <c r="D92" i="3"/>
  <c r="D91" i="3"/>
  <c r="E90" i="3"/>
  <c r="E123" i="3" s="1"/>
  <c r="F74" i="3"/>
  <c r="F73" i="3"/>
  <c r="F25" i="3"/>
  <c r="F24" i="3"/>
  <c r="F17" i="3"/>
  <c r="F9" i="3"/>
  <c r="F8" i="3"/>
  <c r="F7" i="3"/>
  <c r="G73" i="3"/>
  <c r="E70" i="3"/>
  <c r="E83" i="3" s="1"/>
  <c r="E50" i="3"/>
  <c r="E33" i="3"/>
  <c r="E26" i="3"/>
  <c r="E12" i="3"/>
  <c r="E60" i="3" s="1"/>
  <c r="E27" i="3"/>
  <c r="D82" i="3"/>
  <c r="D81" i="3"/>
  <c r="D80" i="3"/>
  <c r="D79" i="3"/>
  <c r="D78" i="3"/>
  <c r="D77" i="3"/>
  <c r="D76" i="3"/>
  <c r="D75" i="3"/>
  <c r="D74" i="3"/>
  <c r="D73" i="3"/>
  <c r="D72" i="3"/>
  <c r="D71" i="3"/>
  <c r="D69" i="3"/>
  <c r="D68" i="3"/>
  <c r="D67" i="3"/>
  <c r="D66" i="3"/>
  <c r="D65" i="3"/>
  <c r="D64" i="3"/>
  <c r="D63" i="3"/>
  <c r="D62" i="3"/>
  <c r="D61" i="3"/>
  <c r="D59" i="3"/>
  <c r="D58" i="3"/>
  <c r="D57" i="3"/>
  <c r="D56" i="3"/>
  <c r="D55" i="3"/>
  <c r="D54" i="3"/>
  <c r="D53" i="3"/>
  <c r="D52" i="3"/>
  <c r="D51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5" i="3"/>
  <c r="D24" i="3"/>
  <c r="D23" i="3"/>
  <c r="D22" i="3"/>
  <c r="D21" i="3"/>
  <c r="D20" i="3"/>
  <c r="D18" i="3"/>
  <c r="D17" i="3"/>
  <c r="D16" i="3"/>
  <c r="D15" i="3"/>
  <c r="D14" i="3"/>
  <c r="D13" i="3"/>
  <c r="D11" i="3"/>
  <c r="D10" i="3"/>
  <c r="D9" i="3"/>
  <c r="D8" i="3"/>
  <c r="D6" i="3"/>
  <c r="D7" i="3"/>
  <c r="E19" i="3"/>
  <c r="C19" i="3"/>
  <c r="D19" i="3" s="1"/>
  <c r="E5" i="3"/>
  <c r="E144" i="3" l="1"/>
  <c r="E151" i="3"/>
  <c r="E84" i="3"/>
  <c r="E152" i="3"/>
  <c r="H9" i="2"/>
  <c r="H7" i="2"/>
  <c r="E14" i="2"/>
  <c r="E26" i="2" s="1"/>
  <c r="D25" i="2"/>
  <c r="D24" i="2"/>
  <c r="D23" i="2"/>
  <c r="D22" i="2"/>
  <c r="D21" i="2"/>
  <c r="D19" i="2"/>
  <c r="D18" i="2"/>
  <c r="D17" i="2"/>
  <c r="D16" i="2"/>
  <c r="D15" i="2"/>
  <c r="D7" i="2"/>
  <c r="E13" i="2"/>
  <c r="G27" i="2"/>
  <c r="G13" i="2"/>
  <c r="L23" i="1"/>
  <c r="L22" i="1"/>
  <c r="L21" i="1"/>
  <c r="L20" i="1"/>
  <c r="L19" i="1"/>
  <c r="L18" i="1"/>
  <c r="L17" i="1"/>
  <c r="L16" i="1"/>
  <c r="L14" i="1"/>
  <c r="L13" i="1"/>
  <c r="L12" i="1"/>
  <c r="L11" i="1"/>
  <c r="L10" i="1"/>
  <c r="L9" i="1"/>
  <c r="L8" i="1"/>
  <c r="L7" i="1"/>
  <c r="F23" i="1"/>
  <c r="F22" i="1"/>
  <c r="F20" i="1"/>
  <c r="F19" i="1"/>
  <c r="F18" i="1"/>
  <c r="F17" i="1"/>
  <c r="F14" i="1"/>
  <c r="F13" i="1"/>
  <c r="F12" i="1"/>
  <c r="F11" i="1"/>
  <c r="F10" i="1"/>
  <c r="F9" i="1"/>
  <c r="F8" i="1"/>
  <c r="F7" i="1"/>
  <c r="G21" i="1"/>
  <c r="F21" i="1" s="1"/>
  <c r="G16" i="1"/>
  <c r="G24" i="1" s="1"/>
  <c r="G15" i="1"/>
  <c r="K24" i="1"/>
  <c r="K15" i="1"/>
  <c r="K25" i="1" s="1"/>
  <c r="G25" i="1" l="1"/>
  <c r="E27" i="2"/>
  <c r="C133" i="3"/>
  <c r="C120" i="3"/>
  <c r="C123" i="3" s="1"/>
  <c r="D105" i="3"/>
  <c r="C90" i="3"/>
  <c r="D90" i="3" s="1"/>
  <c r="C70" i="3"/>
  <c r="D70" i="3" s="1"/>
  <c r="C50" i="3"/>
  <c r="D50" i="3" s="1"/>
  <c r="C33" i="3"/>
  <c r="D33" i="3" s="1"/>
  <c r="C26" i="3"/>
  <c r="D26" i="3" s="1"/>
  <c r="C27" i="3"/>
  <c r="D27" i="3" s="1"/>
  <c r="C12" i="3"/>
  <c r="D12" i="3" s="1"/>
  <c r="C5" i="3"/>
  <c r="D5" i="3" s="1"/>
  <c r="J22" i="1"/>
  <c r="J12" i="1"/>
  <c r="J11" i="1"/>
  <c r="J10" i="1"/>
  <c r="J9" i="1"/>
  <c r="J8" i="1"/>
  <c r="J7" i="1"/>
  <c r="E24" i="1"/>
  <c r="F24" i="1" s="1"/>
  <c r="D17" i="1"/>
  <c r="E16" i="1"/>
  <c r="D123" i="3" l="1"/>
  <c r="C83" i="3"/>
  <c r="F16" i="1"/>
  <c r="C60" i="3"/>
  <c r="C143" i="3"/>
  <c r="D143" i="3" s="1"/>
  <c r="D133" i="3"/>
  <c r="D14" i="1"/>
  <c r="D13" i="1"/>
  <c r="D11" i="1"/>
  <c r="D10" i="1"/>
  <c r="D8" i="1"/>
  <c r="D7" i="1"/>
  <c r="E15" i="1"/>
  <c r="I24" i="1"/>
  <c r="I25" i="1" s="1"/>
  <c r="I15" i="1"/>
  <c r="D83" i="3" l="1"/>
  <c r="C152" i="3"/>
  <c r="E25" i="1"/>
  <c r="F15" i="1"/>
  <c r="C144" i="3"/>
  <c r="D144" i="3" s="1"/>
  <c r="D60" i="3"/>
  <c r="C84" i="3"/>
  <c r="D84" i="3" s="1"/>
  <c r="C151" i="3"/>
  <c r="F25" i="1" l="1"/>
  <c r="G133" i="3" l="1"/>
  <c r="F133" i="3" s="1"/>
  <c r="G120" i="3"/>
  <c r="G106" i="3"/>
  <c r="F106" i="3" s="1"/>
  <c r="G90" i="3"/>
  <c r="F90" i="3" s="1"/>
  <c r="G70" i="3"/>
  <c r="G83" i="3" s="1"/>
  <c r="F83" i="3" s="1"/>
  <c r="G55" i="3"/>
  <c r="G50" i="3"/>
  <c r="G44" i="3"/>
  <c r="G33" i="3"/>
  <c r="G27" i="3"/>
  <c r="G26" i="3" s="1"/>
  <c r="G19" i="3"/>
  <c r="F19" i="3" s="1"/>
  <c r="G12" i="3"/>
  <c r="F12" i="3" s="1"/>
  <c r="G5" i="3"/>
  <c r="F5" i="3" s="1"/>
  <c r="I26" i="2"/>
  <c r="C20" i="2"/>
  <c r="D20" i="2" s="1"/>
  <c r="C14" i="2"/>
  <c r="I13" i="2"/>
  <c r="C13" i="2"/>
  <c r="D13" i="2" s="1"/>
  <c r="M24" i="1"/>
  <c r="C21" i="1"/>
  <c r="C16" i="1"/>
  <c r="D16" i="1" s="1"/>
  <c r="M15" i="1"/>
  <c r="C15" i="1"/>
  <c r="D15" i="1" s="1"/>
  <c r="I27" i="2" l="1"/>
  <c r="H27" i="2" s="1"/>
  <c r="H13" i="2"/>
  <c r="C24" i="1"/>
  <c r="D24" i="1" s="1"/>
  <c r="J15" i="1"/>
  <c r="L15" i="1"/>
  <c r="D120" i="3"/>
  <c r="F120" i="3"/>
  <c r="C26" i="2"/>
  <c r="D26" i="2" s="1"/>
  <c r="D14" i="2"/>
  <c r="J24" i="1"/>
  <c r="L24" i="1"/>
  <c r="G143" i="3"/>
  <c r="F143" i="3" s="1"/>
  <c r="G123" i="3"/>
  <c r="F123" i="3" s="1"/>
  <c r="M25" i="1"/>
  <c r="C27" i="2"/>
  <c r="D27" i="2" s="1"/>
  <c r="G60" i="3"/>
  <c r="C25" i="1"/>
  <c r="D25" i="1" s="1"/>
  <c r="G84" i="3" l="1"/>
  <c r="F84" i="3" s="1"/>
  <c r="F60" i="3"/>
  <c r="J25" i="1"/>
  <c r="L25" i="1"/>
  <c r="G152" i="3"/>
  <c r="D152" i="3" s="1"/>
  <c r="G144" i="3"/>
  <c r="F144" i="3" s="1"/>
  <c r="G151" i="3"/>
  <c r="D151" i="3" s="1"/>
</calcChain>
</file>

<file path=xl/sharedStrings.xml><?xml version="1.0" encoding="utf-8"?>
<sst xmlns="http://schemas.openxmlformats.org/spreadsheetml/2006/main" count="768" uniqueCount="345">
  <si>
    <t xml:space="preserve">I. Működési célú bevételek és kiadások mérlege
</t>
  </si>
  <si>
    <t>Diósberény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</si>
  <si>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</si>
  <si>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</si>
  <si>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</si>
  <si>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</si>
  <si>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</si>
  <si>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</si>
  <si>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</si>
  <si>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</si>
  <si>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</si>
  <si>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</si>
  <si>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</si>
  <si>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</si>
  <si>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</si>
  <si>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</si>
  <si>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</si>
  <si>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</si>
  <si>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</si>
  <si>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</si>
  <si>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</si>
  <si>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</si>
  <si>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</si>
  <si>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</si>
  <si>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</si>
  <si>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</si>
  <si>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</si>
  <si>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</si>
  <si>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ÁHK.visszatérítendő kölcsön</t>
  </si>
  <si>
    <t>9.</t>
  </si>
  <si>
    <t>Költségvetési bevételek összesen  (1.+2.+4.+5.+7.+8.)</t>
  </si>
  <si>
    <t>Költségvetési kiadások összesen (1.+...+8.)</t>
  </si>
  <si>
    <t>10.</t>
  </si>
  <si>
    <t>Hiány belső finanszírozásának bevételei (11.+…+14. )</t>
  </si>
  <si>
    <t>Értékpapír vásárlása, visszavásárlása</t>
  </si>
  <si>
    <t>11.</t>
  </si>
  <si>
    <t xml:space="preserve">   Költségvetési maradvány igénybevétele </t>
  </si>
  <si>
    <t>Likviditási célú hitelek törlesztése</t>
  </si>
  <si>
    <t>12.</t>
  </si>
  <si>
    <t xml:space="preserve">   Vállalkozási maradvány igénybevétele </t>
  </si>
  <si>
    <t>Rövid lejáratú hitelek törlesztése</t>
  </si>
  <si>
    <t>13.</t>
  </si>
  <si>
    <t xml:space="preserve">   Betét visszavonásából származó bevétel </t>
  </si>
  <si>
    <t>Hosszú lejáratú hitelek törlesztése</t>
  </si>
  <si>
    <t>14.</t>
  </si>
  <si>
    <t xml:space="preserve">   Egyéb belső finanszírozási bevételek</t>
  </si>
  <si>
    <t>Kölcsön törlesztése</t>
  </si>
  <si>
    <t>15.</t>
  </si>
  <si>
    <t xml:space="preserve">Hiány külső finanszírozásának bevételei (16.+17.) </t>
  </si>
  <si>
    <t>Forgatási célú belföldi, külföldi értékpapírok vásárlása</t>
  </si>
  <si>
    <t>16.</t>
  </si>
  <si>
    <t xml:space="preserve">   Likviditási célú hitelek, kölcsönök felvétele</t>
  </si>
  <si>
    <t>ÁHB megelőlegezések visszafizetése</t>
  </si>
  <si>
    <t>17.</t>
  </si>
  <si>
    <t>Központi ir.szervi támogatások folyósítása</t>
  </si>
  <si>
    <t>18.</t>
  </si>
  <si>
    <t>Működési célú finanszírozási bevételek összesen (10.+15.)</t>
  </si>
  <si>
    <t>Működési célú finanszírozási kiadások összesen (10.+...+17.)</t>
  </si>
  <si>
    <t>19.</t>
  </si>
  <si>
    <t>BEVÉTEL ÖSSZESEN (9.+18.)</t>
  </si>
  <si>
    <t>KIADÁSOK ÖSSZESEN (9.+18.)</t>
  </si>
  <si>
    <t>20.</t>
  </si>
  <si>
    <t>Költségvetési hiány:</t>
  </si>
  <si>
    <t>Költségvetési többlet:</t>
  </si>
  <si>
    <t>21.</t>
  </si>
  <si>
    <t>Tárgyévi  hiány:</t>
  </si>
  <si>
    <t>Tárgyévi  többlet:</t>
  </si>
  <si>
    <t>1. sz. melléklet</t>
  </si>
  <si>
    <t>2019. évi előirányzat</t>
  </si>
  <si>
    <t xml:space="preserve">II. Felhalmozási célú bevételek és kiadások mérlege
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</si>
  <si>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</si>
  <si>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</si>
  <si>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</si>
  <si>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</si>
  <si>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</si>
  <si>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</si>
  <si>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</si>
  <si>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</si>
  <si>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</si>
  <si>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</si>
  <si>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</si>
  <si>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</si>
  <si>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</si>
  <si>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</si>
  <si>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</si>
  <si>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</si>
  <si>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</si>
  <si>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                                                            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</si>
  <si>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</si>
  <si>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</si>
  <si>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</si>
  <si>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</si>
  <si>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</si>
  <si>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</si>
  <si>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</si>
  <si>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</si>
  <si>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</si>
  <si>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</si>
  <si>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</si>
  <si>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</si>
  <si>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</si>
  <si>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(8.+…19.)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</si>
  <si>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</si>
  <si>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</si>
  <si>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</si>
  <si>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</si>
  <si>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</si>
  <si>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</si>
  <si>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</si>
  <si>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</si>
  <si>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</si>
  <si>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</si>
  <si>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</si>
  <si>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</si>
  <si>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</si>
  <si>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</si>
  <si>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</si>
  <si>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</si>
  <si>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</si>
  <si>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</si>
  <si>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</si>
  <si>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</si>
  <si>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</si>
  <si>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</si>
  <si>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</si>
  <si>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</si>
  <si>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</si>
  <si>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</si>
  <si>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</si>
  <si>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</si>
  <si>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</si>
  <si>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</si>
  <si>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</si>
  <si>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</si>
  <si>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</si>
  <si>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</si>
  <si>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</si>
  <si>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</si>
  <si>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</si>
  <si>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</si>
  <si>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</si>
  <si>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</si>
  <si>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</si>
  <si>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</si>
  <si>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</si>
  <si>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</si>
  <si>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</si>
  <si>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</si>
  <si>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</si>
  <si>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</si>
  <si>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</si>
  <si>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(4.1.1.+4.1.3.)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</si>
  <si>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</si>
  <si>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</si>
  <si>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</si>
  <si>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</si>
  <si>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</si>
  <si>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</si>
  <si>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</si>
  <si>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</si>
  <si>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</si>
  <si>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</si>
  <si>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</si>
  <si>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</si>
  <si>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</si>
  <si>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</si>
  <si>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</si>
  <si>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</si>
  <si>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</si>
  <si>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</si>
  <si>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</si>
  <si>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</si>
  <si>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</si>
  <si>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</si>
  <si>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</si>
  <si>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</si>
  <si>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</si>
  <si>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</si>
  <si>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</si>
  <si>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</si>
  <si>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</si>
  <si>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</si>
  <si>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</si>
  <si>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</si>
  <si>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</si>
  <si>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</si>
  <si>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</si>
  <si>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</si>
  <si>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</si>
  <si>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</si>
  <si>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</si>
  <si>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</si>
  <si>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</si>
  <si>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</si>
  <si>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</si>
  <si>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</si>
  <si>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</si>
  <si>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</si>
  <si>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</si>
  <si>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</si>
  <si>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</si>
  <si>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</si>
  <si>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</si>
  <si>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</si>
  <si>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</si>
  <si>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</si>
  <si>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</si>
  <si>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</si>
  <si>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</si>
  <si>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</si>
  <si>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</si>
  <si>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</si>
  <si>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</si>
  <si>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</si>
  <si>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</si>
  <si>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</si>
  <si>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</si>
  <si>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</si>
  <si>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</si>
  <si>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</si>
  <si>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</si>
  <si>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</si>
  <si>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</si>
  <si>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</si>
  <si>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</si>
  <si>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</si>
  <si>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</si>
  <si>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</si>
  <si>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</si>
  <si>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</si>
  <si>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</si>
  <si>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</si>
  <si>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</si>
  <si>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</si>
  <si>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</si>
  <si>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</si>
  <si>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</si>
  <si>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</si>
  <si>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</si>
  <si>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</si>
  <si>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</si>
  <si>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</si>
  <si>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</si>
  <si>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</si>
  <si>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</si>
  <si>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</si>
  <si>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</si>
  <si>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</si>
  <si>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</si>
  <si>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</si>
  <si>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</si>
  <si>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</si>
  <si>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</si>
  <si>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</si>
  <si>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</si>
  <si>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</si>
  <si>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</si>
  <si>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</si>
  <si>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</si>
  <si>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</si>
  <si>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</si>
  <si>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</si>
  <si>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</si>
  <si>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</si>
  <si>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</si>
  <si>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</si>
  <si>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</si>
  <si>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</si>
  <si>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</si>
  <si>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</si>
  <si>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</si>
  <si>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</si>
  <si>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</si>
  <si>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</si>
  <si>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</si>
  <si>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</si>
  <si>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</si>
  <si>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</si>
  <si>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</si>
  <si>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</si>
  <si>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</si>
  <si>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</si>
  <si>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</si>
  <si>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</si>
  <si>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</si>
  <si>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</si>
  <si>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</si>
  <si>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</si>
  <si>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</si>
  <si>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</si>
  <si>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</si>
  <si>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</si>
  <si>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</si>
  <si>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</si>
  <si>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</si>
  <si>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</si>
  <si>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</si>
  <si>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</si>
  <si>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</si>
  <si>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</si>
  <si>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</si>
  <si>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</si>
  <si>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</si>
  <si>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</si>
  <si>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</si>
  <si>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</si>
  <si>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</si>
  <si>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</si>
  <si>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</si>
  <si>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</si>
  <si>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</si>
  <si>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</si>
  <si>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</si>
  <si>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</si>
  <si>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</si>
  <si>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</si>
  <si>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</si>
  <si>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</si>
  <si>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</si>
  <si>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</si>
  <si>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</si>
  <si>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</si>
  <si>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</si>
  <si>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</si>
  <si>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</si>
  <si>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</si>
  <si>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</si>
  <si>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</si>
  <si>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</si>
  <si>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</si>
  <si>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</si>
  <si>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Helyi adók  (4.1.1.+4.1.2.)</t>
  </si>
  <si>
    <t>Rövid lejáratú  hitelek, kölcsönök felvétele</t>
  </si>
  <si>
    <r>
      <t xml:space="preserve">   Működési költségvetés kiadásai </t>
    </r>
    <r>
      <rPr>
        <sz val="12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</si>
  <si>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</si>
  <si>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2.5.-ből   - Garancia- és kezességvállalásból kifizetés ÁH-n belülre</t>
  </si>
  <si>
    <t>Központi, irányítószervi támogatások folyósítása</t>
  </si>
  <si>
    <t>KIADÁSOK ÖSSZESEN: (4.+9.)</t>
  </si>
  <si>
    <t>I. módosítás</t>
  </si>
  <si>
    <t>Módosított előirányzat 09.18.</t>
  </si>
  <si>
    <t>II. módosítás</t>
  </si>
  <si>
    <t>Módosított előirányzat 12.31.</t>
  </si>
  <si>
    <t>ÁHB megelőlegezés</t>
  </si>
  <si>
    <t>Módosítás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</si>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</sst>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9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14"/>
      <color indexed="10"/>
      <name val="Times New Roman CE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 CE"/>
      <charset val="238"/>
    </font>
    <font>
      <sz val="11"/>
      <color theme="1"/>
      <name val="Times New Roman CE"/>
      <charset val="238"/>
    </font>
    <font>
      <b/>
      <i/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i/>
      <sz val="10"/>
      <name val="Times New Roman CE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name val="Times New Roman CE"/>
      <charset val="238"/>
    </font>
    <font>
      <sz val="12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49">
    <xf numFmtId="0" fontId="0" fillId="0" borderId="0" xfId="0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2" fillId="0" borderId="0" xfId="0" applyNumberFormat="1" applyFont="1" applyAlignment="1">
      <alignment horizontal="center" textRotation="180" wrapText="1"/>
    </xf>
    <xf numFmtId="164" fontId="5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164" fontId="3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textRotation="180" wrapText="1"/>
    </xf>
    <xf numFmtId="164" fontId="10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Continuous" vertical="center" wrapText="1"/>
    </xf>
    <xf numFmtId="164" fontId="10" fillId="0" borderId="0" xfId="0" applyNumberFormat="1" applyFont="1" applyAlignment="1">
      <alignment horizontal="centerContinuous" vertical="center"/>
    </xf>
    <xf numFmtId="0" fontId="12" fillId="0" borderId="0" xfId="1"/>
    <xf numFmtId="0" fontId="14" fillId="0" borderId="0" xfId="1" applyFont="1"/>
    <xf numFmtId="0" fontId="16" fillId="0" borderId="1" xfId="0" applyFont="1" applyBorder="1" applyAlignment="1">
      <alignment horizontal="left" vertical="center" wrapText="1" indent="1"/>
    </xf>
    <xf numFmtId="0" fontId="19" fillId="0" borderId="0" xfId="1" applyFont="1"/>
    <xf numFmtId="0" fontId="20" fillId="0" borderId="0" xfId="1" applyFont="1"/>
    <xf numFmtId="0" fontId="9" fillId="0" borderId="0" xfId="1" applyFont="1"/>
    <xf numFmtId="49" fontId="17" fillId="0" borderId="2" xfId="0" applyNumberFormat="1" applyFont="1" applyBorder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/>
    </xf>
    <xf numFmtId="49" fontId="12" fillId="0" borderId="0" xfId="1" applyNumberFormat="1" applyAlignment="1">
      <alignment horizontal="center" vertical="center"/>
    </xf>
    <xf numFmtId="0" fontId="12" fillId="0" borderId="0" xfId="1" applyAlignment="1">
      <alignment horizontal="right" vertical="center" indent="1"/>
    </xf>
    <xf numFmtId="49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164" fontId="9" fillId="0" borderId="0" xfId="1" applyNumberFormat="1" applyFont="1" applyAlignment="1">
      <alignment horizontal="right" vertical="center" wrapText="1"/>
    </xf>
    <xf numFmtId="0" fontId="4" fillId="0" borderId="0" xfId="1" applyFont="1"/>
    <xf numFmtId="49" fontId="17" fillId="0" borderId="0" xfId="1" applyNumberFormat="1" applyFont="1" applyAlignment="1">
      <alignment horizontal="left" vertical="center" wrapText="1"/>
    </xf>
    <xf numFmtId="0" fontId="17" fillId="0" borderId="0" xfId="1" applyFont="1" applyAlignment="1">
      <alignment horizontal="center" vertical="center" wrapText="1"/>
    </xf>
    <xf numFmtId="0" fontId="22" fillId="0" borderId="0" xfId="1" applyFont="1" applyAlignment="1">
      <alignment wrapText="1"/>
    </xf>
    <xf numFmtId="0" fontId="22" fillId="0" borderId="0" xfId="1" applyFont="1"/>
    <xf numFmtId="0" fontId="22" fillId="0" borderId="0" xfId="1" applyFont="1" applyAlignment="1">
      <alignment horizontal="center"/>
    </xf>
    <xf numFmtId="0" fontId="16" fillId="0" borderId="0" xfId="1" applyFont="1"/>
    <xf numFmtId="0" fontId="24" fillId="0" borderId="0" xfId="1" applyFont="1"/>
    <xf numFmtId="0" fontId="25" fillId="0" borderId="0" xfId="1" applyFont="1"/>
    <xf numFmtId="49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49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right"/>
    </xf>
    <xf numFmtId="49" fontId="22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 wrapText="1"/>
    </xf>
    <xf numFmtId="164" fontId="7" fillId="0" borderId="0" xfId="0" applyNumberFormat="1" applyFont="1" applyBorder="1" applyAlignment="1">
      <alignment vertical="center" wrapText="1"/>
    </xf>
    <xf numFmtId="0" fontId="9" fillId="0" borderId="0" xfId="1" applyFont="1" applyAlignment="1">
      <alignment horizontal="center"/>
    </xf>
    <xf numFmtId="164" fontId="12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" xfId="0" applyNumberFormat="1" applyFont="1" applyBorder="1" applyAlignment="1" applyProtection="1">
      <alignment horizontal="left" vertical="center" wrapText="1" indent="1"/>
      <protection locked="0"/>
    </xf>
    <xf numFmtId="164" fontId="12" fillId="0" borderId="1" xfId="0" applyNumberFormat="1" applyFont="1" applyBorder="1" applyAlignment="1">
      <alignment horizontal="left" vertical="center" wrapText="1" indent="1"/>
    </xf>
    <xf numFmtId="164" fontId="27" fillId="0" borderId="1" xfId="0" applyNumberFormat="1" applyFont="1" applyBorder="1" applyAlignment="1">
      <alignment horizontal="right" vertical="center" wrapText="1" indent="1"/>
    </xf>
    <xf numFmtId="164" fontId="27" fillId="0" borderId="0" xfId="0" applyNumberFormat="1" applyFont="1" applyAlignment="1">
      <alignment horizontal="right" vertical="center" wrapText="1"/>
    </xf>
    <xf numFmtId="164" fontId="26" fillId="0" borderId="0" xfId="0" applyNumberFormat="1" applyFont="1" applyAlignment="1">
      <alignment horizontal="centerContinuous" vertical="center"/>
    </xf>
    <xf numFmtId="0" fontId="9" fillId="0" borderId="0" xfId="1" applyFont="1" applyAlignment="1">
      <alignment horizontal="center"/>
    </xf>
    <xf numFmtId="164" fontId="28" fillId="0" borderId="0" xfId="0" applyNumberFormat="1" applyFont="1" applyAlignment="1">
      <alignment vertical="center" wrapText="1"/>
    </xf>
    <xf numFmtId="164" fontId="27" fillId="0" borderId="0" xfId="0" applyNumberFormat="1" applyFont="1" applyAlignment="1">
      <alignment horizontal="right" vertical="center"/>
    </xf>
    <xf numFmtId="164" fontId="12" fillId="0" borderId="1" xfId="0" applyNumberFormat="1" applyFont="1" applyBorder="1" applyAlignment="1">
      <alignment horizontal="left" vertical="center" wrapText="1" indent="2"/>
    </xf>
    <xf numFmtId="164" fontId="27" fillId="0" borderId="1" xfId="0" applyNumberFormat="1" applyFont="1" applyBorder="1" applyAlignment="1">
      <alignment horizontal="left" vertical="center" wrapText="1" indent="1"/>
    </xf>
    <xf numFmtId="164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/>
    </xf>
    <xf numFmtId="164" fontId="9" fillId="0" borderId="1" xfId="0" applyNumberFormat="1" applyFont="1" applyBorder="1" applyAlignment="1">
      <alignment horizontal="centerContinuous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left" vertical="center" wrapText="1" indent="1"/>
    </xf>
    <xf numFmtId="164" fontId="26" fillId="0" borderId="1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 applyProtection="1">
      <alignment horizontal="left" vertical="center" wrapText="1" indent="1"/>
      <protection locked="0"/>
    </xf>
    <xf numFmtId="164" fontId="9" fillId="0" borderId="1" xfId="0" applyNumberFormat="1" applyFont="1" applyBorder="1" applyAlignment="1">
      <alignment horizontal="left" vertical="center" wrapText="1" indent="1"/>
    </xf>
    <xf numFmtId="164" fontId="9" fillId="0" borderId="1" xfId="0" applyNumberFormat="1" applyFont="1" applyBorder="1" applyAlignment="1">
      <alignment horizontal="right" vertical="center" wrapText="1" indent="1"/>
    </xf>
    <xf numFmtId="164" fontId="9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1" xfId="0" applyNumberFormat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right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 indent="1"/>
    </xf>
    <xf numFmtId="164" fontId="1" fillId="0" borderId="1" xfId="1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left" vertical="center" wrapText="1" indent="1"/>
    </xf>
    <xf numFmtId="164" fontId="16" fillId="0" borderId="1" xfId="0" applyNumberFormat="1" applyFont="1" applyBorder="1" applyAlignment="1">
      <alignment horizontal="left" vertical="center" wrapText="1" indent="1"/>
    </xf>
    <xf numFmtId="49" fontId="15" fillId="0" borderId="1" xfId="1" applyNumberFormat="1" applyFont="1" applyBorder="1" applyAlignment="1">
      <alignment horizontal="center" vertical="center" wrapText="1"/>
    </xf>
    <xf numFmtId="164" fontId="15" fillId="0" borderId="1" xfId="1" applyNumberFormat="1" applyFont="1" applyBorder="1" applyAlignment="1" applyProtection="1">
      <alignment horizontal="right" vertical="center" wrapText="1"/>
      <protection locked="0"/>
    </xf>
    <xf numFmtId="0" fontId="17" fillId="0" borderId="1" xfId="0" applyFont="1" applyBorder="1" applyAlignment="1">
      <alignment horizontal="left" vertical="center" wrapText="1" indent="1"/>
    </xf>
    <xf numFmtId="164" fontId="9" fillId="0" borderId="1" xfId="1" applyNumberFormat="1" applyFont="1" applyBorder="1" applyAlignment="1">
      <alignment horizontal="right" vertical="center" wrapText="1"/>
    </xf>
    <xf numFmtId="164" fontId="15" fillId="0" borderId="1" xfId="1" applyNumberFormat="1" applyFont="1" applyBorder="1" applyAlignment="1">
      <alignment horizontal="right" vertical="center" wrapText="1"/>
    </xf>
    <xf numFmtId="164" fontId="12" fillId="0" borderId="1" xfId="1" applyNumberFormat="1" applyBorder="1" applyAlignment="1" applyProtection="1">
      <alignment horizontal="right" vertical="center" wrapText="1"/>
      <protection locked="0"/>
    </xf>
    <xf numFmtId="49" fontId="1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 applyProtection="1">
      <alignment horizontal="right" vertical="center" wrapText="1"/>
      <protection locked="0"/>
    </xf>
    <xf numFmtId="164" fontId="13" fillId="0" borderId="0" xfId="1" applyNumberFormat="1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1" fillId="0" borderId="1" xfId="1" applyFont="1" applyBorder="1" applyAlignment="1">
      <alignment vertical="center" wrapText="1"/>
    </xf>
    <xf numFmtId="164" fontId="1" fillId="0" borderId="1" xfId="1" applyNumberFormat="1" applyFont="1" applyBorder="1" applyAlignment="1">
      <alignment horizontal="right" vertical="center" wrapText="1" indent="1"/>
    </xf>
    <xf numFmtId="164" fontId="15" fillId="0" borderId="1" xfId="1" applyNumberFormat="1" applyFont="1" applyBorder="1" applyAlignment="1">
      <alignment horizontal="left" vertical="center" wrapText="1" indent="1"/>
    </xf>
    <xf numFmtId="164" fontId="9" fillId="0" borderId="1" xfId="1" applyNumberFormat="1" applyFont="1" applyBorder="1" applyAlignment="1">
      <alignment horizontal="left" vertical="center" wrapText="1" indent="1"/>
    </xf>
    <xf numFmtId="0" fontId="15" fillId="0" borderId="1" xfId="1" applyFont="1" applyBorder="1" applyAlignment="1">
      <alignment horizontal="left" vertical="center" wrapText="1" indent="1"/>
    </xf>
    <xf numFmtId="164" fontId="15" fillId="0" borderId="1" xfId="1" applyNumberFormat="1" applyFont="1" applyBorder="1" applyAlignment="1" applyProtection="1">
      <alignment horizontal="right" vertical="center" wrapText="1" indent="1"/>
      <protection locked="0"/>
    </xf>
    <xf numFmtId="0" fontId="15" fillId="0" borderId="1" xfId="1" applyFont="1" applyBorder="1" applyAlignment="1">
      <alignment horizontal="left" indent="6"/>
    </xf>
    <xf numFmtId="0" fontId="15" fillId="0" borderId="1" xfId="1" applyFont="1" applyBorder="1" applyAlignment="1">
      <alignment horizontal="left" vertical="center" wrapText="1" indent="6"/>
    </xf>
    <xf numFmtId="0" fontId="9" fillId="0" borderId="1" xfId="1" applyFont="1" applyBorder="1" applyAlignment="1">
      <alignment horizontal="left" vertical="center" wrapText="1" indent="1"/>
    </xf>
    <xf numFmtId="164" fontId="9" fillId="0" borderId="1" xfId="1" applyNumberFormat="1" applyFont="1" applyBorder="1" applyAlignment="1">
      <alignment horizontal="right" vertical="center" wrapText="1" indent="1"/>
    </xf>
    <xf numFmtId="164" fontId="17" fillId="0" borderId="1" xfId="0" applyNumberFormat="1" applyFont="1" applyBorder="1" applyAlignment="1">
      <alignment horizontal="right" vertical="center" wrapText="1" indent="1"/>
    </xf>
    <xf numFmtId="164" fontId="17" fillId="0" borderId="1" xfId="0" quotePrefix="1" applyNumberFormat="1" applyFont="1" applyBorder="1" applyAlignment="1">
      <alignment horizontal="right" vertical="center" wrapText="1" indent="1"/>
    </xf>
    <xf numFmtId="0" fontId="17" fillId="0" borderId="0" xfId="0" applyFont="1" applyBorder="1" applyAlignment="1">
      <alignment horizontal="left" vertical="center" wrapText="1" indent="1"/>
    </xf>
    <xf numFmtId="164" fontId="17" fillId="0" borderId="0" xfId="0" quotePrefix="1" applyNumberFormat="1" applyFont="1" applyBorder="1" applyAlignment="1">
      <alignment horizontal="right" vertical="center" wrapText="1" indent="1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18" fillId="0" borderId="0" xfId="0" applyFont="1" applyBorder="1" applyAlignment="1">
      <alignment horizontal="right" vertic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 wrapText="1" indent="1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right" vertical="center" wrapText="1"/>
    </xf>
    <xf numFmtId="49" fontId="16" fillId="0" borderId="1" xfId="1" applyNumberFormat="1" applyFont="1" applyBorder="1" applyAlignment="1">
      <alignment horizontal="center" vertical="center" wrapText="1"/>
    </xf>
    <xf numFmtId="164" fontId="16" fillId="0" borderId="1" xfId="1" applyNumberFormat="1" applyFont="1" applyBorder="1" applyAlignment="1" applyProtection="1">
      <alignment horizontal="right" vertical="center" wrapText="1"/>
      <protection locked="0"/>
    </xf>
    <xf numFmtId="164" fontId="16" fillId="0" borderId="1" xfId="1" applyNumberFormat="1" applyFont="1" applyBorder="1" applyAlignment="1">
      <alignment horizontal="right" vertical="center" wrapText="1"/>
    </xf>
    <xf numFmtId="164" fontId="17" fillId="0" borderId="1" xfId="1" applyNumberFormat="1" applyFont="1" applyBorder="1" applyAlignment="1" applyProtection="1">
      <alignment horizontal="right" vertical="center" wrapText="1"/>
      <protection locked="0"/>
    </xf>
    <xf numFmtId="0" fontId="17" fillId="0" borderId="1" xfId="1" applyFont="1" applyBorder="1" applyAlignment="1">
      <alignment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164" fontId="17" fillId="0" borderId="1" xfId="0" quotePrefix="1" applyNumberFormat="1" applyFont="1" applyBorder="1" applyAlignment="1">
      <alignment horizontal="right" vertical="center" wrapText="1"/>
    </xf>
    <xf numFmtId="0" fontId="17" fillId="0" borderId="1" xfId="1" applyFont="1" applyBorder="1" applyAlignment="1">
      <alignment horizontal="right"/>
    </xf>
    <xf numFmtId="0" fontId="23" fillId="0" borderId="0" xfId="0" applyFont="1" applyAlignment="1">
      <alignment horizontal="right" vertical="center"/>
    </xf>
    <xf numFmtId="0" fontId="17" fillId="0" borderId="0" xfId="1" applyFont="1" applyAlignment="1"/>
    <xf numFmtId="0" fontId="17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" xfId="1" applyFont="1" applyBorder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16" fillId="0" borderId="1" xfId="1" applyFont="1" applyBorder="1" applyAlignment="1">
      <alignment horizontal="left"/>
    </xf>
    <xf numFmtId="0" fontId="16" fillId="0" borderId="0" xfId="1" applyFont="1" applyAlignment="1"/>
    <xf numFmtId="0" fontId="22" fillId="0" borderId="0" xfId="1" applyFont="1" applyAlignment="1"/>
    <xf numFmtId="0" fontId="17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 wrapText="1"/>
    </xf>
    <xf numFmtId="0" fontId="9" fillId="0" borderId="0" xfId="1" applyFont="1" applyAlignment="1">
      <alignment horizontal="center"/>
    </xf>
    <xf numFmtId="164" fontId="13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3" fillId="0" borderId="0" xfId="1" applyNumberFormat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164" fontId="23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horizontal="center" vertical="center"/>
    </xf>
    <xf numFmtId="164" fontId="23" fillId="0" borderId="0" xfId="1" applyNumberFormat="1" applyFont="1" applyAlignment="1">
      <alignment horizontal="left"/>
    </xf>
    <xf numFmtId="0" fontId="17" fillId="0" borderId="1" xfId="1" applyFont="1" applyBorder="1" applyAlignment="1">
      <alignment horizontal="left"/>
    </xf>
    <xf numFmtId="0" fontId="17" fillId="0" borderId="0" xfId="1" applyFont="1" applyAlignment="1">
      <alignment horizontal="center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colors>
    <mruColors>
      <color rgb="FF006666"/>
      <color rgb="FF008080"/>
      <color rgb="FF009999"/>
      <color rgb="FF00CC99"/>
      <color rgb="FF00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O28"/>
  <sheetViews>
    <sheetView zoomScale="80" zoomScaleNormal="80" workbookViewId="0">
      <selection activeCell="A4" sqref="A4:M27"/>
    </sheetView>
  </sheetViews>
  <sheetFormatPr defaultRowHeight="15" x14ac:dyDescent="0.25"/>
  <cols>
    <col min="1" max="1" width="5.85546875" style="1" customWidth="1"/>
    <col min="2" max="2" width="47.28515625" style="7" customWidth="1"/>
    <col min="3" max="3" width="16.42578125" style="1" customWidth="1"/>
    <col min="4" max="4" width="14" style="1" customWidth="1"/>
    <col min="5" max="7" width="16.42578125" style="1" customWidth="1"/>
    <col min="8" max="8" width="47.28515625" style="1" customWidth="1"/>
    <col min="9" max="12" width="15.7109375" style="1" customWidth="1"/>
    <col min="13" max="13" width="16.7109375" style="1" customWidth="1"/>
    <col min="14" max="15" width="4.140625" style="1" customWidth="1"/>
    <col min="16" max="264" width="9.140625" style="1"/>
    <col min="265" max="265" width="5.85546875" style="1" customWidth="1"/>
    <col min="266" max="266" width="47.28515625" style="1" customWidth="1"/>
    <col min="267" max="267" width="14" style="1" customWidth="1"/>
    <col min="268" max="268" width="47.28515625" style="1" customWidth="1"/>
    <col min="269" max="269" width="14" style="1" customWidth="1"/>
    <col min="270" max="271" width="4.140625" style="1" customWidth="1"/>
    <col min="272" max="520" width="9.140625" style="1"/>
    <col min="521" max="521" width="5.85546875" style="1" customWidth="1"/>
    <col min="522" max="522" width="47.28515625" style="1" customWidth="1"/>
    <col min="523" max="523" width="14" style="1" customWidth="1"/>
    <col min="524" max="524" width="47.28515625" style="1" customWidth="1"/>
    <col min="525" max="525" width="14" style="1" customWidth="1"/>
    <col min="526" max="527" width="4.140625" style="1" customWidth="1"/>
    <col min="528" max="776" width="9.140625" style="1"/>
    <col min="777" max="777" width="5.85546875" style="1" customWidth="1"/>
    <col min="778" max="778" width="47.28515625" style="1" customWidth="1"/>
    <col min="779" max="779" width="14" style="1" customWidth="1"/>
    <col min="780" max="780" width="47.28515625" style="1" customWidth="1"/>
    <col min="781" max="781" width="14" style="1" customWidth="1"/>
    <col min="782" max="783" width="4.140625" style="1" customWidth="1"/>
    <col min="784" max="1032" width="9.140625" style="1"/>
    <col min="1033" max="1033" width="5.85546875" style="1" customWidth="1"/>
    <col min="1034" max="1034" width="47.28515625" style="1" customWidth="1"/>
    <col min="1035" max="1035" width="14" style="1" customWidth="1"/>
    <col min="1036" max="1036" width="47.28515625" style="1" customWidth="1"/>
    <col min="1037" max="1037" width="14" style="1" customWidth="1"/>
    <col min="1038" max="1039" width="4.140625" style="1" customWidth="1"/>
    <col min="1040" max="1288" width="9.140625" style="1"/>
    <col min="1289" max="1289" width="5.85546875" style="1" customWidth="1"/>
    <col min="1290" max="1290" width="47.28515625" style="1" customWidth="1"/>
    <col min="1291" max="1291" width="14" style="1" customWidth="1"/>
    <col min="1292" max="1292" width="47.28515625" style="1" customWidth="1"/>
    <col min="1293" max="1293" width="14" style="1" customWidth="1"/>
    <col min="1294" max="1295" width="4.140625" style="1" customWidth="1"/>
    <col min="1296" max="1544" width="9.140625" style="1"/>
    <col min="1545" max="1545" width="5.85546875" style="1" customWidth="1"/>
    <col min="1546" max="1546" width="47.28515625" style="1" customWidth="1"/>
    <col min="1547" max="1547" width="14" style="1" customWidth="1"/>
    <col min="1548" max="1548" width="47.28515625" style="1" customWidth="1"/>
    <col min="1549" max="1549" width="14" style="1" customWidth="1"/>
    <col min="1550" max="1551" width="4.140625" style="1" customWidth="1"/>
    <col min="1552" max="1800" width="9.140625" style="1"/>
    <col min="1801" max="1801" width="5.85546875" style="1" customWidth="1"/>
    <col min="1802" max="1802" width="47.28515625" style="1" customWidth="1"/>
    <col min="1803" max="1803" width="14" style="1" customWidth="1"/>
    <col min="1804" max="1804" width="47.28515625" style="1" customWidth="1"/>
    <col min="1805" max="1805" width="14" style="1" customWidth="1"/>
    <col min="1806" max="1807" width="4.140625" style="1" customWidth="1"/>
    <col min="1808" max="2056" width="9.140625" style="1"/>
    <col min="2057" max="2057" width="5.85546875" style="1" customWidth="1"/>
    <col min="2058" max="2058" width="47.28515625" style="1" customWidth="1"/>
    <col min="2059" max="2059" width="14" style="1" customWidth="1"/>
    <col min="2060" max="2060" width="47.28515625" style="1" customWidth="1"/>
    <col min="2061" max="2061" width="14" style="1" customWidth="1"/>
    <col min="2062" max="2063" width="4.140625" style="1" customWidth="1"/>
    <col min="2064" max="2312" width="9.140625" style="1"/>
    <col min="2313" max="2313" width="5.85546875" style="1" customWidth="1"/>
    <col min="2314" max="2314" width="47.28515625" style="1" customWidth="1"/>
    <col min="2315" max="2315" width="14" style="1" customWidth="1"/>
    <col min="2316" max="2316" width="47.28515625" style="1" customWidth="1"/>
    <col min="2317" max="2317" width="14" style="1" customWidth="1"/>
    <col min="2318" max="2319" width="4.140625" style="1" customWidth="1"/>
    <col min="2320" max="2568" width="9.140625" style="1"/>
    <col min="2569" max="2569" width="5.85546875" style="1" customWidth="1"/>
    <col min="2570" max="2570" width="47.28515625" style="1" customWidth="1"/>
    <col min="2571" max="2571" width="14" style="1" customWidth="1"/>
    <col min="2572" max="2572" width="47.28515625" style="1" customWidth="1"/>
    <col min="2573" max="2573" width="14" style="1" customWidth="1"/>
    <col min="2574" max="2575" width="4.140625" style="1" customWidth="1"/>
    <col min="2576" max="2824" width="9.140625" style="1"/>
    <col min="2825" max="2825" width="5.85546875" style="1" customWidth="1"/>
    <col min="2826" max="2826" width="47.28515625" style="1" customWidth="1"/>
    <col min="2827" max="2827" width="14" style="1" customWidth="1"/>
    <col min="2828" max="2828" width="47.28515625" style="1" customWidth="1"/>
    <col min="2829" max="2829" width="14" style="1" customWidth="1"/>
    <col min="2830" max="2831" width="4.140625" style="1" customWidth="1"/>
    <col min="2832" max="3080" width="9.140625" style="1"/>
    <col min="3081" max="3081" width="5.85546875" style="1" customWidth="1"/>
    <col min="3082" max="3082" width="47.28515625" style="1" customWidth="1"/>
    <col min="3083" max="3083" width="14" style="1" customWidth="1"/>
    <col min="3084" max="3084" width="47.28515625" style="1" customWidth="1"/>
    <col min="3085" max="3085" width="14" style="1" customWidth="1"/>
    <col min="3086" max="3087" width="4.140625" style="1" customWidth="1"/>
    <col min="3088" max="3336" width="9.140625" style="1"/>
    <col min="3337" max="3337" width="5.85546875" style="1" customWidth="1"/>
    <col min="3338" max="3338" width="47.28515625" style="1" customWidth="1"/>
    <col min="3339" max="3339" width="14" style="1" customWidth="1"/>
    <col min="3340" max="3340" width="47.28515625" style="1" customWidth="1"/>
    <col min="3341" max="3341" width="14" style="1" customWidth="1"/>
    <col min="3342" max="3343" width="4.140625" style="1" customWidth="1"/>
    <col min="3344" max="3592" width="9.140625" style="1"/>
    <col min="3593" max="3593" width="5.85546875" style="1" customWidth="1"/>
    <col min="3594" max="3594" width="47.28515625" style="1" customWidth="1"/>
    <col min="3595" max="3595" width="14" style="1" customWidth="1"/>
    <col min="3596" max="3596" width="47.28515625" style="1" customWidth="1"/>
    <col min="3597" max="3597" width="14" style="1" customWidth="1"/>
    <col min="3598" max="3599" width="4.140625" style="1" customWidth="1"/>
    <col min="3600" max="3848" width="9.140625" style="1"/>
    <col min="3849" max="3849" width="5.85546875" style="1" customWidth="1"/>
    <col min="3850" max="3850" width="47.28515625" style="1" customWidth="1"/>
    <col min="3851" max="3851" width="14" style="1" customWidth="1"/>
    <col min="3852" max="3852" width="47.28515625" style="1" customWidth="1"/>
    <col min="3853" max="3853" width="14" style="1" customWidth="1"/>
    <col min="3854" max="3855" width="4.140625" style="1" customWidth="1"/>
    <col min="3856" max="4104" width="9.140625" style="1"/>
    <col min="4105" max="4105" width="5.85546875" style="1" customWidth="1"/>
    <col min="4106" max="4106" width="47.28515625" style="1" customWidth="1"/>
    <col min="4107" max="4107" width="14" style="1" customWidth="1"/>
    <col min="4108" max="4108" width="47.28515625" style="1" customWidth="1"/>
    <col min="4109" max="4109" width="14" style="1" customWidth="1"/>
    <col min="4110" max="4111" width="4.140625" style="1" customWidth="1"/>
    <col min="4112" max="4360" width="9.140625" style="1"/>
    <col min="4361" max="4361" width="5.85546875" style="1" customWidth="1"/>
    <col min="4362" max="4362" width="47.28515625" style="1" customWidth="1"/>
    <col min="4363" max="4363" width="14" style="1" customWidth="1"/>
    <col min="4364" max="4364" width="47.28515625" style="1" customWidth="1"/>
    <col min="4365" max="4365" width="14" style="1" customWidth="1"/>
    <col min="4366" max="4367" width="4.140625" style="1" customWidth="1"/>
    <col min="4368" max="4616" width="9.140625" style="1"/>
    <col min="4617" max="4617" width="5.85546875" style="1" customWidth="1"/>
    <col min="4618" max="4618" width="47.28515625" style="1" customWidth="1"/>
    <col min="4619" max="4619" width="14" style="1" customWidth="1"/>
    <col min="4620" max="4620" width="47.28515625" style="1" customWidth="1"/>
    <col min="4621" max="4621" width="14" style="1" customWidth="1"/>
    <col min="4622" max="4623" width="4.140625" style="1" customWidth="1"/>
    <col min="4624" max="4872" width="9.140625" style="1"/>
    <col min="4873" max="4873" width="5.85546875" style="1" customWidth="1"/>
    <col min="4874" max="4874" width="47.28515625" style="1" customWidth="1"/>
    <col min="4875" max="4875" width="14" style="1" customWidth="1"/>
    <col min="4876" max="4876" width="47.28515625" style="1" customWidth="1"/>
    <col min="4877" max="4877" width="14" style="1" customWidth="1"/>
    <col min="4878" max="4879" width="4.140625" style="1" customWidth="1"/>
    <col min="4880" max="5128" width="9.140625" style="1"/>
    <col min="5129" max="5129" width="5.85546875" style="1" customWidth="1"/>
    <col min="5130" max="5130" width="47.28515625" style="1" customWidth="1"/>
    <col min="5131" max="5131" width="14" style="1" customWidth="1"/>
    <col min="5132" max="5132" width="47.28515625" style="1" customWidth="1"/>
    <col min="5133" max="5133" width="14" style="1" customWidth="1"/>
    <col min="5134" max="5135" width="4.140625" style="1" customWidth="1"/>
    <col min="5136" max="5384" width="9.140625" style="1"/>
    <col min="5385" max="5385" width="5.85546875" style="1" customWidth="1"/>
    <col min="5386" max="5386" width="47.28515625" style="1" customWidth="1"/>
    <col min="5387" max="5387" width="14" style="1" customWidth="1"/>
    <col min="5388" max="5388" width="47.28515625" style="1" customWidth="1"/>
    <col min="5389" max="5389" width="14" style="1" customWidth="1"/>
    <col min="5390" max="5391" width="4.140625" style="1" customWidth="1"/>
    <col min="5392" max="5640" width="9.140625" style="1"/>
    <col min="5641" max="5641" width="5.85546875" style="1" customWidth="1"/>
    <col min="5642" max="5642" width="47.28515625" style="1" customWidth="1"/>
    <col min="5643" max="5643" width="14" style="1" customWidth="1"/>
    <col min="5644" max="5644" width="47.28515625" style="1" customWidth="1"/>
    <col min="5645" max="5645" width="14" style="1" customWidth="1"/>
    <col min="5646" max="5647" width="4.140625" style="1" customWidth="1"/>
    <col min="5648" max="5896" width="9.140625" style="1"/>
    <col min="5897" max="5897" width="5.85546875" style="1" customWidth="1"/>
    <col min="5898" max="5898" width="47.28515625" style="1" customWidth="1"/>
    <col min="5899" max="5899" width="14" style="1" customWidth="1"/>
    <col min="5900" max="5900" width="47.28515625" style="1" customWidth="1"/>
    <col min="5901" max="5901" width="14" style="1" customWidth="1"/>
    <col min="5902" max="5903" width="4.140625" style="1" customWidth="1"/>
    <col min="5904" max="6152" width="9.140625" style="1"/>
    <col min="6153" max="6153" width="5.85546875" style="1" customWidth="1"/>
    <col min="6154" max="6154" width="47.28515625" style="1" customWidth="1"/>
    <col min="6155" max="6155" width="14" style="1" customWidth="1"/>
    <col min="6156" max="6156" width="47.28515625" style="1" customWidth="1"/>
    <col min="6157" max="6157" width="14" style="1" customWidth="1"/>
    <col min="6158" max="6159" width="4.140625" style="1" customWidth="1"/>
    <col min="6160" max="6408" width="9.140625" style="1"/>
    <col min="6409" max="6409" width="5.85546875" style="1" customWidth="1"/>
    <col min="6410" max="6410" width="47.28515625" style="1" customWidth="1"/>
    <col min="6411" max="6411" width="14" style="1" customWidth="1"/>
    <col min="6412" max="6412" width="47.28515625" style="1" customWidth="1"/>
    <col min="6413" max="6413" width="14" style="1" customWidth="1"/>
    <col min="6414" max="6415" width="4.140625" style="1" customWidth="1"/>
    <col min="6416" max="6664" width="9.140625" style="1"/>
    <col min="6665" max="6665" width="5.85546875" style="1" customWidth="1"/>
    <col min="6666" max="6666" width="47.28515625" style="1" customWidth="1"/>
    <col min="6667" max="6667" width="14" style="1" customWidth="1"/>
    <col min="6668" max="6668" width="47.28515625" style="1" customWidth="1"/>
    <col min="6669" max="6669" width="14" style="1" customWidth="1"/>
    <col min="6670" max="6671" width="4.140625" style="1" customWidth="1"/>
    <col min="6672" max="6920" width="9.140625" style="1"/>
    <col min="6921" max="6921" width="5.85546875" style="1" customWidth="1"/>
    <col min="6922" max="6922" width="47.28515625" style="1" customWidth="1"/>
    <col min="6923" max="6923" width="14" style="1" customWidth="1"/>
    <col min="6924" max="6924" width="47.28515625" style="1" customWidth="1"/>
    <col min="6925" max="6925" width="14" style="1" customWidth="1"/>
    <col min="6926" max="6927" width="4.140625" style="1" customWidth="1"/>
    <col min="6928" max="7176" width="9.140625" style="1"/>
    <col min="7177" max="7177" width="5.85546875" style="1" customWidth="1"/>
    <col min="7178" max="7178" width="47.28515625" style="1" customWidth="1"/>
    <col min="7179" max="7179" width="14" style="1" customWidth="1"/>
    <col min="7180" max="7180" width="47.28515625" style="1" customWidth="1"/>
    <col min="7181" max="7181" width="14" style="1" customWidth="1"/>
    <col min="7182" max="7183" width="4.140625" style="1" customWidth="1"/>
    <col min="7184" max="7432" width="9.140625" style="1"/>
    <col min="7433" max="7433" width="5.85546875" style="1" customWidth="1"/>
    <col min="7434" max="7434" width="47.28515625" style="1" customWidth="1"/>
    <col min="7435" max="7435" width="14" style="1" customWidth="1"/>
    <col min="7436" max="7436" width="47.28515625" style="1" customWidth="1"/>
    <col min="7437" max="7437" width="14" style="1" customWidth="1"/>
    <col min="7438" max="7439" width="4.140625" style="1" customWidth="1"/>
    <col min="7440" max="7688" width="9.140625" style="1"/>
    <col min="7689" max="7689" width="5.85546875" style="1" customWidth="1"/>
    <col min="7690" max="7690" width="47.28515625" style="1" customWidth="1"/>
    <col min="7691" max="7691" width="14" style="1" customWidth="1"/>
    <col min="7692" max="7692" width="47.28515625" style="1" customWidth="1"/>
    <col min="7693" max="7693" width="14" style="1" customWidth="1"/>
    <col min="7694" max="7695" width="4.140625" style="1" customWidth="1"/>
    <col min="7696" max="7944" width="9.140625" style="1"/>
    <col min="7945" max="7945" width="5.85546875" style="1" customWidth="1"/>
    <col min="7946" max="7946" width="47.28515625" style="1" customWidth="1"/>
    <col min="7947" max="7947" width="14" style="1" customWidth="1"/>
    <col min="7948" max="7948" width="47.28515625" style="1" customWidth="1"/>
    <col min="7949" max="7949" width="14" style="1" customWidth="1"/>
    <col min="7950" max="7951" width="4.140625" style="1" customWidth="1"/>
    <col min="7952" max="8200" width="9.140625" style="1"/>
    <col min="8201" max="8201" width="5.85546875" style="1" customWidth="1"/>
    <col min="8202" max="8202" width="47.28515625" style="1" customWidth="1"/>
    <col min="8203" max="8203" width="14" style="1" customWidth="1"/>
    <col min="8204" max="8204" width="47.28515625" style="1" customWidth="1"/>
    <col min="8205" max="8205" width="14" style="1" customWidth="1"/>
    <col min="8206" max="8207" width="4.140625" style="1" customWidth="1"/>
    <col min="8208" max="8456" width="9.140625" style="1"/>
    <col min="8457" max="8457" width="5.85546875" style="1" customWidth="1"/>
    <col min="8458" max="8458" width="47.28515625" style="1" customWidth="1"/>
    <col min="8459" max="8459" width="14" style="1" customWidth="1"/>
    <col min="8460" max="8460" width="47.28515625" style="1" customWidth="1"/>
    <col min="8461" max="8461" width="14" style="1" customWidth="1"/>
    <col min="8462" max="8463" width="4.140625" style="1" customWidth="1"/>
    <col min="8464" max="8712" width="9.140625" style="1"/>
    <col min="8713" max="8713" width="5.85546875" style="1" customWidth="1"/>
    <col min="8714" max="8714" width="47.28515625" style="1" customWidth="1"/>
    <col min="8715" max="8715" width="14" style="1" customWidth="1"/>
    <col min="8716" max="8716" width="47.28515625" style="1" customWidth="1"/>
    <col min="8717" max="8717" width="14" style="1" customWidth="1"/>
    <col min="8718" max="8719" width="4.140625" style="1" customWidth="1"/>
    <col min="8720" max="8968" width="9.140625" style="1"/>
    <col min="8969" max="8969" width="5.85546875" style="1" customWidth="1"/>
    <col min="8970" max="8970" width="47.28515625" style="1" customWidth="1"/>
    <col min="8971" max="8971" width="14" style="1" customWidth="1"/>
    <col min="8972" max="8972" width="47.28515625" style="1" customWidth="1"/>
    <col min="8973" max="8973" width="14" style="1" customWidth="1"/>
    <col min="8974" max="8975" width="4.140625" style="1" customWidth="1"/>
    <col min="8976" max="9224" width="9.140625" style="1"/>
    <col min="9225" max="9225" width="5.85546875" style="1" customWidth="1"/>
    <col min="9226" max="9226" width="47.28515625" style="1" customWidth="1"/>
    <col min="9227" max="9227" width="14" style="1" customWidth="1"/>
    <col min="9228" max="9228" width="47.28515625" style="1" customWidth="1"/>
    <col min="9229" max="9229" width="14" style="1" customWidth="1"/>
    <col min="9230" max="9231" width="4.140625" style="1" customWidth="1"/>
    <col min="9232" max="9480" width="9.140625" style="1"/>
    <col min="9481" max="9481" width="5.85546875" style="1" customWidth="1"/>
    <col min="9482" max="9482" width="47.28515625" style="1" customWidth="1"/>
    <col min="9483" max="9483" width="14" style="1" customWidth="1"/>
    <col min="9484" max="9484" width="47.28515625" style="1" customWidth="1"/>
    <col min="9485" max="9485" width="14" style="1" customWidth="1"/>
    <col min="9486" max="9487" width="4.140625" style="1" customWidth="1"/>
    <col min="9488" max="9736" width="9.140625" style="1"/>
    <col min="9737" max="9737" width="5.85546875" style="1" customWidth="1"/>
    <col min="9738" max="9738" width="47.28515625" style="1" customWidth="1"/>
    <col min="9739" max="9739" width="14" style="1" customWidth="1"/>
    <col min="9740" max="9740" width="47.28515625" style="1" customWidth="1"/>
    <col min="9741" max="9741" width="14" style="1" customWidth="1"/>
    <col min="9742" max="9743" width="4.140625" style="1" customWidth="1"/>
    <col min="9744" max="9992" width="9.140625" style="1"/>
    <col min="9993" max="9993" width="5.85546875" style="1" customWidth="1"/>
    <col min="9994" max="9994" width="47.28515625" style="1" customWidth="1"/>
    <col min="9995" max="9995" width="14" style="1" customWidth="1"/>
    <col min="9996" max="9996" width="47.28515625" style="1" customWidth="1"/>
    <col min="9997" max="9997" width="14" style="1" customWidth="1"/>
    <col min="9998" max="9999" width="4.140625" style="1" customWidth="1"/>
    <col min="10000" max="10248" width="9.140625" style="1"/>
    <col min="10249" max="10249" width="5.85546875" style="1" customWidth="1"/>
    <col min="10250" max="10250" width="47.28515625" style="1" customWidth="1"/>
    <col min="10251" max="10251" width="14" style="1" customWidth="1"/>
    <col min="10252" max="10252" width="47.28515625" style="1" customWidth="1"/>
    <col min="10253" max="10253" width="14" style="1" customWidth="1"/>
    <col min="10254" max="10255" width="4.140625" style="1" customWidth="1"/>
    <col min="10256" max="10504" width="9.140625" style="1"/>
    <col min="10505" max="10505" width="5.85546875" style="1" customWidth="1"/>
    <col min="10506" max="10506" width="47.28515625" style="1" customWidth="1"/>
    <col min="10507" max="10507" width="14" style="1" customWidth="1"/>
    <col min="10508" max="10508" width="47.28515625" style="1" customWidth="1"/>
    <col min="10509" max="10509" width="14" style="1" customWidth="1"/>
    <col min="10510" max="10511" width="4.140625" style="1" customWidth="1"/>
    <col min="10512" max="10760" width="9.140625" style="1"/>
    <col min="10761" max="10761" width="5.85546875" style="1" customWidth="1"/>
    <col min="10762" max="10762" width="47.28515625" style="1" customWidth="1"/>
    <col min="10763" max="10763" width="14" style="1" customWidth="1"/>
    <col min="10764" max="10764" width="47.28515625" style="1" customWidth="1"/>
    <col min="10765" max="10765" width="14" style="1" customWidth="1"/>
    <col min="10766" max="10767" width="4.140625" style="1" customWidth="1"/>
    <col min="10768" max="11016" width="9.140625" style="1"/>
    <col min="11017" max="11017" width="5.85546875" style="1" customWidth="1"/>
    <col min="11018" max="11018" width="47.28515625" style="1" customWidth="1"/>
    <col min="11019" max="11019" width="14" style="1" customWidth="1"/>
    <col min="11020" max="11020" width="47.28515625" style="1" customWidth="1"/>
    <col min="11021" max="11021" width="14" style="1" customWidth="1"/>
    <col min="11022" max="11023" width="4.140625" style="1" customWidth="1"/>
    <col min="11024" max="11272" width="9.140625" style="1"/>
    <col min="11273" max="11273" width="5.85546875" style="1" customWidth="1"/>
    <col min="11274" max="11274" width="47.28515625" style="1" customWidth="1"/>
    <col min="11275" max="11275" width="14" style="1" customWidth="1"/>
    <col min="11276" max="11276" width="47.28515625" style="1" customWidth="1"/>
    <col min="11277" max="11277" width="14" style="1" customWidth="1"/>
    <col min="11278" max="11279" width="4.140625" style="1" customWidth="1"/>
    <col min="11280" max="11528" width="9.140625" style="1"/>
    <col min="11529" max="11529" width="5.85546875" style="1" customWidth="1"/>
    <col min="11530" max="11530" width="47.28515625" style="1" customWidth="1"/>
    <col min="11531" max="11531" width="14" style="1" customWidth="1"/>
    <col min="11532" max="11532" width="47.28515625" style="1" customWidth="1"/>
    <col min="11533" max="11533" width="14" style="1" customWidth="1"/>
    <col min="11534" max="11535" width="4.140625" style="1" customWidth="1"/>
    <col min="11536" max="11784" width="9.140625" style="1"/>
    <col min="11785" max="11785" width="5.85546875" style="1" customWidth="1"/>
    <col min="11786" max="11786" width="47.28515625" style="1" customWidth="1"/>
    <col min="11787" max="11787" width="14" style="1" customWidth="1"/>
    <col min="11788" max="11788" width="47.28515625" style="1" customWidth="1"/>
    <col min="11789" max="11789" width="14" style="1" customWidth="1"/>
    <col min="11790" max="11791" width="4.140625" style="1" customWidth="1"/>
    <col min="11792" max="12040" width="9.140625" style="1"/>
    <col min="12041" max="12041" width="5.85546875" style="1" customWidth="1"/>
    <col min="12042" max="12042" width="47.28515625" style="1" customWidth="1"/>
    <col min="12043" max="12043" width="14" style="1" customWidth="1"/>
    <col min="12044" max="12044" width="47.28515625" style="1" customWidth="1"/>
    <col min="12045" max="12045" width="14" style="1" customWidth="1"/>
    <col min="12046" max="12047" width="4.140625" style="1" customWidth="1"/>
    <col min="12048" max="12296" width="9.140625" style="1"/>
    <col min="12297" max="12297" width="5.85546875" style="1" customWidth="1"/>
    <col min="12298" max="12298" width="47.28515625" style="1" customWidth="1"/>
    <col min="12299" max="12299" width="14" style="1" customWidth="1"/>
    <col min="12300" max="12300" width="47.28515625" style="1" customWidth="1"/>
    <col min="12301" max="12301" width="14" style="1" customWidth="1"/>
    <col min="12302" max="12303" width="4.140625" style="1" customWidth="1"/>
    <col min="12304" max="12552" width="9.140625" style="1"/>
    <col min="12553" max="12553" width="5.85546875" style="1" customWidth="1"/>
    <col min="12554" max="12554" width="47.28515625" style="1" customWidth="1"/>
    <col min="12555" max="12555" width="14" style="1" customWidth="1"/>
    <col min="12556" max="12556" width="47.28515625" style="1" customWidth="1"/>
    <col min="12557" max="12557" width="14" style="1" customWidth="1"/>
    <col min="12558" max="12559" width="4.140625" style="1" customWidth="1"/>
    <col min="12560" max="12808" width="9.140625" style="1"/>
    <col min="12809" max="12809" width="5.85546875" style="1" customWidth="1"/>
    <col min="12810" max="12810" width="47.28515625" style="1" customWidth="1"/>
    <col min="12811" max="12811" width="14" style="1" customWidth="1"/>
    <col min="12812" max="12812" width="47.28515625" style="1" customWidth="1"/>
    <col min="12813" max="12813" width="14" style="1" customWidth="1"/>
    <col min="12814" max="12815" width="4.140625" style="1" customWidth="1"/>
    <col min="12816" max="13064" width="9.140625" style="1"/>
    <col min="13065" max="13065" width="5.85546875" style="1" customWidth="1"/>
    <col min="13066" max="13066" width="47.28515625" style="1" customWidth="1"/>
    <col min="13067" max="13067" width="14" style="1" customWidth="1"/>
    <col min="13068" max="13068" width="47.28515625" style="1" customWidth="1"/>
    <col min="13069" max="13069" width="14" style="1" customWidth="1"/>
    <col min="13070" max="13071" width="4.140625" style="1" customWidth="1"/>
    <col min="13072" max="13320" width="9.140625" style="1"/>
    <col min="13321" max="13321" width="5.85546875" style="1" customWidth="1"/>
    <col min="13322" max="13322" width="47.28515625" style="1" customWidth="1"/>
    <col min="13323" max="13323" width="14" style="1" customWidth="1"/>
    <col min="13324" max="13324" width="47.28515625" style="1" customWidth="1"/>
    <col min="13325" max="13325" width="14" style="1" customWidth="1"/>
    <col min="13326" max="13327" width="4.140625" style="1" customWidth="1"/>
    <col min="13328" max="13576" width="9.140625" style="1"/>
    <col min="13577" max="13577" width="5.85546875" style="1" customWidth="1"/>
    <col min="13578" max="13578" width="47.28515625" style="1" customWidth="1"/>
    <col min="13579" max="13579" width="14" style="1" customWidth="1"/>
    <col min="13580" max="13580" width="47.28515625" style="1" customWidth="1"/>
    <col min="13581" max="13581" width="14" style="1" customWidth="1"/>
    <col min="13582" max="13583" width="4.140625" style="1" customWidth="1"/>
    <col min="13584" max="13832" width="9.140625" style="1"/>
    <col min="13833" max="13833" width="5.85546875" style="1" customWidth="1"/>
    <col min="13834" max="13834" width="47.28515625" style="1" customWidth="1"/>
    <col min="13835" max="13835" width="14" style="1" customWidth="1"/>
    <col min="13836" max="13836" width="47.28515625" style="1" customWidth="1"/>
    <col min="13837" max="13837" width="14" style="1" customWidth="1"/>
    <col min="13838" max="13839" width="4.140625" style="1" customWidth="1"/>
    <col min="13840" max="14088" width="9.140625" style="1"/>
    <col min="14089" max="14089" width="5.85546875" style="1" customWidth="1"/>
    <col min="14090" max="14090" width="47.28515625" style="1" customWidth="1"/>
    <col min="14091" max="14091" width="14" style="1" customWidth="1"/>
    <col min="14092" max="14092" width="47.28515625" style="1" customWidth="1"/>
    <col min="14093" max="14093" width="14" style="1" customWidth="1"/>
    <col min="14094" max="14095" width="4.140625" style="1" customWidth="1"/>
    <col min="14096" max="14344" width="9.140625" style="1"/>
    <col min="14345" max="14345" width="5.85546875" style="1" customWidth="1"/>
    <col min="14346" max="14346" width="47.28515625" style="1" customWidth="1"/>
    <col min="14347" max="14347" width="14" style="1" customWidth="1"/>
    <col min="14348" max="14348" width="47.28515625" style="1" customWidth="1"/>
    <col min="14349" max="14349" width="14" style="1" customWidth="1"/>
    <col min="14350" max="14351" width="4.140625" style="1" customWidth="1"/>
    <col min="14352" max="14600" width="9.140625" style="1"/>
    <col min="14601" max="14601" width="5.85546875" style="1" customWidth="1"/>
    <col min="14602" max="14602" width="47.28515625" style="1" customWidth="1"/>
    <col min="14603" max="14603" width="14" style="1" customWidth="1"/>
    <col min="14604" max="14604" width="47.28515625" style="1" customWidth="1"/>
    <col min="14605" max="14605" width="14" style="1" customWidth="1"/>
    <col min="14606" max="14607" width="4.140625" style="1" customWidth="1"/>
    <col min="14608" max="14856" width="9.140625" style="1"/>
    <col min="14857" max="14857" width="5.85546875" style="1" customWidth="1"/>
    <col min="14858" max="14858" width="47.28515625" style="1" customWidth="1"/>
    <col min="14859" max="14859" width="14" style="1" customWidth="1"/>
    <col min="14860" max="14860" width="47.28515625" style="1" customWidth="1"/>
    <col min="14861" max="14861" width="14" style="1" customWidth="1"/>
    <col min="14862" max="14863" width="4.140625" style="1" customWidth="1"/>
    <col min="14864" max="15112" width="9.140625" style="1"/>
    <col min="15113" max="15113" width="5.85546875" style="1" customWidth="1"/>
    <col min="15114" max="15114" width="47.28515625" style="1" customWidth="1"/>
    <col min="15115" max="15115" width="14" style="1" customWidth="1"/>
    <col min="15116" max="15116" width="47.28515625" style="1" customWidth="1"/>
    <col min="15117" max="15117" width="14" style="1" customWidth="1"/>
    <col min="15118" max="15119" width="4.140625" style="1" customWidth="1"/>
    <col min="15120" max="15368" width="9.140625" style="1"/>
    <col min="15369" max="15369" width="5.85546875" style="1" customWidth="1"/>
    <col min="15370" max="15370" width="47.28515625" style="1" customWidth="1"/>
    <col min="15371" max="15371" width="14" style="1" customWidth="1"/>
    <col min="15372" max="15372" width="47.28515625" style="1" customWidth="1"/>
    <col min="15373" max="15373" width="14" style="1" customWidth="1"/>
    <col min="15374" max="15375" width="4.140625" style="1" customWidth="1"/>
    <col min="15376" max="15624" width="9.140625" style="1"/>
    <col min="15625" max="15625" width="5.85546875" style="1" customWidth="1"/>
    <col min="15626" max="15626" width="47.28515625" style="1" customWidth="1"/>
    <col min="15627" max="15627" width="14" style="1" customWidth="1"/>
    <col min="15628" max="15628" width="47.28515625" style="1" customWidth="1"/>
    <col min="15629" max="15629" width="14" style="1" customWidth="1"/>
    <col min="15630" max="15631" width="4.140625" style="1" customWidth="1"/>
    <col min="15632" max="15880" width="9.140625" style="1"/>
    <col min="15881" max="15881" width="5.85546875" style="1" customWidth="1"/>
    <col min="15882" max="15882" width="47.28515625" style="1" customWidth="1"/>
    <col min="15883" max="15883" width="14" style="1" customWidth="1"/>
    <col min="15884" max="15884" width="47.28515625" style="1" customWidth="1"/>
    <col min="15885" max="15885" width="14" style="1" customWidth="1"/>
    <col min="15886" max="15887" width="4.140625" style="1" customWidth="1"/>
    <col min="15888" max="16136" width="9.140625" style="1"/>
    <col min="16137" max="16137" width="5.85546875" style="1" customWidth="1"/>
    <col min="16138" max="16138" width="47.28515625" style="1" customWidth="1"/>
    <col min="16139" max="16139" width="14" style="1" customWidth="1"/>
    <col min="16140" max="16140" width="47.28515625" style="1" customWidth="1"/>
    <col min="16141" max="16141" width="14" style="1" customWidth="1"/>
    <col min="16142" max="16143" width="4.140625" style="1" customWidth="1"/>
    <col min="16144" max="16384" width="9.140625" style="1"/>
  </cols>
  <sheetData>
    <row r="1" spans="1:15" x14ac:dyDescent="0.25">
      <c r="H1" s="136" t="s">
        <v>67</v>
      </c>
      <c r="I1" s="136"/>
      <c r="J1" s="136"/>
      <c r="K1" s="136"/>
      <c r="L1" s="136"/>
      <c r="M1" s="136"/>
    </row>
    <row r="2" spans="1:15" ht="31.5" x14ac:dyDescent="0.25">
      <c r="B2" s="2" t="s">
        <v>0</v>
      </c>
      <c r="C2" s="3"/>
      <c r="D2" s="53"/>
      <c r="E2" s="3"/>
      <c r="F2" s="3"/>
      <c r="G2" s="3"/>
      <c r="H2" s="3"/>
      <c r="I2" s="3"/>
      <c r="J2" s="3"/>
      <c r="K2" s="3"/>
      <c r="L2" s="3"/>
      <c r="M2" s="3"/>
      <c r="N2" s="11"/>
      <c r="O2" s="4"/>
    </row>
    <row r="3" spans="1:15" s="8" customFormat="1" ht="24.75" customHeight="1" x14ac:dyDescent="0.25">
      <c r="A3" s="137" t="s">
        <v>1</v>
      </c>
      <c r="B3" s="137"/>
      <c r="C3" s="9"/>
      <c r="D3" s="9"/>
      <c r="E3" s="9"/>
      <c r="F3" s="9"/>
      <c r="G3" s="9"/>
      <c r="M3" s="52" t="s">
        <v>2</v>
      </c>
      <c r="N3" s="11"/>
      <c r="O3" s="4"/>
    </row>
    <row r="4" spans="1:15" ht="15.75" x14ac:dyDescent="0.25">
      <c r="A4" s="135" t="s">
        <v>3</v>
      </c>
      <c r="B4" s="61" t="s">
        <v>4</v>
      </c>
      <c r="C4" s="61"/>
      <c r="D4" s="61"/>
      <c r="E4" s="61"/>
      <c r="F4" s="61"/>
      <c r="G4" s="61"/>
      <c r="H4" s="61" t="s">
        <v>5</v>
      </c>
      <c r="I4" s="61"/>
      <c r="J4" s="61"/>
      <c r="K4" s="61"/>
      <c r="L4" s="61"/>
      <c r="M4" s="61"/>
      <c r="N4" s="11"/>
      <c r="O4" s="4"/>
    </row>
    <row r="5" spans="1:15" s="5" customFormat="1" ht="51.75" customHeight="1" x14ac:dyDescent="0.25">
      <c r="A5" s="135"/>
      <c r="B5" s="62" t="s">
        <v>6</v>
      </c>
      <c r="C5" s="62" t="s">
        <v>68</v>
      </c>
      <c r="D5" s="62" t="s">
        <v>338</v>
      </c>
      <c r="E5" s="62" t="s">
        <v>339</v>
      </c>
      <c r="F5" s="62" t="s">
        <v>340</v>
      </c>
      <c r="G5" s="62" t="s">
        <v>341</v>
      </c>
      <c r="H5" s="62" t="s">
        <v>6</v>
      </c>
      <c r="I5" s="62" t="s">
        <v>68</v>
      </c>
      <c r="J5" s="62" t="s">
        <v>338</v>
      </c>
      <c r="K5" s="62" t="s">
        <v>339</v>
      </c>
      <c r="L5" s="62" t="s">
        <v>340</v>
      </c>
      <c r="M5" s="62" t="s">
        <v>341</v>
      </c>
      <c r="N5" s="11"/>
      <c r="O5" s="4"/>
    </row>
    <row r="6" spans="1:15" s="6" customFormat="1" ht="15.75" x14ac:dyDescent="0.25">
      <c r="A6" s="62">
        <v>1</v>
      </c>
      <c r="B6" s="62">
        <v>2</v>
      </c>
      <c r="C6" s="62" t="s">
        <v>7</v>
      </c>
      <c r="D6" s="62" t="s">
        <v>8</v>
      </c>
      <c r="E6" s="62" t="s">
        <v>9</v>
      </c>
      <c r="F6" s="62" t="s">
        <v>22</v>
      </c>
      <c r="G6" s="62" t="s">
        <v>25</v>
      </c>
      <c r="H6" s="62" t="s">
        <v>27</v>
      </c>
      <c r="I6" s="62" t="s">
        <v>27</v>
      </c>
      <c r="J6" s="62" t="s">
        <v>32</v>
      </c>
      <c r="K6" s="62" t="s">
        <v>35</v>
      </c>
      <c r="L6" s="62" t="s">
        <v>38</v>
      </c>
      <c r="M6" s="62" t="s">
        <v>41</v>
      </c>
      <c r="N6" s="11"/>
      <c r="O6" s="4"/>
    </row>
    <row r="7" spans="1:15" ht="15.75" x14ac:dyDescent="0.25">
      <c r="A7" s="63" t="s">
        <v>10</v>
      </c>
      <c r="B7" s="50" t="s">
        <v>11</v>
      </c>
      <c r="C7" s="48">
        <v>96936434</v>
      </c>
      <c r="D7" s="48">
        <f>E7-C7</f>
        <v>3998426</v>
      </c>
      <c r="E7" s="48">
        <v>100934860</v>
      </c>
      <c r="F7" s="48">
        <f>G7-E7</f>
        <v>-598093</v>
      </c>
      <c r="G7" s="48">
        <v>100336767</v>
      </c>
      <c r="H7" s="50" t="s">
        <v>12</v>
      </c>
      <c r="I7" s="48">
        <v>11534320</v>
      </c>
      <c r="J7" s="50">
        <f t="shared" ref="J7:J12" si="0">M7-I7</f>
        <v>4098182</v>
      </c>
      <c r="K7" s="48">
        <v>15305103</v>
      </c>
      <c r="L7" s="50">
        <f>M7-K7</f>
        <v>327399</v>
      </c>
      <c r="M7" s="48">
        <v>15632502</v>
      </c>
      <c r="N7" s="11"/>
      <c r="O7" s="4"/>
    </row>
    <row r="8" spans="1:15" ht="31.5" x14ac:dyDescent="0.25">
      <c r="A8" s="63" t="s">
        <v>13</v>
      </c>
      <c r="B8" s="50" t="s">
        <v>14</v>
      </c>
      <c r="C8" s="48">
        <v>1073748</v>
      </c>
      <c r="D8" s="48">
        <f>E8-C8</f>
        <v>3656395</v>
      </c>
      <c r="E8" s="48">
        <v>4730143</v>
      </c>
      <c r="F8" s="48">
        <f t="shared" ref="F8:F25" si="1">G8-E8</f>
        <v>287394</v>
      </c>
      <c r="G8" s="48">
        <v>5017537</v>
      </c>
      <c r="H8" s="50" t="s">
        <v>15</v>
      </c>
      <c r="I8" s="48">
        <v>2253611</v>
      </c>
      <c r="J8" s="50">
        <f t="shared" si="0"/>
        <v>416148</v>
      </c>
      <c r="K8" s="48">
        <v>2611324</v>
      </c>
      <c r="L8" s="50">
        <f t="shared" ref="L8:L25" si="2">M8-K8</f>
        <v>58435</v>
      </c>
      <c r="M8" s="48">
        <v>2669759</v>
      </c>
      <c r="N8" s="11"/>
      <c r="O8" s="4"/>
    </row>
    <row r="9" spans="1:15" ht="15.75" x14ac:dyDescent="0.25">
      <c r="A9" s="63" t="s">
        <v>7</v>
      </c>
      <c r="B9" s="50" t="s">
        <v>16</v>
      </c>
      <c r="C9" s="48"/>
      <c r="D9" s="48"/>
      <c r="E9" s="48"/>
      <c r="F9" s="48">
        <f t="shared" si="1"/>
        <v>0</v>
      </c>
      <c r="G9" s="48"/>
      <c r="H9" s="64" t="s">
        <v>17</v>
      </c>
      <c r="I9" s="48">
        <v>18484425</v>
      </c>
      <c r="J9" s="50">
        <f t="shared" si="0"/>
        <v>5001902</v>
      </c>
      <c r="K9" s="48">
        <v>19682515</v>
      </c>
      <c r="L9" s="50">
        <f t="shared" si="2"/>
        <v>3803812</v>
      </c>
      <c r="M9" s="48">
        <v>23486327</v>
      </c>
      <c r="N9" s="11"/>
      <c r="O9" s="4"/>
    </row>
    <row r="10" spans="1:15" ht="15.75" x14ac:dyDescent="0.25">
      <c r="A10" s="63" t="s">
        <v>8</v>
      </c>
      <c r="B10" s="50" t="s">
        <v>18</v>
      </c>
      <c r="C10" s="48">
        <v>9747000</v>
      </c>
      <c r="D10" s="48">
        <f>E10-C10</f>
        <v>0</v>
      </c>
      <c r="E10" s="48">
        <v>9747000</v>
      </c>
      <c r="F10" s="48">
        <f t="shared" si="1"/>
        <v>0</v>
      </c>
      <c r="G10" s="48">
        <v>9747000</v>
      </c>
      <c r="H10" s="50" t="s">
        <v>19</v>
      </c>
      <c r="I10" s="48">
        <v>4048080</v>
      </c>
      <c r="J10" s="50">
        <f t="shared" si="0"/>
        <v>32500</v>
      </c>
      <c r="K10" s="48">
        <v>5063560</v>
      </c>
      <c r="L10" s="50">
        <f t="shared" si="2"/>
        <v>-982980</v>
      </c>
      <c r="M10" s="48">
        <v>4080580</v>
      </c>
      <c r="N10" s="11"/>
      <c r="O10" s="4"/>
    </row>
    <row r="11" spans="1:15" ht="15.75" x14ac:dyDescent="0.25">
      <c r="A11" s="63" t="s">
        <v>9</v>
      </c>
      <c r="B11" s="50" t="s">
        <v>20</v>
      </c>
      <c r="C11" s="48">
        <v>36000</v>
      </c>
      <c r="D11" s="48">
        <f>E11-C11</f>
        <v>0</v>
      </c>
      <c r="E11" s="48">
        <v>36000</v>
      </c>
      <c r="F11" s="48">
        <f t="shared" si="1"/>
        <v>0</v>
      </c>
      <c r="G11" s="48">
        <v>36000</v>
      </c>
      <c r="H11" s="50" t="s">
        <v>21</v>
      </c>
      <c r="I11" s="48">
        <v>78988787</v>
      </c>
      <c r="J11" s="50">
        <f t="shared" si="0"/>
        <v>1450730</v>
      </c>
      <c r="K11" s="48">
        <v>81126930</v>
      </c>
      <c r="L11" s="50">
        <f t="shared" si="2"/>
        <v>-687413</v>
      </c>
      <c r="M11" s="48">
        <v>80439517</v>
      </c>
      <c r="N11" s="11"/>
      <c r="O11" s="4"/>
    </row>
    <row r="12" spans="1:15" ht="15.75" x14ac:dyDescent="0.25">
      <c r="A12" s="63" t="s">
        <v>22</v>
      </c>
      <c r="B12" s="50" t="s">
        <v>23</v>
      </c>
      <c r="C12" s="48"/>
      <c r="D12" s="48"/>
      <c r="E12" s="48"/>
      <c r="F12" s="48">
        <f t="shared" si="1"/>
        <v>0</v>
      </c>
      <c r="G12" s="48"/>
      <c r="H12" s="50" t="s">
        <v>24</v>
      </c>
      <c r="I12" s="48">
        <v>3430565</v>
      </c>
      <c r="J12" s="50">
        <f t="shared" si="0"/>
        <v>1930589</v>
      </c>
      <c r="K12" s="48">
        <v>6892771</v>
      </c>
      <c r="L12" s="50">
        <f t="shared" si="2"/>
        <v>-1531617</v>
      </c>
      <c r="M12" s="48">
        <v>5361154</v>
      </c>
      <c r="N12" s="11"/>
      <c r="O12" s="4"/>
    </row>
    <row r="13" spans="1:15" ht="15.75" x14ac:dyDescent="0.25">
      <c r="A13" s="63" t="s">
        <v>25</v>
      </c>
      <c r="B13" s="50" t="s">
        <v>26</v>
      </c>
      <c r="C13" s="48">
        <v>2576030</v>
      </c>
      <c r="D13" s="48">
        <f>E13-C13</f>
        <v>0</v>
      </c>
      <c r="E13" s="48">
        <v>2576030</v>
      </c>
      <c r="F13" s="48">
        <f t="shared" si="1"/>
        <v>0</v>
      </c>
      <c r="G13" s="48">
        <v>2576030</v>
      </c>
      <c r="H13" s="49"/>
      <c r="I13" s="49"/>
      <c r="J13" s="49"/>
      <c r="K13" s="49"/>
      <c r="L13" s="50">
        <f t="shared" si="2"/>
        <v>0</v>
      </c>
      <c r="M13" s="48"/>
      <c r="N13" s="11"/>
      <c r="O13" s="4"/>
    </row>
    <row r="14" spans="1:15" ht="15.75" x14ac:dyDescent="0.25">
      <c r="A14" s="65" t="s">
        <v>27</v>
      </c>
      <c r="B14" s="66" t="s">
        <v>28</v>
      </c>
      <c r="C14" s="48">
        <v>313580</v>
      </c>
      <c r="D14" s="48">
        <f>E14-C14</f>
        <v>0</v>
      </c>
      <c r="E14" s="48">
        <v>313580</v>
      </c>
      <c r="F14" s="48">
        <f t="shared" si="1"/>
        <v>0</v>
      </c>
      <c r="G14" s="48">
        <v>313580</v>
      </c>
      <c r="H14" s="49"/>
      <c r="I14" s="49"/>
      <c r="J14" s="49"/>
      <c r="K14" s="49"/>
      <c r="L14" s="50">
        <f t="shared" si="2"/>
        <v>0</v>
      </c>
      <c r="M14" s="48"/>
      <c r="N14" s="11"/>
      <c r="O14" s="4"/>
    </row>
    <row r="15" spans="1:15" ht="31.5" x14ac:dyDescent="0.25">
      <c r="A15" s="62" t="s">
        <v>29</v>
      </c>
      <c r="B15" s="67" t="s">
        <v>30</v>
      </c>
      <c r="C15" s="68">
        <f>SUM(C7,C8,C10,C11,C13,C14)</f>
        <v>110682792</v>
      </c>
      <c r="D15" s="69">
        <f>E15-C15</f>
        <v>7654821</v>
      </c>
      <c r="E15" s="68">
        <f>SUM(E7,E8,E10,E11,E13,E14)</f>
        <v>118337613</v>
      </c>
      <c r="F15" s="48">
        <f t="shared" si="1"/>
        <v>-310699</v>
      </c>
      <c r="G15" s="68">
        <f>SUM(G7,G8,G10,G11,G13,G14)</f>
        <v>118026914</v>
      </c>
      <c r="H15" s="67" t="s">
        <v>31</v>
      </c>
      <c r="I15" s="68">
        <f>SUM(I7:I14)</f>
        <v>118739788</v>
      </c>
      <c r="J15" s="50">
        <f>M15-I15</f>
        <v>12930051</v>
      </c>
      <c r="K15" s="68">
        <f>SUM(K7:K14)</f>
        <v>130682203</v>
      </c>
      <c r="L15" s="50">
        <f t="shared" si="2"/>
        <v>987636</v>
      </c>
      <c r="M15" s="68">
        <f>SUM(M7:M14)</f>
        <v>131669839</v>
      </c>
      <c r="N15" s="11"/>
      <c r="O15" s="4"/>
    </row>
    <row r="16" spans="1:15" ht="31.5" x14ac:dyDescent="0.25">
      <c r="A16" s="65" t="s">
        <v>32</v>
      </c>
      <c r="B16" s="58" t="s">
        <v>33</v>
      </c>
      <c r="C16" s="51">
        <f>SUM(C17:C20)</f>
        <v>11185558</v>
      </c>
      <c r="D16" s="48">
        <f>E16-C16</f>
        <v>4287594</v>
      </c>
      <c r="E16" s="51">
        <f>SUM(E17:E20)</f>
        <v>15473152</v>
      </c>
      <c r="F16" s="48">
        <f t="shared" si="1"/>
        <v>1298335</v>
      </c>
      <c r="G16" s="51">
        <f>SUM(G17:G20)</f>
        <v>16771487</v>
      </c>
      <c r="H16" s="50" t="s">
        <v>34</v>
      </c>
      <c r="I16" s="50"/>
      <c r="J16" s="50"/>
      <c r="K16" s="50"/>
      <c r="L16" s="50">
        <f t="shared" si="2"/>
        <v>0</v>
      </c>
      <c r="M16" s="48"/>
      <c r="N16" s="11"/>
      <c r="O16" s="4"/>
    </row>
    <row r="17" spans="1:15" ht="15.75" x14ac:dyDescent="0.25">
      <c r="A17" s="65" t="s">
        <v>35</v>
      </c>
      <c r="B17" s="50" t="s">
        <v>36</v>
      </c>
      <c r="C17" s="48">
        <v>11185558</v>
      </c>
      <c r="D17" s="48">
        <f>E17-C17</f>
        <v>4287594</v>
      </c>
      <c r="E17" s="48">
        <v>15473152</v>
      </c>
      <c r="F17" s="48">
        <f t="shared" si="1"/>
        <v>1298335</v>
      </c>
      <c r="G17" s="48">
        <v>16771487</v>
      </c>
      <c r="H17" s="50" t="s">
        <v>37</v>
      </c>
      <c r="I17" s="50"/>
      <c r="J17" s="50"/>
      <c r="K17" s="50"/>
      <c r="L17" s="50">
        <f t="shared" si="2"/>
        <v>0</v>
      </c>
      <c r="M17" s="48"/>
      <c r="N17" s="11"/>
      <c r="O17" s="4"/>
    </row>
    <row r="18" spans="1:15" ht="15.75" x14ac:dyDescent="0.25">
      <c r="A18" s="65" t="s">
        <v>38</v>
      </c>
      <c r="B18" s="50" t="s">
        <v>39</v>
      </c>
      <c r="C18" s="48"/>
      <c r="D18" s="48"/>
      <c r="E18" s="48"/>
      <c r="F18" s="48">
        <f t="shared" si="1"/>
        <v>0</v>
      </c>
      <c r="G18" s="48"/>
      <c r="H18" s="50" t="s">
        <v>40</v>
      </c>
      <c r="I18" s="50"/>
      <c r="J18" s="50"/>
      <c r="K18" s="50"/>
      <c r="L18" s="50">
        <f t="shared" si="2"/>
        <v>0</v>
      </c>
      <c r="M18" s="48"/>
      <c r="N18" s="11"/>
      <c r="O18" s="4"/>
    </row>
    <row r="19" spans="1:15" ht="15.75" x14ac:dyDescent="0.25">
      <c r="A19" s="65" t="s">
        <v>41</v>
      </c>
      <c r="B19" s="50" t="s">
        <v>42</v>
      </c>
      <c r="C19" s="48"/>
      <c r="D19" s="48"/>
      <c r="E19" s="48"/>
      <c r="F19" s="48">
        <f t="shared" si="1"/>
        <v>0</v>
      </c>
      <c r="G19" s="48"/>
      <c r="H19" s="50" t="s">
        <v>43</v>
      </c>
      <c r="I19" s="50"/>
      <c r="J19" s="50"/>
      <c r="K19" s="50"/>
      <c r="L19" s="50">
        <f t="shared" si="2"/>
        <v>0</v>
      </c>
      <c r="M19" s="48"/>
      <c r="N19" s="11"/>
      <c r="O19" s="4"/>
    </row>
    <row r="20" spans="1:15" ht="15.75" x14ac:dyDescent="0.25">
      <c r="A20" s="65" t="s">
        <v>44</v>
      </c>
      <c r="B20" s="50" t="s">
        <v>45</v>
      </c>
      <c r="C20" s="48"/>
      <c r="D20" s="48"/>
      <c r="E20" s="48"/>
      <c r="F20" s="48">
        <f t="shared" si="1"/>
        <v>0</v>
      </c>
      <c r="G20" s="48"/>
      <c r="H20" s="50" t="s">
        <v>46</v>
      </c>
      <c r="I20" s="50"/>
      <c r="J20" s="50"/>
      <c r="K20" s="50"/>
      <c r="L20" s="50">
        <f t="shared" si="2"/>
        <v>0</v>
      </c>
      <c r="M20" s="48"/>
      <c r="N20" s="11"/>
      <c r="O20" s="4"/>
    </row>
    <row r="21" spans="1:15" ht="31.5" x14ac:dyDescent="0.25">
      <c r="A21" s="65" t="s">
        <v>47</v>
      </c>
      <c r="B21" s="58" t="s">
        <v>48</v>
      </c>
      <c r="C21" s="51">
        <f>SUM(C22:C23)</f>
        <v>0</v>
      </c>
      <c r="D21" s="51"/>
      <c r="E21" s="51"/>
      <c r="F21" s="48">
        <f t="shared" si="1"/>
        <v>209381</v>
      </c>
      <c r="G21" s="51">
        <f>G22+G23</f>
        <v>209381</v>
      </c>
      <c r="H21" s="50" t="s">
        <v>49</v>
      </c>
      <c r="I21" s="50"/>
      <c r="J21" s="50"/>
      <c r="K21" s="50"/>
      <c r="L21" s="50">
        <f t="shared" si="2"/>
        <v>0</v>
      </c>
      <c r="M21" s="48"/>
      <c r="N21" s="11"/>
      <c r="O21" s="4"/>
    </row>
    <row r="22" spans="1:15" ht="15.75" x14ac:dyDescent="0.25">
      <c r="A22" s="65" t="s">
        <v>50</v>
      </c>
      <c r="B22" s="50" t="s">
        <v>51</v>
      </c>
      <c r="C22" s="48"/>
      <c r="D22" s="48"/>
      <c r="E22" s="48"/>
      <c r="F22" s="48">
        <f t="shared" si="1"/>
        <v>0</v>
      </c>
      <c r="G22" s="48"/>
      <c r="H22" s="64" t="s">
        <v>52</v>
      </c>
      <c r="I22" s="48">
        <v>3128562</v>
      </c>
      <c r="J22" s="50">
        <f>M22-I22</f>
        <v>209381</v>
      </c>
      <c r="K22" s="48">
        <v>3128562</v>
      </c>
      <c r="L22" s="50">
        <f t="shared" si="2"/>
        <v>209381</v>
      </c>
      <c r="M22" s="48">
        <v>3337943</v>
      </c>
      <c r="N22" s="11"/>
      <c r="O22" s="4"/>
    </row>
    <row r="23" spans="1:15" ht="15.75" x14ac:dyDescent="0.25">
      <c r="A23" s="65" t="s">
        <v>53</v>
      </c>
      <c r="B23" s="50" t="s">
        <v>342</v>
      </c>
      <c r="C23" s="48"/>
      <c r="D23" s="48"/>
      <c r="E23" s="48"/>
      <c r="F23" s="48">
        <f t="shared" si="1"/>
        <v>209381</v>
      </c>
      <c r="G23" s="48">
        <v>209381</v>
      </c>
      <c r="H23" s="66" t="s">
        <v>54</v>
      </c>
      <c r="I23" s="66"/>
      <c r="J23" s="66"/>
      <c r="K23" s="66"/>
      <c r="L23" s="50">
        <f t="shared" si="2"/>
        <v>0</v>
      </c>
      <c r="M23" s="48"/>
      <c r="N23" s="11"/>
      <c r="O23" s="4"/>
    </row>
    <row r="24" spans="1:15" ht="31.5" x14ac:dyDescent="0.25">
      <c r="A24" s="62" t="s">
        <v>55</v>
      </c>
      <c r="B24" s="67" t="s">
        <v>56</v>
      </c>
      <c r="C24" s="68">
        <f>SUM(C16,C21)</f>
        <v>11185558</v>
      </c>
      <c r="D24" s="48">
        <f>E24-C24</f>
        <v>4287594</v>
      </c>
      <c r="E24" s="68">
        <f>SUM(E16,E21)</f>
        <v>15473152</v>
      </c>
      <c r="F24" s="69">
        <f t="shared" si="1"/>
        <v>1507716</v>
      </c>
      <c r="G24" s="68">
        <f>SUM(G16,G21)</f>
        <v>16980868</v>
      </c>
      <c r="H24" s="67" t="s">
        <v>57</v>
      </c>
      <c r="I24" s="68">
        <f>SUM(I16:I23)</f>
        <v>3128562</v>
      </c>
      <c r="J24" s="67">
        <f>M24-I24</f>
        <v>209381</v>
      </c>
      <c r="K24" s="68">
        <f>SUM(K16:K23)</f>
        <v>3128562</v>
      </c>
      <c r="L24" s="67">
        <f t="shared" si="2"/>
        <v>209381</v>
      </c>
      <c r="M24" s="68">
        <f>SUM(M16:M23)</f>
        <v>3337943</v>
      </c>
      <c r="N24" s="11"/>
      <c r="O24" s="4"/>
    </row>
    <row r="25" spans="1:15" ht="15.75" x14ac:dyDescent="0.25">
      <c r="A25" s="62" t="s">
        <v>58</v>
      </c>
      <c r="B25" s="67" t="s">
        <v>59</v>
      </c>
      <c r="C25" s="68">
        <f>SUM(C15,C24)</f>
        <v>121868350</v>
      </c>
      <c r="D25" s="69">
        <f>E25-C25</f>
        <v>11942415</v>
      </c>
      <c r="E25" s="68">
        <f>SUM(E15,E24)</f>
        <v>133810765</v>
      </c>
      <c r="F25" s="69">
        <f t="shared" si="1"/>
        <v>1197017</v>
      </c>
      <c r="G25" s="68">
        <f>SUM(G15,G24)</f>
        <v>135007782</v>
      </c>
      <c r="H25" s="67" t="s">
        <v>60</v>
      </c>
      <c r="I25" s="68">
        <f>SUM(I15,I24)</f>
        <v>121868350</v>
      </c>
      <c r="J25" s="67">
        <f>M25-I25</f>
        <v>13139432</v>
      </c>
      <c r="K25" s="68">
        <f>SUM(K15,K24)</f>
        <v>133810765</v>
      </c>
      <c r="L25" s="67">
        <f t="shared" si="2"/>
        <v>1197017</v>
      </c>
      <c r="M25" s="68">
        <f>SUM(M15,M24)</f>
        <v>135007782</v>
      </c>
      <c r="N25" s="11"/>
      <c r="O25" s="4"/>
    </row>
    <row r="26" spans="1:15" ht="15.75" x14ac:dyDescent="0.25">
      <c r="A26" s="62" t="s">
        <v>61</v>
      </c>
      <c r="B26" s="67" t="s">
        <v>62</v>
      </c>
      <c r="C26" s="68"/>
      <c r="D26" s="68"/>
      <c r="E26" s="68"/>
      <c r="F26" s="68"/>
      <c r="G26" s="68"/>
      <c r="H26" s="67" t="s">
        <v>63</v>
      </c>
      <c r="I26" s="67"/>
      <c r="J26" s="67"/>
      <c r="K26" s="67"/>
      <c r="L26" s="67"/>
      <c r="M26" s="68"/>
      <c r="N26" s="11"/>
      <c r="O26" s="4"/>
    </row>
    <row r="27" spans="1:15" ht="15.75" x14ac:dyDescent="0.25">
      <c r="A27" s="62" t="s">
        <v>64</v>
      </c>
      <c r="B27" s="67" t="s">
        <v>65</v>
      </c>
      <c r="C27" s="68"/>
      <c r="D27" s="68"/>
      <c r="E27" s="68"/>
      <c r="F27" s="68"/>
      <c r="G27" s="68"/>
      <c r="H27" s="67" t="s">
        <v>66</v>
      </c>
      <c r="I27" s="67"/>
      <c r="J27" s="67"/>
      <c r="K27" s="67"/>
      <c r="L27" s="67"/>
      <c r="M27" s="68"/>
      <c r="N27" s="11"/>
      <c r="O27" s="4"/>
    </row>
    <row r="28" spans="1:15" ht="18.75" x14ac:dyDescent="0.25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</row>
  </sheetData>
  <mergeCells count="3">
    <mergeCell ref="A4:A5"/>
    <mergeCell ref="H1:M1"/>
    <mergeCell ref="A3:B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K29"/>
  <sheetViews>
    <sheetView zoomScale="90" zoomScaleNormal="90" workbookViewId="0">
      <selection activeCell="F13" sqref="F13"/>
    </sheetView>
  </sheetViews>
  <sheetFormatPr defaultRowHeight="15" x14ac:dyDescent="0.25"/>
  <cols>
    <col min="1" max="1" width="5.85546875" style="1" customWidth="1"/>
    <col min="2" max="2" width="49.140625" style="7" bestFit="1" customWidth="1"/>
    <col min="3" max="3" width="15.85546875" style="1" customWidth="1"/>
    <col min="4" max="4" width="16.7109375" style="1" customWidth="1"/>
    <col min="5" max="5" width="15.28515625" style="1" customWidth="1"/>
    <col min="6" max="6" width="51.85546875" style="1" customWidth="1"/>
    <col min="7" max="7" width="13.28515625" style="1" customWidth="1"/>
    <col min="8" max="8" width="13.42578125" style="1" customWidth="1"/>
    <col min="9" max="9" width="14" style="1" customWidth="1"/>
    <col min="10" max="10" width="4.140625" style="1" customWidth="1"/>
    <col min="11" max="260" width="9.140625" style="1"/>
    <col min="261" max="261" width="5.85546875" style="1" customWidth="1"/>
    <col min="262" max="262" width="50.42578125" style="1" customWidth="1"/>
    <col min="263" max="263" width="12.7109375" style="1" customWidth="1"/>
    <col min="264" max="264" width="51.85546875" style="1" customWidth="1"/>
    <col min="265" max="265" width="14" style="1" customWidth="1"/>
    <col min="266" max="266" width="4.140625" style="1" customWidth="1"/>
    <col min="267" max="516" width="9.140625" style="1"/>
    <col min="517" max="517" width="5.85546875" style="1" customWidth="1"/>
    <col min="518" max="518" width="50.42578125" style="1" customWidth="1"/>
    <col min="519" max="519" width="12.7109375" style="1" customWidth="1"/>
    <col min="520" max="520" width="51.85546875" style="1" customWidth="1"/>
    <col min="521" max="521" width="14" style="1" customWidth="1"/>
    <col min="522" max="522" width="4.140625" style="1" customWidth="1"/>
    <col min="523" max="772" width="9.140625" style="1"/>
    <col min="773" max="773" width="5.85546875" style="1" customWidth="1"/>
    <col min="774" max="774" width="50.42578125" style="1" customWidth="1"/>
    <col min="775" max="775" width="12.7109375" style="1" customWidth="1"/>
    <col min="776" max="776" width="51.85546875" style="1" customWidth="1"/>
    <col min="777" max="777" width="14" style="1" customWidth="1"/>
    <col min="778" max="778" width="4.140625" style="1" customWidth="1"/>
    <col min="779" max="1028" width="9.140625" style="1"/>
    <col min="1029" max="1029" width="5.85546875" style="1" customWidth="1"/>
    <col min="1030" max="1030" width="50.42578125" style="1" customWidth="1"/>
    <col min="1031" max="1031" width="12.7109375" style="1" customWidth="1"/>
    <col min="1032" max="1032" width="51.85546875" style="1" customWidth="1"/>
    <col min="1033" max="1033" width="14" style="1" customWidth="1"/>
    <col min="1034" max="1034" width="4.140625" style="1" customWidth="1"/>
    <col min="1035" max="1284" width="9.140625" style="1"/>
    <col min="1285" max="1285" width="5.85546875" style="1" customWidth="1"/>
    <col min="1286" max="1286" width="50.42578125" style="1" customWidth="1"/>
    <col min="1287" max="1287" width="12.7109375" style="1" customWidth="1"/>
    <col min="1288" max="1288" width="51.85546875" style="1" customWidth="1"/>
    <col min="1289" max="1289" width="14" style="1" customWidth="1"/>
    <col min="1290" max="1290" width="4.140625" style="1" customWidth="1"/>
    <col min="1291" max="1540" width="9.140625" style="1"/>
    <col min="1541" max="1541" width="5.85546875" style="1" customWidth="1"/>
    <col min="1542" max="1542" width="50.42578125" style="1" customWidth="1"/>
    <col min="1543" max="1543" width="12.7109375" style="1" customWidth="1"/>
    <col min="1544" max="1544" width="51.85546875" style="1" customWidth="1"/>
    <col min="1545" max="1545" width="14" style="1" customWidth="1"/>
    <col min="1546" max="1546" width="4.140625" style="1" customWidth="1"/>
    <col min="1547" max="1796" width="9.140625" style="1"/>
    <col min="1797" max="1797" width="5.85546875" style="1" customWidth="1"/>
    <col min="1798" max="1798" width="50.42578125" style="1" customWidth="1"/>
    <col min="1799" max="1799" width="12.7109375" style="1" customWidth="1"/>
    <col min="1800" max="1800" width="51.85546875" style="1" customWidth="1"/>
    <col min="1801" max="1801" width="14" style="1" customWidth="1"/>
    <col min="1802" max="1802" width="4.140625" style="1" customWidth="1"/>
    <col min="1803" max="2052" width="9.140625" style="1"/>
    <col min="2053" max="2053" width="5.85546875" style="1" customWidth="1"/>
    <col min="2054" max="2054" width="50.42578125" style="1" customWidth="1"/>
    <col min="2055" max="2055" width="12.7109375" style="1" customWidth="1"/>
    <col min="2056" max="2056" width="51.85546875" style="1" customWidth="1"/>
    <col min="2057" max="2057" width="14" style="1" customWidth="1"/>
    <col min="2058" max="2058" width="4.140625" style="1" customWidth="1"/>
    <col min="2059" max="2308" width="9.140625" style="1"/>
    <col min="2309" max="2309" width="5.85546875" style="1" customWidth="1"/>
    <col min="2310" max="2310" width="50.42578125" style="1" customWidth="1"/>
    <col min="2311" max="2311" width="12.7109375" style="1" customWidth="1"/>
    <col min="2312" max="2312" width="51.85546875" style="1" customWidth="1"/>
    <col min="2313" max="2313" width="14" style="1" customWidth="1"/>
    <col min="2314" max="2314" width="4.140625" style="1" customWidth="1"/>
    <col min="2315" max="2564" width="9.140625" style="1"/>
    <col min="2565" max="2565" width="5.85546875" style="1" customWidth="1"/>
    <col min="2566" max="2566" width="50.42578125" style="1" customWidth="1"/>
    <col min="2567" max="2567" width="12.7109375" style="1" customWidth="1"/>
    <col min="2568" max="2568" width="51.85546875" style="1" customWidth="1"/>
    <col min="2569" max="2569" width="14" style="1" customWidth="1"/>
    <col min="2570" max="2570" width="4.140625" style="1" customWidth="1"/>
    <col min="2571" max="2820" width="9.140625" style="1"/>
    <col min="2821" max="2821" width="5.85546875" style="1" customWidth="1"/>
    <col min="2822" max="2822" width="50.42578125" style="1" customWidth="1"/>
    <col min="2823" max="2823" width="12.7109375" style="1" customWidth="1"/>
    <col min="2824" max="2824" width="51.85546875" style="1" customWidth="1"/>
    <col min="2825" max="2825" width="14" style="1" customWidth="1"/>
    <col min="2826" max="2826" width="4.140625" style="1" customWidth="1"/>
    <col min="2827" max="3076" width="9.140625" style="1"/>
    <col min="3077" max="3077" width="5.85546875" style="1" customWidth="1"/>
    <col min="3078" max="3078" width="50.42578125" style="1" customWidth="1"/>
    <col min="3079" max="3079" width="12.7109375" style="1" customWidth="1"/>
    <col min="3080" max="3080" width="51.85546875" style="1" customWidth="1"/>
    <col min="3081" max="3081" width="14" style="1" customWidth="1"/>
    <col min="3082" max="3082" width="4.140625" style="1" customWidth="1"/>
    <col min="3083" max="3332" width="9.140625" style="1"/>
    <col min="3333" max="3333" width="5.85546875" style="1" customWidth="1"/>
    <col min="3334" max="3334" width="50.42578125" style="1" customWidth="1"/>
    <col min="3335" max="3335" width="12.7109375" style="1" customWidth="1"/>
    <col min="3336" max="3336" width="51.85546875" style="1" customWidth="1"/>
    <col min="3337" max="3337" width="14" style="1" customWidth="1"/>
    <col min="3338" max="3338" width="4.140625" style="1" customWidth="1"/>
    <col min="3339" max="3588" width="9.140625" style="1"/>
    <col min="3589" max="3589" width="5.85546875" style="1" customWidth="1"/>
    <col min="3590" max="3590" width="50.42578125" style="1" customWidth="1"/>
    <col min="3591" max="3591" width="12.7109375" style="1" customWidth="1"/>
    <col min="3592" max="3592" width="51.85546875" style="1" customWidth="1"/>
    <col min="3593" max="3593" width="14" style="1" customWidth="1"/>
    <col min="3594" max="3594" width="4.140625" style="1" customWidth="1"/>
    <col min="3595" max="3844" width="9.140625" style="1"/>
    <col min="3845" max="3845" width="5.85546875" style="1" customWidth="1"/>
    <col min="3846" max="3846" width="50.42578125" style="1" customWidth="1"/>
    <col min="3847" max="3847" width="12.7109375" style="1" customWidth="1"/>
    <col min="3848" max="3848" width="51.85546875" style="1" customWidth="1"/>
    <col min="3849" max="3849" width="14" style="1" customWidth="1"/>
    <col min="3850" max="3850" width="4.140625" style="1" customWidth="1"/>
    <col min="3851" max="4100" width="9.140625" style="1"/>
    <col min="4101" max="4101" width="5.85546875" style="1" customWidth="1"/>
    <col min="4102" max="4102" width="50.42578125" style="1" customWidth="1"/>
    <col min="4103" max="4103" width="12.7109375" style="1" customWidth="1"/>
    <col min="4104" max="4104" width="51.85546875" style="1" customWidth="1"/>
    <col min="4105" max="4105" width="14" style="1" customWidth="1"/>
    <col min="4106" max="4106" width="4.140625" style="1" customWidth="1"/>
    <col min="4107" max="4356" width="9.140625" style="1"/>
    <col min="4357" max="4357" width="5.85546875" style="1" customWidth="1"/>
    <col min="4358" max="4358" width="50.42578125" style="1" customWidth="1"/>
    <col min="4359" max="4359" width="12.7109375" style="1" customWidth="1"/>
    <col min="4360" max="4360" width="51.85546875" style="1" customWidth="1"/>
    <col min="4361" max="4361" width="14" style="1" customWidth="1"/>
    <col min="4362" max="4362" width="4.140625" style="1" customWidth="1"/>
    <col min="4363" max="4612" width="9.140625" style="1"/>
    <col min="4613" max="4613" width="5.85546875" style="1" customWidth="1"/>
    <col min="4614" max="4614" width="50.42578125" style="1" customWidth="1"/>
    <col min="4615" max="4615" width="12.7109375" style="1" customWidth="1"/>
    <col min="4616" max="4616" width="51.85546875" style="1" customWidth="1"/>
    <col min="4617" max="4617" width="14" style="1" customWidth="1"/>
    <col min="4618" max="4618" width="4.140625" style="1" customWidth="1"/>
    <col min="4619" max="4868" width="9.140625" style="1"/>
    <col min="4869" max="4869" width="5.85546875" style="1" customWidth="1"/>
    <col min="4870" max="4870" width="50.42578125" style="1" customWidth="1"/>
    <col min="4871" max="4871" width="12.7109375" style="1" customWidth="1"/>
    <col min="4872" max="4872" width="51.85546875" style="1" customWidth="1"/>
    <col min="4873" max="4873" width="14" style="1" customWidth="1"/>
    <col min="4874" max="4874" width="4.140625" style="1" customWidth="1"/>
    <col min="4875" max="5124" width="9.140625" style="1"/>
    <col min="5125" max="5125" width="5.85546875" style="1" customWidth="1"/>
    <col min="5126" max="5126" width="50.42578125" style="1" customWidth="1"/>
    <col min="5127" max="5127" width="12.7109375" style="1" customWidth="1"/>
    <col min="5128" max="5128" width="51.85546875" style="1" customWidth="1"/>
    <col min="5129" max="5129" width="14" style="1" customWidth="1"/>
    <col min="5130" max="5130" width="4.140625" style="1" customWidth="1"/>
    <col min="5131" max="5380" width="9.140625" style="1"/>
    <col min="5381" max="5381" width="5.85546875" style="1" customWidth="1"/>
    <col min="5382" max="5382" width="50.42578125" style="1" customWidth="1"/>
    <col min="5383" max="5383" width="12.7109375" style="1" customWidth="1"/>
    <col min="5384" max="5384" width="51.85546875" style="1" customWidth="1"/>
    <col min="5385" max="5385" width="14" style="1" customWidth="1"/>
    <col min="5386" max="5386" width="4.140625" style="1" customWidth="1"/>
    <col min="5387" max="5636" width="9.140625" style="1"/>
    <col min="5637" max="5637" width="5.85546875" style="1" customWidth="1"/>
    <col min="5638" max="5638" width="50.42578125" style="1" customWidth="1"/>
    <col min="5639" max="5639" width="12.7109375" style="1" customWidth="1"/>
    <col min="5640" max="5640" width="51.85546875" style="1" customWidth="1"/>
    <col min="5641" max="5641" width="14" style="1" customWidth="1"/>
    <col min="5642" max="5642" width="4.140625" style="1" customWidth="1"/>
    <col min="5643" max="5892" width="9.140625" style="1"/>
    <col min="5893" max="5893" width="5.85546875" style="1" customWidth="1"/>
    <col min="5894" max="5894" width="50.42578125" style="1" customWidth="1"/>
    <col min="5895" max="5895" width="12.7109375" style="1" customWidth="1"/>
    <col min="5896" max="5896" width="51.85546875" style="1" customWidth="1"/>
    <col min="5897" max="5897" width="14" style="1" customWidth="1"/>
    <col min="5898" max="5898" width="4.140625" style="1" customWidth="1"/>
    <col min="5899" max="6148" width="9.140625" style="1"/>
    <col min="6149" max="6149" width="5.85546875" style="1" customWidth="1"/>
    <col min="6150" max="6150" width="50.42578125" style="1" customWidth="1"/>
    <col min="6151" max="6151" width="12.7109375" style="1" customWidth="1"/>
    <col min="6152" max="6152" width="51.85546875" style="1" customWidth="1"/>
    <col min="6153" max="6153" width="14" style="1" customWidth="1"/>
    <col min="6154" max="6154" width="4.140625" style="1" customWidth="1"/>
    <col min="6155" max="6404" width="9.140625" style="1"/>
    <col min="6405" max="6405" width="5.85546875" style="1" customWidth="1"/>
    <col min="6406" max="6406" width="50.42578125" style="1" customWidth="1"/>
    <col min="6407" max="6407" width="12.7109375" style="1" customWidth="1"/>
    <col min="6408" max="6408" width="51.85546875" style="1" customWidth="1"/>
    <col min="6409" max="6409" width="14" style="1" customWidth="1"/>
    <col min="6410" max="6410" width="4.140625" style="1" customWidth="1"/>
    <col min="6411" max="6660" width="9.140625" style="1"/>
    <col min="6661" max="6661" width="5.85546875" style="1" customWidth="1"/>
    <col min="6662" max="6662" width="50.42578125" style="1" customWidth="1"/>
    <col min="6663" max="6663" width="12.7109375" style="1" customWidth="1"/>
    <col min="6664" max="6664" width="51.85546875" style="1" customWidth="1"/>
    <col min="6665" max="6665" width="14" style="1" customWidth="1"/>
    <col min="6666" max="6666" width="4.140625" style="1" customWidth="1"/>
    <col min="6667" max="6916" width="9.140625" style="1"/>
    <col min="6917" max="6917" width="5.85546875" style="1" customWidth="1"/>
    <col min="6918" max="6918" width="50.42578125" style="1" customWidth="1"/>
    <col min="6919" max="6919" width="12.7109375" style="1" customWidth="1"/>
    <col min="6920" max="6920" width="51.85546875" style="1" customWidth="1"/>
    <col min="6921" max="6921" width="14" style="1" customWidth="1"/>
    <col min="6922" max="6922" width="4.140625" style="1" customWidth="1"/>
    <col min="6923" max="7172" width="9.140625" style="1"/>
    <col min="7173" max="7173" width="5.85546875" style="1" customWidth="1"/>
    <col min="7174" max="7174" width="50.42578125" style="1" customWidth="1"/>
    <col min="7175" max="7175" width="12.7109375" style="1" customWidth="1"/>
    <col min="7176" max="7176" width="51.85546875" style="1" customWidth="1"/>
    <col min="7177" max="7177" width="14" style="1" customWidth="1"/>
    <col min="7178" max="7178" width="4.140625" style="1" customWidth="1"/>
    <col min="7179" max="7428" width="9.140625" style="1"/>
    <col min="7429" max="7429" width="5.85546875" style="1" customWidth="1"/>
    <col min="7430" max="7430" width="50.42578125" style="1" customWidth="1"/>
    <col min="7431" max="7431" width="12.7109375" style="1" customWidth="1"/>
    <col min="7432" max="7432" width="51.85546875" style="1" customWidth="1"/>
    <col min="7433" max="7433" width="14" style="1" customWidth="1"/>
    <col min="7434" max="7434" width="4.140625" style="1" customWidth="1"/>
    <col min="7435" max="7684" width="9.140625" style="1"/>
    <col min="7685" max="7685" width="5.85546875" style="1" customWidth="1"/>
    <col min="7686" max="7686" width="50.42578125" style="1" customWidth="1"/>
    <col min="7687" max="7687" width="12.7109375" style="1" customWidth="1"/>
    <col min="7688" max="7688" width="51.85546875" style="1" customWidth="1"/>
    <col min="7689" max="7689" width="14" style="1" customWidth="1"/>
    <col min="7690" max="7690" width="4.140625" style="1" customWidth="1"/>
    <col min="7691" max="7940" width="9.140625" style="1"/>
    <col min="7941" max="7941" width="5.85546875" style="1" customWidth="1"/>
    <col min="7942" max="7942" width="50.42578125" style="1" customWidth="1"/>
    <col min="7943" max="7943" width="12.7109375" style="1" customWidth="1"/>
    <col min="7944" max="7944" width="51.85546875" style="1" customWidth="1"/>
    <col min="7945" max="7945" width="14" style="1" customWidth="1"/>
    <col min="7946" max="7946" width="4.140625" style="1" customWidth="1"/>
    <col min="7947" max="8196" width="9.140625" style="1"/>
    <col min="8197" max="8197" width="5.85546875" style="1" customWidth="1"/>
    <col min="8198" max="8198" width="50.42578125" style="1" customWidth="1"/>
    <col min="8199" max="8199" width="12.7109375" style="1" customWidth="1"/>
    <col min="8200" max="8200" width="51.85546875" style="1" customWidth="1"/>
    <col min="8201" max="8201" width="14" style="1" customWidth="1"/>
    <col min="8202" max="8202" width="4.140625" style="1" customWidth="1"/>
    <col min="8203" max="8452" width="9.140625" style="1"/>
    <col min="8453" max="8453" width="5.85546875" style="1" customWidth="1"/>
    <col min="8454" max="8454" width="50.42578125" style="1" customWidth="1"/>
    <col min="8455" max="8455" width="12.7109375" style="1" customWidth="1"/>
    <col min="8456" max="8456" width="51.85546875" style="1" customWidth="1"/>
    <col min="8457" max="8457" width="14" style="1" customWidth="1"/>
    <col min="8458" max="8458" width="4.140625" style="1" customWidth="1"/>
    <col min="8459" max="8708" width="9.140625" style="1"/>
    <col min="8709" max="8709" width="5.85546875" style="1" customWidth="1"/>
    <col min="8710" max="8710" width="50.42578125" style="1" customWidth="1"/>
    <col min="8711" max="8711" width="12.7109375" style="1" customWidth="1"/>
    <col min="8712" max="8712" width="51.85546875" style="1" customWidth="1"/>
    <col min="8713" max="8713" width="14" style="1" customWidth="1"/>
    <col min="8714" max="8714" width="4.140625" style="1" customWidth="1"/>
    <col min="8715" max="8964" width="9.140625" style="1"/>
    <col min="8965" max="8965" width="5.85546875" style="1" customWidth="1"/>
    <col min="8966" max="8966" width="50.42578125" style="1" customWidth="1"/>
    <col min="8967" max="8967" width="12.7109375" style="1" customWidth="1"/>
    <col min="8968" max="8968" width="51.85546875" style="1" customWidth="1"/>
    <col min="8969" max="8969" width="14" style="1" customWidth="1"/>
    <col min="8970" max="8970" width="4.140625" style="1" customWidth="1"/>
    <col min="8971" max="9220" width="9.140625" style="1"/>
    <col min="9221" max="9221" width="5.85546875" style="1" customWidth="1"/>
    <col min="9222" max="9222" width="50.42578125" style="1" customWidth="1"/>
    <col min="9223" max="9223" width="12.7109375" style="1" customWidth="1"/>
    <col min="9224" max="9224" width="51.85546875" style="1" customWidth="1"/>
    <col min="9225" max="9225" width="14" style="1" customWidth="1"/>
    <col min="9226" max="9226" width="4.140625" style="1" customWidth="1"/>
    <col min="9227" max="9476" width="9.140625" style="1"/>
    <col min="9477" max="9477" width="5.85546875" style="1" customWidth="1"/>
    <col min="9478" max="9478" width="50.42578125" style="1" customWidth="1"/>
    <col min="9479" max="9479" width="12.7109375" style="1" customWidth="1"/>
    <col min="9480" max="9480" width="51.85546875" style="1" customWidth="1"/>
    <col min="9481" max="9481" width="14" style="1" customWidth="1"/>
    <col min="9482" max="9482" width="4.140625" style="1" customWidth="1"/>
    <col min="9483" max="9732" width="9.140625" style="1"/>
    <col min="9733" max="9733" width="5.85546875" style="1" customWidth="1"/>
    <col min="9734" max="9734" width="50.42578125" style="1" customWidth="1"/>
    <col min="9735" max="9735" width="12.7109375" style="1" customWidth="1"/>
    <col min="9736" max="9736" width="51.85546875" style="1" customWidth="1"/>
    <col min="9737" max="9737" width="14" style="1" customWidth="1"/>
    <col min="9738" max="9738" width="4.140625" style="1" customWidth="1"/>
    <col min="9739" max="9988" width="9.140625" style="1"/>
    <col min="9989" max="9989" width="5.85546875" style="1" customWidth="1"/>
    <col min="9990" max="9990" width="50.42578125" style="1" customWidth="1"/>
    <col min="9991" max="9991" width="12.7109375" style="1" customWidth="1"/>
    <col min="9992" max="9992" width="51.85546875" style="1" customWidth="1"/>
    <col min="9993" max="9993" width="14" style="1" customWidth="1"/>
    <col min="9994" max="9994" width="4.140625" style="1" customWidth="1"/>
    <col min="9995" max="10244" width="9.140625" style="1"/>
    <col min="10245" max="10245" width="5.85546875" style="1" customWidth="1"/>
    <col min="10246" max="10246" width="50.42578125" style="1" customWidth="1"/>
    <col min="10247" max="10247" width="12.7109375" style="1" customWidth="1"/>
    <col min="10248" max="10248" width="51.85546875" style="1" customWidth="1"/>
    <col min="10249" max="10249" width="14" style="1" customWidth="1"/>
    <col min="10250" max="10250" width="4.140625" style="1" customWidth="1"/>
    <col min="10251" max="10500" width="9.140625" style="1"/>
    <col min="10501" max="10501" width="5.85546875" style="1" customWidth="1"/>
    <col min="10502" max="10502" width="50.42578125" style="1" customWidth="1"/>
    <col min="10503" max="10503" width="12.7109375" style="1" customWidth="1"/>
    <col min="10504" max="10504" width="51.85546875" style="1" customWidth="1"/>
    <col min="10505" max="10505" width="14" style="1" customWidth="1"/>
    <col min="10506" max="10506" width="4.140625" style="1" customWidth="1"/>
    <col min="10507" max="10756" width="9.140625" style="1"/>
    <col min="10757" max="10757" width="5.85546875" style="1" customWidth="1"/>
    <col min="10758" max="10758" width="50.42578125" style="1" customWidth="1"/>
    <col min="10759" max="10759" width="12.7109375" style="1" customWidth="1"/>
    <col min="10760" max="10760" width="51.85546875" style="1" customWidth="1"/>
    <col min="10761" max="10761" width="14" style="1" customWidth="1"/>
    <col min="10762" max="10762" width="4.140625" style="1" customWidth="1"/>
    <col min="10763" max="11012" width="9.140625" style="1"/>
    <col min="11013" max="11013" width="5.85546875" style="1" customWidth="1"/>
    <col min="11014" max="11014" width="50.42578125" style="1" customWidth="1"/>
    <col min="11015" max="11015" width="12.7109375" style="1" customWidth="1"/>
    <col min="11016" max="11016" width="51.85546875" style="1" customWidth="1"/>
    <col min="11017" max="11017" width="14" style="1" customWidth="1"/>
    <col min="11018" max="11018" width="4.140625" style="1" customWidth="1"/>
    <col min="11019" max="11268" width="9.140625" style="1"/>
    <col min="11269" max="11269" width="5.85546875" style="1" customWidth="1"/>
    <col min="11270" max="11270" width="50.42578125" style="1" customWidth="1"/>
    <col min="11271" max="11271" width="12.7109375" style="1" customWidth="1"/>
    <col min="11272" max="11272" width="51.85546875" style="1" customWidth="1"/>
    <col min="11273" max="11273" width="14" style="1" customWidth="1"/>
    <col min="11274" max="11274" width="4.140625" style="1" customWidth="1"/>
    <col min="11275" max="11524" width="9.140625" style="1"/>
    <col min="11525" max="11525" width="5.85546875" style="1" customWidth="1"/>
    <col min="11526" max="11526" width="50.42578125" style="1" customWidth="1"/>
    <col min="11527" max="11527" width="12.7109375" style="1" customWidth="1"/>
    <col min="11528" max="11528" width="51.85546875" style="1" customWidth="1"/>
    <col min="11529" max="11529" width="14" style="1" customWidth="1"/>
    <col min="11530" max="11530" width="4.140625" style="1" customWidth="1"/>
    <col min="11531" max="11780" width="9.140625" style="1"/>
    <col min="11781" max="11781" width="5.85546875" style="1" customWidth="1"/>
    <col min="11782" max="11782" width="50.42578125" style="1" customWidth="1"/>
    <col min="11783" max="11783" width="12.7109375" style="1" customWidth="1"/>
    <col min="11784" max="11784" width="51.85546875" style="1" customWidth="1"/>
    <col min="11785" max="11785" width="14" style="1" customWidth="1"/>
    <col min="11786" max="11786" width="4.140625" style="1" customWidth="1"/>
    <col min="11787" max="12036" width="9.140625" style="1"/>
    <col min="12037" max="12037" width="5.85546875" style="1" customWidth="1"/>
    <col min="12038" max="12038" width="50.42578125" style="1" customWidth="1"/>
    <col min="12039" max="12039" width="12.7109375" style="1" customWidth="1"/>
    <col min="12040" max="12040" width="51.85546875" style="1" customWidth="1"/>
    <col min="12041" max="12041" width="14" style="1" customWidth="1"/>
    <col min="12042" max="12042" width="4.140625" style="1" customWidth="1"/>
    <col min="12043" max="12292" width="9.140625" style="1"/>
    <col min="12293" max="12293" width="5.85546875" style="1" customWidth="1"/>
    <col min="12294" max="12294" width="50.42578125" style="1" customWidth="1"/>
    <col min="12295" max="12295" width="12.7109375" style="1" customWidth="1"/>
    <col min="12296" max="12296" width="51.85546875" style="1" customWidth="1"/>
    <col min="12297" max="12297" width="14" style="1" customWidth="1"/>
    <col min="12298" max="12298" width="4.140625" style="1" customWidth="1"/>
    <col min="12299" max="12548" width="9.140625" style="1"/>
    <col min="12549" max="12549" width="5.85546875" style="1" customWidth="1"/>
    <col min="12550" max="12550" width="50.42578125" style="1" customWidth="1"/>
    <col min="12551" max="12551" width="12.7109375" style="1" customWidth="1"/>
    <col min="12552" max="12552" width="51.85546875" style="1" customWidth="1"/>
    <col min="12553" max="12553" width="14" style="1" customWidth="1"/>
    <col min="12554" max="12554" width="4.140625" style="1" customWidth="1"/>
    <col min="12555" max="12804" width="9.140625" style="1"/>
    <col min="12805" max="12805" width="5.85546875" style="1" customWidth="1"/>
    <col min="12806" max="12806" width="50.42578125" style="1" customWidth="1"/>
    <col min="12807" max="12807" width="12.7109375" style="1" customWidth="1"/>
    <col min="12808" max="12808" width="51.85546875" style="1" customWidth="1"/>
    <col min="12809" max="12809" width="14" style="1" customWidth="1"/>
    <col min="12810" max="12810" width="4.140625" style="1" customWidth="1"/>
    <col min="12811" max="13060" width="9.140625" style="1"/>
    <col min="13061" max="13061" width="5.85546875" style="1" customWidth="1"/>
    <col min="13062" max="13062" width="50.42578125" style="1" customWidth="1"/>
    <col min="13063" max="13063" width="12.7109375" style="1" customWidth="1"/>
    <col min="13064" max="13064" width="51.85546875" style="1" customWidth="1"/>
    <col min="13065" max="13065" width="14" style="1" customWidth="1"/>
    <col min="13066" max="13066" width="4.140625" style="1" customWidth="1"/>
    <col min="13067" max="13316" width="9.140625" style="1"/>
    <col min="13317" max="13317" width="5.85546875" style="1" customWidth="1"/>
    <col min="13318" max="13318" width="50.42578125" style="1" customWidth="1"/>
    <col min="13319" max="13319" width="12.7109375" style="1" customWidth="1"/>
    <col min="13320" max="13320" width="51.85546875" style="1" customWidth="1"/>
    <col min="13321" max="13321" width="14" style="1" customWidth="1"/>
    <col min="13322" max="13322" width="4.140625" style="1" customWidth="1"/>
    <col min="13323" max="13572" width="9.140625" style="1"/>
    <col min="13573" max="13573" width="5.85546875" style="1" customWidth="1"/>
    <col min="13574" max="13574" width="50.42578125" style="1" customWidth="1"/>
    <col min="13575" max="13575" width="12.7109375" style="1" customWidth="1"/>
    <col min="13576" max="13576" width="51.85546875" style="1" customWidth="1"/>
    <col min="13577" max="13577" width="14" style="1" customWidth="1"/>
    <col min="13578" max="13578" width="4.140625" style="1" customWidth="1"/>
    <col min="13579" max="13828" width="9.140625" style="1"/>
    <col min="13829" max="13829" width="5.85546875" style="1" customWidth="1"/>
    <col min="13830" max="13830" width="50.42578125" style="1" customWidth="1"/>
    <col min="13831" max="13831" width="12.7109375" style="1" customWidth="1"/>
    <col min="13832" max="13832" width="51.85546875" style="1" customWidth="1"/>
    <col min="13833" max="13833" width="14" style="1" customWidth="1"/>
    <col min="13834" max="13834" width="4.140625" style="1" customWidth="1"/>
    <col min="13835" max="14084" width="9.140625" style="1"/>
    <col min="14085" max="14085" width="5.85546875" style="1" customWidth="1"/>
    <col min="14086" max="14086" width="50.42578125" style="1" customWidth="1"/>
    <col min="14087" max="14087" width="12.7109375" style="1" customWidth="1"/>
    <col min="14088" max="14088" width="51.85546875" style="1" customWidth="1"/>
    <col min="14089" max="14089" width="14" style="1" customWidth="1"/>
    <col min="14090" max="14090" width="4.140625" style="1" customWidth="1"/>
    <col min="14091" max="14340" width="9.140625" style="1"/>
    <col min="14341" max="14341" width="5.85546875" style="1" customWidth="1"/>
    <col min="14342" max="14342" width="50.42578125" style="1" customWidth="1"/>
    <col min="14343" max="14343" width="12.7109375" style="1" customWidth="1"/>
    <col min="14344" max="14344" width="51.85546875" style="1" customWidth="1"/>
    <col min="14345" max="14345" width="14" style="1" customWidth="1"/>
    <col min="14346" max="14346" width="4.140625" style="1" customWidth="1"/>
    <col min="14347" max="14596" width="9.140625" style="1"/>
    <col min="14597" max="14597" width="5.85546875" style="1" customWidth="1"/>
    <col min="14598" max="14598" width="50.42578125" style="1" customWidth="1"/>
    <col min="14599" max="14599" width="12.7109375" style="1" customWidth="1"/>
    <col min="14600" max="14600" width="51.85546875" style="1" customWidth="1"/>
    <col min="14601" max="14601" width="14" style="1" customWidth="1"/>
    <col min="14602" max="14602" width="4.140625" style="1" customWidth="1"/>
    <col min="14603" max="14852" width="9.140625" style="1"/>
    <col min="14853" max="14853" width="5.85546875" style="1" customWidth="1"/>
    <col min="14854" max="14854" width="50.42578125" style="1" customWidth="1"/>
    <col min="14855" max="14855" width="12.7109375" style="1" customWidth="1"/>
    <col min="14856" max="14856" width="51.85546875" style="1" customWidth="1"/>
    <col min="14857" max="14857" width="14" style="1" customWidth="1"/>
    <col min="14858" max="14858" width="4.140625" style="1" customWidth="1"/>
    <col min="14859" max="15108" width="9.140625" style="1"/>
    <col min="15109" max="15109" width="5.85546875" style="1" customWidth="1"/>
    <col min="15110" max="15110" width="50.42578125" style="1" customWidth="1"/>
    <col min="15111" max="15111" width="12.7109375" style="1" customWidth="1"/>
    <col min="15112" max="15112" width="51.85546875" style="1" customWidth="1"/>
    <col min="15113" max="15113" width="14" style="1" customWidth="1"/>
    <col min="15114" max="15114" width="4.140625" style="1" customWidth="1"/>
    <col min="15115" max="15364" width="9.140625" style="1"/>
    <col min="15365" max="15365" width="5.85546875" style="1" customWidth="1"/>
    <col min="15366" max="15366" width="50.42578125" style="1" customWidth="1"/>
    <col min="15367" max="15367" width="12.7109375" style="1" customWidth="1"/>
    <col min="15368" max="15368" width="51.85546875" style="1" customWidth="1"/>
    <col min="15369" max="15369" width="14" style="1" customWidth="1"/>
    <col min="15370" max="15370" width="4.140625" style="1" customWidth="1"/>
    <col min="15371" max="15620" width="9.140625" style="1"/>
    <col min="15621" max="15621" width="5.85546875" style="1" customWidth="1"/>
    <col min="15622" max="15622" width="50.42578125" style="1" customWidth="1"/>
    <col min="15623" max="15623" width="12.7109375" style="1" customWidth="1"/>
    <col min="15624" max="15624" width="51.85546875" style="1" customWidth="1"/>
    <col min="15625" max="15625" width="14" style="1" customWidth="1"/>
    <col min="15626" max="15626" width="4.140625" style="1" customWidth="1"/>
    <col min="15627" max="15876" width="9.140625" style="1"/>
    <col min="15877" max="15877" width="5.85546875" style="1" customWidth="1"/>
    <col min="15878" max="15878" width="50.42578125" style="1" customWidth="1"/>
    <col min="15879" max="15879" width="12.7109375" style="1" customWidth="1"/>
    <col min="15880" max="15880" width="51.85546875" style="1" customWidth="1"/>
    <col min="15881" max="15881" width="14" style="1" customWidth="1"/>
    <col min="15882" max="15882" width="4.140625" style="1" customWidth="1"/>
    <col min="15883" max="16132" width="9.140625" style="1"/>
    <col min="16133" max="16133" width="5.85546875" style="1" customWidth="1"/>
    <col min="16134" max="16134" width="50.42578125" style="1" customWidth="1"/>
    <col min="16135" max="16135" width="12.7109375" style="1" customWidth="1"/>
    <col min="16136" max="16136" width="51.85546875" style="1" customWidth="1"/>
    <col min="16137" max="16137" width="14" style="1" customWidth="1"/>
    <col min="16138" max="16138" width="4.140625" style="1" customWidth="1"/>
    <col min="16139" max="16384" width="9.140625" style="1"/>
  </cols>
  <sheetData>
    <row r="1" spans="1:11" x14ac:dyDescent="0.25">
      <c r="A1" s="12"/>
      <c r="B1" s="13"/>
      <c r="C1" s="12"/>
      <c r="D1" s="12"/>
      <c r="E1" s="12"/>
      <c r="F1" s="138" t="s">
        <v>106</v>
      </c>
      <c r="G1" s="138"/>
      <c r="H1" s="138"/>
      <c r="I1" s="138"/>
    </row>
    <row r="2" spans="1:11" ht="31.5" x14ac:dyDescent="0.25">
      <c r="A2" s="12"/>
      <c r="B2" s="14" t="s">
        <v>69</v>
      </c>
      <c r="C2" s="15"/>
      <c r="D2" s="15"/>
      <c r="E2" s="15"/>
      <c r="F2" s="15"/>
      <c r="G2" s="15"/>
      <c r="H2" s="15"/>
      <c r="I2" s="15"/>
      <c r="J2" s="11"/>
    </row>
    <row r="3" spans="1:11" ht="15.75" x14ac:dyDescent="0.25">
      <c r="A3" s="55"/>
      <c r="B3" s="10" t="s">
        <v>1</v>
      </c>
      <c r="C3" s="56"/>
      <c r="D3" s="56"/>
      <c r="E3" s="56"/>
      <c r="F3" s="55"/>
      <c r="G3" s="55"/>
      <c r="H3" s="55"/>
      <c r="I3" s="56" t="s">
        <v>2</v>
      </c>
      <c r="J3" s="11"/>
    </row>
    <row r="4" spans="1:11" ht="13.5" customHeight="1" x14ac:dyDescent="0.25">
      <c r="A4" s="135" t="s">
        <v>3</v>
      </c>
      <c r="B4" s="61" t="s">
        <v>4</v>
      </c>
      <c r="C4" s="61"/>
      <c r="D4" s="61"/>
      <c r="E4" s="61"/>
      <c r="F4" s="61" t="s">
        <v>5</v>
      </c>
      <c r="G4" s="61"/>
      <c r="H4" s="61"/>
      <c r="I4" s="61"/>
      <c r="J4" s="11"/>
    </row>
    <row r="5" spans="1:11" s="5" customFormat="1" ht="47.25" x14ac:dyDescent="0.25">
      <c r="A5" s="135"/>
      <c r="B5" s="62" t="s">
        <v>6</v>
      </c>
      <c r="C5" s="62" t="s">
        <v>68</v>
      </c>
      <c r="D5" s="62" t="s">
        <v>340</v>
      </c>
      <c r="E5" s="62" t="s">
        <v>341</v>
      </c>
      <c r="F5" s="62" t="s">
        <v>6</v>
      </c>
      <c r="G5" s="62" t="s">
        <v>68</v>
      </c>
      <c r="H5" s="62" t="s">
        <v>340</v>
      </c>
      <c r="I5" s="62" t="s">
        <v>341</v>
      </c>
      <c r="J5" s="11"/>
    </row>
    <row r="6" spans="1:11" s="5" customFormat="1" ht="15.75" x14ac:dyDescent="0.2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62">
        <v>8</v>
      </c>
      <c r="I6" s="62">
        <v>9</v>
      </c>
      <c r="J6" s="11"/>
    </row>
    <row r="7" spans="1:11" ht="31.5" x14ac:dyDescent="0.25">
      <c r="A7" s="63" t="s">
        <v>10</v>
      </c>
      <c r="B7" s="50" t="s">
        <v>70</v>
      </c>
      <c r="C7" s="48">
        <v>10578855</v>
      </c>
      <c r="D7" s="48">
        <f>E7-C7</f>
        <v>21646174</v>
      </c>
      <c r="E7" s="48">
        <v>32225029</v>
      </c>
      <c r="F7" s="50" t="s">
        <v>71</v>
      </c>
      <c r="G7" s="48">
        <v>254000</v>
      </c>
      <c r="H7" s="50">
        <f>I7-G7</f>
        <v>17297606</v>
      </c>
      <c r="I7" s="48">
        <v>17551606</v>
      </c>
      <c r="J7" s="11"/>
    </row>
    <row r="8" spans="1:11" ht="15.75" x14ac:dyDescent="0.25">
      <c r="A8" s="63" t="s">
        <v>13</v>
      </c>
      <c r="B8" s="50" t="s">
        <v>72</v>
      </c>
      <c r="C8" s="48">
        <v>6834247</v>
      </c>
      <c r="D8" s="48"/>
      <c r="E8" s="48">
        <v>6834247</v>
      </c>
      <c r="F8" s="50" t="s">
        <v>73</v>
      </c>
      <c r="G8" s="48"/>
      <c r="H8" s="50"/>
      <c r="I8" s="48"/>
      <c r="J8" s="11"/>
    </row>
    <row r="9" spans="1:11" ht="15.75" x14ac:dyDescent="0.25">
      <c r="A9" s="63" t="s">
        <v>7</v>
      </c>
      <c r="B9" s="50" t="s">
        <v>74</v>
      </c>
      <c r="C9" s="48"/>
      <c r="D9" s="48"/>
      <c r="E9" s="48"/>
      <c r="F9" s="50" t="s">
        <v>75</v>
      </c>
      <c r="G9" s="48">
        <v>17532999</v>
      </c>
      <c r="H9" s="50">
        <f>I9-G9</f>
        <v>3050233</v>
      </c>
      <c r="I9" s="48">
        <v>20583232</v>
      </c>
      <c r="J9" s="11"/>
    </row>
    <row r="10" spans="1:11" ht="15.75" x14ac:dyDescent="0.25">
      <c r="A10" s="63" t="s">
        <v>8</v>
      </c>
      <c r="B10" s="50" t="s">
        <v>76</v>
      </c>
      <c r="C10" s="48"/>
      <c r="D10" s="48"/>
      <c r="E10" s="48"/>
      <c r="F10" s="50" t="s">
        <v>77</v>
      </c>
      <c r="G10" s="48">
        <v>6834247</v>
      </c>
      <c r="H10" s="50"/>
      <c r="I10" s="48">
        <v>6834247</v>
      </c>
      <c r="J10" s="11"/>
    </row>
    <row r="11" spans="1:11" ht="15.75" x14ac:dyDescent="0.25">
      <c r="A11" s="63" t="s">
        <v>9</v>
      </c>
      <c r="B11" s="50" t="s">
        <v>78</v>
      </c>
      <c r="C11" s="48"/>
      <c r="D11" s="48"/>
      <c r="E11" s="48"/>
      <c r="F11" s="50" t="s">
        <v>79</v>
      </c>
      <c r="G11" s="48"/>
      <c r="H11" s="50"/>
      <c r="I11" s="48"/>
      <c r="J11" s="11"/>
    </row>
    <row r="12" spans="1:11" ht="15.75" x14ac:dyDescent="0.25">
      <c r="A12" s="63" t="s">
        <v>22</v>
      </c>
      <c r="B12" s="50" t="s">
        <v>80</v>
      </c>
      <c r="C12" s="48"/>
      <c r="D12" s="48"/>
      <c r="E12" s="48"/>
      <c r="F12" s="49" t="s">
        <v>24</v>
      </c>
      <c r="G12" s="49"/>
      <c r="H12" s="49"/>
      <c r="I12" s="48"/>
      <c r="J12" s="11"/>
    </row>
    <row r="13" spans="1:11" ht="24.75" customHeight="1" x14ac:dyDescent="0.25">
      <c r="A13" s="62" t="s">
        <v>25</v>
      </c>
      <c r="B13" s="67" t="s">
        <v>81</v>
      </c>
      <c r="C13" s="68">
        <f>SUM(C7,C9,C10,C12)</f>
        <v>10578855</v>
      </c>
      <c r="D13" s="48">
        <f t="shared" ref="D13:D27" si="0">E13-C13</f>
        <v>21646174</v>
      </c>
      <c r="E13" s="68">
        <f>SUM(E7,E9,E10,E12)</f>
        <v>32225029</v>
      </c>
      <c r="F13" s="67" t="s">
        <v>82</v>
      </c>
      <c r="G13" s="68">
        <f>SUM(G7,G9,G11,G12)</f>
        <v>17786999</v>
      </c>
      <c r="H13" s="67">
        <f>I13-G13</f>
        <v>20347839</v>
      </c>
      <c r="I13" s="68">
        <f>SUM(I7,I9,I11,I12)</f>
        <v>38134838</v>
      </c>
      <c r="J13" s="11"/>
    </row>
    <row r="14" spans="1:11" ht="15.75" x14ac:dyDescent="0.25">
      <c r="A14" s="70" t="s">
        <v>27</v>
      </c>
      <c r="B14" s="58" t="s">
        <v>83</v>
      </c>
      <c r="C14" s="51">
        <f>SUM(C15:C19)</f>
        <v>7208144</v>
      </c>
      <c r="D14" s="48">
        <f t="shared" si="0"/>
        <v>-1298335</v>
      </c>
      <c r="E14" s="51">
        <f>SUM(E15:E19)</f>
        <v>5909809</v>
      </c>
      <c r="F14" s="50" t="s">
        <v>34</v>
      </c>
      <c r="G14" s="50"/>
      <c r="H14" s="50"/>
      <c r="I14" s="48"/>
      <c r="J14" s="11"/>
    </row>
    <row r="15" spans="1:11" ht="15.75" x14ac:dyDescent="0.25">
      <c r="A15" s="70" t="s">
        <v>29</v>
      </c>
      <c r="B15" s="57" t="s">
        <v>84</v>
      </c>
      <c r="C15" s="48">
        <v>7208144</v>
      </c>
      <c r="D15" s="48">
        <f t="shared" si="0"/>
        <v>-1298335</v>
      </c>
      <c r="E15" s="48">
        <v>5909809</v>
      </c>
      <c r="F15" s="50" t="s">
        <v>85</v>
      </c>
      <c r="G15" s="50"/>
      <c r="H15" s="50"/>
      <c r="I15" s="48"/>
      <c r="J15" s="11"/>
    </row>
    <row r="16" spans="1:11" ht="15.75" x14ac:dyDescent="0.25">
      <c r="A16" s="70" t="s">
        <v>32</v>
      </c>
      <c r="B16" s="57" t="s">
        <v>86</v>
      </c>
      <c r="C16" s="48"/>
      <c r="D16" s="48">
        <f t="shared" si="0"/>
        <v>0</v>
      </c>
      <c r="E16" s="48"/>
      <c r="F16" s="50" t="s">
        <v>40</v>
      </c>
      <c r="G16" s="50"/>
      <c r="H16" s="50"/>
      <c r="I16" s="48"/>
      <c r="J16" s="11"/>
      <c r="K16" s="1" t="s">
        <v>87</v>
      </c>
    </row>
    <row r="17" spans="1:10" ht="15.75" x14ac:dyDescent="0.25">
      <c r="A17" s="70" t="s">
        <v>35</v>
      </c>
      <c r="B17" s="57" t="s">
        <v>88</v>
      </c>
      <c r="C17" s="48"/>
      <c r="D17" s="48">
        <f t="shared" si="0"/>
        <v>0</v>
      </c>
      <c r="E17" s="48"/>
      <c r="F17" s="50" t="s">
        <v>43</v>
      </c>
      <c r="G17" s="50"/>
      <c r="H17" s="50"/>
      <c r="I17" s="48"/>
      <c r="J17" s="11"/>
    </row>
    <row r="18" spans="1:10" ht="15.75" x14ac:dyDescent="0.25">
      <c r="A18" s="70" t="s">
        <v>38</v>
      </c>
      <c r="B18" s="57" t="s">
        <v>89</v>
      </c>
      <c r="C18" s="48"/>
      <c r="D18" s="48">
        <f t="shared" si="0"/>
        <v>0</v>
      </c>
      <c r="E18" s="48"/>
      <c r="F18" s="50" t="s">
        <v>46</v>
      </c>
      <c r="G18" s="50"/>
      <c r="H18" s="50"/>
      <c r="I18" s="48"/>
      <c r="J18" s="11"/>
    </row>
    <row r="19" spans="1:10" ht="15.75" x14ac:dyDescent="0.25">
      <c r="A19" s="70" t="s">
        <v>41</v>
      </c>
      <c r="B19" s="57" t="s">
        <v>90</v>
      </c>
      <c r="C19" s="48"/>
      <c r="D19" s="48">
        <f t="shared" si="0"/>
        <v>0</v>
      </c>
      <c r="E19" s="48"/>
      <c r="F19" s="50" t="s">
        <v>91</v>
      </c>
      <c r="G19" s="50"/>
      <c r="H19" s="50"/>
      <c r="I19" s="48"/>
      <c r="J19" s="11"/>
    </row>
    <row r="20" spans="1:10" ht="31.5" x14ac:dyDescent="0.25">
      <c r="A20" s="70" t="s">
        <v>44</v>
      </c>
      <c r="B20" s="58" t="s">
        <v>92</v>
      </c>
      <c r="C20" s="51">
        <f>SUM(C21:C25)</f>
        <v>0</v>
      </c>
      <c r="D20" s="48">
        <f t="shared" si="0"/>
        <v>0</v>
      </c>
      <c r="E20" s="51"/>
      <c r="F20" s="50" t="s">
        <v>93</v>
      </c>
      <c r="G20" s="50"/>
      <c r="H20" s="50"/>
      <c r="I20" s="48"/>
      <c r="J20" s="11"/>
    </row>
    <row r="21" spans="1:10" ht="15.75" x14ac:dyDescent="0.25">
      <c r="A21" s="70" t="s">
        <v>47</v>
      </c>
      <c r="B21" s="57" t="s">
        <v>94</v>
      </c>
      <c r="C21" s="48"/>
      <c r="D21" s="48">
        <f t="shared" si="0"/>
        <v>0</v>
      </c>
      <c r="E21" s="48"/>
      <c r="F21" s="50" t="s">
        <v>95</v>
      </c>
      <c r="G21" s="50"/>
      <c r="H21" s="50"/>
      <c r="I21" s="48"/>
      <c r="J21" s="11"/>
    </row>
    <row r="22" spans="1:10" ht="15.75" x14ac:dyDescent="0.25">
      <c r="A22" s="70" t="s">
        <v>50</v>
      </c>
      <c r="B22" s="57" t="s">
        <v>96</v>
      </c>
      <c r="C22" s="48"/>
      <c r="D22" s="48">
        <f t="shared" si="0"/>
        <v>0</v>
      </c>
      <c r="E22" s="48"/>
      <c r="F22" s="49"/>
      <c r="G22" s="49"/>
      <c r="H22" s="49"/>
      <c r="I22" s="48"/>
      <c r="J22" s="11"/>
    </row>
    <row r="23" spans="1:10" ht="15.75" x14ac:dyDescent="0.25">
      <c r="A23" s="70" t="s">
        <v>53</v>
      </c>
      <c r="B23" s="57" t="s">
        <v>97</v>
      </c>
      <c r="C23" s="48"/>
      <c r="D23" s="48">
        <f t="shared" si="0"/>
        <v>0</v>
      </c>
      <c r="E23" s="48"/>
      <c r="F23" s="49"/>
      <c r="G23" s="49"/>
      <c r="H23" s="49"/>
      <c r="I23" s="48"/>
      <c r="J23" s="11"/>
    </row>
    <row r="24" spans="1:10" ht="15.75" x14ac:dyDescent="0.25">
      <c r="A24" s="70" t="s">
        <v>55</v>
      </c>
      <c r="B24" s="57" t="s">
        <v>98</v>
      </c>
      <c r="C24" s="48"/>
      <c r="D24" s="48">
        <f t="shared" si="0"/>
        <v>0</v>
      </c>
      <c r="E24" s="48"/>
      <c r="F24" s="49"/>
      <c r="G24" s="49"/>
      <c r="H24" s="49"/>
      <c r="I24" s="48"/>
      <c r="J24" s="11"/>
    </row>
    <row r="25" spans="1:10" ht="15.75" x14ac:dyDescent="0.25">
      <c r="A25" s="70" t="s">
        <v>58</v>
      </c>
      <c r="B25" s="57" t="s">
        <v>99</v>
      </c>
      <c r="C25" s="48"/>
      <c r="D25" s="48">
        <f t="shared" si="0"/>
        <v>0</v>
      </c>
      <c r="E25" s="48"/>
      <c r="F25" s="49"/>
      <c r="G25" s="49"/>
      <c r="H25" s="49"/>
      <c r="I25" s="48"/>
      <c r="J25" s="11"/>
    </row>
    <row r="26" spans="1:10" ht="31.5" x14ac:dyDescent="0.25">
      <c r="A26" s="62" t="s">
        <v>61</v>
      </c>
      <c r="B26" s="67" t="s">
        <v>100</v>
      </c>
      <c r="C26" s="68">
        <f>SUM(C14,C20)</f>
        <v>7208144</v>
      </c>
      <c r="D26" s="69">
        <f t="shared" si="0"/>
        <v>-1298335</v>
      </c>
      <c r="E26" s="68">
        <f>SUM(E14,E20)</f>
        <v>5909809</v>
      </c>
      <c r="F26" s="67" t="s">
        <v>101</v>
      </c>
      <c r="G26" s="67"/>
      <c r="H26" s="67"/>
      <c r="I26" s="68">
        <f>SUM(I14:I25)</f>
        <v>0</v>
      </c>
      <c r="J26" s="11"/>
    </row>
    <row r="27" spans="1:10" ht="15.75" x14ac:dyDescent="0.25">
      <c r="A27" s="62" t="s">
        <v>64</v>
      </c>
      <c r="B27" s="67" t="s">
        <v>102</v>
      </c>
      <c r="C27" s="68">
        <f>SUM(C13,C26)</f>
        <v>17786999</v>
      </c>
      <c r="D27" s="69">
        <f t="shared" si="0"/>
        <v>20347839</v>
      </c>
      <c r="E27" s="68">
        <f>SUM(E13,E26)</f>
        <v>38134838</v>
      </c>
      <c r="F27" s="67" t="s">
        <v>103</v>
      </c>
      <c r="G27" s="68">
        <f>SUM(G13,G26)</f>
        <v>17786999</v>
      </c>
      <c r="H27" s="67">
        <f>I27-G27</f>
        <v>20347839</v>
      </c>
      <c r="I27" s="68">
        <f>SUM(I13,I26)</f>
        <v>38134838</v>
      </c>
      <c r="J27" s="11"/>
    </row>
    <row r="28" spans="1:10" ht="15.75" x14ac:dyDescent="0.25">
      <c r="A28" s="62" t="s">
        <v>104</v>
      </c>
      <c r="B28" s="67" t="s">
        <v>62</v>
      </c>
      <c r="C28" s="68"/>
      <c r="D28" s="68"/>
      <c r="E28" s="68"/>
      <c r="F28" s="67" t="s">
        <v>63</v>
      </c>
      <c r="G28" s="67"/>
      <c r="H28" s="67"/>
      <c r="I28" s="68"/>
      <c r="J28" s="11"/>
    </row>
    <row r="29" spans="1:10" ht="15.75" x14ac:dyDescent="0.25">
      <c r="A29" s="62" t="s">
        <v>105</v>
      </c>
      <c r="B29" s="67" t="s">
        <v>65</v>
      </c>
      <c r="C29" s="68"/>
      <c r="D29" s="68"/>
      <c r="E29" s="68"/>
      <c r="F29" s="67" t="s">
        <v>66</v>
      </c>
      <c r="G29" s="67"/>
      <c r="H29" s="67"/>
      <c r="I29" s="68"/>
      <c r="J29" s="11"/>
    </row>
  </sheetData>
  <mergeCells count="2">
    <mergeCell ref="A4:A5"/>
    <mergeCell ref="F1:I1"/>
  </mergeCells>
  <pageMargins left="0.7" right="0.7" top="0.75" bottom="0.75" header="0.3" footer="0.3"/>
  <pageSetup paperSize="9" scale="6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</sheetPr>
  <dimension ref="A1:M152"/>
  <sheetViews>
    <sheetView view="pageBreakPreview" zoomScale="60" zoomScaleNormal="100" workbookViewId="0">
      <selection activeCell="G92" sqref="G92"/>
    </sheetView>
  </sheetViews>
  <sheetFormatPr defaultRowHeight="15.75" x14ac:dyDescent="0.25"/>
  <cols>
    <col min="1" max="1" width="8.140625" style="25" customWidth="1"/>
    <col min="2" max="2" width="78.5703125" style="16" customWidth="1"/>
    <col min="3" max="3" width="14.85546875" style="16" bestFit="1" customWidth="1"/>
    <col min="4" max="4" width="13.7109375" style="16" bestFit="1" customWidth="1"/>
    <col min="5" max="5" width="17.85546875" style="16" customWidth="1"/>
    <col min="6" max="6" width="13.5703125" style="16" customWidth="1"/>
    <col min="7" max="7" width="18.140625" style="26" customWidth="1"/>
    <col min="8" max="8" width="7.7109375" style="16" customWidth="1"/>
    <col min="9" max="260" width="9.140625" style="16"/>
    <col min="261" max="261" width="8.140625" style="16" customWidth="1"/>
    <col min="262" max="262" width="78.5703125" style="16" customWidth="1"/>
    <col min="263" max="263" width="18.5703125" style="16" customWidth="1"/>
    <col min="264" max="264" width="7.7109375" style="16" customWidth="1"/>
    <col min="265" max="516" width="9.140625" style="16"/>
    <col min="517" max="517" width="8.140625" style="16" customWidth="1"/>
    <col min="518" max="518" width="78.5703125" style="16" customWidth="1"/>
    <col min="519" max="519" width="18.5703125" style="16" customWidth="1"/>
    <col min="520" max="520" width="7.7109375" style="16" customWidth="1"/>
    <col min="521" max="772" width="9.140625" style="16"/>
    <col min="773" max="773" width="8.140625" style="16" customWidth="1"/>
    <col min="774" max="774" width="78.5703125" style="16" customWidth="1"/>
    <col min="775" max="775" width="18.5703125" style="16" customWidth="1"/>
    <col min="776" max="776" width="7.7109375" style="16" customWidth="1"/>
    <col min="777" max="1028" width="9.140625" style="16"/>
    <col min="1029" max="1029" width="8.140625" style="16" customWidth="1"/>
    <col min="1030" max="1030" width="78.5703125" style="16" customWidth="1"/>
    <col min="1031" max="1031" width="18.5703125" style="16" customWidth="1"/>
    <col min="1032" max="1032" width="7.7109375" style="16" customWidth="1"/>
    <col min="1033" max="1284" width="9.140625" style="16"/>
    <col min="1285" max="1285" width="8.140625" style="16" customWidth="1"/>
    <col min="1286" max="1286" width="78.5703125" style="16" customWidth="1"/>
    <col min="1287" max="1287" width="18.5703125" style="16" customWidth="1"/>
    <col min="1288" max="1288" width="7.7109375" style="16" customWidth="1"/>
    <col min="1289" max="1540" width="9.140625" style="16"/>
    <col min="1541" max="1541" width="8.140625" style="16" customWidth="1"/>
    <col min="1542" max="1542" width="78.5703125" style="16" customWidth="1"/>
    <col min="1543" max="1543" width="18.5703125" style="16" customWidth="1"/>
    <col min="1544" max="1544" width="7.7109375" style="16" customWidth="1"/>
    <col min="1545" max="1796" width="9.140625" style="16"/>
    <col min="1797" max="1797" width="8.140625" style="16" customWidth="1"/>
    <col min="1798" max="1798" width="78.5703125" style="16" customWidth="1"/>
    <col min="1799" max="1799" width="18.5703125" style="16" customWidth="1"/>
    <col min="1800" max="1800" width="7.7109375" style="16" customWidth="1"/>
    <col min="1801" max="2052" width="9.140625" style="16"/>
    <col min="2053" max="2053" width="8.140625" style="16" customWidth="1"/>
    <col min="2054" max="2054" width="78.5703125" style="16" customWidth="1"/>
    <col min="2055" max="2055" width="18.5703125" style="16" customWidth="1"/>
    <col min="2056" max="2056" width="7.7109375" style="16" customWidth="1"/>
    <col min="2057" max="2308" width="9.140625" style="16"/>
    <col min="2309" max="2309" width="8.140625" style="16" customWidth="1"/>
    <col min="2310" max="2310" width="78.5703125" style="16" customWidth="1"/>
    <col min="2311" max="2311" width="18.5703125" style="16" customWidth="1"/>
    <col min="2312" max="2312" width="7.7109375" style="16" customWidth="1"/>
    <col min="2313" max="2564" width="9.140625" style="16"/>
    <col min="2565" max="2565" width="8.140625" style="16" customWidth="1"/>
    <col min="2566" max="2566" width="78.5703125" style="16" customWidth="1"/>
    <col min="2567" max="2567" width="18.5703125" style="16" customWidth="1"/>
    <col min="2568" max="2568" width="7.7109375" style="16" customWidth="1"/>
    <col min="2569" max="2820" width="9.140625" style="16"/>
    <col min="2821" max="2821" width="8.140625" style="16" customWidth="1"/>
    <col min="2822" max="2822" width="78.5703125" style="16" customWidth="1"/>
    <col min="2823" max="2823" width="18.5703125" style="16" customWidth="1"/>
    <col min="2824" max="2824" width="7.7109375" style="16" customWidth="1"/>
    <col min="2825" max="3076" width="9.140625" style="16"/>
    <col min="3077" max="3077" width="8.140625" style="16" customWidth="1"/>
    <col min="3078" max="3078" width="78.5703125" style="16" customWidth="1"/>
    <col min="3079" max="3079" width="18.5703125" style="16" customWidth="1"/>
    <col min="3080" max="3080" width="7.7109375" style="16" customWidth="1"/>
    <col min="3081" max="3332" width="9.140625" style="16"/>
    <col min="3333" max="3333" width="8.140625" style="16" customWidth="1"/>
    <col min="3334" max="3334" width="78.5703125" style="16" customWidth="1"/>
    <col min="3335" max="3335" width="18.5703125" style="16" customWidth="1"/>
    <col min="3336" max="3336" width="7.7109375" style="16" customWidth="1"/>
    <col min="3337" max="3588" width="9.140625" style="16"/>
    <col min="3589" max="3589" width="8.140625" style="16" customWidth="1"/>
    <col min="3590" max="3590" width="78.5703125" style="16" customWidth="1"/>
    <col min="3591" max="3591" width="18.5703125" style="16" customWidth="1"/>
    <col min="3592" max="3592" width="7.7109375" style="16" customWidth="1"/>
    <col min="3593" max="3844" width="9.140625" style="16"/>
    <col min="3845" max="3845" width="8.140625" style="16" customWidth="1"/>
    <col min="3846" max="3846" width="78.5703125" style="16" customWidth="1"/>
    <col min="3847" max="3847" width="18.5703125" style="16" customWidth="1"/>
    <col min="3848" max="3848" width="7.7109375" style="16" customWidth="1"/>
    <col min="3849" max="4100" width="9.140625" style="16"/>
    <col min="4101" max="4101" width="8.140625" style="16" customWidth="1"/>
    <col min="4102" max="4102" width="78.5703125" style="16" customWidth="1"/>
    <col min="4103" max="4103" width="18.5703125" style="16" customWidth="1"/>
    <col min="4104" max="4104" width="7.7109375" style="16" customWidth="1"/>
    <col min="4105" max="4356" width="9.140625" style="16"/>
    <col min="4357" max="4357" width="8.140625" style="16" customWidth="1"/>
    <col min="4358" max="4358" width="78.5703125" style="16" customWidth="1"/>
    <col min="4359" max="4359" width="18.5703125" style="16" customWidth="1"/>
    <col min="4360" max="4360" width="7.7109375" style="16" customWidth="1"/>
    <col min="4361" max="4612" width="9.140625" style="16"/>
    <col min="4613" max="4613" width="8.140625" style="16" customWidth="1"/>
    <col min="4614" max="4614" width="78.5703125" style="16" customWidth="1"/>
    <col min="4615" max="4615" width="18.5703125" style="16" customWidth="1"/>
    <col min="4616" max="4616" width="7.7109375" style="16" customWidth="1"/>
    <col min="4617" max="4868" width="9.140625" style="16"/>
    <col min="4869" max="4869" width="8.140625" style="16" customWidth="1"/>
    <col min="4870" max="4870" width="78.5703125" style="16" customWidth="1"/>
    <col min="4871" max="4871" width="18.5703125" style="16" customWidth="1"/>
    <col min="4872" max="4872" width="7.7109375" style="16" customWidth="1"/>
    <col min="4873" max="5124" width="9.140625" style="16"/>
    <col min="5125" max="5125" width="8.140625" style="16" customWidth="1"/>
    <col min="5126" max="5126" width="78.5703125" style="16" customWidth="1"/>
    <col min="5127" max="5127" width="18.5703125" style="16" customWidth="1"/>
    <col min="5128" max="5128" width="7.7109375" style="16" customWidth="1"/>
    <col min="5129" max="5380" width="9.140625" style="16"/>
    <col min="5381" max="5381" width="8.140625" style="16" customWidth="1"/>
    <col min="5382" max="5382" width="78.5703125" style="16" customWidth="1"/>
    <col min="5383" max="5383" width="18.5703125" style="16" customWidth="1"/>
    <col min="5384" max="5384" width="7.7109375" style="16" customWidth="1"/>
    <col min="5385" max="5636" width="9.140625" style="16"/>
    <col min="5637" max="5637" width="8.140625" style="16" customWidth="1"/>
    <col min="5638" max="5638" width="78.5703125" style="16" customWidth="1"/>
    <col min="5639" max="5639" width="18.5703125" style="16" customWidth="1"/>
    <col min="5640" max="5640" width="7.7109375" style="16" customWidth="1"/>
    <col min="5641" max="5892" width="9.140625" style="16"/>
    <col min="5893" max="5893" width="8.140625" style="16" customWidth="1"/>
    <col min="5894" max="5894" width="78.5703125" style="16" customWidth="1"/>
    <col min="5895" max="5895" width="18.5703125" style="16" customWidth="1"/>
    <col min="5896" max="5896" width="7.7109375" style="16" customWidth="1"/>
    <col min="5897" max="6148" width="9.140625" style="16"/>
    <col min="6149" max="6149" width="8.140625" style="16" customWidth="1"/>
    <col min="6150" max="6150" width="78.5703125" style="16" customWidth="1"/>
    <col min="6151" max="6151" width="18.5703125" style="16" customWidth="1"/>
    <col min="6152" max="6152" width="7.7109375" style="16" customWidth="1"/>
    <col min="6153" max="6404" width="9.140625" style="16"/>
    <col min="6405" max="6405" width="8.140625" style="16" customWidth="1"/>
    <col min="6406" max="6406" width="78.5703125" style="16" customWidth="1"/>
    <col min="6407" max="6407" width="18.5703125" style="16" customWidth="1"/>
    <col min="6408" max="6408" width="7.7109375" style="16" customWidth="1"/>
    <col min="6409" max="6660" width="9.140625" style="16"/>
    <col min="6661" max="6661" width="8.140625" style="16" customWidth="1"/>
    <col min="6662" max="6662" width="78.5703125" style="16" customWidth="1"/>
    <col min="6663" max="6663" width="18.5703125" style="16" customWidth="1"/>
    <col min="6664" max="6664" width="7.7109375" style="16" customWidth="1"/>
    <col min="6665" max="6916" width="9.140625" style="16"/>
    <col min="6917" max="6917" width="8.140625" style="16" customWidth="1"/>
    <col min="6918" max="6918" width="78.5703125" style="16" customWidth="1"/>
    <col min="6919" max="6919" width="18.5703125" style="16" customWidth="1"/>
    <col min="6920" max="6920" width="7.7109375" style="16" customWidth="1"/>
    <col min="6921" max="7172" width="9.140625" style="16"/>
    <col min="7173" max="7173" width="8.140625" style="16" customWidth="1"/>
    <col min="7174" max="7174" width="78.5703125" style="16" customWidth="1"/>
    <col min="7175" max="7175" width="18.5703125" style="16" customWidth="1"/>
    <col min="7176" max="7176" width="7.7109375" style="16" customWidth="1"/>
    <col min="7177" max="7428" width="9.140625" style="16"/>
    <col min="7429" max="7429" width="8.140625" style="16" customWidth="1"/>
    <col min="7430" max="7430" width="78.5703125" style="16" customWidth="1"/>
    <col min="7431" max="7431" width="18.5703125" style="16" customWidth="1"/>
    <col min="7432" max="7432" width="7.7109375" style="16" customWidth="1"/>
    <col min="7433" max="7684" width="9.140625" style="16"/>
    <col min="7685" max="7685" width="8.140625" style="16" customWidth="1"/>
    <col min="7686" max="7686" width="78.5703125" style="16" customWidth="1"/>
    <col min="7687" max="7687" width="18.5703125" style="16" customWidth="1"/>
    <col min="7688" max="7688" width="7.7109375" style="16" customWidth="1"/>
    <col min="7689" max="7940" width="9.140625" style="16"/>
    <col min="7941" max="7941" width="8.140625" style="16" customWidth="1"/>
    <col min="7942" max="7942" width="78.5703125" style="16" customWidth="1"/>
    <col min="7943" max="7943" width="18.5703125" style="16" customWidth="1"/>
    <col min="7944" max="7944" width="7.7109375" style="16" customWidth="1"/>
    <col min="7945" max="8196" width="9.140625" style="16"/>
    <col min="8197" max="8197" width="8.140625" style="16" customWidth="1"/>
    <col min="8198" max="8198" width="78.5703125" style="16" customWidth="1"/>
    <col min="8199" max="8199" width="18.5703125" style="16" customWidth="1"/>
    <col min="8200" max="8200" width="7.7109375" style="16" customWidth="1"/>
    <col min="8201" max="8452" width="9.140625" style="16"/>
    <col min="8453" max="8453" width="8.140625" style="16" customWidth="1"/>
    <col min="8454" max="8454" width="78.5703125" style="16" customWidth="1"/>
    <col min="8455" max="8455" width="18.5703125" style="16" customWidth="1"/>
    <col min="8456" max="8456" width="7.7109375" style="16" customWidth="1"/>
    <col min="8457" max="8708" width="9.140625" style="16"/>
    <col min="8709" max="8709" width="8.140625" style="16" customWidth="1"/>
    <col min="8710" max="8710" width="78.5703125" style="16" customWidth="1"/>
    <col min="8711" max="8711" width="18.5703125" style="16" customWidth="1"/>
    <col min="8712" max="8712" width="7.7109375" style="16" customWidth="1"/>
    <col min="8713" max="8964" width="9.140625" style="16"/>
    <col min="8965" max="8965" width="8.140625" style="16" customWidth="1"/>
    <col min="8966" max="8966" width="78.5703125" style="16" customWidth="1"/>
    <col min="8967" max="8967" width="18.5703125" style="16" customWidth="1"/>
    <col min="8968" max="8968" width="7.7109375" style="16" customWidth="1"/>
    <col min="8969" max="9220" width="9.140625" style="16"/>
    <col min="9221" max="9221" width="8.140625" style="16" customWidth="1"/>
    <col min="9222" max="9222" width="78.5703125" style="16" customWidth="1"/>
    <col min="9223" max="9223" width="18.5703125" style="16" customWidth="1"/>
    <col min="9224" max="9224" width="7.7109375" style="16" customWidth="1"/>
    <col min="9225" max="9476" width="9.140625" style="16"/>
    <col min="9477" max="9477" width="8.140625" style="16" customWidth="1"/>
    <col min="9478" max="9478" width="78.5703125" style="16" customWidth="1"/>
    <col min="9479" max="9479" width="18.5703125" style="16" customWidth="1"/>
    <col min="9480" max="9480" width="7.7109375" style="16" customWidth="1"/>
    <col min="9481" max="9732" width="9.140625" style="16"/>
    <col min="9733" max="9733" width="8.140625" style="16" customWidth="1"/>
    <col min="9734" max="9734" width="78.5703125" style="16" customWidth="1"/>
    <col min="9735" max="9735" width="18.5703125" style="16" customWidth="1"/>
    <col min="9736" max="9736" width="7.7109375" style="16" customWidth="1"/>
    <col min="9737" max="9988" width="9.140625" style="16"/>
    <col min="9989" max="9989" width="8.140625" style="16" customWidth="1"/>
    <col min="9990" max="9990" width="78.5703125" style="16" customWidth="1"/>
    <col min="9991" max="9991" width="18.5703125" style="16" customWidth="1"/>
    <col min="9992" max="9992" width="7.7109375" style="16" customWidth="1"/>
    <col min="9993" max="10244" width="9.140625" style="16"/>
    <col min="10245" max="10245" width="8.140625" style="16" customWidth="1"/>
    <col min="10246" max="10246" width="78.5703125" style="16" customWidth="1"/>
    <col min="10247" max="10247" width="18.5703125" style="16" customWidth="1"/>
    <col min="10248" max="10248" width="7.7109375" style="16" customWidth="1"/>
    <col min="10249" max="10500" width="9.140625" style="16"/>
    <col min="10501" max="10501" width="8.140625" style="16" customWidth="1"/>
    <col min="10502" max="10502" width="78.5703125" style="16" customWidth="1"/>
    <col min="10503" max="10503" width="18.5703125" style="16" customWidth="1"/>
    <col min="10504" max="10504" width="7.7109375" style="16" customWidth="1"/>
    <col min="10505" max="10756" width="9.140625" style="16"/>
    <col min="10757" max="10757" width="8.140625" style="16" customWidth="1"/>
    <col min="10758" max="10758" width="78.5703125" style="16" customWidth="1"/>
    <col min="10759" max="10759" width="18.5703125" style="16" customWidth="1"/>
    <col min="10760" max="10760" width="7.7109375" style="16" customWidth="1"/>
    <col min="10761" max="11012" width="9.140625" style="16"/>
    <col min="11013" max="11013" width="8.140625" style="16" customWidth="1"/>
    <col min="11014" max="11014" width="78.5703125" style="16" customWidth="1"/>
    <col min="11015" max="11015" width="18.5703125" style="16" customWidth="1"/>
    <col min="11016" max="11016" width="7.7109375" style="16" customWidth="1"/>
    <col min="11017" max="11268" width="9.140625" style="16"/>
    <col min="11269" max="11269" width="8.140625" style="16" customWidth="1"/>
    <col min="11270" max="11270" width="78.5703125" style="16" customWidth="1"/>
    <col min="11271" max="11271" width="18.5703125" style="16" customWidth="1"/>
    <col min="11272" max="11272" width="7.7109375" style="16" customWidth="1"/>
    <col min="11273" max="11524" width="9.140625" style="16"/>
    <col min="11525" max="11525" width="8.140625" style="16" customWidth="1"/>
    <col min="11526" max="11526" width="78.5703125" style="16" customWidth="1"/>
    <col min="11527" max="11527" width="18.5703125" style="16" customWidth="1"/>
    <col min="11528" max="11528" width="7.7109375" style="16" customWidth="1"/>
    <col min="11529" max="11780" width="9.140625" style="16"/>
    <col min="11781" max="11781" width="8.140625" style="16" customWidth="1"/>
    <col min="11782" max="11782" width="78.5703125" style="16" customWidth="1"/>
    <col min="11783" max="11783" width="18.5703125" style="16" customWidth="1"/>
    <col min="11784" max="11784" width="7.7109375" style="16" customWidth="1"/>
    <col min="11785" max="12036" width="9.140625" style="16"/>
    <col min="12037" max="12037" width="8.140625" style="16" customWidth="1"/>
    <col min="12038" max="12038" width="78.5703125" style="16" customWidth="1"/>
    <col min="12039" max="12039" width="18.5703125" style="16" customWidth="1"/>
    <col min="12040" max="12040" width="7.7109375" style="16" customWidth="1"/>
    <col min="12041" max="12292" width="9.140625" style="16"/>
    <col min="12293" max="12293" width="8.140625" style="16" customWidth="1"/>
    <col min="12294" max="12294" width="78.5703125" style="16" customWidth="1"/>
    <col min="12295" max="12295" width="18.5703125" style="16" customWidth="1"/>
    <col min="12296" max="12296" width="7.7109375" style="16" customWidth="1"/>
    <col min="12297" max="12548" width="9.140625" style="16"/>
    <col min="12549" max="12549" width="8.140625" style="16" customWidth="1"/>
    <col min="12550" max="12550" width="78.5703125" style="16" customWidth="1"/>
    <col min="12551" max="12551" width="18.5703125" style="16" customWidth="1"/>
    <col min="12552" max="12552" width="7.7109375" style="16" customWidth="1"/>
    <col min="12553" max="12804" width="9.140625" style="16"/>
    <col min="12805" max="12805" width="8.140625" style="16" customWidth="1"/>
    <col min="12806" max="12806" width="78.5703125" style="16" customWidth="1"/>
    <col min="12807" max="12807" width="18.5703125" style="16" customWidth="1"/>
    <col min="12808" max="12808" width="7.7109375" style="16" customWidth="1"/>
    <col min="12809" max="13060" width="9.140625" style="16"/>
    <col min="13061" max="13061" width="8.140625" style="16" customWidth="1"/>
    <col min="13062" max="13062" width="78.5703125" style="16" customWidth="1"/>
    <col min="13063" max="13063" width="18.5703125" style="16" customWidth="1"/>
    <col min="13064" max="13064" width="7.7109375" style="16" customWidth="1"/>
    <col min="13065" max="13316" width="9.140625" style="16"/>
    <col min="13317" max="13317" width="8.140625" style="16" customWidth="1"/>
    <col min="13318" max="13318" width="78.5703125" style="16" customWidth="1"/>
    <col min="13319" max="13319" width="18.5703125" style="16" customWidth="1"/>
    <col min="13320" max="13320" width="7.7109375" style="16" customWidth="1"/>
    <col min="13321" max="13572" width="9.140625" style="16"/>
    <col min="13573" max="13573" width="8.140625" style="16" customWidth="1"/>
    <col min="13574" max="13574" width="78.5703125" style="16" customWidth="1"/>
    <col min="13575" max="13575" width="18.5703125" style="16" customWidth="1"/>
    <col min="13576" max="13576" width="7.7109375" style="16" customWidth="1"/>
    <col min="13577" max="13828" width="9.140625" style="16"/>
    <col min="13829" max="13829" width="8.140625" style="16" customWidth="1"/>
    <col min="13830" max="13830" width="78.5703125" style="16" customWidth="1"/>
    <col min="13831" max="13831" width="18.5703125" style="16" customWidth="1"/>
    <col min="13832" max="13832" width="7.7109375" style="16" customWidth="1"/>
    <col min="13833" max="14084" width="9.140625" style="16"/>
    <col min="14085" max="14085" width="8.140625" style="16" customWidth="1"/>
    <col min="14086" max="14086" width="78.5703125" style="16" customWidth="1"/>
    <col min="14087" max="14087" width="18.5703125" style="16" customWidth="1"/>
    <col min="14088" max="14088" width="7.7109375" style="16" customWidth="1"/>
    <col min="14089" max="14340" width="9.140625" style="16"/>
    <col min="14341" max="14341" width="8.140625" style="16" customWidth="1"/>
    <col min="14342" max="14342" width="78.5703125" style="16" customWidth="1"/>
    <col min="14343" max="14343" width="18.5703125" style="16" customWidth="1"/>
    <col min="14344" max="14344" width="7.7109375" style="16" customWidth="1"/>
    <col min="14345" max="14596" width="9.140625" style="16"/>
    <col min="14597" max="14597" width="8.140625" style="16" customWidth="1"/>
    <col min="14598" max="14598" width="78.5703125" style="16" customWidth="1"/>
    <col min="14599" max="14599" width="18.5703125" style="16" customWidth="1"/>
    <col min="14600" max="14600" width="7.7109375" style="16" customWidth="1"/>
    <col min="14601" max="14852" width="9.140625" style="16"/>
    <col min="14853" max="14853" width="8.140625" style="16" customWidth="1"/>
    <col min="14854" max="14854" width="78.5703125" style="16" customWidth="1"/>
    <col min="14855" max="14855" width="18.5703125" style="16" customWidth="1"/>
    <col min="14856" max="14856" width="7.7109375" style="16" customWidth="1"/>
    <col min="14857" max="15108" width="9.140625" style="16"/>
    <col min="15109" max="15109" width="8.140625" style="16" customWidth="1"/>
    <col min="15110" max="15110" width="78.5703125" style="16" customWidth="1"/>
    <col min="15111" max="15111" width="18.5703125" style="16" customWidth="1"/>
    <col min="15112" max="15112" width="7.7109375" style="16" customWidth="1"/>
    <col min="15113" max="15364" width="9.140625" style="16"/>
    <col min="15365" max="15365" width="8.140625" style="16" customWidth="1"/>
    <col min="15366" max="15366" width="78.5703125" style="16" customWidth="1"/>
    <col min="15367" max="15367" width="18.5703125" style="16" customWidth="1"/>
    <col min="15368" max="15368" width="7.7109375" style="16" customWidth="1"/>
    <col min="15369" max="15620" width="9.140625" style="16"/>
    <col min="15621" max="15621" width="8.140625" style="16" customWidth="1"/>
    <col min="15622" max="15622" width="78.5703125" style="16" customWidth="1"/>
    <col min="15623" max="15623" width="18.5703125" style="16" customWidth="1"/>
    <col min="15624" max="15624" width="7.7109375" style="16" customWidth="1"/>
    <col min="15625" max="15876" width="9.140625" style="16"/>
    <col min="15877" max="15877" width="8.140625" style="16" customWidth="1"/>
    <col min="15878" max="15878" width="78.5703125" style="16" customWidth="1"/>
    <col min="15879" max="15879" width="18.5703125" style="16" customWidth="1"/>
    <col min="15880" max="15880" width="7.7109375" style="16" customWidth="1"/>
    <col min="15881" max="16132" width="9.140625" style="16"/>
    <col min="16133" max="16133" width="8.140625" style="16" customWidth="1"/>
    <col min="16134" max="16134" width="78.5703125" style="16" customWidth="1"/>
    <col min="16135" max="16135" width="18.5703125" style="16" customWidth="1"/>
    <col min="16136" max="16136" width="7.7109375" style="16" customWidth="1"/>
    <col min="16137" max="16384" width="9.140625" style="16"/>
  </cols>
  <sheetData>
    <row r="1" spans="1:7" ht="15.95" customHeight="1" x14ac:dyDescent="0.25">
      <c r="A1" s="141" t="s">
        <v>107</v>
      </c>
      <c r="B1" s="141"/>
      <c r="C1" s="141"/>
      <c r="D1" s="141"/>
      <c r="E1" s="141"/>
      <c r="F1" s="141"/>
      <c r="G1" s="141"/>
    </row>
    <row r="2" spans="1:7" ht="15.95" customHeight="1" x14ac:dyDescent="0.25">
      <c r="A2" s="140"/>
      <c r="B2" s="140"/>
      <c r="C2" s="71"/>
      <c r="D2" s="71"/>
      <c r="E2" s="71"/>
      <c r="F2" s="71"/>
      <c r="G2" s="72" t="s">
        <v>2</v>
      </c>
    </row>
    <row r="3" spans="1:7" ht="47.25" x14ac:dyDescent="0.25">
      <c r="A3" s="73" t="s">
        <v>3</v>
      </c>
      <c r="B3" s="74" t="s">
        <v>108</v>
      </c>
      <c r="C3" s="62" t="s">
        <v>68</v>
      </c>
      <c r="D3" s="62" t="s">
        <v>338</v>
      </c>
      <c r="E3" s="62" t="s">
        <v>339</v>
      </c>
      <c r="F3" s="62" t="s">
        <v>340</v>
      </c>
      <c r="G3" s="62" t="s">
        <v>341</v>
      </c>
    </row>
    <row r="4" spans="1:7" s="17" customFormat="1" x14ac:dyDescent="0.2">
      <c r="A4" s="73">
        <v>1</v>
      </c>
      <c r="B4" s="74">
        <v>2</v>
      </c>
      <c r="C4" s="74">
        <v>3</v>
      </c>
      <c r="D4" s="74">
        <v>4</v>
      </c>
      <c r="E4" s="74">
        <v>5</v>
      </c>
      <c r="F4" s="74">
        <v>6</v>
      </c>
      <c r="G4" s="74">
        <v>7</v>
      </c>
    </row>
    <row r="5" spans="1:7" s="17" customFormat="1" x14ac:dyDescent="0.2">
      <c r="A5" s="73" t="s">
        <v>10</v>
      </c>
      <c r="B5" s="75" t="s">
        <v>109</v>
      </c>
      <c r="C5" s="76">
        <f>SUM(C6:C11)</f>
        <v>96936434</v>
      </c>
      <c r="D5" s="77">
        <f t="shared" ref="D5:D6" si="0">E5-C5</f>
        <v>3998426</v>
      </c>
      <c r="E5" s="76">
        <f>SUM(E6:E11)</f>
        <v>100934860</v>
      </c>
      <c r="F5" s="78">
        <f>G5-E5</f>
        <v>-598093</v>
      </c>
      <c r="G5" s="76">
        <f>SUM(G6:G11)</f>
        <v>100336767</v>
      </c>
    </row>
    <row r="6" spans="1:7" s="17" customFormat="1" x14ac:dyDescent="0.2">
      <c r="A6" s="79" t="s">
        <v>110</v>
      </c>
      <c r="B6" s="18" t="s">
        <v>111</v>
      </c>
      <c r="C6" s="80">
        <v>12753093</v>
      </c>
      <c r="D6" s="78">
        <f t="shared" si="0"/>
        <v>0</v>
      </c>
      <c r="E6" s="80">
        <v>12753093</v>
      </c>
      <c r="F6" s="78"/>
      <c r="G6" s="80">
        <v>12753093</v>
      </c>
    </row>
    <row r="7" spans="1:7" s="17" customFormat="1" x14ac:dyDescent="0.2">
      <c r="A7" s="79" t="s">
        <v>112</v>
      </c>
      <c r="B7" s="18" t="s">
        <v>113</v>
      </c>
      <c r="C7" s="80">
        <v>58934900</v>
      </c>
      <c r="D7" s="78">
        <f>E7-C7</f>
        <v>1361584</v>
      </c>
      <c r="E7" s="80">
        <v>60296484</v>
      </c>
      <c r="F7" s="78">
        <f>G7-E7</f>
        <v>-1789334</v>
      </c>
      <c r="G7" s="80">
        <v>58507150</v>
      </c>
    </row>
    <row r="8" spans="1:7" s="17" customFormat="1" x14ac:dyDescent="0.2">
      <c r="A8" s="79" t="s">
        <v>114</v>
      </c>
      <c r="B8" s="18" t="s">
        <v>115</v>
      </c>
      <c r="C8" s="80">
        <v>23448441</v>
      </c>
      <c r="D8" s="78">
        <f t="shared" ref="D8:D71" si="1">E8-C8</f>
        <v>1708472</v>
      </c>
      <c r="E8" s="80">
        <v>25156913</v>
      </c>
      <c r="F8" s="78">
        <f>G8-E8</f>
        <v>1191241</v>
      </c>
      <c r="G8" s="80">
        <v>26348154</v>
      </c>
    </row>
    <row r="9" spans="1:7" s="17" customFormat="1" x14ac:dyDescent="0.2">
      <c r="A9" s="79" t="s">
        <v>116</v>
      </c>
      <c r="B9" s="18" t="s">
        <v>117</v>
      </c>
      <c r="C9" s="80">
        <v>1800000</v>
      </c>
      <c r="D9" s="78">
        <f t="shared" si="1"/>
        <v>0</v>
      </c>
      <c r="E9" s="80">
        <v>1800000</v>
      </c>
      <c r="F9" s="78">
        <f>G9-E9</f>
        <v>0</v>
      </c>
      <c r="G9" s="80">
        <v>1800000</v>
      </c>
    </row>
    <row r="10" spans="1:7" s="17" customFormat="1" x14ac:dyDescent="0.2">
      <c r="A10" s="79" t="s">
        <v>118</v>
      </c>
      <c r="B10" s="18" t="s">
        <v>119</v>
      </c>
      <c r="C10" s="18"/>
      <c r="D10" s="78">
        <f t="shared" si="1"/>
        <v>928370</v>
      </c>
      <c r="E10" s="80">
        <v>928370</v>
      </c>
      <c r="F10" s="78"/>
      <c r="G10" s="80">
        <v>928370</v>
      </c>
    </row>
    <row r="11" spans="1:7" s="17" customFormat="1" x14ac:dyDescent="0.2">
      <c r="A11" s="79" t="s">
        <v>120</v>
      </c>
      <c r="B11" s="18" t="s">
        <v>121</v>
      </c>
      <c r="C11" s="18"/>
      <c r="D11" s="78">
        <f t="shared" si="1"/>
        <v>0</v>
      </c>
      <c r="E11" s="18"/>
      <c r="F11" s="18"/>
      <c r="G11" s="80"/>
    </row>
    <row r="12" spans="1:7" s="17" customFormat="1" x14ac:dyDescent="0.2">
      <c r="A12" s="73" t="s">
        <v>13</v>
      </c>
      <c r="B12" s="81" t="s">
        <v>122</v>
      </c>
      <c r="C12" s="76">
        <f>SUM(C13:C18)</f>
        <v>1073748</v>
      </c>
      <c r="D12" s="78">
        <f t="shared" si="1"/>
        <v>3656395</v>
      </c>
      <c r="E12" s="76">
        <f>SUM(E13:E18)</f>
        <v>4730143</v>
      </c>
      <c r="F12" s="78">
        <f>G12-E12</f>
        <v>287394</v>
      </c>
      <c r="G12" s="76">
        <f>SUM(G13:G18)</f>
        <v>5017537</v>
      </c>
    </row>
    <row r="13" spans="1:7" s="17" customFormat="1" x14ac:dyDescent="0.2">
      <c r="A13" s="79" t="s">
        <v>123</v>
      </c>
      <c r="B13" s="18" t="s">
        <v>124</v>
      </c>
      <c r="C13" s="18"/>
      <c r="D13" s="78">
        <f t="shared" si="1"/>
        <v>0</v>
      </c>
      <c r="E13" s="18"/>
      <c r="F13" s="18"/>
      <c r="G13" s="80"/>
    </row>
    <row r="14" spans="1:7" s="17" customFormat="1" x14ac:dyDescent="0.2">
      <c r="A14" s="79" t="s">
        <v>125</v>
      </c>
      <c r="B14" s="18" t="s">
        <v>126</v>
      </c>
      <c r="C14" s="18"/>
      <c r="D14" s="78">
        <f t="shared" si="1"/>
        <v>0</v>
      </c>
      <c r="E14" s="18"/>
      <c r="F14" s="18"/>
      <c r="G14" s="80"/>
    </row>
    <row r="15" spans="1:7" s="17" customFormat="1" x14ac:dyDescent="0.2">
      <c r="A15" s="79" t="s">
        <v>127</v>
      </c>
      <c r="B15" s="18" t="s">
        <v>128</v>
      </c>
      <c r="C15" s="18"/>
      <c r="D15" s="78">
        <f t="shared" si="1"/>
        <v>0</v>
      </c>
      <c r="E15" s="18"/>
      <c r="F15" s="18"/>
      <c r="G15" s="80"/>
    </row>
    <row r="16" spans="1:7" s="17" customFormat="1" x14ac:dyDescent="0.2">
      <c r="A16" s="79" t="s">
        <v>129</v>
      </c>
      <c r="B16" s="18" t="s">
        <v>130</v>
      </c>
      <c r="C16" s="18"/>
      <c r="D16" s="78">
        <f t="shared" si="1"/>
        <v>0</v>
      </c>
      <c r="E16" s="18"/>
      <c r="F16" s="18"/>
      <c r="G16" s="80"/>
    </row>
    <row r="17" spans="1:13" s="17" customFormat="1" x14ac:dyDescent="0.2">
      <c r="A17" s="79" t="s">
        <v>131</v>
      </c>
      <c r="B17" s="18" t="s">
        <v>132</v>
      </c>
      <c r="C17" s="80">
        <v>1073748</v>
      </c>
      <c r="D17" s="78">
        <f t="shared" si="1"/>
        <v>3656395</v>
      </c>
      <c r="E17" s="80">
        <v>4730143</v>
      </c>
      <c r="F17" s="78">
        <f>G17-E17</f>
        <v>287394</v>
      </c>
      <c r="G17" s="80">
        <v>5017537</v>
      </c>
    </row>
    <row r="18" spans="1:13" s="17" customFormat="1" x14ac:dyDescent="0.2">
      <c r="A18" s="79" t="s">
        <v>133</v>
      </c>
      <c r="B18" s="18" t="s">
        <v>134</v>
      </c>
      <c r="C18" s="18"/>
      <c r="D18" s="78">
        <f t="shared" si="1"/>
        <v>0</v>
      </c>
      <c r="E18" s="18"/>
      <c r="F18" s="18"/>
      <c r="G18" s="80"/>
      <c r="M18" s="30"/>
    </row>
    <row r="19" spans="1:13" s="17" customFormat="1" x14ac:dyDescent="0.2">
      <c r="A19" s="73" t="s">
        <v>7</v>
      </c>
      <c r="B19" s="75" t="s">
        <v>135</v>
      </c>
      <c r="C19" s="76">
        <f>C20+C21+C22+C23+C24</f>
        <v>10578855</v>
      </c>
      <c r="D19" s="78">
        <f t="shared" si="1"/>
        <v>0</v>
      </c>
      <c r="E19" s="76">
        <f>E20+E21+E22+E23+E24</f>
        <v>10578855</v>
      </c>
      <c r="F19" s="78">
        <f>G19-E19</f>
        <v>21646174</v>
      </c>
      <c r="G19" s="76">
        <f>G20+G21+G22+G23+G24</f>
        <v>32225029</v>
      </c>
    </row>
    <row r="20" spans="1:13" s="17" customFormat="1" x14ac:dyDescent="0.2">
      <c r="A20" s="79" t="s">
        <v>136</v>
      </c>
      <c r="B20" s="18" t="s">
        <v>137</v>
      </c>
      <c r="C20" s="18"/>
      <c r="D20" s="78">
        <f t="shared" si="1"/>
        <v>0</v>
      </c>
      <c r="E20" s="18"/>
      <c r="F20" s="18"/>
      <c r="G20" s="80"/>
    </row>
    <row r="21" spans="1:13" s="17" customFormat="1" x14ac:dyDescent="0.2">
      <c r="A21" s="79" t="s">
        <v>138</v>
      </c>
      <c r="B21" s="18" t="s">
        <v>139</v>
      </c>
      <c r="C21" s="18"/>
      <c r="D21" s="78">
        <f t="shared" si="1"/>
        <v>0</v>
      </c>
      <c r="E21" s="18"/>
      <c r="F21" s="18"/>
      <c r="G21" s="80"/>
    </row>
    <row r="22" spans="1:13" s="17" customFormat="1" x14ac:dyDescent="0.2">
      <c r="A22" s="79" t="s">
        <v>140</v>
      </c>
      <c r="B22" s="18" t="s">
        <v>141</v>
      </c>
      <c r="C22" s="18"/>
      <c r="D22" s="78">
        <f t="shared" si="1"/>
        <v>0</v>
      </c>
      <c r="E22" s="18"/>
      <c r="F22" s="18"/>
      <c r="G22" s="80"/>
    </row>
    <row r="23" spans="1:13" s="17" customFormat="1" x14ac:dyDescent="0.2">
      <c r="A23" s="79" t="s">
        <v>142</v>
      </c>
      <c r="B23" s="18" t="s">
        <v>143</v>
      </c>
      <c r="C23" s="18"/>
      <c r="D23" s="78">
        <f t="shared" si="1"/>
        <v>0</v>
      </c>
      <c r="E23" s="18"/>
      <c r="F23" s="18"/>
      <c r="G23" s="80"/>
    </row>
    <row r="24" spans="1:13" s="17" customFormat="1" x14ac:dyDescent="0.2">
      <c r="A24" s="79" t="s">
        <v>144</v>
      </c>
      <c r="B24" s="18" t="s">
        <v>145</v>
      </c>
      <c r="C24" s="80">
        <v>10578855</v>
      </c>
      <c r="D24" s="78">
        <f t="shared" si="1"/>
        <v>0</v>
      </c>
      <c r="E24" s="80">
        <v>10578855</v>
      </c>
      <c r="F24" s="78">
        <f t="shared" ref="F24:F25" si="2">G24-E24</f>
        <v>21646174</v>
      </c>
      <c r="G24" s="80">
        <v>32225029</v>
      </c>
    </row>
    <row r="25" spans="1:13" s="17" customFormat="1" x14ac:dyDescent="0.2">
      <c r="A25" s="79" t="s">
        <v>146</v>
      </c>
      <c r="B25" s="18" t="s">
        <v>147</v>
      </c>
      <c r="C25" s="80">
        <v>6834247</v>
      </c>
      <c r="D25" s="78">
        <f t="shared" si="1"/>
        <v>0</v>
      </c>
      <c r="E25" s="80">
        <v>6834247</v>
      </c>
      <c r="F25" s="78">
        <f t="shared" si="2"/>
        <v>0</v>
      </c>
      <c r="G25" s="80">
        <v>6834247</v>
      </c>
    </row>
    <row r="26" spans="1:13" s="17" customFormat="1" x14ac:dyDescent="0.2">
      <c r="A26" s="73" t="s">
        <v>148</v>
      </c>
      <c r="B26" s="75" t="s">
        <v>149</v>
      </c>
      <c r="C26" s="82">
        <f>SUM(C27,C30,C31,C32)</f>
        <v>9747000</v>
      </c>
      <c r="D26" s="78">
        <f t="shared" si="1"/>
        <v>0</v>
      </c>
      <c r="E26" s="82">
        <f>SUM(E27,E30,E31,E32)</f>
        <v>9747000</v>
      </c>
      <c r="F26" s="75"/>
      <c r="G26" s="82">
        <f>SUM(G27,G30,G31,G32)</f>
        <v>9747000</v>
      </c>
    </row>
    <row r="27" spans="1:13" s="17" customFormat="1" x14ac:dyDescent="0.2">
      <c r="A27" s="79" t="s">
        <v>150</v>
      </c>
      <c r="B27" s="18" t="s">
        <v>151</v>
      </c>
      <c r="C27" s="83">
        <f>SUM(C28:C29)</f>
        <v>8992000</v>
      </c>
      <c r="D27" s="78">
        <f t="shared" si="1"/>
        <v>0</v>
      </c>
      <c r="E27" s="83">
        <f>SUM(E28:E29)</f>
        <v>8992000</v>
      </c>
      <c r="F27" s="18"/>
      <c r="G27" s="83">
        <f>SUM(G28:G29)</f>
        <v>8992000</v>
      </c>
    </row>
    <row r="28" spans="1:13" s="17" customFormat="1" x14ac:dyDescent="0.2">
      <c r="A28" s="79" t="s">
        <v>152</v>
      </c>
      <c r="B28" s="18" t="s">
        <v>153</v>
      </c>
      <c r="C28" s="80">
        <v>2992000</v>
      </c>
      <c r="D28" s="78">
        <f t="shared" si="1"/>
        <v>0</v>
      </c>
      <c r="E28" s="80">
        <v>2992000</v>
      </c>
      <c r="F28" s="18"/>
      <c r="G28" s="80">
        <v>2992000</v>
      </c>
    </row>
    <row r="29" spans="1:13" s="17" customFormat="1" x14ac:dyDescent="0.2">
      <c r="A29" s="79" t="s">
        <v>154</v>
      </c>
      <c r="B29" s="18" t="s">
        <v>155</v>
      </c>
      <c r="C29" s="80">
        <v>6000000</v>
      </c>
      <c r="D29" s="78">
        <f t="shared" si="1"/>
        <v>0</v>
      </c>
      <c r="E29" s="80">
        <v>6000000</v>
      </c>
      <c r="F29" s="18"/>
      <c r="G29" s="80">
        <v>6000000</v>
      </c>
    </row>
    <row r="30" spans="1:13" s="17" customFormat="1" x14ac:dyDescent="0.2">
      <c r="A30" s="79" t="s">
        <v>156</v>
      </c>
      <c r="B30" s="18" t="s">
        <v>157</v>
      </c>
      <c r="C30" s="80">
        <v>700000</v>
      </c>
      <c r="D30" s="78">
        <f t="shared" si="1"/>
        <v>0</v>
      </c>
      <c r="E30" s="80">
        <v>700000</v>
      </c>
      <c r="F30" s="18"/>
      <c r="G30" s="80">
        <v>700000</v>
      </c>
    </row>
    <row r="31" spans="1:13" s="17" customFormat="1" x14ac:dyDescent="0.2">
      <c r="A31" s="79" t="s">
        <v>158</v>
      </c>
      <c r="B31" s="18" t="s">
        <v>159</v>
      </c>
      <c r="C31" s="80"/>
      <c r="D31" s="78">
        <f t="shared" si="1"/>
        <v>0</v>
      </c>
      <c r="E31" s="80"/>
      <c r="F31" s="18"/>
      <c r="G31" s="80"/>
    </row>
    <row r="32" spans="1:13" s="17" customFormat="1" x14ac:dyDescent="0.2">
      <c r="A32" s="79" t="s">
        <v>160</v>
      </c>
      <c r="B32" s="18" t="s">
        <v>161</v>
      </c>
      <c r="C32" s="80">
        <v>55000</v>
      </c>
      <c r="D32" s="78">
        <f t="shared" si="1"/>
        <v>0</v>
      </c>
      <c r="E32" s="80">
        <v>55000</v>
      </c>
      <c r="F32" s="18"/>
      <c r="G32" s="80">
        <v>55000</v>
      </c>
    </row>
    <row r="33" spans="1:7" s="17" customFormat="1" x14ac:dyDescent="0.2">
      <c r="A33" s="73" t="s">
        <v>9</v>
      </c>
      <c r="B33" s="75" t="s">
        <v>162</v>
      </c>
      <c r="C33" s="76">
        <f>SUM(C34:C43)</f>
        <v>2576030</v>
      </c>
      <c r="D33" s="78">
        <f t="shared" si="1"/>
        <v>0</v>
      </c>
      <c r="E33" s="76">
        <f>SUM(E34:E43)</f>
        <v>2576030</v>
      </c>
      <c r="F33" s="75"/>
      <c r="G33" s="76">
        <f>SUM(G34:G43)</f>
        <v>2576030</v>
      </c>
    </row>
    <row r="34" spans="1:7" s="17" customFormat="1" x14ac:dyDescent="0.2">
      <c r="A34" s="79" t="s">
        <v>163</v>
      </c>
      <c r="B34" s="18" t="s">
        <v>164</v>
      </c>
      <c r="C34" s="18"/>
      <c r="D34" s="78">
        <f t="shared" si="1"/>
        <v>0</v>
      </c>
      <c r="E34" s="18"/>
      <c r="F34" s="18"/>
      <c r="G34" s="80"/>
    </row>
    <row r="35" spans="1:7" s="17" customFormat="1" x14ac:dyDescent="0.2">
      <c r="A35" s="79" t="s">
        <v>165</v>
      </c>
      <c r="B35" s="18" t="s">
        <v>166</v>
      </c>
      <c r="C35" s="80">
        <v>549568</v>
      </c>
      <c r="D35" s="78">
        <f t="shared" si="1"/>
        <v>0</v>
      </c>
      <c r="E35" s="80">
        <v>549568</v>
      </c>
      <c r="F35" s="18"/>
      <c r="G35" s="80">
        <v>549568</v>
      </c>
    </row>
    <row r="36" spans="1:7" s="17" customFormat="1" x14ac:dyDescent="0.2">
      <c r="A36" s="79" t="s">
        <v>167</v>
      </c>
      <c r="B36" s="18" t="s">
        <v>168</v>
      </c>
      <c r="C36" s="80">
        <v>1137900</v>
      </c>
      <c r="D36" s="78">
        <f t="shared" si="1"/>
        <v>0</v>
      </c>
      <c r="E36" s="80">
        <v>1137900</v>
      </c>
      <c r="F36" s="18"/>
      <c r="G36" s="80">
        <v>1137900</v>
      </c>
    </row>
    <row r="37" spans="1:7" s="17" customFormat="1" x14ac:dyDescent="0.2">
      <c r="A37" s="79" t="s">
        <v>169</v>
      </c>
      <c r="B37" s="18" t="s">
        <v>170</v>
      </c>
      <c r="C37" s="80">
        <v>353562</v>
      </c>
      <c r="D37" s="78">
        <f t="shared" si="1"/>
        <v>0</v>
      </c>
      <c r="E37" s="80">
        <v>353562</v>
      </c>
      <c r="F37" s="18"/>
      <c r="G37" s="80">
        <v>353562</v>
      </c>
    </row>
    <row r="38" spans="1:7" s="17" customFormat="1" x14ac:dyDescent="0.2">
      <c r="A38" s="79" t="s">
        <v>171</v>
      </c>
      <c r="B38" s="18" t="s">
        <v>172</v>
      </c>
      <c r="C38" s="80"/>
      <c r="D38" s="78">
        <f t="shared" si="1"/>
        <v>0</v>
      </c>
      <c r="E38" s="80"/>
      <c r="F38" s="18"/>
      <c r="G38" s="80"/>
    </row>
    <row r="39" spans="1:7" s="17" customFormat="1" x14ac:dyDescent="0.2">
      <c r="A39" s="79" t="s">
        <v>173</v>
      </c>
      <c r="B39" s="18" t="s">
        <v>174</v>
      </c>
      <c r="C39" s="80">
        <v>535000</v>
      </c>
      <c r="D39" s="78">
        <f t="shared" si="1"/>
        <v>0</v>
      </c>
      <c r="E39" s="80">
        <v>535000</v>
      </c>
      <c r="F39" s="18"/>
      <c r="G39" s="80">
        <v>535000</v>
      </c>
    </row>
    <row r="40" spans="1:7" s="17" customFormat="1" x14ac:dyDescent="0.2">
      <c r="A40" s="79" t="s">
        <v>175</v>
      </c>
      <c r="B40" s="18" t="s">
        <v>176</v>
      </c>
      <c r="C40" s="80"/>
      <c r="D40" s="78">
        <f t="shared" si="1"/>
        <v>0</v>
      </c>
      <c r="E40" s="18"/>
      <c r="F40" s="18"/>
      <c r="G40" s="80"/>
    </row>
    <row r="41" spans="1:7" s="17" customFormat="1" x14ac:dyDescent="0.2">
      <c r="A41" s="79" t="s">
        <v>177</v>
      </c>
      <c r="B41" s="18" t="s">
        <v>178</v>
      </c>
      <c r="C41" s="80"/>
      <c r="D41" s="78">
        <f t="shared" si="1"/>
        <v>0</v>
      </c>
      <c r="E41" s="18"/>
      <c r="F41" s="18"/>
      <c r="G41" s="80"/>
    </row>
    <row r="42" spans="1:7" s="17" customFormat="1" x14ac:dyDescent="0.2">
      <c r="A42" s="79" t="s">
        <v>179</v>
      </c>
      <c r="B42" s="18" t="s">
        <v>180</v>
      </c>
      <c r="C42" s="84"/>
      <c r="D42" s="78">
        <f t="shared" si="1"/>
        <v>0</v>
      </c>
      <c r="E42" s="18"/>
      <c r="F42" s="18"/>
      <c r="G42" s="84"/>
    </row>
    <row r="43" spans="1:7" s="17" customFormat="1" x14ac:dyDescent="0.2">
      <c r="A43" s="79" t="s">
        <v>181</v>
      </c>
      <c r="B43" s="18" t="s">
        <v>26</v>
      </c>
      <c r="C43" s="18"/>
      <c r="D43" s="78">
        <f t="shared" si="1"/>
        <v>0</v>
      </c>
      <c r="E43" s="18"/>
      <c r="F43" s="18"/>
      <c r="G43" s="84"/>
    </row>
    <row r="44" spans="1:7" s="17" customFormat="1" x14ac:dyDescent="0.2">
      <c r="A44" s="73" t="s">
        <v>22</v>
      </c>
      <c r="B44" s="75" t="s">
        <v>182</v>
      </c>
      <c r="C44" s="75"/>
      <c r="D44" s="78">
        <f t="shared" si="1"/>
        <v>0</v>
      </c>
      <c r="E44" s="75"/>
      <c r="F44" s="75"/>
      <c r="G44" s="76">
        <f>SUM(G45:G49)</f>
        <v>0</v>
      </c>
    </row>
    <row r="45" spans="1:7" s="17" customFormat="1" x14ac:dyDescent="0.2">
      <c r="A45" s="79" t="s">
        <v>183</v>
      </c>
      <c r="B45" s="18" t="s">
        <v>184</v>
      </c>
      <c r="C45" s="18"/>
      <c r="D45" s="78">
        <f t="shared" si="1"/>
        <v>0</v>
      </c>
      <c r="E45" s="18"/>
      <c r="F45" s="18"/>
      <c r="G45" s="84"/>
    </row>
    <row r="46" spans="1:7" s="17" customFormat="1" x14ac:dyDescent="0.2">
      <c r="A46" s="79" t="s">
        <v>185</v>
      </c>
      <c r="B46" s="18" t="s">
        <v>186</v>
      </c>
      <c r="C46" s="18"/>
      <c r="D46" s="78">
        <f t="shared" si="1"/>
        <v>0</v>
      </c>
      <c r="E46" s="18"/>
      <c r="F46" s="18"/>
      <c r="G46" s="84"/>
    </row>
    <row r="47" spans="1:7" s="17" customFormat="1" x14ac:dyDescent="0.2">
      <c r="A47" s="79" t="s">
        <v>187</v>
      </c>
      <c r="B47" s="18" t="s">
        <v>188</v>
      </c>
      <c r="C47" s="18"/>
      <c r="D47" s="78">
        <f t="shared" si="1"/>
        <v>0</v>
      </c>
      <c r="E47" s="18"/>
      <c r="F47" s="18"/>
      <c r="G47" s="84"/>
    </row>
    <row r="48" spans="1:7" s="17" customFormat="1" x14ac:dyDescent="0.2">
      <c r="A48" s="79" t="s">
        <v>189</v>
      </c>
      <c r="B48" s="18" t="s">
        <v>190</v>
      </c>
      <c r="C48" s="18"/>
      <c r="D48" s="78">
        <f t="shared" si="1"/>
        <v>0</v>
      </c>
      <c r="E48" s="18"/>
      <c r="F48" s="18"/>
      <c r="G48" s="84"/>
    </row>
    <row r="49" spans="1:7" s="17" customFormat="1" x14ac:dyDescent="0.2">
      <c r="A49" s="79" t="s">
        <v>191</v>
      </c>
      <c r="B49" s="18" t="s">
        <v>192</v>
      </c>
      <c r="C49" s="18"/>
      <c r="D49" s="78">
        <f t="shared" si="1"/>
        <v>0</v>
      </c>
      <c r="E49" s="18"/>
      <c r="F49" s="18"/>
      <c r="G49" s="84"/>
    </row>
    <row r="50" spans="1:7" s="17" customFormat="1" x14ac:dyDescent="0.2">
      <c r="A50" s="73" t="s">
        <v>193</v>
      </c>
      <c r="B50" s="75" t="s">
        <v>194</v>
      </c>
      <c r="C50" s="76">
        <f>SUM(C51:C53)</f>
        <v>349580</v>
      </c>
      <c r="D50" s="78">
        <f t="shared" si="1"/>
        <v>0</v>
      </c>
      <c r="E50" s="76">
        <f>SUM(E51:E53)</f>
        <v>349580</v>
      </c>
      <c r="F50" s="75"/>
      <c r="G50" s="76">
        <f>SUM(G51:G53)</f>
        <v>349580</v>
      </c>
    </row>
    <row r="51" spans="1:7" s="17" customFormat="1" x14ac:dyDescent="0.2">
      <c r="A51" s="79" t="s">
        <v>195</v>
      </c>
      <c r="B51" s="18" t="s">
        <v>196</v>
      </c>
      <c r="C51" s="18"/>
      <c r="D51" s="78">
        <f t="shared" si="1"/>
        <v>0</v>
      </c>
      <c r="E51" s="18"/>
      <c r="F51" s="18"/>
      <c r="G51" s="80"/>
    </row>
    <row r="52" spans="1:7" s="17" customFormat="1" x14ac:dyDescent="0.2">
      <c r="A52" s="79" t="s">
        <v>197</v>
      </c>
      <c r="B52" s="18" t="s">
        <v>198</v>
      </c>
      <c r="C52" s="80">
        <v>313580</v>
      </c>
      <c r="D52" s="78">
        <f t="shared" si="1"/>
        <v>0</v>
      </c>
      <c r="E52" s="80">
        <v>313580</v>
      </c>
      <c r="F52" s="18"/>
      <c r="G52" s="80">
        <v>313580</v>
      </c>
    </row>
    <row r="53" spans="1:7" s="17" customFormat="1" x14ac:dyDescent="0.2">
      <c r="A53" s="79" t="s">
        <v>199</v>
      </c>
      <c r="B53" s="18" t="s">
        <v>200</v>
      </c>
      <c r="C53" s="80">
        <v>36000</v>
      </c>
      <c r="D53" s="78">
        <f t="shared" si="1"/>
        <v>0</v>
      </c>
      <c r="E53" s="80">
        <v>36000</v>
      </c>
      <c r="F53" s="18"/>
      <c r="G53" s="80">
        <v>36000</v>
      </c>
    </row>
    <row r="54" spans="1:7" s="17" customFormat="1" x14ac:dyDescent="0.2">
      <c r="A54" s="79" t="s">
        <v>201</v>
      </c>
      <c r="B54" s="18" t="s">
        <v>202</v>
      </c>
      <c r="C54" s="80"/>
      <c r="D54" s="78">
        <f t="shared" si="1"/>
        <v>0</v>
      </c>
      <c r="E54" s="18"/>
      <c r="F54" s="18"/>
      <c r="G54" s="80"/>
    </row>
    <row r="55" spans="1:7" s="17" customFormat="1" x14ac:dyDescent="0.2">
      <c r="A55" s="73" t="s">
        <v>27</v>
      </c>
      <c r="B55" s="81" t="s">
        <v>203</v>
      </c>
      <c r="C55" s="81"/>
      <c r="D55" s="78">
        <f t="shared" si="1"/>
        <v>0</v>
      </c>
      <c r="E55" s="81"/>
      <c r="F55" s="81"/>
      <c r="G55" s="76">
        <f>G56+G57+G58</f>
        <v>0</v>
      </c>
    </row>
    <row r="56" spans="1:7" s="17" customFormat="1" x14ac:dyDescent="0.2">
      <c r="A56" s="79" t="s">
        <v>204</v>
      </c>
      <c r="B56" s="18" t="s">
        <v>205</v>
      </c>
      <c r="C56" s="18"/>
      <c r="D56" s="78">
        <f t="shared" si="1"/>
        <v>0</v>
      </c>
      <c r="E56" s="18"/>
      <c r="F56" s="18"/>
      <c r="G56" s="84"/>
    </row>
    <row r="57" spans="1:7" s="17" customFormat="1" x14ac:dyDescent="0.2">
      <c r="A57" s="79" t="s">
        <v>206</v>
      </c>
      <c r="B57" s="18" t="s">
        <v>207</v>
      </c>
      <c r="C57" s="18"/>
      <c r="D57" s="78">
        <f t="shared" si="1"/>
        <v>0</v>
      </c>
      <c r="E57" s="18"/>
      <c r="F57" s="18"/>
      <c r="G57" s="84"/>
    </row>
    <row r="58" spans="1:7" s="17" customFormat="1" x14ac:dyDescent="0.2">
      <c r="A58" s="79" t="s">
        <v>208</v>
      </c>
      <c r="B58" s="18" t="s">
        <v>209</v>
      </c>
      <c r="C58" s="18"/>
      <c r="D58" s="78">
        <f t="shared" si="1"/>
        <v>0</v>
      </c>
      <c r="E58" s="18"/>
      <c r="F58" s="18"/>
      <c r="G58" s="84"/>
    </row>
    <row r="59" spans="1:7" s="17" customFormat="1" x14ac:dyDescent="0.2">
      <c r="A59" s="79" t="s">
        <v>210</v>
      </c>
      <c r="B59" s="18" t="s">
        <v>211</v>
      </c>
      <c r="C59" s="18"/>
      <c r="D59" s="78">
        <f t="shared" si="1"/>
        <v>0</v>
      </c>
      <c r="E59" s="18"/>
      <c r="F59" s="18"/>
      <c r="G59" s="84"/>
    </row>
    <row r="60" spans="1:7" s="17" customFormat="1" x14ac:dyDescent="0.2">
      <c r="A60" s="73" t="s">
        <v>29</v>
      </c>
      <c r="B60" s="75" t="s">
        <v>212</v>
      </c>
      <c r="C60" s="82">
        <f>SUM(C5,C12,C19,C26,C33,C44,C50,C55)</f>
        <v>121261647</v>
      </c>
      <c r="D60" s="78">
        <f t="shared" si="1"/>
        <v>7654821</v>
      </c>
      <c r="E60" s="82">
        <f>SUM(E5,E12,E19,E26,E33,E44,E50,E55)</f>
        <v>128916468</v>
      </c>
      <c r="F60" s="78">
        <f>G60-E60</f>
        <v>21335475</v>
      </c>
      <c r="G60" s="82">
        <f>SUM(G5,G12,G19,G26,G33,G44,G50,G55)</f>
        <v>150251943</v>
      </c>
    </row>
    <row r="61" spans="1:7" s="17" customFormat="1" x14ac:dyDescent="0.2">
      <c r="A61" s="85" t="s">
        <v>32</v>
      </c>
      <c r="B61" s="81" t="s">
        <v>213</v>
      </c>
      <c r="C61" s="81"/>
      <c r="D61" s="78">
        <f t="shared" si="1"/>
        <v>0</v>
      </c>
      <c r="E61" s="81"/>
      <c r="F61" s="81"/>
      <c r="G61" s="76"/>
    </row>
    <row r="62" spans="1:7" s="17" customFormat="1" x14ac:dyDescent="0.2">
      <c r="A62" s="79" t="s">
        <v>214</v>
      </c>
      <c r="B62" s="18" t="s">
        <v>215</v>
      </c>
      <c r="C62" s="18"/>
      <c r="D62" s="78">
        <f t="shared" si="1"/>
        <v>0</v>
      </c>
      <c r="E62" s="18"/>
      <c r="F62" s="18"/>
      <c r="G62" s="84"/>
    </row>
    <row r="63" spans="1:7" s="17" customFormat="1" x14ac:dyDescent="0.2">
      <c r="A63" s="79" t="s">
        <v>216</v>
      </c>
      <c r="B63" s="18" t="s">
        <v>217</v>
      </c>
      <c r="C63" s="18"/>
      <c r="D63" s="78">
        <f t="shared" si="1"/>
        <v>0</v>
      </c>
      <c r="E63" s="18"/>
      <c r="F63" s="18"/>
      <c r="G63" s="84"/>
    </row>
    <row r="64" spans="1:7" s="17" customFormat="1" x14ac:dyDescent="0.2">
      <c r="A64" s="79" t="s">
        <v>218</v>
      </c>
      <c r="B64" s="18" t="s">
        <v>219</v>
      </c>
      <c r="C64" s="18"/>
      <c r="D64" s="78">
        <f t="shared" si="1"/>
        <v>0</v>
      </c>
      <c r="E64" s="18"/>
      <c r="F64" s="18"/>
      <c r="G64" s="84"/>
    </row>
    <row r="65" spans="1:7" s="17" customFormat="1" x14ac:dyDescent="0.2">
      <c r="A65" s="85" t="s">
        <v>35</v>
      </c>
      <c r="B65" s="81" t="s">
        <v>220</v>
      </c>
      <c r="C65" s="81"/>
      <c r="D65" s="78">
        <f t="shared" si="1"/>
        <v>0</v>
      </c>
      <c r="E65" s="81"/>
      <c r="F65" s="81"/>
      <c r="G65" s="76"/>
    </row>
    <row r="66" spans="1:7" s="17" customFormat="1" x14ac:dyDescent="0.2">
      <c r="A66" s="79" t="s">
        <v>221</v>
      </c>
      <c r="B66" s="18" t="s">
        <v>222</v>
      </c>
      <c r="C66" s="18"/>
      <c r="D66" s="78">
        <f t="shared" si="1"/>
        <v>0</v>
      </c>
      <c r="E66" s="18"/>
      <c r="F66" s="18"/>
      <c r="G66" s="84"/>
    </row>
    <row r="67" spans="1:7" s="17" customFormat="1" x14ac:dyDescent="0.2">
      <c r="A67" s="79" t="s">
        <v>223</v>
      </c>
      <c r="B67" s="18" t="s">
        <v>224</v>
      </c>
      <c r="C67" s="18"/>
      <c r="D67" s="78">
        <f t="shared" si="1"/>
        <v>0</v>
      </c>
      <c r="E67" s="18"/>
      <c r="F67" s="18"/>
      <c r="G67" s="84"/>
    </row>
    <row r="68" spans="1:7" s="17" customFormat="1" x14ac:dyDescent="0.2">
      <c r="A68" s="79" t="s">
        <v>225</v>
      </c>
      <c r="B68" s="18" t="s">
        <v>226</v>
      </c>
      <c r="C68" s="18"/>
      <c r="D68" s="78">
        <f t="shared" si="1"/>
        <v>0</v>
      </c>
      <c r="E68" s="18"/>
      <c r="F68" s="18"/>
      <c r="G68" s="84"/>
    </row>
    <row r="69" spans="1:7" s="17" customFormat="1" x14ac:dyDescent="0.2">
      <c r="A69" s="79" t="s">
        <v>227</v>
      </c>
      <c r="B69" s="18" t="s">
        <v>228</v>
      </c>
      <c r="C69" s="18"/>
      <c r="D69" s="78">
        <f t="shared" si="1"/>
        <v>0</v>
      </c>
      <c r="E69" s="18"/>
      <c r="F69" s="18"/>
      <c r="G69" s="84"/>
    </row>
    <row r="70" spans="1:7" s="17" customFormat="1" x14ac:dyDescent="0.2">
      <c r="A70" s="85" t="s">
        <v>38</v>
      </c>
      <c r="B70" s="81" t="s">
        <v>229</v>
      </c>
      <c r="C70" s="76">
        <f>SUM(C71:C72)</f>
        <v>18393702</v>
      </c>
      <c r="D70" s="78">
        <f t="shared" si="1"/>
        <v>4287594</v>
      </c>
      <c r="E70" s="76">
        <f>SUM(E71:E72)</f>
        <v>22681296</v>
      </c>
      <c r="F70" s="77"/>
      <c r="G70" s="76">
        <f>SUM(G71:G72)</f>
        <v>22681296</v>
      </c>
    </row>
    <row r="71" spans="1:7" s="17" customFormat="1" x14ac:dyDescent="0.2">
      <c r="A71" s="79" t="s">
        <v>230</v>
      </c>
      <c r="B71" s="18" t="s">
        <v>231</v>
      </c>
      <c r="C71" s="84">
        <v>18393702</v>
      </c>
      <c r="D71" s="78">
        <f t="shared" si="1"/>
        <v>4287594</v>
      </c>
      <c r="E71" s="84">
        <v>22681296</v>
      </c>
      <c r="F71" s="78"/>
      <c r="G71" s="84">
        <v>22681296</v>
      </c>
    </row>
    <row r="72" spans="1:7" s="17" customFormat="1" x14ac:dyDescent="0.2">
      <c r="A72" s="79" t="s">
        <v>232</v>
      </c>
      <c r="B72" s="18" t="s">
        <v>233</v>
      </c>
      <c r="C72" s="18"/>
      <c r="D72" s="78">
        <f t="shared" ref="D72:D84" si="3">E72-C72</f>
        <v>0</v>
      </c>
      <c r="E72" s="18"/>
      <c r="F72" s="18"/>
      <c r="G72" s="84"/>
    </row>
    <row r="73" spans="1:7" s="17" customFormat="1" x14ac:dyDescent="0.2">
      <c r="A73" s="85" t="s">
        <v>41</v>
      </c>
      <c r="B73" s="81" t="s">
        <v>234</v>
      </c>
      <c r="C73" s="81"/>
      <c r="D73" s="78">
        <f t="shared" si="3"/>
        <v>0</v>
      </c>
      <c r="E73" s="81"/>
      <c r="F73" s="78">
        <f t="shared" ref="F73:F74" si="4">G73-E73</f>
        <v>209381</v>
      </c>
      <c r="G73" s="76">
        <f>G74+G75+G76</f>
        <v>209381</v>
      </c>
    </row>
    <row r="74" spans="1:7" s="17" customFormat="1" x14ac:dyDescent="0.2">
      <c r="A74" s="79" t="s">
        <v>235</v>
      </c>
      <c r="B74" s="18" t="s">
        <v>236</v>
      </c>
      <c r="C74" s="18"/>
      <c r="D74" s="78">
        <f t="shared" si="3"/>
        <v>0</v>
      </c>
      <c r="E74" s="18"/>
      <c r="F74" s="78">
        <f t="shared" si="4"/>
        <v>209381</v>
      </c>
      <c r="G74" s="84">
        <v>209381</v>
      </c>
    </row>
    <row r="75" spans="1:7" s="17" customFormat="1" x14ac:dyDescent="0.2">
      <c r="A75" s="79" t="s">
        <v>237</v>
      </c>
      <c r="B75" s="18" t="s">
        <v>238</v>
      </c>
      <c r="C75" s="18"/>
      <c r="D75" s="78">
        <f t="shared" si="3"/>
        <v>0</v>
      </c>
      <c r="E75" s="18"/>
      <c r="F75" s="18"/>
      <c r="G75" s="84"/>
    </row>
    <row r="76" spans="1:7" s="17" customFormat="1" x14ac:dyDescent="0.2">
      <c r="A76" s="79" t="s">
        <v>239</v>
      </c>
      <c r="B76" s="18" t="s">
        <v>240</v>
      </c>
      <c r="C76" s="18"/>
      <c r="D76" s="78">
        <f t="shared" si="3"/>
        <v>0</v>
      </c>
      <c r="E76" s="18"/>
      <c r="F76" s="18"/>
      <c r="G76" s="84"/>
    </row>
    <row r="77" spans="1:7" s="17" customFormat="1" x14ac:dyDescent="0.2">
      <c r="A77" s="85" t="s">
        <v>44</v>
      </c>
      <c r="B77" s="81" t="s">
        <v>241</v>
      </c>
      <c r="C77" s="81"/>
      <c r="D77" s="78">
        <f t="shared" si="3"/>
        <v>0</v>
      </c>
      <c r="E77" s="81"/>
      <c r="F77" s="81"/>
      <c r="G77" s="76"/>
    </row>
    <row r="78" spans="1:7" s="17" customFormat="1" x14ac:dyDescent="0.2">
      <c r="A78" s="86" t="s">
        <v>242</v>
      </c>
      <c r="B78" s="18" t="s">
        <v>243</v>
      </c>
      <c r="C78" s="18"/>
      <c r="D78" s="78">
        <f t="shared" si="3"/>
        <v>0</v>
      </c>
      <c r="E78" s="18"/>
      <c r="F78" s="18"/>
      <c r="G78" s="84"/>
    </row>
    <row r="79" spans="1:7" s="17" customFormat="1" x14ac:dyDescent="0.2">
      <c r="A79" s="86" t="s">
        <v>244</v>
      </c>
      <c r="B79" s="18" t="s">
        <v>245</v>
      </c>
      <c r="C79" s="18"/>
      <c r="D79" s="78">
        <f t="shared" si="3"/>
        <v>0</v>
      </c>
      <c r="E79" s="18"/>
      <c r="F79" s="18"/>
      <c r="G79" s="84"/>
    </row>
    <row r="80" spans="1:7" s="17" customFormat="1" x14ac:dyDescent="0.2">
      <c r="A80" s="86" t="s">
        <v>246</v>
      </c>
      <c r="B80" s="18" t="s">
        <v>247</v>
      </c>
      <c r="C80" s="18"/>
      <c r="D80" s="78">
        <f t="shared" si="3"/>
        <v>0</v>
      </c>
      <c r="E80" s="18"/>
      <c r="F80" s="18"/>
      <c r="G80" s="84"/>
    </row>
    <row r="81" spans="1:13" s="17" customFormat="1" x14ac:dyDescent="0.2">
      <c r="A81" s="86" t="s">
        <v>248</v>
      </c>
      <c r="B81" s="18" t="s">
        <v>249</v>
      </c>
      <c r="C81" s="18"/>
      <c r="D81" s="78">
        <f t="shared" si="3"/>
        <v>0</v>
      </c>
      <c r="E81" s="18"/>
      <c r="F81" s="18"/>
      <c r="G81" s="84"/>
    </row>
    <row r="82" spans="1:13" s="17" customFormat="1" x14ac:dyDescent="0.2">
      <c r="A82" s="85" t="s">
        <v>47</v>
      </c>
      <c r="B82" s="81" t="s">
        <v>250</v>
      </c>
      <c r="C82" s="81"/>
      <c r="D82" s="78">
        <f t="shared" si="3"/>
        <v>0</v>
      </c>
      <c r="E82" s="81"/>
      <c r="F82" s="81"/>
      <c r="G82" s="87"/>
    </row>
    <row r="83" spans="1:13" s="17" customFormat="1" x14ac:dyDescent="0.2">
      <c r="A83" s="85" t="s">
        <v>50</v>
      </c>
      <c r="B83" s="81" t="s">
        <v>251</v>
      </c>
      <c r="C83" s="82">
        <f>SUM(C61,C65,C70,C73,C77,C82)</f>
        <v>18393702</v>
      </c>
      <c r="D83" s="78">
        <f t="shared" si="3"/>
        <v>4287594</v>
      </c>
      <c r="E83" s="82">
        <f>SUM(E61,E65,E70,E73,E77,E82)</f>
        <v>22681296</v>
      </c>
      <c r="F83" s="78">
        <f t="shared" ref="F83:F84" si="5">G83-E83</f>
        <v>209381</v>
      </c>
      <c r="G83" s="82">
        <f>SUM(G61,G65,G70,G73,G77,G82)</f>
        <v>22890677</v>
      </c>
    </row>
    <row r="84" spans="1:13" s="17" customFormat="1" ht="33.75" customHeight="1" x14ac:dyDescent="0.2">
      <c r="A84" s="85" t="s">
        <v>53</v>
      </c>
      <c r="B84" s="81" t="s">
        <v>252</v>
      </c>
      <c r="C84" s="82">
        <f>SUM(C60,C83)</f>
        <v>139655349</v>
      </c>
      <c r="D84" s="78">
        <f t="shared" si="3"/>
        <v>11942415</v>
      </c>
      <c r="E84" s="82">
        <f>SUM(E60,E83)</f>
        <v>151597764</v>
      </c>
      <c r="F84" s="78">
        <f t="shared" si="5"/>
        <v>21544856</v>
      </c>
      <c r="G84" s="82">
        <f>SUM(G60,G83)</f>
        <v>173142620</v>
      </c>
    </row>
    <row r="85" spans="1:13" s="17" customFormat="1" x14ac:dyDescent="0.2">
      <c r="A85" s="27"/>
      <c r="B85" s="28"/>
      <c r="C85" s="28"/>
      <c r="D85" s="28"/>
      <c r="E85" s="28"/>
      <c r="F85" s="28"/>
      <c r="G85" s="29"/>
    </row>
    <row r="86" spans="1:13" ht="16.5" customHeight="1" x14ac:dyDescent="0.25">
      <c r="A86" s="141" t="s">
        <v>253</v>
      </c>
      <c r="B86" s="141"/>
      <c r="C86" s="141"/>
      <c r="D86" s="141"/>
      <c r="E86" s="141"/>
      <c r="F86" s="141"/>
      <c r="G86" s="141"/>
      <c r="M86" s="16" t="s">
        <v>254</v>
      </c>
    </row>
    <row r="87" spans="1:13" ht="16.5" customHeight="1" x14ac:dyDescent="0.25">
      <c r="A87" s="142"/>
      <c r="B87" s="142"/>
      <c r="C87" s="88"/>
      <c r="D87" s="88"/>
      <c r="E87" s="88"/>
      <c r="F87" s="88"/>
      <c r="G87" s="89" t="s">
        <v>2</v>
      </c>
    </row>
    <row r="88" spans="1:13" ht="47.25" x14ac:dyDescent="0.25">
      <c r="A88" s="73" t="s">
        <v>3</v>
      </c>
      <c r="B88" s="74" t="s">
        <v>255</v>
      </c>
      <c r="C88" s="62" t="s">
        <v>68</v>
      </c>
      <c r="D88" s="62" t="s">
        <v>338</v>
      </c>
      <c r="E88" s="62" t="s">
        <v>339</v>
      </c>
      <c r="F88" s="62" t="s">
        <v>340</v>
      </c>
      <c r="G88" s="62" t="s">
        <v>341</v>
      </c>
    </row>
    <row r="89" spans="1:13" s="19" customFormat="1" x14ac:dyDescent="0.2">
      <c r="A89" s="73">
        <v>1</v>
      </c>
      <c r="B89" s="74">
        <v>2</v>
      </c>
      <c r="C89" s="74">
        <v>3</v>
      </c>
      <c r="D89" s="74">
        <v>4</v>
      </c>
      <c r="E89" s="74">
        <v>5</v>
      </c>
      <c r="F89" s="74">
        <v>6</v>
      </c>
      <c r="G89" s="74">
        <v>7</v>
      </c>
    </row>
    <row r="90" spans="1:13" x14ac:dyDescent="0.25">
      <c r="A90" s="73" t="s">
        <v>10</v>
      </c>
      <c r="B90" s="90" t="s">
        <v>256</v>
      </c>
      <c r="C90" s="91">
        <f>SUM(C91:C95)</f>
        <v>115309223</v>
      </c>
      <c r="D90" s="92">
        <f>E90-C90</f>
        <v>8480209</v>
      </c>
      <c r="E90" s="91">
        <f>SUM(E91:E95)</f>
        <v>123789432</v>
      </c>
      <c r="F90" s="93">
        <f>G90-E90</f>
        <v>2519253</v>
      </c>
      <c r="G90" s="91">
        <f>SUM(G91:G95)</f>
        <v>126308685</v>
      </c>
    </row>
    <row r="91" spans="1:13" x14ac:dyDescent="0.25">
      <c r="A91" s="79" t="s">
        <v>110</v>
      </c>
      <c r="B91" s="94" t="s">
        <v>257</v>
      </c>
      <c r="C91" s="95">
        <v>11534320</v>
      </c>
      <c r="D91" s="92">
        <f>E91-C91</f>
        <v>3770783</v>
      </c>
      <c r="E91" s="95">
        <v>15305103</v>
      </c>
      <c r="F91" s="92">
        <f>G91-E91</f>
        <v>327399</v>
      </c>
      <c r="G91" s="95">
        <v>15632502</v>
      </c>
    </row>
    <row r="92" spans="1:13" x14ac:dyDescent="0.25">
      <c r="A92" s="79" t="s">
        <v>112</v>
      </c>
      <c r="B92" s="94" t="s">
        <v>15</v>
      </c>
      <c r="C92" s="95">
        <v>2253611</v>
      </c>
      <c r="D92" s="92">
        <f t="shared" ref="D92:D100" si="6">E92-C92</f>
        <v>357713</v>
      </c>
      <c r="E92" s="95">
        <v>2611324</v>
      </c>
      <c r="F92" s="92">
        <f t="shared" ref="F92:F96" si="7">G92-E92</f>
        <v>58435</v>
      </c>
      <c r="G92" s="95">
        <v>2669759</v>
      </c>
    </row>
    <row r="93" spans="1:13" x14ac:dyDescent="0.25">
      <c r="A93" s="79" t="s">
        <v>114</v>
      </c>
      <c r="B93" s="94" t="s">
        <v>258</v>
      </c>
      <c r="C93" s="95">
        <v>18484425</v>
      </c>
      <c r="D93" s="92">
        <f t="shared" si="6"/>
        <v>1198090</v>
      </c>
      <c r="E93" s="95">
        <v>19682515</v>
      </c>
      <c r="F93" s="92">
        <f t="shared" si="7"/>
        <v>3803812</v>
      </c>
      <c r="G93" s="95">
        <v>23486327</v>
      </c>
    </row>
    <row r="94" spans="1:13" x14ac:dyDescent="0.25">
      <c r="A94" s="79" t="s">
        <v>116</v>
      </c>
      <c r="B94" s="94" t="s">
        <v>19</v>
      </c>
      <c r="C94" s="95">
        <v>4048080</v>
      </c>
      <c r="D94" s="92">
        <f t="shared" si="6"/>
        <v>1015480</v>
      </c>
      <c r="E94" s="95">
        <v>5063560</v>
      </c>
      <c r="F94" s="92">
        <f t="shared" si="7"/>
        <v>-982980</v>
      </c>
      <c r="G94" s="95">
        <v>4080580</v>
      </c>
    </row>
    <row r="95" spans="1:13" x14ac:dyDescent="0.25">
      <c r="A95" s="79" t="s">
        <v>259</v>
      </c>
      <c r="B95" s="94" t="s">
        <v>21</v>
      </c>
      <c r="C95" s="95">
        <v>78988787</v>
      </c>
      <c r="D95" s="92">
        <f t="shared" si="6"/>
        <v>2138143</v>
      </c>
      <c r="E95" s="95">
        <v>81126930</v>
      </c>
      <c r="F95" s="92">
        <f t="shared" si="7"/>
        <v>-687413</v>
      </c>
      <c r="G95" s="95">
        <v>80439517</v>
      </c>
    </row>
    <row r="96" spans="1:13" x14ac:dyDescent="0.25">
      <c r="A96" s="79" t="s">
        <v>120</v>
      </c>
      <c r="B96" s="94" t="s">
        <v>260</v>
      </c>
      <c r="C96" s="95"/>
      <c r="D96" s="92">
        <f t="shared" si="6"/>
        <v>320720</v>
      </c>
      <c r="E96" s="95">
        <v>320720</v>
      </c>
      <c r="F96" s="92">
        <f t="shared" si="7"/>
        <v>0</v>
      </c>
      <c r="G96" s="95">
        <v>320720</v>
      </c>
    </row>
    <row r="97" spans="1:7" x14ac:dyDescent="0.25">
      <c r="A97" s="79" t="s">
        <v>261</v>
      </c>
      <c r="B97" s="96" t="s">
        <v>262</v>
      </c>
      <c r="C97" s="95"/>
      <c r="D97" s="92">
        <f t="shared" si="6"/>
        <v>0</v>
      </c>
      <c r="E97" s="95"/>
      <c r="F97" s="96"/>
      <c r="G97" s="95"/>
    </row>
    <row r="98" spans="1:7" x14ac:dyDescent="0.25">
      <c r="A98" s="79" t="s">
        <v>263</v>
      </c>
      <c r="B98" s="97" t="s">
        <v>264</v>
      </c>
      <c r="C98" s="95"/>
      <c r="D98" s="92">
        <f t="shared" si="6"/>
        <v>0</v>
      </c>
      <c r="E98" s="95"/>
      <c r="F98" s="97"/>
      <c r="G98" s="95"/>
    </row>
    <row r="99" spans="1:7" x14ac:dyDescent="0.25">
      <c r="A99" s="79" t="s">
        <v>265</v>
      </c>
      <c r="B99" s="97" t="s">
        <v>266</v>
      </c>
      <c r="C99" s="95"/>
      <c r="D99" s="92">
        <f t="shared" si="6"/>
        <v>0</v>
      </c>
      <c r="E99" s="95"/>
      <c r="F99" s="97"/>
      <c r="G99" s="95"/>
    </row>
    <row r="100" spans="1:7" x14ac:dyDescent="0.25">
      <c r="A100" s="79" t="s">
        <v>267</v>
      </c>
      <c r="B100" s="96" t="s">
        <v>268</v>
      </c>
      <c r="C100" s="95">
        <v>78148787</v>
      </c>
      <c r="D100" s="92">
        <f t="shared" si="6"/>
        <v>1817423</v>
      </c>
      <c r="E100" s="95">
        <v>79966210</v>
      </c>
      <c r="F100" s="92">
        <f>G100-E100</f>
        <v>-687423</v>
      </c>
      <c r="G100" s="95">
        <v>79278787</v>
      </c>
    </row>
    <row r="101" spans="1:7" x14ac:dyDescent="0.25">
      <c r="A101" s="79" t="s">
        <v>269</v>
      </c>
      <c r="B101" s="96" t="s">
        <v>270</v>
      </c>
      <c r="C101" s="95"/>
      <c r="D101" s="96"/>
      <c r="E101" s="95"/>
      <c r="F101" s="96"/>
      <c r="G101" s="95"/>
    </row>
    <row r="102" spans="1:7" x14ac:dyDescent="0.25">
      <c r="A102" s="79" t="s">
        <v>271</v>
      </c>
      <c r="B102" s="97" t="s">
        <v>272</v>
      </c>
      <c r="C102" s="95"/>
      <c r="D102" s="97"/>
      <c r="E102" s="95"/>
      <c r="F102" s="97"/>
      <c r="G102" s="95"/>
    </row>
    <row r="103" spans="1:7" x14ac:dyDescent="0.25">
      <c r="A103" s="79" t="s">
        <v>273</v>
      </c>
      <c r="B103" s="97" t="s">
        <v>274</v>
      </c>
      <c r="C103" s="95"/>
      <c r="D103" s="97"/>
      <c r="E103" s="95"/>
      <c r="F103" s="97"/>
      <c r="G103" s="95"/>
    </row>
    <row r="104" spans="1:7" x14ac:dyDescent="0.25">
      <c r="A104" s="79" t="s">
        <v>275</v>
      </c>
      <c r="B104" s="97" t="s">
        <v>276</v>
      </c>
      <c r="C104" s="95"/>
      <c r="D104" s="97"/>
      <c r="E104" s="95"/>
      <c r="F104" s="97"/>
      <c r="G104" s="95"/>
    </row>
    <row r="105" spans="1:7" x14ac:dyDescent="0.25">
      <c r="A105" s="79" t="s">
        <v>277</v>
      </c>
      <c r="B105" s="97" t="s">
        <v>278</v>
      </c>
      <c r="C105" s="95">
        <v>840000</v>
      </c>
      <c r="D105" s="92">
        <f>G105-C105</f>
        <v>0</v>
      </c>
      <c r="E105" s="95">
        <v>840000</v>
      </c>
      <c r="F105" s="92"/>
      <c r="G105" s="95">
        <v>840000</v>
      </c>
    </row>
    <row r="106" spans="1:7" x14ac:dyDescent="0.25">
      <c r="A106" s="73" t="s">
        <v>13</v>
      </c>
      <c r="B106" s="90" t="s">
        <v>279</v>
      </c>
      <c r="C106" s="91">
        <f>SUM(C107,C109,C111)</f>
        <v>17786999</v>
      </c>
      <c r="D106" s="90"/>
      <c r="E106" s="91">
        <f>SUM(E107,E109,E111)</f>
        <v>17786999</v>
      </c>
      <c r="F106" s="93">
        <f>G106-E106</f>
        <v>20347839</v>
      </c>
      <c r="G106" s="91">
        <f>SUM(G107,G109,G111)</f>
        <v>38134838</v>
      </c>
    </row>
    <row r="107" spans="1:7" x14ac:dyDescent="0.25">
      <c r="A107" s="79" t="s">
        <v>123</v>
      </c>
      <c r="B107" s="94" t="s">
        <v>71</v>
      </c>
      <c r="C107" s="95">
        <v>254000</v>
      </c>
      <c r="D107" s="94"/>
      <c r="E107" s="95">
        <v>254000</v>
      </c>
      <c r="F107" s="92">
        <f>G107-E107</f>
        <v>17297606</v>
      </c>
      <c r="G107" s="95">
        <v>17551606</v>
      </c>
    </row>
    <row r="108" spans="1:7" x14ac:dyDescent="0.25">
      <c r="A108" s="79" t="s">
        <v>125</v>
      </c>
      <c r="B108" s="94" t="s">
        <v>280</v>
      </c>
      <c r="C108" s="95"/>
      <c r="D108" s="94"/>
      <c r="E108" s="95"/>
      <c r="F108" s="94"/>
      <c r="G108" s="95"/>
    </row>
    <row r="109" spans="1:7" x14ac:dyDescent="0.25">
      <c r="A109" s="79" t="s">
        <v>127</v>
      </c>
      <c r="B109" s="94" t="s">
        <v>75</v>
      </c>
      <c r="C109" s="95">
        <v>17532999</v>
      </c>
      <c r="D109" s="94"/>
      <c r="E109" s="95">
        <v>17532999</v>
      </c>
      <c r="F109" s="92">
        <f>G109-E109</f>
        <v>3050233</v>
      </c>
      <c r="G109" s="95">
        <v>20583232</v>
      </c>
    </row>
    <row r="110" spans="1:7" x14ac:dyDescent="0.25">
      <c r="A110" s="79" t="s">
        <v>129</v>
      </c>
      <c r="B110" s="94" t="s">
        <v>281</v>
      </c>
      <c r="C110" s="95">
        <v>6834247</v>
      </c>
      <c r="D110" s="94"/>
      <c r="E110" s="95">
        <v>6834247</v>
      </c>
      <c r="F110" s="94"/>
      <c r="G110" s="95">
        <v>6834247</v>
      </c>
    </row>
    <row r="111" spans="1:7" x14ac:dyDescent="0.25">
      <c r="A111" s="79" t="s">
        <v>131</v>
      </c>
      <c r="B111" s="18" t="s">
        <v>79</v>
      </c>
      <c r="C111" s="95"/>
      <c r="D111" s="18"/>
      <c r="E111" s="18"/>
      <c r="F111" s="18"/>
      <c r="G111" s="95"/>
    </row>
    <row r="112" spans="1:7" x14ac:dyDescent="0.25">
      <c r="A112" s="79" t="s">
        <v>133</v>
      </c>
      <c r="B112" s="18" t="s">
        <v>282</v>
      </c>
      <c r="C112" s="18"/>
      <c r="D112" s="18"/>
      <c r="E112" s="18"/>
      <c r="F112" s="18"/>
      <c r="G112" s="95"/>
    </row>
    <row r="113" spans="1:7" x14ac:dyDescent="0.25">
      <c r="A113" s="79" t="s">
        <v>283</v>
      </c>
      <c r="B113" s="97" t="s">
        <v>284</v>
      </c>
      <c r="C113" s="97"/>
      <c r="D113" s="97"/>
      <c r="E113" s="97"/>
      <c r="F113" s="97"/>
      <c r="G113" s="95"/>
    </row>
    <row r="114" spans="1:7" x14ac:dyDescent="0.25">
      <c r="A114" s="79" t="s">
        <v>285</v>
      </c>
      <c r="B114" s="97" t="s">
        <v>266</v>
      </c>
      <c r="C114" s="97"/>
      <c r="D114" s="97"/>
      <c r="E114" s="97"/>
      <c r="F114" s="97"/>
      <c r="G114" s="95"/>
    </row>
    <row r="115" spans="1:7" x14ac:dyDescent="0.25">
      <c r="A115" s="79" t="s">
        <v>286</v>
      </c>
      <c r="B115" s="97" t="s">
        <v>287</v>
      </c>
      <c r="C115" s="97"/>
      <c r="D115" s="97"/>
      <c r="E115" s="97"/>
      <c r="F115" s="97"/>
      <c r="G115" s="95"/>
    </row>
    <row r="116" spans="1:7" x14ac:dyDescent="0.25">
      <c r="A116" s="79" t="s">
        <v>288</v>
      </c>
      <c r="B116" s="97" t="s">
        <v>289</v>
      </c>
      <c r="C116" s="97"/>
      <c r="D116" s="97"/>
      <c r="E116" s="97"/>
      <c r="F116" s="97"/>
      <c r="G116" s="95"/>
    </row>
    <row r="117" spans="1:7" x14ac:dyDescent="0.25">
      <c r="A117" s="79" t="s">
        <v>290</v>
      </c>
      <c r="B117" s="97" t="s">
        <v>272</v>
      </c>
      <c r="C117" s="97"/>
      <c r="D117" s="97"/>
      <c r="E117" s="97"/>
      <c r="F117" s="97"/>
      <c r="G117" s="95"/>
    </row>
    <row r="118" spans="1:7" x14ac:dyDescent="0.25">
      <c r="A118" s="79" t="s">
        <v>291</v>
      </c>
      <c r="B118" s="97" t="s">
        <v>292</v>
      </c>
      <c r="C118" s="97"/>
      <c r="D118" s="97"/>
      <c r="E118" s="97"/>
      <c r="F118" s="97"/>
      <c r="G118" s="95"/>
    </row>
    <row r="119" spans="1:7" x14ac:dyDescent="0.25">
      <c r="A119" s="79" t="s">
        <v>293</v>
      </c>
      <c r="B119" s="97" t="s">
        <v>294</v>
      </c>
      <c r="C119" s="97"/>
      <c r="D119" s="97"/>
      <c r="E119" s="97"/>
      <c r="F119" s="97"/>
      <c r="G119" s="95"/>
    </row>
    <row r="120" spans="1:7" x14ac:dyDescent="0.25">
      <c r="A120" s="73" t="s">
        <v>7</v>
      </c>
      <c r="B120" s="98" t="s">
        <v>295</v>
      </c>
      <c r="C120" s="91">
        <f>SUM(C121:C122)</f>
        <v>3430565</v>
      </c>
      <c r="D120" s="93">
        <f>G120-C120</f>
        <v>1930589</v>
      </c>
      <c r="E120" s="91">
        <f>SUM(E121:E122)</f>
        <v>6892771</v>
      </c>
      <c r="F120" s="92">
        <f>G120-E120</f>
        <v>-1531617</v>
      </c>
      <c r="G120" s="91">
        <f>SUM(G121:G122)</f>
        <v>5361154</v>
      </c>
    </row>
    <row r="121" spans="1:7" x14ac:dyDescent="0.25">
      <c r="A121" s="79" t="s">
        <v>136</v>
      </c>
      <c r="B121" s="94" t="s">
        <v>296</v>
      </c>
      <c r="C121" s="95">
        <v>3430565</v>
      </c>
      <c r="D121" s="92">
        <f>E121-C121</f>
        <v>3462206</v>
      </c>
      <c r="E121" s="95">
        <v>6892771</v>
      </c>
      <c r="F121" s="92">
        <f>G121-E121</f>
        <v>-1531617</v>
      </c>
      <c r="G121" s="95">
        <v>5361154</v>
      </c>
    </row>
    <row r="122" spans="1:7" x14ac:dyDescent="0.25">
      <c r="A122" s="79" t="s">
        <v>138</v>
      </c>
      <c r="B122" s="94" t="s">
        <v>297</v>
      </c>
      <c r="C122" s="94"/>
      <c r="D122" s="94"/>
      <c r="E122" s="94"/>
      <c r="F122" s="94"/>
      <c r="G122" s="95"/>
    </row>
    <row r="123" spans="1:7" x14ac:dyDescent="0.25">
      <c r="A123" s="73" t="s">
        <v>8</v>
      </c>
      <c r="B123" s="98" t="s">
        <v>298</v>
      </c>
      <c r="C123" s="91">
        <f>SUM(C90,C106,C120)</f>
        <v>136526787</v>
      </c>
      <c r="D123" s="92">
        <f>E123-C123</f>
        <v>11942415</v>
      </c>
      <c r="E123" s="91">
        <f>SUM(E90,E106,E120)</f>
        <v>148469202</v>
      </c>
      <c r="F123" s="92">
        <f>G123-E123</f>
        <v>21335475</v>
      </c>
      <c r="G123" s="91">
        <f>SUM(G90,G106,G120)</f>
        <v>169804677</v>
      </c>
    </row>
    <row r="124" spans="1:7" x14ac:dyDescent="0.25">
      <c r="A124" s="73" t="s">
        <v>9</v>
      </c>
      <c r="B124" s="98" t="s">
        <v>299</v>
      </c>
      <c r="C124" s="98"/>
      <c r="D124" s="98"/>
      <c r="E124" s="98"/>
      <c r="F124" s="98"/>
      <c r="G124" s="91"/>
    </row>
    <row r="125" spans="1:7" x14ac:dyDescent="0.25">
      <c r="A125" s="79" t="s">
        <v>163</v>
      </c>
      <c r="B125" s="94" t="s">
        <v>300</v>
      </c>
      <c r="C125" s="94"/>
      <c r="D125" s="94"/>
      <c r="E125" s="94"/>
      <c r="F125" s="94"/>
      <c r="G125" s="95"/>
    </row>
    <row r="126" spans="1:7" x14ac:dyDescent="0.25">
      <c r="A126" s="79" t="s">
        <v>165</v>
      </c>
      <c r="B126" s="94" t="s">
        <v>301</v>
      </c>
      <c r="C126" s="94"/>
      <c r="D126" s="94"/>
      <c r="E126" s="94"/>
      <c r="F126" s="94"/>
      <c r="G126" s="95"/>
    </row>
    <row r="127" spans="1:7" x14ac:dyDescent="0.25">
      <c r="A127" s="79" t="s">
        <v>167</v>
      </c>
      <c r="B127" s="94" t="s">
        <v>302</v>
      </c>
      <c r="C127" s="94"/>
      <c r="D127" s="94"/>
      <c r="E127" s="94"/>
      <c r="F127" s="94"/>
      <c r="G127" s="95"/>
    </row>
    <row r="128" spans="1:7" x14ac:dyDescent="0.25">
      <c r="A128" s="73" t="s">
        <v>22</v>
      </c>
      <c r="B128" s="98" t="s">
        <v>303</v>
      </c>
      <c r="C128" s="98"/>
      <c r="D128" s="98"/>
      <c r="E128" s="98"/>
      <c r="F128" s="98"/>
      <c r="G128" s="91"/>
    </row>
    <row r="129" spans="1:13" x14ac:dyDescent="0.25">
      <c r="A129" s="79" t="s">
        <v>183</v>
      </c>
      <c r="B129" s="94" t="s">
        <v>304</v>
      </c>
      <c r="C129" s="94"/>
      <c r="D129" s="94"/>
      <c r="E129" s="94"/>
      <c r="F129" s="94"/>
      <c r="G129" s="95"/>
    </row>
    <row r="130" spans="1:13" x14ac:dyDescent="0.25">
      <c r="A130" s="79" t="s">
        <v>185</v>
      </c>
      <c r="B130" s="94" t="s">
        <v>305</v>
      </c>
      <c r="C130" s="94"/>
      <c r="D130" s="94"/>
      <c r="E130" s="94"/>
      <c r="F130" s="94"/>
      <c r="G130" s="95"/>
    </row>
    <row r="131" spans="1:13" x14ac:dyDescent="0.25">
      <c r="A131" s="79" t="s">
        <v>187</v>
      </c>
      <c r="B131" s="94" t="s">
        <v>306</v>
      </c>
      <c r="C131" s="94"/>
      <c r="D131" s="94"/>
      <c r="E131" s="94"/>
      <c r="F131" s="94"/>
      <c r="G131" s="95"/>
    </row>
    <row r="132" spans="1:13" x14ac:dyDescent="0.25">
      <c r="A132" s="79" t="s">
        <v>189</v>
      </c>
      <c r="B132" s="94" t="s">
        <v>307</v>
      </c>
      <c r="C132" s="94"/>
      <c r="D132" s="94"/>
      <c r="E132" s="94"/>
      <c r="F132" s="94"/>
      <c r="G132" s="95"/>
    </row>
    <row r="133" spans="1:13" x14ac:dyDescent="0.25">
      <c r="A133" s="73" t="s">
        <v>25</v>
      </c>
      <c r="B133" s="98" t="s">
        <v>308</v>
      </c>
      <c r="C133" s="99">
        <f>C134+C135+C136+C137</f>
        <v>3128562</v>
      </c>
      <c r="D133" s="92">
        <f>E133-C133</f>
        <v>0</v>
      </c>
      <c r="E133" s="99">
        <f>E134+E135+E136+E137</f>
        <v>3128562</v>
      </c>
      <c r="F133" s="93">
        <f>G133-E133</f>
        <v>209381</v>
      </c>
      <c r="G133" s="99">
        <f>G134+G135+G136+G137</f>
        <v>3337943</v>
      </c>
    </row>
    <row r="134" spans="1:13" x14ac:dyDescent="0.25">
      <c r="A134" s="79" t="s">
        <v>195</v>
      </c>
      <c r="B134" s="94" t="s">
        <v>309</v>
      </c>
      <c r="C134" s="94"/>
      <c r="D134" s="94"/>
      <c r="E134" s="94"/>
      <c r="F134" s="94"/>
      <c r="G134" s="95"/>
    </row>
    <row r="135" spans="1:13" x14ac:dyDescent="0.25">
      <c r="A135" s="79" t="s">
        <v>197</v>
      </c>
      <c r="B135" s="94" t="s">
        <v>310</v>
      </c>
      <c r="C135" s="95">
        <v>3128562</v>
      </c>
      <c r="D135" s="92">
        <f>E135-C135</f>
        <v>0</v>
      </c>
      <c r="E135" s="95">
        <v>3128562</v>
      </c>
      <c r="F135" s="92">
        <f>G135-E135</f>
        <v>209381</v>
      </c>
      <c r="G135" s="95">
        <v>3337943</v>
      </c>
    </row>
    <row r="136" spans="1:13" x14ac:dyDescent="0.25">
      <c r="A136" s="79" t="s">
        <v>199</v>
      </c>
      <c r="B136" s="94" t="s">
        <v>311</v>
      </c>
      <c r="C136" s="94"/>
      <c r="D136" s="94"/>
      <c r="E136" s="94"/>
      <c r="F136" s="94"/>
      <c r="G136" s="95"/>
    </row>
    <row r="137" spans="1:13" x14ac:dyDescent="0.25">
      <c r="A137" s="79" t="s">
        <v>201</v>
      </c>
      <c r="B137" s="94" t="s">
        <v>312</v>
      </c>
      <c r="C137" s="94"/>
      <c r="D137" s="94"/>
      <c r="E137" s="94"/>
      <c r="F137" s="94"/>
      <c r="G137" s="95"/>
    </row>
    <row r="138" spans="1:13" x14ac:dyDescent="0.25">
      <c r="A138" s="73" t="s">
        <v>27</v>
      </c>
      <c r="B138" s="98" t="s">
        <v>313</v>
      </c>
      <c r="C138" s="98"/>
      <c r="D138" s="98"/>
      <c r="E138" s="98"/>
      <c r="F138" s="98"/>
      <c r="G138" s="100"/>
    </row>
    <row r="139" spans="1:13" x14ac:dyDescent="0.25">
      <c r="A139" s="79" t="s">
        <v>204</v>
      </c>
      <c r="B139" s="94" t="s">
        <v>314</v>
      </c>
      <c r="C139" s="94"/>
      <c r="D139" s="94"/>
      <c r="E139" s="94"/>
      <c r="F139" s="94"/>
      <c r="G139" s="95"/>
    </row>
    <row r="140" spans="1:13" x14ac:dyDescent="0.25">
      <c r="A140" s="79" t="s">
        <v>206</v>
      </c>
      <c r="B140" s="94" t="s">
        <v>315</v>
      </c>
      <c r="C140" s="94"/>
      <c r="D140" s="94"/>
      <c r="E140" s="94"/>
      <c r="F140" s="94"/>
      <c r="G140" s="95"/>
    </row>
    <row r="141" spans="1:13" x14ac:dyDescent="0.25">
      <c r="A141" s="79" t="s">
        <v>208</v>
      </c>
      <c r="B141" s="94" t="s">
        <v>316</v>
      </c>
      <c r="C141" s="94"/>
      <c r="D141" s="94"/>
      <c r="E141" s="94"/>
      <c r="F141" s="94"/>
      <c r="G141" s="95"/>
    </row>
    <row r="142" spans="1:13" x14ac:dyDescent="0.25">
      <c r="A142" s="79" t="s">
        <v>210</v>
      </c>
      <c r="B142" s="94" t="s">
        <v>317</v>
      </c>
      <c r="C142" s="94"/>
      <c r="D142" s="94"/>
      <c r="E142" s="94"/>
      <c r="F142" s="94"/>
      <c r="G142" s="95"/>
    </row>
    <row r="143" spans="1:13" x14ac:dyDescent="0.25">
      <c r="A143" s="73" t="s">
        <v>29</v>
      </c>
      <c r="B143" s="98" t="s">
        <v>318</v>
      </c>
      <c r="C143" s="101">
        <f>C124+C128+C133+C138</f>
        <v>3128562</v>
      </c>
      <c r="D143" s="92">
        <f>E143-C143</f>
        <v>0</v>
      </c>
      <c r="E143" s="101">
        <f>E124+E128+E133+E138</f>
        <v>3128562</v>
      </c>
      <c r="F143" s="93">
        <f t="shared" ref="F143:F144" si="8">G143-E143</f>
        <v>209381</v>
      </c>
      <c r="G143" s="101">
        <f>G124+G128+G133+G138</f>
        <v>3337943</v>
      </c>
      <c r="J143" s="20"/>
      <c r="K143" s="21"/>
      <c r="L143" s="21"/>
      <c r="M143" s="21"/>
    </row>
    <row r="144" spans="1:13" s="17" customFormat="1" x14ac:dyDescent="0.2">
      <c r="A144" s="85" t="s">
        <v>32</v>
      </c>
      <c r="B144" s="81" t="s">
        <v>319</v>
      </c>
      <c r="C144" s="101">
        <f>SUM(C123,C143)</f>
        <v>139655349</v>
      </c>
      <c r="D144" s="93">
        <f>E144-C144</f>
        <v>11942415</v>
      </c>
      <c r="E144" s="101">
        <f>SUM(E123,E143)</f>
        <v>151597764</v>
      </c>
      <c r="F144" s="93">
        <f t="shared" si="8"/>
        <v>21544856</v>
      </c>
      <c r="G144" s="101">
        <f>SUM(G123,G143)</f>
        <v>173142620</v>
      </c>
    </row>
    <row r="145" spans="1:7" s="17" customFormat="1" x14ac:dyDescent="0.2">
      <c r="A145" s="22"/>
      <c r="B145" s="102"/>
      <c r="C145" s="102"/>
      <c r="D145" s="102"/>
      <c r="E145" s="102"/>
      <c r="F145" s="102"/>
      <c r="G145" s="103"/>
    </row>
    <row r="146" spans="1:7" x14ac:dyDescent="0.25">
      <c r="A146" s="143" t="s">
        <v>320</v>
      </c>
      <c r="B146" s="143"/>
      <c r="C146" s="104">
        <v>3</v>
      </c>
      <c r="D146" s="105"/>
      <c r="E146" s="104">
        <v>3</v>
      </c>
      <c r="F146" s="105"/>
      <c r="G146" s="104">
        <v>2</v>
      </c>
    </row>
    <row r="147" spans="1:7" x14ac:dyDescent="0.25">
      <c r="A147" s="143" t="s">
        <v>321</v>
      </c>
      <c r="B147" s="143"/>
      <c r="C147" s="104">
        <v>4</v>
      </c>
      <c r="D147" s="105"/>
      <c r="E147" s="104">
        <v>4</v>
      </c>
      <c r="F147" s="105"/>
      <c r="G147" s="104">
        <v>4</v>
      </c>
    </row>
    <row r="148" spans="1:7" ht="16.5" customHeight="1" x14ac:dyDescent="0.25">
      <c r="A148" s="23"/>
      <c r="B148" s="24"/>
      <c r="C148" s="47"/>
      <c r="D148" s="47"/>
      <c r="E148" s="54"/>
      <c r="F148" s="54"/>
      <c r="G148" s="24"/>
    </row>
    <row r="149" spans="1:7" x14ac:dyDescent="0.25">
      <c r="A149" s="139" t="s">
        <v>322</v>
      </c>
      <c r="B149" s="139"/>
      <c r="C149" s="139"/>
      <c r="D149" s="139"/>
      <c r="E149" s="139"/>
      <c r="F149" s="139"/>
      <c r="G149" s="139"/>
    </row>
    <row r="150" spans="1:7" ht="15" customHeight="1" x14ac:dyDescent="0.25">
      <c r="A150" s="140"/>
      <c r="B150" s="140"/>
      <c r="C150" s="71"/>
      <c r="D150" s="71"/>
      <c r="E150" s="71"/>
      <c r="F150" s="71"/>
      <c r="G150" s="106" t="s">
        <v>2</v>
      </c>
    </row>
    <row r="151" spans="1:7" ht="19.5" customHeight="1" x14ac:dyDescent="0.25">
      <c r="A151" s="107">
        <v>1</v>
      </c>
      <c r="B151" s="108" t="s">
        <v>323</v>
      </c>
      <c r="C151" s="109">
        <f>+C60-C123</f>
        <v>-15265140</v>
      </c>
      <c r="D151" s="93">
        <f>G151-C151</f>
        <v>-4287594</v>
      </c>
      <c r="E151" s="109">
        <f>+E60-E123</f>
        <v>-19552734</v>
      </c>
      <c r="F151" s="93"/>
      <c r="G151" s="109">
        <f>+G60-G123</f>
        <v>-19552734</v>
      </c>
    </row>
    <row r="152" spans="1:7" ht="25.5" customHeight="1" x14ac:dyDescent="0.25">
      <c r="A152" s="107" t="s">
        <v>13</v>
      </c>
      <c r="B152" s="108" t="s">
        <v>324</v>
      </c>
      <c r="C152" s="109">
        <f>+C83-C143</f>
        <v>15265140</v>
      </c>
      <c r="D152" s="93">
        <f>G152-C152</f>
        <v>4287594</v>
      </c>
      <c r="E152" s="109">
        <f>+E83-E143</f>
        <v>19552734</v>
      </c>
      <c r="F152" s="93"/>
      <c r="G152" s="109">
        <f>+G83-G143</f>
        <v>19552734</v>
      </c>
    </row>
  </sheetData>
  <mergeCells count="8">
    <mergeCell ref="A149:G149"/>
    <mergeCell ref="A150:B150"/>
    <mergeCell ref="A1:G1"/>
    <mergeCell ref="A2:B2"/>
    <mergeCell ref="A86:G86"/>
    <mergeCell ref="A87:B87"/>
    <mergeCell ref="A146:B146"/>
    <mergeCell ref="A147:B147"/>
  </mergeCells>
  <printOptions horizontalCentered="1"/>
  <pageMargins left="0.19685039370078741" right="0.19685039370078741" top="0.74803149606299213" bottom="0.19685039370078741" header="0.39370078740157483" footer="0.31496062992125984"/>
  <pageSetup paperSize="9" scale="57" orientation="portrait" r:id="rId1"/>
  <headerFooter>
    <oddHeader>&amp;C&amp;"Times New Roman,Félkövér"Diósberény Község Önkormányzata 
2019. ÉVI KÖLTSÉGVETÉSÉNEK ÖSSZEVONT MÉRLEGE&amp;R&amp;"Times New Roman,Félkövér dőlt"3. sz. melléklet</oddHeader>
  </headerFooter>
  <rowBreaks count="1" manualBreakCount="1">
    <brk id="84" max="6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99"/>
  </sheetPr>
  <dimension ref="A1:K154"/>
  <sheetViews>
    <sheetView tabSelected="1" view="pageBreakPreview" topLeftCell="A99" zoomScale="60" zoomScaleNormal="80" workbookViewId="0">
      <selection activeCell="B85" sqref="B85"/>
    </sheetView>
  </sheetViews>
  <sheetFormatPr defaultRowHeight="15" x14ac:dyDescent="0.25"/>
  <cols>
    <col min="1" max="1" width="13.7109375" style="43" customWidth="1"/>
    <col min="2" max="2" width="77.42578125" style="133" customWidth="1"/>
    <col min="3" max="3" width="18.42578125" style="44" customWidth="1"/>
    <col min="4" max="4" width="12.5703125" style="44" bestFit="1" customWidth="1"/>
    <col min="5" max="5" width="17.5703125" style="44" customWidth="1"/>
    <col min="6" max="6" width="20" style="34" customWidth="1"/>
    <col min="7" max="7" width="19.5703125" style="34" customWidth="1"/>
    <col min="8" max="258" width="9.140625" style="34"/>
    <col min="259" max="259" width="13.7109375" style="34" customWidth="1"/>
    <col min="260" max="260" width="76.7109375" style="34" customWidth="1"/>
    <col min="261" max="261" width="21.140625" style="34" customWidth="1"/>
    <col min="262" max="262" width="25" style="34" customWidth="1"/>
    <col min="263" max="263" width="27.140625" style="34" customWidth="1"/>
    <col min="264" max="514" width="9.140625" style="34"/>
    <col min="515" max="515" width="13.7109375" style="34" customWidth="1"/>
    <col min="516" max="516" width="76.7109375" style="34" customWidth="1"/>
    <col min="517" max="517" width="21.140625" style="34" customWidth="1"/>
    <col min="518" max="518" width="25" style="34" customWidth="1"/>
    <col min="519" max="519" width="27.140625" style="34" customWidth="1"/>
    <col min="520" max="770" width="9.140625" style="34"/>
    <col min="771" max="771" width="13.7109375" style="34" customWidth="1"/>
    <col min="772" max="772" width="76.7109375" style="34" customWidth="1"/>
    <col min="773" max="773" width="21.140625" style="34" customWidth="1"/>
    <col min="774" max="774" width="25" style="34" customWidth="1"/>
    <col min="775" max="775" width="27.140625" style="34" customWidth="1"/>
    <col min="776" max="1026" width="9.140625" style="34"/>
    <col min="1027" max="1027" width="13.7109375" style="34" customWidth="1"/>
    <col min="1028" max="1028" width="76.7109375" style="34" customWidth="1"/>
    <col min="1029" max="1029" width="21.140625" style="34" customWidth="1"/>
    <col min="1030" max="1030" width="25" style="34" customWidth="1"/>
    <col min="1031" max="1031" width="27.140625" style="34" customWidth="1"/>
    <col min="1032" max="1282" width="9.140625" style="34"/>
    <col min="1283" max="1283" width="13.7109375" style="34" customWidth="1"/>
    <col min="1284" max="1284" width="76.7109375" style="34" customWidth="1"/>
    <col min="1285" max="1285" width="21.140625" style="34" customWidth="1"/>
    <col min="1286" max="1286" width="25" style="34" customWidth="1"/>
    <col min="1287" max="1287" width="27.140625" style="34" customWidth="1"/>
    <col min="1288" max="1538" width="9.140625" style="34"/>
    <col min="1539" max="1539" width="13.7109375" style="34" customWidth="1"/>
    <col min="1540" max="1540" width="76.7109375" style="34" customWidth="1"/>
    <col min="1541" max="1541" width="21.140625" style="34" customWidth="1"/>
    <col min="1542" max="1542" width="25" style="34" customWidth="1"/>
    <col min="1543" max="1543" width="27.140625" style="34" customWidth="1"/>
    <col min="1544" max="1794" width="9.140625" style="34"/>
    <col min="1795" max="1795" width="13.7109375" style="34" customWidth="1"/>
    <col min="1796" max="1796" width="76.7109375" style="34" customWidth="1"/>
    <col min="1797" max="1797" width="21.140625" style="34" customWidth="1"/>
    <col min="1798" max="1798" width="25" style="34" customWidth="1"/>
    <col min="1799" max="1799" width="27.140625" style="34" customWidth="1"/>
    <col min="1800" max="2050" width="9.140625" style="34"/>
    <col min="2051" max="2051" width="13.7109375" style="34" customWidth="1"/>
    <col min="2052" max="2052" width="76.7109375" style="34" customWidth="1"/>
    <col min="2053" max="2053" width="21.140625" style="34" customWidth="1"/>
    <col min="2054" max="2054" width="25" style="34" customWidth="1"/>
    <col min="2055" max="2055" width="27.140625" style="34" customWidth="1"/>
    <col min="2056" max="2306" width="9.140625" style="34"/>
    <col min="2307" max="2307" width="13.7109375" style="34" customWidth="1"/>
    <col min="2308" max="2308" width="76.7109375" style="34" customWidth="1"/>
    <col min="2309" max="2309" width="21.140625" style="34" customWidth="1"/>
    <col min="2310" max="2310" width="25" style="34" customWidth="1"/>
    <col min="2311" max="2311" width="27.140625" style="34" customWidth="1"/>
    <col min="2312" max="2562" width="9.140625" style="34"/>
    <col min="2563" max="2563" width="13.7109375" style="34" customWidth="1"/>
    <col min="2564" max="2564" width="76.7109375" style="34" customWidth="1"/>
    <col min="2565" max="2565" width="21.140625" style="34" customWidth="1"/>
    <col min="2566" max="2566" width="25" style="34" customWidth="1"/>
    <col min="2567" max="2567" width="27.140625" style="34" customWidth="1"/>
    <col min="2568" max="2818" width="9.140625" style="34"/>
    <col min="2819" max="2819" width="13.7109375" style="34" customWidth="1"/>
    <col min="2820" max="2820" width="76.7109375" style="34" customWidth="1"/>
    <col min="2821" max="2821" width="21.140625" style="34" customWidth="1"/>
    <col min="2822" max="2822" width="25" style="34" customWidth="1"/>
    <col min="2823" max="2823" width="27.140625" style="34" customWidth="1"/>
    <col min="2824" max="3074" width="9.140625" style="34"/>
    <col min="3075" max="3075" width="13.7109375" style="34" customWidth="1"/>
    <col min="3076" max="3076" width="76.7109375" style="34" customWidth="1"/>
    <col min="3077" max="3077" width="21.140625" style="34" customWidth="1"/>
    <col min="3078" max="3078" width="25" style="34" customWidth="1"/>
    <col min="3079" max="3079" width="27.140625" style="34" customWidth="1"/>
    <col min="3080" max="3330" width="9.140625" style="34"/>
    <col min="3331" max="3331" width="13.7109375" style="34" customWidth="1"/>
    <col min="3332" max="3332" width="76.7109375" style="34" customWidth="1"/>
    <col min="3333" max="3333" width="21.140625" style="34" customWidth="1"/>
    <col min="3334" max="3334" width="25" style="34" customWidth="1"/>
    <col min="3335" max="3335" width="27.140625" style="34" customWidth="1"/>
    <col min="3336" max="3586" width="9.140625" style="34"/>
    <col min="3587" max="3587" width="13.7109375" style="34" customWidth="1"/>
    <col min="3588" max="3588" width="76.7109375" style="34" customWidth="1"/>
    <col min="3589" max="3589" width="21.140625" style="34" customWidth="1"/>
    <col min="3590" max="3590" width="25" style="34" customWidth="1"/>
    <col min="3591" max="3591" width="27.140625" style="34" customWidth="1"/>
    <col min="3592" max="3842" width="9.140625" style="34"/>
    <col min="3843" max="3843" width="13.7109375" style="34" customWidth="1"/>
    <col min="3844" max="3844" width="76.7109375" style="34" customWidth="1"/>
    <col min="3845" max="3845" width="21.140625" style="34" customWidth="1"/>
    <col min="3846" max="3846" width="25" style="34" customWidth="1"/>
    <col min="3847" max="3847" width="27.140625" style="34" customWidth="1"/>
    <col min="3848" max="4098" width="9.140625" style="34"/>
    <col min="4099" max="4099" width="13.7109375" style="34" customWidth="1"/>
    <col min="4100" max="4100" width="76.7109375" style="34" customWidth="1"/>
    <col min="4101" max="4101" width="21.140625" style="34" customWidth="1"/>
    <col min="4102" max="4102" width="25" style="34" customWidth="1"/>
    <col min="4103" max="4103" width="27.140625" style="34" customWidth="1"/>
    <col min="4104" max="4354" width="9.140625" style="34"/>
    <col min="4355" max="4355" width="13.7109375" style="34" customWidth="1"/>
    <col min="4356" max="4356" width="76.7109375" style="34" customWidth="1"/>
    <col min="4357" max="4357" width="21.140625" style="34" customWidth="1"/>
    <col min="4358" max="4358" width="25" style="34" customWidth="1"/>
    <col min="4359" max="4359" width="27.140625" style="34" customWidth="1"/>
    <col min="4360" max="4610" width="9.140625" style="34"/>
    <col min="4611" max="4611" width="13.7109375" style="34" customWidth="1"/>
    <col min="4612" max="4612" width="76.7109375" style="34" customWidth="1"/>
    <col min="4613" max="4613" width="21.140625" style="34" customWidth="1"/>
    <col min="4614" max="4614" width="25" style="34" customWidth="1"/>
    <col min="4615" max="4615" width="27.140625" style="34" customWidth="1"/>
    <col min="4616" max="4866" width="9.140625" style="34"/>
    <col min="4867" max="4867" width="13.7109375" style="34" customWidth="1"/>
    <col min="4868" max="4868" width="76.7109375" style="34" customWidth="1"/>
    <col min="4869" max="4869" width="21.140625" style="34" customWidth="1"/>
    <col min="4870" max="4870" width="25" style="34" customWidth="1"/>
    <col min="4871" max="4871" width="27.140625" style="34" customWidth="1"/>
    <col min="4872" max="5122" width="9.140625" style="34"/>
    <col min="5123" max="5123" width="13.7109375" style="34" customWidth="1"/>
    <col min="5124" max="5124" width="76.7109375" style="34" customWidth="1"/>
    <col min="5125" max="5125" width="21.140625" style="34" customWidth="1"/>
    <col min="5126" max="5126" width="25" style="34" customWidth="1"/>
    <col min="5127" max="5127" width="27.140625" style="34" customWidth="1"/>
    <col min="5128" max="5378" width="9.140625" style="34"/>
    <col min="5379" max="5379" width="13.7109375" style="34" customWidth="1"/>
    <col min="5380" max="5380" width="76.7109375" style="34" customWidth="1"/>
    <col min="5381" max="5381" width="21.140625" style="34" customWidth="1"/>
    <col min="5382" max="5382" width="25" style="34" customWidth="1"/>
    <col min="5383" max="5383" width="27.140625" style="34" customWidth="1"/>
    <col min="5384" max="5634" width="9.140625" style="34"/>
    <col min="5635" max="5635" width="13.7109375" style="34" customWidth="1"/>
    <col min="5636" max="5636" width="76.7109375" style="34" customWidth="1"/>
    <col min="5637" max="5637" width="21.140625" style="34" customWidth="1"/>
    <col min="5638" max="5638" width="25" style="34" customWidth="1"/>
    <col min="5639" max="5639" width="27.140625" style="34" customWidth="1"/>
    <col min="5640" max="5890" width="9.140625" style="34"/>
    <col min="5891" max="5891" width="13.7109375" style="34" customWidth="1"/>
    <col min="5892" max="5892" width="76.7109375" style="34" customWidth="1"/>
    <col min="5893" max="5893" width="21.140625" style="34" customWidth="1"/>
    <col min="5894" max="5894" width="25" style="34" customWidth="1"/>
    <col min="5895" max="5895" width="27.140625" style="34" customWidth="1"/>
    <col min="5896" max="6146" width="9.140625" style="34"/>
    <col min="6147" max="6147" width="13.7109375" style="34" customWidth="1"/>
    <col min="6148" max="6148" width="76.7109375" style="34" customWidth="1"/>
    <col min="6149" max="6149" width="21.140625" style="34" customWidth="1"/>
    <col min="6150" max="6150" width="25" style="34" customWidth="1"/>
    <col min="6151" max="6151" width="27.140625" style="34" customWidth="1"/>
    <col min="6152" max="6402" width="9.140625" style="34"/>
    <col min="6403" max="6403" width="13.7109375" style="34" customWidth="1"/>
    <col min="6404" max="6404" width="76.7109375" style="34" customWidth="1"/>
    <col min="6405" max="6405" width="21.140625" style="34" customWidth="1"/>
    <col min="6406" max="6406" width="25" style="34" customWidth="1"/>
    <col min="6407" max="6407" width="27.140625" style="34" customWidth="1"/>
    <col min="6408" max="6658" width="9.140625" style="34"/>
    <col min="6659" max="6659" width="13.7109375" style="34" customWidth="1"/>
    <col min="6660" max="6660" width="76.7109375" style="34" customWidth="1"/>
    <col min="6661" max="6661" width="21.140625" style="34" customWidth="1"/>
    <col min="6662" max="6662" width="25" style="34" customWidth="1"/>
    <col min="6663" max="6663" width="27.140625" style="34" customWidth="1"/>
    <col min="6664" max="6914" width="9.140625" style="34"/>
    <col min="6915" max="6915" width="13.7109375" style="34" customWidth="1"/>
    <col min="6916" max="6916" width="76.7109375" style="34" customWidth="1"/>
    <col min="6917" max="6917" width="21.140625" style="34" customWidth="1"/>
    <col min="6918" max="6918" width="25" style="34" customWidth="1"/>
    <col min="6919" max="6919" width="27.140625" style="34" customWidth="1"/>
    <col min="6920" max="7170" width="9.140625" style="34"/>
    <col min="7171" max="7171" width="13.7109375" style="34" customWidth="1"/>
    <col min="7172" max="7172" width="76.7109375" style="34" customWidth="1"/>
    <col min="7173" max="7173" width="21.140625" style="34" customWidth="1"/>
    <col min="7174" max="7174" width="25" style="34" customWidth="1"/>
    <col min="7175" max="7175" width="27.140625" style="34" customWidth="1"/>
    <col min="7176" max="7426" width="9.140625" style="34"/>
    <col min="7427" max="7427" width="13.7109375" style="34" customWidth="1"/>
    <col min="7428" max="7428" width="76.7109375" style="34" customWidth="1"/>
    <col min="7429" max="7429" width="21.140625" style="34" customWidth="1"/>
    <col min="7430" max="7430" width="25" style="34" customWidth="1"/>
    <col min="7431" max="7431" width="27.140625" style="34" customWidth="1"/>
    <col min="7432" max="7682" width="9.140625" style="34"/>
    <col min="7683" max="7683" width="13.7109375" style="34" customWidth="1"/>
    <col min="7684" max="7684" width="76.7109375" style="34" customWidth="1"/>
    <col min="7685" max="7685" width="21.140625" style="34" customWidth="1"/>
    <col min="7686" max="7686" width="25" style="34" customWidth="1"/>
    <col min="7687" max="7687" width="27.140625" style="34" customWidth="1"/>
    <col min="7688" max="7938" width="9.140625" style="34"/>
    <col min="7939" max="7939" width="13.7109375" style="34" customWidth="1"/>
    <col min="7940" max="7940" width="76.7109375" style="34" customWidth="1"/>
    <col min="7941" max="7941" width="21.140625" style="34" customWidth="1"/>
    <col min="7942" max="7942" width="25" style="34" customWidth="1"/>
    <col min="7943" max="7943" width="27.140625" style="34" customWidth="1"/>
    <col min="7944" max="8194" width="9.140625" style="34"/>
    <col min="8195" max="8195" width="13.7109375" style="34" customWidth="1"/>
    <col min="8196" max="8196" width="76.7109375" style="34" customWidth="1"/>
    <col min="8197" max="8197" width="21.140625" style="34" customWidth="1"/>
    <col min="8198" max="8198" width="25" style="34" customWidth="1"/>
    <col min="8199" max="8199" width="27.140625" style="34" customWidth="1"/>
    <col min="8200" max="8450" width="9.140625" style="34"/>
    <col min="8451" max="8451" width="13.7109375" style="34" customWidth="1"/>
    <col min="8452" max="8452" width="76.7109375" style="34" customWidth="1"/>
    <col min="8453" max="8453" width="21.140625" style="34" customWidth="1"/>
    <col min="8454" max="8454" width="25" style="34" customWidth="1"/>
    <col min="8455" max="8455" width="27.140625" style="34" customWidth="1"/>
    <col min="8456" max="8706" width="9.140625" style="34"/>
    <col min="8707" max="8707" width="13.7109375" style="34" customWidth="1"/>
    <col min="8708" max="8708" width="76.7109375" style="34" customWidth="1"/>
    <col min="8709" max="8709" width="21.140625" style="34" customWidth="1"/>
    <col min="8710" max="8710" width="25" style="34" customWidth="1"/>
    <col min="8711" max="8711" width="27.140625" style="34" customWidth="1"/>
    <col min="8712" max="8962" width="9.140625" style="34"/>
    <col min="8963" max="8963" width="13.7109375" style="34" customWidth="1"/>
    <col min="8964" max="8964" width="76.7109375" style="34" customWidth="1"/>
    <col min="8965" max="8965" width="21.140625" style="34" customWidth="1"/>
    <col min="8966" max="8966" width="25" style="34" customWidth="1"/>
    <col min="8967" max="8967" width="27.140625" style="34" customWidth="1"/>
    <col min="8968" max="9218" width="9.140625" style="34"/>
    <col min="9219" max="9219" width="13.7109375" style="34" customWidth="1"/>
    <col min="9220" max="9220" width="76.7109375" style="34" customWidth="1"/>
    <col min="9221" max="9221" width="21.140625" style="34" customWidth="1"/>
    <col min="9222" max="9222" width="25" style="34" customWidth="1"/>
    <col min="9223" max="9223" width="27.140625" style="34" customWidth="1"/>
    <col min="9224" max="9474" width="9.140625" style="34"/>
    <col min="9475" max="9475" width="13.7109375" style="34" customWidth="1"/>
    <col min="9476" max="9476" width="76.7109375" style="34" customWidth="1"/>
    <col min="9477" max="9477" width="21.140625" style="34" customWidth="1"/>
    <col min="9478" max="9478" width="25" style="34" customWidth="1"/>
    <col min="9479" max="9479" width="27.140625" style="34" customWidth="1"/>
    <col min="9480" max="9730" width="9.140625" style="34"/>
    <col min="9731" max="9731" width="13.7109375" style="34" customWidth="1"/>
    <col min="9732" max="9732" width="76.7109375" style="34" customWidth="1"/>
    <col min="9733" max="9733" width="21.140625" style="34" customWidth="1"/>
    <col min="9734" max="9734" width="25" style="34" customWidth="1"/>
    <col min="9735" max="9735" width="27.140625" style="34" customWidth="1"/>
    <col min="9736" max="9986" width="9.140625" style="34"/>
    <col min="9987" max="9987" width="13.7109375" style="34" customWidth="1"/>
    <col min="9988" max="9988" width="76.7109375" style="34" customWidth="1"/>
    <col min="9989" max="9989" width="21.140625" style="34" customWidth="1"/>
    <col min="9990" max="9990" width="25" style="34" customWidth="1"/>
    <col min="9991" max="9991" width="27.140625" style="34" customWidth="1"/>
    <col min="9992" max="10242" width="9.140625" style="34"/>
    <col min="10243" max="10243" width="13.7109375" style="34" customWidth="1"/>
    <col min="10244" max="10244" width="76.7109375" style="34" customWidth="1"/>
    <col min="10245" max="10245" width="21.140625" style="34" customWidth="1"/>
    <col min="10246" max="10246" width="25" style="34" customWidth="1"/>
    <col min="10247" max="10247" width="27.140625" style="34" customWidth="1"/>
    <col min="10248" max="10498" width="9.140625" style="34"/>
    <col min="10499" max="10499" width="13.7109375" style="34" customWidth="1"/>
    <col min="10500" max="10500" width="76.7109375" style="34" customWidth="1"/>
    <col min="10501" max="10501" width="21.140625" style="34" customWidth="1"/>
    <col min="10502" max="10502" width="25" style="34" customWidth="1"/>
    <col min="10503" max="10503" width="27.140625" style="34" customWidth="1"/>
    <col min="10504" max="10754" width="9.140625" style="34"/>
    <col min="10755" max="10755" width="13.7109375" style="34" customWidth="1"/>
    <col min="10756" max="10756" width="76.7109375" style="34" customWidth="1"/>
    <col min="10757" max="10757" width="21.140625" style="34" customWidth="1"/>
    <col min="10758" max="10758" width="25" style="34" customWidth="1"/>
    <col min="10759" max="10759" width="27.140625" style="34" customWidth="1"/>
    <col min="10760" max="11010" width="9.140625" style="34"/>
    <col min="11011" max="11011" width="13.7109375" style="34" customWidth="1"/>
    <col min="11012" max="11012" width="76.7109375" style="34" customWidth="1"/>
    <col min="11013" max="11013" width="21.140625" style="34" customWidth="1"/>
    <col min="11014" max="11014" width="25" style="34" customWidth="1"/>
    <col min="11015" max="11015" width="27.140625" style="34" customWidth="1"/>
    <col min="11016" max="11266" width="9.140625" style="34"/>
    <col min="11267" max="11267" width="13.7109375" style="34" customWidth="1"/>
    <col min="11268" max="11268" width="76.7109375" style="34" customWidth="1"/>
    <col min="11269" max="11269" width="21.140625" style="34" customWidth="1"/>
    <col min="11270" max="11270" width="25" style="34" customWidth="1"/>
    <col min="11271" max="11271" width="27.140625" style="34" customWidth="1"/>
    <col min="11272" max="11522" width="9.140625" style="34"/>
    <col min="11523" max="11523" width="13.7109375" style="34" customWidth="1"/>
    <col min="11524" max="11524" width="76.7109375" style="34" customWidth="1"/>
    <col min="11525" max="11525" width="21.140625" style="34" customWidth="1"/>
    <col min="11526" max="11526" width="25" style="34" customWidth="1"/>
    <col min="11527" max="11527" width="27.140625" style="34" customWidth="1"/>
    <col min="11528" max="11778" width="9.140625" style="34"/>
    <col min="11779" max="11779" width="13.7109375" style="34" customWidth="1"/>
    <col min="11780" max="11780" width="76.7109375" style="34" customWidth="1"/>
    <col min="11781" max="11781" width="21.140625" style="34" customWidth="1"/>
    <col min="11782" max="11782" width="25" style="34" customWidth="1"/>
    <col min="11783" max="11783" width="27.140625" style="34" customWidth="1"/>
    <col min="11784" max="12034" width="9.140625" style="34"/>
    <col min="12035" max="12035" width="13.7109375" style="34" customWidth="1"/>
    <col min="12036" max="12036" width="76.7109375" style="34" customWidth="1"/>
    <col min="12037" max="12037" width="21.140625" style="34" customWidth="1"/>
    <col min="12038" max="12038" width="25" style="34" customWidth="1"/>
    <col min="12039" max="12039" width="27.140625" style="34" customWidth="1"/>
    <col min="12040" max="12290" width="9.140625" style="34"/>
    <col min="12291" max="12291" width="13.7109375" style="34" customWidth="1"/>
    <col min="12292" max="12292" width="76.7109375" style="34" customWidth="1"/>
    <col min="12293" max="12293" width="21.140625" style="34" customWidth="1"/>
    <col min="12294" max="12294" width="25" style="34" customWidth="1"/>
    <col min="12295" max="12295" width="27.140625" style="34" customWidth="1"/>
    <col min="12296" max="12546" width="9.140625" style="34"/>
    <col min="12547" max="12547" width="13.7109375" style="34" customWidth="1"/>
    <col min="12548" max="12548" width="76.7109375" style="34" customWidth="1"/>
    <col min="12549" max="12549" width="21.140625" style="34" customWidth="1"/>
    <col min="12550" max="12550" width="25" style="34" customWidth="1"/>
    <col min="12551" max="12551" width="27.140625" style="34" customWidth="1"/>
    <col min="12552" max="12802" width="9.140625" style="34"/>
    <col min="12803" max="12803" width="13.7109375" style="34" customWidth="1"/>
    <col min="12804" max="12804" width="76.7109375" style="34" customWidth="1"/>
    <col min="12805" max="12805" width="21.140625" style="34" customWidth="1"/>
    <col min="12806" max="12806" width="25" style="34" customWidth="1"/>
    <col min="12807" max="12807" width="27.140625" style="34" customWidth="1"/>
    <col min="12808" max="13058" width="9.140625" style="34"/>
    <col min="13059" max="13059" width="13.7109375" style="34" customWidth="1"/>
    <col min="13060" max="13060" width="76.7109375" style="34" customWidth="1"/>
    <col min="13061" max="13061" width="21.140625" style="34" customWidth="1"/>
    <col min="13062" max="13062" width="25" style="34" customWidth="1"/>
    <col min="13063" max="13063" width="27.140625" style="34" customWidth="1"/>
    <col min="13064" max="13314" width="9.140625" style="34"/>
    <col min="13315" max="13315" width="13.7109375" style="34" customWidth="1"/>
    <col min="13316" max="13316" width="76.7109375" style="34" customWidth="1"/>
    <col min="13317" max="13317" width="21.140625" style="34" customWidth="1"/>
    <col min="13318" max="13318" width="25" style="34" customWidth="1"/>
    <col min="13319" max="13319" width="27.140625" style="34" customWidth="1"/>
    <col min="13320" max="13570" width="9.140625" style="34"/>
    <col min="13571" max="13571" width="13.7109375" style="34" customWidth="1"/>
    <col min="13572" max="13572" width="76.7109375" style="34" customWidth="1"/>
    <col min="13573" max="13573" width="21.140625" style="34" customWidth="1"/>
    <col min="13574" max="13574" width="25" style="34" customWidth="1"/>
    <col min="13575" max="13575" width="27.140625" style="34" customWidth="1"/>
    <col min="13576" max="13826" width="9.140625" style="34"/>
    <col min="13827" max="13827" width="13.7109375" style="34" customWidth="1"/>
    <col min="13828" max="13828" width="76.7109375" style="34" customWidth="1"/>
    <col min="13829" max="13829" width="21.140625" style="34" customWidth="1"/>
    <col min="13830" max="13830" width="25" style="34" customWidth="1"/>
    <col min="13831" max="13831" width="27.140625" style="34" customWidth="1"/>
    <col min="13832" max="14082" width="9.140625" style="34"/>
    <col min="14083" max="14083" width="13.7109375" style="34" customWidth="1"/>
    <col min="14084" max="14084" width="76.7109375" style="34" customWidth="1"/>
    <col min="14085" max="14085" width="21.140625" style="34" customWidth="1"/>
    <col min="14086" max="14086" width="25" style="34" customWidth="1"/>
    <col min="14087" max="14087" width="27.140625" style="34" customWidth="1"/>
    <col min="14088" max="14338" width="9.140625" style="34"/>
    <col min="14339" max="14339" width="13.7109375" style="34" customWidth="1"/>
    <col min="14340" max="14340" width="76.7109375" style="34" customWidth="1"/>
    <col min="14341" max="14341" width="21.140625" style="34" customWidth="1"/>
    <col min="14342" max="14342" width="25" style="34" customWidth="1"/>
    <col min="14343" max="14343" width="27.140625" style="34" customWidth="1"/>
    <col min="14344" max="14594" width="9.140625" style="34"/>
    <col min="14595" max="14595" width="13.7109375" style="34" customWidth="1"/>
    <col min="14596" max="14596" width="76.7109375" style="34" customWidth="1"/>
    <col min="14597" max="14597" width="21.140625" style="34" customWidth="1"/>
    <col min="14598" max="14598" width="25" style="34" customWidth="1"/>
    <col min="14599" max="14599" width="27.140625" style="34" customWidth="1"/>
    <col min="14600" max="14850" width="9.140625" style="34"/>
    <col min="14851" max="14851" width="13.7109375" style="34" customWidth="1"/>
    <col min="14852" max="14852" width="76.7109375" style="34" customWidth="1"/>
    <col min="14853" max="14853" width="21.140625" style="34" customWidth="1"/>
    <col min="14854" max="14854" width="25" style="34" customWidth="1"/>
    <col min="14855" max="14855" width="27.140625" style="34" customWidth="1"/>
    <col min="14856" max="15106" width="9.140625" style="34"/>
    <col min="15107" max="15107" width="13.7109375" style="34" customWidth="1"/>
    <col min="15108" max="15108" width="76.7109375" style="34" customWidth="1"/>
    <col min="15109" max="15109" width="21.140625" style="34" customWidth="1"/>
    <col min="15110" max="15110" width="25" style="34" customWidth="1"/>
    <col min="15111" max="15111" width="27.140625" style="34" customWidth="1"/>
    <col min="15112" max="15362" width="9.140625" style="34"/>
    <col min="15363" max="15363" width="13.7109375" style="34" customWidth="1"/>
    <col min="15364" max="15364" width="76.7109375" style="34" customWidth="1"/>
    <col min="15365" max="15365" width="21.140625" style="34" customWidth="1"/>
    <col min="15366" max="15366" width="25" style="34" customWidth="1"/>
    <col min="15367" max="15367" width="27.140625" style="34" customWidth="1"/>
    <col min="15368" max="15618" width="9.140625" style="34"/>
    <col min="15619" max="15619" width="13.7109375" style="34" customWidth="1"/>
    <col min="15620" max="15620" width="76.7109375" style="34" customWidth="1"/>
    <col min="15621" max="15621" width="21.140625" style="34" customWidth="1"/>
    <col min="15622" max="15622" width="25" style="34" customWidth="1"/>
    <col min="15623" max="15623" width="27.140625" style="34" customWidth="1"/>
    <col min="15624" max="15874" width="9.140625" style="34"/>
    <col min="15875" max="15875" width="13.7109375" style="34" customWidth="1"/>
    <col min="15876" max="15876" width="76.7109375" style="34" customWidth="1"/>
    <col min="15877" max="15877" width="21.140625" style="34" customWidth="1"/>
    <col min="15878" max="15878" width="25" style="34" customWidth="1"/>
    <col min="15879" max="15879" width="27.140625" style="34" customWidth="1"/>
    <col min="15880" max="16130" width="9.140625" style="34"/>
    <col min="16131" max="16131" width="13.7109375" style="34" customWidth="1"/>
    <col min="16132" max="16132" width="76.7109375" style="34" customWidth="1"/>
    <col min="16133" max="16133" width="21.140625" style="34" customWidth="1"/>
    <col min="16134" max="16134" width="25" style="34" customWidth="1"/>
    <col min="16135" max="16135" width="27.140625" style="34" customWidth="1"/>
    <col min="16136" max="16384" width="9.140625" style="34"/>
  </cols>
  <sheetData>
    <row r="1" spans="1:7" s="33" customFormat="1" ht="67.5" customHeight="1" x14ac:dyDescent="0.25">
      <c r="A1" s="31" t="s">
        <v>325</v>
      </c>
      <c r="B1" s="122"/>
      <c r="C1" s="32" t="s">
        <v>326</v>
      </c>
      <c r="D1" s="32"/>
      <c r="E1" s="32"/>
      <c r="F1" s="32" t="s">
        <v>327</v>
      </c>
      <c r="G1" s="32" t="s">
        <v>328</v>
      </c>
    </row>
    <row r="2" spans="1:7" s="33" customFormat="1" ht="15.75" x14ac:dyDescent="0.25">
      <c r="A2" s="31"/>
      <c r="B2" s="123" t="s">
        <v>107</v>
      </c>
      <c r="C2" s="32"/>
      <c r="D2" s="32"/>
      <c r="E2" s="32"/>
      <c r="F2" s="32"/>
      <c r="G2" s="32"/>
    </row>
    <row r="3" spans="1:7" ht="15.95" customHeight="1" x14ac:dyDescent="0.25">
      <c r="A3" s="144"/>
      <c r="B3" s="144"/>
      <c r="C3" s="121"/>
      <c r="D3" s="121"/>
      <c r="E3" s="121"/>
      <c r="F3" s="121"/>
      <c r="G3" s="121" t="s">
        <v>2</v>
      </c>
    </row>
    <row r="4" spans="1:7" ht="59.25" customHeight="1" x14ac:dyDescent="0.25">
      <c r="A4" s="110" t="s">
        <v>329</v>
      </c>
      <c r="B4" s="124" t="s">
        <v>330</v>
      </c>
      <c r="C4" s="111" t="s">
        <v>68</v>
      </c>
      <c r="D4" s="111" t="s">
        <v>343</v>
      </c>
      <c r="E4" s="111" t="s">
        <v>344</v>
      </c>
      <c r="F4" s="111" t="s">
        <v>68</v>
      </c>
      <c r="G4" s="111" t="s">
        <v>68</v>
      </c>
    </row>
    <row r="5" spans="1:7" s="35" customFormat="1" ht="15.75" x14ac:dyDescent="0.25">
      <c r="A5" s="110">
        <v>1</v>
      </c>
      <c r="B5" s="124">
        <v>2</v>
      </c>
      <c r="C5" s="111">
        <v>3</v>
      </c>
      <c r="D5" s="111">
        <v>4</v>
      </c>
      <c r="E5" s="111">
        <v>5</v>
      </c>
      <c r="F5" s="111">
        <v>6</v>
      </c>
      <c r="G5" s="111">
        <v>7</v>
      </c>
    </row>
    <row r="6" spans="1:7" ht="15.75" x14ac:dyDescent="0.25">
      <c r="A6" s="110" t="s">
        <v>10</v>
      </c>
      <c r="B6" s="125" t="s">
        <v>109</v>
      </c>
      <c r="C6" s="112">
        <f>SUM(C7:C12)</f>
        <v>93836434</v>
      </c>
      <c r="D6" s="114">
        <f>E6-C6</f>
        <v>3400333</v>
      </c>
      <c r="E6" s="112">
        <f>SUM(E7:E12)</f>
        <v>97236767</v>
      </c>
      <c r="F6" s="112">
        <f>SUM(F7:F12)</f>
        <v>3100000</v>
      </c>
      <c r="G6" s="112">
        <f>SUM(G7:G12)</f>
        <v>0</v>
      </c>
    </row>
    <row r="7" spans="1:7" ht="15.75" x14ac:dyDescent="0.25">
      <c r="A7" s="113" t="s">
        <v>110</v>
      </c>
      <c r="B7" s="126" t="s">
        <v>111</v>
      </c>
      <c r="C7" s="114">
        <v>12753093</v>
      </c>
      <c r="D7" s="114">
        <f>E7-C7</f>
        <v>0</v>
      </c>
      <c r="E7" s="80">
        <v>12753093</v>
      </c>
      <c r="F7" s="114"/>
      <c r="G7" s="114"/>
    </row>
    <row r="8" spans="1:7" ht="15.75" x14ac:dyDescent="0.25">
      <c r="A8" s="113" t="s">
        <v>112</v>
      </c>
      <c r="B8" s="126" t="s">
        <v>113</v>
      </c>
      <c r="C8" s="114">
        <v>58934900</v>
      </c>
      <c r="D8" s="114">
        <f>E8-C8</f>
        <v>-427750</v>
      </c>
      <c r="E8" s="80">
        <v>58507150</v>
      </c>
      <c r="F8" s="114"/>
      <c r="G8" s="114"/>
    </row>
    <row r="9" spans="1:7" ht="15.75" x14ac:dyDescent="0.25">
      <c r="A9" s="113" t="s">
        <v>114</v>
      </c>
      <c r="B9" s="126" t="s">
        <v>115</v>
      </c>
      <c r="C9" s="114">
        <v>20348441</v>
      </c>
      <c r="D9" s="114">
        <f t="shared" ref="D9:D11" si="0">E9-C9</f>
        <v>2899713</v>
      </c>
      <c r="E9" s="80">
        <v>23248154</v>
      </c>
      <c r="F9" s="114">
        <v>3100000</v>
      </c>
      <c r="G9" s="114"/>
    </row>
    <row r="10" spans="1:7" ht="15.75" x14ac:dyDescent="0.25">
      <c r="A10" s="113" t="s">
        <v>116</v>
      </c>
      <c r="B10" s="126" t="s">
        <v>117</v>
      </c>
      <c r="C10" s="114">
        <v>1800000</v>
      </c>
      <c r="D10" s="114">
        <f t="shared" si="0"/>
        <v>0</v>
      </c>
      <c r="E10" s="80">
        <v>1800000</v>
      </c>
      <c r="F10" s="114"/>
      <c r="G10" s="114"/>
    </row>
    <row r="11" spans="1:7" ht="15.75" x14ac:dyDescent="0.25">
      <c r="A11" s="113" t="s">
        <v>118</v>
      </c>
      <c r="B11" s="126" t="s">
        <v>119</v>
      </c>
      <c r="C11" s="114"/>
      <c r="D11" s="114">
        <f t="shared" si="0"/>
        <v>928370</v>
      </c>
      <c r="E11" s="80">
        <v>928370</v>
      </c>
      <c r="F11" s="114"/>
      <c r="G11" s="114"/>
    </row>
    <row r="12" spans="1:7" ht="15.75" x14ac:dyDescent="0.25">
      <c r="A12" s="113" t="s">
        <v>120</v>
      </c>
      <c r="B12" s="126" t="s">
        <v>121</v>
      </c>
      <c r="C12" s="114"/>
      <c r="D12" s="114"/>
      <c r="E12" s="80"/>
      <c r="F12" s="114"/>
      <c r="G12" s="114"/>
    </row>
    <row r="13" spans="1:7" ht="15.75" x14ac:dyDescent="0.25">
      <c r="A13" s="110" t="s">
        <v>13</v>
      </c>
      <c r="B13" s="127" t="s">
        <v>122</v>
      </c>
      <c r="C13" s="112">
        <f>SUM(C14:C18)</f>
        <v>1073748</v>
      </c>
      <c r="D13" s="116">
        <f>E13-C13</f>
        <v>3943789</v>
      </c>
      <c r="E13" s="112">
        <f>SUM(E14:E18)</f>
        <v>5017537</v>
      </c>
      <c r="F13" s="112">
        <f>SUM(F14:F18)</f>
        <v>0</v>
      </c>
      <c r="G13" s="112">
        <f>SUM(G14:G18)</f>
        <v>0</v>
      </c>
    </row>
    <row r="14" spans="1:7" ht="15.75" x14ac:dyDescent="0.25">
      <c r="A14" s="113" t="s">
        <v>123</v>
      </c>
      <c r="B14" s="126" t="s">
        <v>124</v>
      </c>
      <c r="C14" s="114"/>
      <c r="D14" s="114"/>
      <c r="E14" s="114"/>
      <c r="F14" s="114"/>
      <c r="G14" s="114"/>
    </row>
    <row r="15" spans="1:7" ht="15.75" x14ac:dyDescent="0.25">
      <c r="A15" s="113" t="s">
        <v>125</v>
      </c>
      <c r="B15" s="126" t="s">
        <v>126</v>
      </c>
      <c r="C15" s="114"/>
      <c r="D15" s="114"/>
      <c r="E15" s="114"/>
      <c r="F15" s="114"/>
      <c r="G15" s="114"/>
    </row>
    <row r="16" spans="1:7" ht="15.75" x14ac:dyDescent="0.25">
      <c r="A16" s="113" t="s">
        <v>127</v>
      </c>
      <c r="B16" s="126" t="s">
        <v>128</v>
      </c>
      <c r="C16" s="114"/>
      <c r="D16" s="114"/>
      <c r="E16" s="114"/>
      <c r="F16" s="114"/>
      <c r="G16" s="114"/>
    </row>
    <row r="17" spans="1:7" ht="15.75" x14ac:dyDescent="0.25">
      <c r="A17" s="113" t="s">
        <v>129</v>
      </c>
      <c r="B17" s="126" t="s">
        <v>130</v>
      </c>
      <c r="C17" s="114"/>
      <c r="D17" s="114"/>
      <c r="E17" s="114"/>
      <c r="F17" s="114"/>
      <c r="G17" s="114"/>
    </row>
    <row r="18" spans="1:7" ht="15.75" x14ac:dyDescent="0.25">
      <c r="A18" s="113" t="s">
        <v>131</v>
      </c>
      <c r="B18" s="126" t="s">
        <v>132</v>
      </c>
      <c r="C18" s="114">
        <v>1073748</v>
      </c>
      <c r="D18" s="114">
        <f>E18-C18</f>
        <v>3943789</v>
      </c>
      <c r="E18" s="80">
        <v>5017537</v>
      </c>
      <c r="F18" s="114"/>
      <c r="G18" s="114"/>
    </row>
    <row r="19" spans="1:7" ht="15.75" x14ac:dyDescent="0.25">
      <c r="A19" s="113" t="s">
        <v>133</v>
      </c>
      <c r="B19" s="126" t="s">
        <v>134</v>
      </c>
      <c r="C19" s="114"/>
      <c r="D19" s="114"/>
      <c r="E19" s="114"/>
      <c r="F19" s="114"/>
      <c r="G19" s="114"/>
    </row>
    <row r="20" spans="1:7" ht="15.75" x14ac:dyDescent="0.25">
      <c r="A20" s="110" t="s">
        <v>7</v>
      </c>
      <c r="B20" s="125" t="s">
        <v>135</v>
      </c>
      <c r="C20" s="112">
        <f>SUM(C21:C25)</f>
        <v>0</v>
      </c>
      <c r="D20" s="116">
        <f>E20-C20</f>
        <v>21646174</v>
      </c>
      <c r="E20" s="112">
        <f>SUM(E21:E25)</f>
        <v>21646174</v>
      </c>
      <c r="F20" s="112">
        <f>SUM(F21:F25)</f>
        <v>10578855</v>
      </c>
      <c r="G20" s="112">
        <f>SUM(G21:G25)</f>
        <v>0</v>
      </c>
    </row>
    <row r="21" spans="1:7" ht="15.75" x14ac:dyDescent="0.25">
      <c r="A21" s="113" t="s">
        <v>136</v>
      </c>
      <c r="B21" s="126" t="s">
        <v>137</v>
      </c>
      <c r="C21" s="114"/>
      <c r="D21" s="114"/>
      <c r="E21" s="114"/>
      <c r="F21" s="114"/>
      <c r="G21" s="114"/>
    </row>
    <row r="22" spans="1:7" ht="15.75" x14ac:dyDescent="0.25">
      <c r="A22" s="113" t="s">
        <v>138</v>
      </c>
      <c r="B22" s="126" t="s">
        <v>139</v>
      </c>
      <c r="C22" s="114"/>
      <c r="D22" s="114"/>
      <c r="E22" s="114"/>
      <c r="F22" s="114"/>
      <c r="G22" s="114"/>
    </row>
    <row r="23" spans="1:7" ht="15.75" x14ac:dyDescent="0.25">
      <c r="A23" s="113" t="s">
        <v>140</v>
      </c>
      <c r="B23" s="126" t="s">
        <v>141</v>
      </c>
      <c r="C23" s="114"/>
      <c r="D23" s="114"/>
      <c r="E23" s="114"/>
      <c r="F23" s="114"/>
      <c r="G23" s="114"/>
    </row>
    <row r="24" spans="1:7" ht="15.75" x14ac:dyDescent="0.25">
      <c r="A24" s="113" t="s">
        <v>142</v>
      </c>
      <c r="B24" s="126" t="s">
        <v>143</v>
      </c>
      <c r="C24" s="114"/>
      <c r="D24" s="114"/>
      <c r="E24" s="114"/>
      <c r="F24" s="114"/>
      <c r="G24" s="114"/>
    </row>
    <row r="25" spans="1:7" ht="15.75" x14ac:dyDescent="0.25">
      <c r="A25" s="113" t="s">
        <v>144</v>
      </c>
      <c r="B25" s="126" t="s">
        <v>145</v>
      </c>
      <c r="C25" s="114"/>
      <c r="D25" s="114">
        <f>E25-C25</f>
        <v>21646174</v>
      </c>
      <c r="E25" s="114">
        <v>21646174</v>
      </c>
      <c r="F25" s="114">
        <v>10578855</v>
      </c>
      <c r="G25" s="114"/>
    </row>
    <row r="26" spans="1:7" ht="15.75" x14ac:dyDescent="0.25">
      <c r="A26" s="113" t="s">
        <v>146</v>
      </c>
      <c r="B26" s="126" t="s">
        <v>147</v>
      </c>
      <c r="C26" s="114"/>
      <c r="D26" s="114"/>
      <c r="E26" s="114"/>
      <c r="F26" s="114">
        <v>6834247</v>
      </c>
      <c r="G26" s="114"/>
    </row>
    <row r="27" spans="1:7" ht="15.75" x14ac:dyDescent="0.25">
      <c r="A27" s="110" t="s">
        <v>148</v>
      </c>
      <c r="B27" s="125" t="s">
        <v>149</v>
      </c>
      <c r="C27" s="112">
        <f>SUM(C28,C31,C32,C33)</f>
        <v>9747000</v>
      </c>
      <c r="D27" s="112"/>
      <c r="E27" s="112">
        <f>SUM(E28,E31,E32,E33)</f>
        <v>9747000</v>
      </c>
      <c r="F27" s="112">
        <f>SUM(F28,F31,F32,F33)</f>
        <v>0</v>
      </c>
      <c r="G27" s="112">
        <f>SUM(G28,G31,G32,G33)</f>
        <v>0</v>
      </c>
    </row>
    <row r="28" spans="1:7" ht="15.75" x14ac:dyDescent="0.25">
      <c r="A28" s="113" t="s">
        <v>150</v>
      </c>
      <c r="B28" s="126" t="s">
        <v>331</v>
      </c>
      <c r="C28" s="115">
        <f>C29+C30</f>
        <v>8992000</v>
      </c>
      <c r="D28" s="115"/>
      <c r="E28" s="115">
        <f>E29+E30</f>
        <v>8992000</v>
      </c>
      <c r="F28" s="115"/>
      <c r="G28" s="115"/>
    </row>
    <row r="29" spans="1:7" ht="15.75" x14ac:dyDescent="0.25">
      <c r="A29" s="113" t="s">
        <v>152</v>
      </c>
      <c r="B29" s="126" t="s">
        <v>153</v>
      </c>
      <c r="C29" s="114">
        <v>2992000</v>
      </c>
      <c r="D29" s="114"/>
      <c r="E29" s="114">
        <v>2992000</v>
      </c>
      <c r="F29" s="114"/>
      <c r="G29" s="114"/>
    </row>
    <row r="30" spans="1:7" ht="15.75" x14ac:dyDescent="0.25">
      <c r="A30" s="113" t="s">
        <v>154</v>
      </c>
      <c r="B30" s="126" t="s">
        <v>155</v>
      </c>
      <c r="C30" s="114">
        <v>6000000</v>
      </c>
      <c r="D30" s="114"/>
      <c r="E30" s="114">
        <v>6000000</v>
      </c>
      <c r="F30" s="114"/>
      <c r="G30" s="114"/>
    </row>
    <row r="31" spans="1:7" ht="15.75" x14ac:dyDescent="0.25">
      <c r="A31" s="113" t="s">
        <v>156</v>
      </c>
      <c r="B31" s="126" t="s">
        <v>157</v>
      </c>
      <c r="C31" s="114">
        <v>700000</v>
      </c>
      <c r="D31" s="114"/>
      <c r="E31" s="114">
        <v>700000</v>
      </c>
      <c r="F31" s="114"/>
      <c r="G31" s="114"/>
    </row>
    <row r="32" spans="1:7" ht="15.75" x14ac:dyDescent="0.25">
      <c r="A32" s="113" t="s">
        <v>158</v>
      </c>
      <c r="B32" s="126" t="s">
        <v>159</v>
      </c>
      <c r="C32" s="114"/>
      <c r="D32" s="114"/>
      <c r="E32" s="114"/>
      <c r="F32" s="114"/>
      <c r="G32" s="114"/>
    </row>
    <row r="33" spans="1:7" ht="15.75" x14ac:dyDescent="0.25">
      <c r="A33" s="113" t="s">
        <v>160</v>
      </c>
      <c r="B33" s="126" t="s">
        <v>161</v>
      </c>
      <c r="C33" s="114">
        <v>55000</v>
      </c>
      <c r="D33" s="114"/>
      <c r="E33" s="114">
        <v>55000</v>
      </c>
      <c r="F33" s="114"/>
      <c r="G33" s="114"/>
    </row>
    <row r="34" spans="1:7" ht="15.75" x14ac:dyDescent="0.25">
      <c r="A34" s="110" t="s">
        <v>9</v>
      </c>
      <c r="B34" s="125" t="s">
        <v>162</v>
      </c>
      <c r="C34" s="112">
        <f>SUM(C35:C44)</f>
        <v>1094584</v>
      </c>
      <c r="D34" s="112"/>
      <c r="E34" s="112">
        <f>SUM(E35:E44)</f>
        <v>1094584</v>
      </c>
      <c r="F34" s="112">
        <f>SUM(F35:F44)</f>
        <v>1481446</v>
      </c>
      <c r="G34" s="112">
        <f>SUM(G35:G44)</f>
        <v>0</v>
      </c>
    </row>
    <row r="35" spans="1:7" ht="15.75" x14ac:dyDescent="0.25">
      <c r="A35" s="113" t="s">
        <v>163</v>
      </c>
      <c r="B35" s="126" t="s">
        <v>164</v>
      </c>
      <c r="C35" s="114"/>
      <c r="D35" s="114"/>
      <c r="E35" s="114"/>
      <c r="F35" s="114"/>
      <c r="G35" s="114"/>
    </row>
    <row r="36" spans="1:7" ht="15.75" x14ac:dyDescent="0.25">
      <c r="A36" s="113" t="s">
        <v>165</v>
      </c>
      <c r="B36" s="126" t="s">
        <v>166</v>
      </c>
      <c r="C36" s="114">
        <v>200000</v>
      </c>
      <c r="D36" s="114"/>
      <c r="E36" s="114">
        <v>200000</v>
      </c>
      <c r="F36" s="114">
        <v>349568</v>
      </c>
      <c r="G36" s="114"/>
    </row>
    <row r="37" spans="1:7" ht="15.75" x14ac:dyDescent="0.25">
      <c r="A37" s="113" t="s">
        <v>167</v>
      </c>
      <c r="B37" s="126" t="s">
        <v>168</v>
      </c>
      <c r="C37" s="114">
        <v>560000</v>
      </c>
      <c r="D37" s="114"/>
      <c r="E37" s="114">
        <v>560000</v>
      </c>
      <c r="F37" s="114">
        <v>577900</v>
      </c>
      <c r="G37" s="114"/>
    </row>
    <row r="38" spans="1:7" ht="15.75" x14ac:dyDescent="0.25">
      <c r="A38" s="113" t="s">
        <v>169</v>
      </c>
      <c r="B38" s="126" t="s">
        <v>170</v>
      </c>
      <c r="C38" s="114">
        <v>50000</v>
      </c>
      <c r="D38" s="114"/>
      <c r="E38" s="114">
        <v>50000</v>
      </c>
      <c r="F38" s="114">
        <v>303562</v>
      </c>
      <c r="G38" s="114"/>
    </row>
    <row r="39" spans="1:7" ht="15.75" x14ac:dyDescent="0.25">
      <c r="A39" s="113" t="s">
        <v>171</v>
      </c>
      <c r="B39" s="126" t="s">
        <v>172</v>
      </c>
      <c r="C39" s="114"/>
      <c r="D39" s="114"/>
      <c r="E39" s="114"/>
      <c r="F39" s="114"/>
      <c r="G39" s="114"/>
    </row>
    <row r="40" spans="1:7" ht="15.75" x14ac:dyDescent="0.25">
      <c r="A40" s="113" t="s">
        <v>173</v>
      </c>
      <c r="B40" s="126" t="s">
        <v>174</v>
      </c>
      <c r="C40" s="114">
        <v>284584</v>
      </c>
      <c r="D40" s="114"/>
      <c r="E40" s="114">
        <v>284584</v>
      </c>
      <c r="F40" s="114">
        <v>250416</v>
      </c>
      <c r="G40" s="114"/>
    </row>
    <row r="41" spans="1:7" ht="15.75" x14ac:dyDescent="0.25">
      <c r="A41" s="113" t="s">
        <v>175</v>
      </c>
      <c r="B41" s="126" t="s">
        <v>176</v>
      </c>
      <c r="C41" s="114"/>
      <c r="D41" s="114"/>
      <c r="E41" s="114"/>
      <c r="F41" s="114"/>
      <c r="G41" s="114"/>
    </row>
    <row r="42" spans="1:7" ht="15.75" x14ac:dyDescent="0.25">
      <c r="A42" s="113" t="s">
        <v>177</v>
      </c>
      <c r="B42" s="126" t="s">
        <v>178</v>
      </c>
      <c r="C42" s="114"/>
      <c r="D42" s="114"/>
      <c r="E42" s="114"/>
      <c r="F42" s="114"/>
      <c r="G42" s="114"/>
    </row>
    <row r="43" spans="1:7" ht="15.75" x14ac:dyDescent="0.25">
      <c r="A43" s="113" t="s">
        <v>179</v>
      </c>
      <c r="B43" s="126" t="s">
        <v>180</v>
      </c>
      <c r="C43" s="114"/>
      <c r="D43" s="114"/>
      <c r="E43" s="114"/>
      <c r="F43" s="114"/>
      <c r="G43" s="114"/>
    </row>
    <row r="44" spans="1:7" ht="15.75" x14ac:dyDescent="0.25">
      <c r="A44" s="113" t="s">
        <v>181</v>
      </c>
      <c r="B44" s="126" t="s">
        <v>26</v>
      </c>
      <c r="C44" s="114"/>
      <c r="D44" s="114"/>
      <c r="E44" s="114"/>
      <c r="F44" s="114"/>
      <c r="G44" s="114"/>
    </row>
    <row r="45" spans="1:7" ht="15.75" x14ac:dyDescent="0.25">
      <c r="A45" s="110" t="s">
        <v>22</v>
      </c>
      <c r="B45" s="125" t="s">
        <v>182</v>
      </c>
      <c r="C45" s="112">
        <f>SUM(C46:C50)</f>
        <v>0</v>
      </c>
      <c r="D45" s="112"/>
      <c r="E45" s="112"/>
      <c r="F45" s="112">
        <f>SUM(F46:F50)</f>
        <v>0</v>
      </c>
      <c r="G45" s="112">
        <f>SUM(G46:G50)</f>
        <v>0</v>
      </c>
    </row>
    <row r="46" spans="1:7" ht="15.75" x14ac:dyDescent="0.25">
      <c r="A46" s="113" t="s">
        <v>183</v>
      </c>
      <c r="B46" s="126" t="s">
        <v>184</v>
      </c>
      <c r="C46" s="114"/>
      <c r="D46" s="114"/>
      <c r="E46" s="114"/>
      <c r="F46" s="114"/>
      <c r="G46" s="114"/>
    </row>
    <row r="47" spans="1:7" ht="15.75" x14ac:dyDescent="0.25">
      <c r="A47" s="113" t="s">
        <v>185</v>
      </c>
      <c r="B47" s="126" t="s">
        <v>186</v>
      </c>
      <c r="C47" s="114"/>
      <c r="D47" s="114"/>
      <c r="E47" s="114"/>
      <c r="F47" s="114"/>
      <c r="G47" s="114"/>
    </row>
    <row r="48" spans="1:7" ht="15.75" x14ac:dyDescent="0.25">
      <c r="A48" s="113" t="s">
        <v>187</v>
      </c>
      <c r="B48" s="126" t="s">
        <v>188</v>
      </c>
      <c r="C48" s="114"/>
      <c r="D48" s="114"/>
      <c r="E48" s="114"/>
      <c r="F48" s="114"/>
      <c r="G48" s="114"/>
    </row>
    <row r="49" spans="1:7" ht="15.75" x14ac:dyDescent="0.25">
      <c r="A49" s="113" t="s">
        <v>189</v>
      </c>
      <c r="B49" s="126" t="s">
        <v>190</v>
      </c>
      <c r="C49" s="114"/>
      <c r="D49" s="114"/>
      <c r="E49" s="114"/>
      <c r="F49" s="114"/>
      <c r="G49" s="114"/>
    </row>
    <row r="50" spans="1:7" ht="15.75" x14ac:dyDescent="0.25">
      <c r="A50" s="113" t="s">
        <v>191</v>
      </c>
      <c r="B50" s="126" t="s">
        <v>192</v>
      </c>
      <c r="C50" s="114"/>
      <c r="D50" s="114"/>
      <c r="E50" s="114"/>
      <c r="F50" s="114"/>
      <c r="G50" s="114"/>
    </row>
    <row r="51" spans="1:7" ht="15.75" x14ac:dyDescent="0.25">
      <c r="A51" s="110" t="s">
        <v>193</v>
      </c>
      <c r="B51" s="125" t="s">
        <v>194</v>
      </c>
      <c r="C51" s="112">
        <f>SUM(C52:C54)</f>
        <v>0</v>
      </c>
      <c r="D51" s="112"/>
      <c r="E51" s="112"/>
      <c r="F51" s="112">
        <f>SUM(F52:F54)</f>
        <v>349580</v>
      </c>
      <c r="G51" s="112">
        <f>SUM(G52:G54)</f>
        <v>0</v>
      </c>
    </row>
    <row r="52" spans="1:7" ht="15.75" x14ac:dyDescent="0.25">
      <c r="A52" s="113" t="s">
        <v>195</v>
      </c>
      <c r="B52" s="126" t="s">
        <v>196</v>
      </c>
      <c r="C52" s="114"/>
      <c r="D52" s="114"/>
      <c r="E52" s="114"/>
      <c r="F52" s="114"/>
      <c r="G52" s="114"/>
    </row>
    <row r="53" spans="1:7" ht="15.75" x14ac:dyDescent="0.25">
      <c r="A53" s="113" t="s">
        <v>197</v>
      </c>
      <c r="B53" s="126" t="s">
        <v>198</v>
      </c>
      <c r="C53" s="114"/>
      <c r="D53" s="114"/>
      <c r="E53" s="114"/>
      <c r="F53" s="114">
        <v>313580</v>
      </c>
      <c r="G53" s="114"/>
    </row>
    <row r="54" spans="1:7" ht="15.75" x14ac:dyDescent="0.25">
      <c r="A54" s="113" t="s">
        <v>199</v>
      </c>
      <c r="B54" s="126" t="s">
        <v>200</v>
      </c>
      <c r="C54" s="114"/>
      <c r="D54" s="114"/>
      <c r="E54" s="114"/>
      <c r="F54" s="114">
        <v>36000</v>
      </c>
      <c r="G54" s="114"/>
    </row>
    <row r="55" spans="1:7" ht="15.75" x14ac:dyDescent="0.25">
      <c r="A55" s="113" t="s">
        <v>201</v>
      </c>
      <c r="B55" s="126" t="s">
        <v>202</v>
      </c>
      <c r="C55" s="114"/>
      <c r="D55" s="114"/>
      <c r="E55" s="114"/>
      <c r="F55" s="114"/>
      <c r="G55" s="114"/>
    </row>
    <row r="56" spans="1:7" ht="15.75" x14ac:dyDescent="0.25">
      <c r="A56" s="110" t="s">
        <v>27</v>
      </c>
      <c r="B56" s="127" t="s">
        <v>203</v>
      </c>
      <c r="C56" s="112">
        <f>SUM(C57:C59)</f>
        <v>0</v>
      </c>
      <c r="D56" s="112"/>
      <c r="E56" s="112"/>
      <c r="F56" s="112">
        <f>SUM(F57:F59)</f>
        <v>0</v>
      </c>
      <c r="G56" s="112">
        <f>SUM(G57:G59)</f>
        <v>0</v>
      </c>
    </row>
    <row r="57" spans="1:7" ht="15.75" x14ac:dyDescent="0.25">
      <c r="A57" s="113" t="s">
        <v>204</v>
      </c>
      <c r="B57" s="126" t="s">
        <v>205</v>
      </c>
      <c r="C57" s="114"/>
      <c r="D57" s="114"/>
      <c r="E57" s="114"/>
      <c r="F57" s="114"/>
      <c r="G57" s="114"/>
    </row>
    <row r="58" spans="1:7" ht="15.75" x14ac:dyDescent="0.25">
      <c r="A58" s="113" t="s">
        <v>206</v>
      </c>
      <c r="B58" s="126" t="s">
        <v>207</v>
      </c>
      <c r="C58" s="114"/>
      <c r="D58" s="114"/>
      <c r="E58" s="114"/>
      <c r="F58" s="114"/>
      <c r="G58" s="114"/>
    </row>
    <row r="59" spans="1:7" ht="15.75" x14ac:dyDescent="0.25">
      <c r="A59" s="113" t="s">
        <v>208</v>
      </c>
      <c r="B59" s="126" t="s">
        <v>209</v>
      </c>
      <c r="C59" s="114"/>
      <c r="D59" s="114"/>
      <c r="E59" s="114"/>
      <c r="F59" s="114"/>
      <c r="G59" s="114"/>
    </row>
    <row r="60" spans="1:7" ht="15.75" x14ac:dyDescent="0.25">
      <c r="A60" s="113" t="s">
        <v>210</v>
      </c>
      <c r="B60" s="126" t="s">
        <v>211</v>
      </c>
      <c r="C60" s="114"/>
      <c r="D60" s="114"/>
      <c r="E60" s="114"/>
      <c r="F60" s="114"/>
      <c r="G60" s="114"/>
    </row>
    <row r="61" spans="1:7" ht="15.75" x14ac:dyDescent="0.25">
      <c r="A61" s="110" t="s">
        <v>29</v>
      </c>
      <c r="B61" s="125" t="s">
        <v>212</v>
      </c>
      <c r="C61" s="112">
        <f>SUM(C6,C13,C20,C27,C34,C45,C51,C56)</f>
        <v>105751766</v>
      </c>
      <c r="D61" s="116">
        <f>E61-C61</f>
        <v>28990296</v>
      </c>
      <c r="E61" s="112">
        <f>SUM(E6,E13,E20,E27,E34,E45,E51,E56)</f>
        <v>134742062</v>
      </c>
      <c r="F61" s="112">
        <f>SUM(F6,F13,F20,F27,F34,F45,F51,F56)</f>
        <v>15509881</v>
      </c>
      <c r="G61" s="112">
        <f>SUM(G6,G13,G27,G34)</f>
        <v>0</v>
      </c>
    </row>
    <row r="62" spans="1:7" ht="15.75" x14ac:dyDescent="0.25">
      <c r="A62" s="85" t="s">
        <v>32</v>
      </c>
      <c r="B62" s="127" t="s">
        <v>213</v>
      </c>
      <c r="C62" s="112">
        <f>SUM(C63:C65)</f>
        <v>0</v>
      </c>
      <c r="D62" s="112"/>
      <c r="E62" s="112"/>
      <c r="F62" s="112">
        <f>SUM(F63:F65)</f>
        <v>0</v>
      </c>
      <c r="G62" s="112">
        <f>SUM(G63:G65)</f>
        <v>0</v>
      </c>
    </row>
    <row r="63" spans="1:7" ht="15.75" x14ac:dyDescent="0.25">
      <c r="A63" s="113" t="s">
        <v>214</v>
      </c>
      <c r="B63" s="126" t="s">
        <v>215</v>
      </c>
      <c r="C63" s="114"/>
      <c r="D63" s="114"/>
      <c r="E63" s="114"/>
      <c r="F63" s="114"/>
      <c r="G63" s="114"/>
    </row>
    <row r="64" spans="1:7" ht="15.75" x14ac:dyDescent="0.25">
      <c r="A64" s="113" t="s">
        <v>216</v>
      </c>
      <c r="B64" s="126" t="s">
        <v>217</v>
      </c>
      <c r="C64" s="114"/>
      <c r="D64" s="114"/>
      <c r="E64" s="114"/>
      <c r="F64" s="114"/>
      <c r="G64" s="114"/>
    </row>
    <row r="65" spans="1:7" ht="15.75" x14ac:dyDescent="0.25">
      <c r="A65" s="113" t="s">
        <v>218</v>
      </c>
      <c r="B65" s="126" t="s">
        <v>332</v>
      </c>
      <c r="C65" s="114"/>
      <c r="D65" s="114"/>
      <c r="E65" s="114"/>
      <c r="F65" s="114"/>
      <c r="G65" s="114"/>
    </row>
    <row r="66" spans="1:7" ht="15.75" x14ac:dyDescent="0.25">
      <c r="A66" s="85" t="s">
        <v>35</v>
      </c>
      <c r="B66" s="127" t="s">
        <v>220</v>
      </c>
      <c r="C66" s="112">
        <f>SUM(C67:C70)</f>
        <v>0</v>
      </c>
      <c r="D66" s="112"/>
      <c r="E66" s="112"/>
      <c r="F66" s="112">
        <f>SUM(F67:F70)</f>
        <v>0</v>
      </c>
      <c r="G66" s="112">
        <f>SUM(G67:G70)</f>
        <v>0</v>
      </c>
    </row>
    <row r="67" spans="1:7" ht="15.75" x14ac:dyDescent="0.25">
      <c r="A67" s="113" t="s">
        <v>221</v>
      </c>
      <c r="B67" s="126" t="s">
        <v>222</v>
      </c>
      <c r="C67" s="114"/>
      <c r="D67" s="114"/>
      <c r="E67" s="114"/>
      <c r="F67" s="114"/>
      <c r="G67" s="114"/>
    </row>
    <row r="68" spans="1:7" ht="15.75" x14ac:dyDescent="0.25">
      <c r="A68" s="113" t="s">
        <v>223</v>
      </c>
      <c r="B68" s="126" t="s">
        <v>224</v>
      </c>
      <c r="C68" s="114"/>
      <c r="D68" s="114"/>
      <c r="E68" s="114"/>
      <c r="F68" s="114"/>
      <c r="G68" s="114"/>
    </row>
    <row r="69" spans="1:7" ht="15.75" x14ac:dyDescent="0.25">
      <c r="A69" s="113" t="s">
        <v>225</v>
      </c>
      <c r="B69" s="126" t="s">
        <v>226</v>
      </c>
      <c r="C69" s="114"/>
      <c r="D69" s="114"/>
      <c r="E69" s="114"/>
      <c r="F69" s="114"/>
      <c r="G69" s="114"/>
    </row>
    <row r="70" spans="1:7" ht="15.75" x14ac:dyDescent="0.25">
      <c r="A70" s="113" t="s">
        <v>227</v>
      </c>
      <c r="B70" s="126" t="s">
        <v>228</v>
      </c>
      <c r="C70" s="114"/>
      <c r="D70" s="114"/>
      <c r="E70" s="114"/>
      <c r="F70" s="114"/>
      <c r="G70" s="114"/>
    </row>
    <row r="71" spans="1:7" ht="15.75" x14ac:dyDescent="0.25">
      <c r="A71" s="85" t="s">
        <v>38</v>
      </c>
      <c r="B71" s="127" t="s">
        <v>229</v>
      </c>
      <c r="C71" s="112">
        <f>SUM(C72:C73)</f>
        <v>12730170</v>
      </c>
      <c r="D71" s="116">
        <f>E71-C71</f>
        <v>4287594</v>
      </c>
      <c r="E71" s="112">
        <f>SUM(E72:E73)</f>
        <v>17017764</v>
      </c>
      <c r="F71" s="112">
        <f>SUM(F72:F73)</f>
        <v>5663532</v>
      </c>
      <c r="G71" s="112">
        <f>SUM(G72:G73)</f>
        <v>0</v>
      </c>
    </row>
    <row r="72" spans="1:7" ht="15.75" x14ac:dyDescent="0.25">
      <c r="A72" s="113" t="s">
        <v>230</v>
      </c>
      <c r="B72" s="126" t="s">
        <v>231</v>
      </c>
      <c r="C72" s="114">
        <v>12730170</v>
      </c>
      <c r="D72" s="114">
        <f>E72-C72</f>
        <v>4287594</v>
      </c>
      <c r="E72" s="114">
        <v>17017764</v>
      </c>
      <c r="F72" s="114">
        <v>5663532</v>
      </c>
      <c r="G72" s="114"/>
    </row>
    <row r="73" spans="1:7" ht="15.75" x14ac:dyDescent="0.25">
      <c r="A73" s="113" t="s">
        <v>232</v>
      </c>
      <c r="B73" s="126" t="s">
        <v>233</v>
      </c>
      <c r="C73" s="114"/>
      <c r="D73" s="114"/>
      <c r="E73" s="114"/>
      <c r="F73" s="114"/>
      <c r="G73" s="114"/>
    </row>
    <row r="74" spans="1:7" ht="15.75" x14ac:dyDescent="0.25">
      <c r="A74" s="85" t="s">
        <v>41</v>
      </c>
      <c r="B74" s="127" t="s">
        <v>234</v>
      </c>
      <c r="C74" s="112">
        <f>SUM(C75:C77)</f>
        <v>0</v>
      </c>
      <c r="D74" s="116">
        <f>E74-C74</f>
        <v>209381</v>
      </c>
      <c r="E74" s="112">
        <f>E75+E76</f>
        <v>209381</v>
      </c>
      <c r="F74" s="112">
        <f>SUM(F75:F77)</f>
        <v>0</v>
      </c>
      <c r="G74" s="112">
        <f>SUM(G75:G77)</f>
        <v>0</v>
      </c>
    </row>
    <row r="75" spans="1:7" ht="15.75" x14ac:dyDescent="0.25">
      <c r="A75" s="113" t="s">
        <v>235</v>
      </c>
      <c r="B75" s="126" t="s">
        <v>236</v>
      </c>
      <c r="C75" s="114"/>
      <c r="D75" s="114">
        <f>E75-C75</f>
        <v>209381</v>
      </c>
      <c r="E75" s="114">
        <v>209381</v>
      </c>
      <c r="F75" s="114"/>
      <c r="G75" s="114"/>
    </row>
    <row r="76" spans="1:7" ht="15.75" x14ac:dyDescent="0.25">
      <c r="A76" s="113" t="s">
        <v>237</v>
      </c>
      <c r="B76" s="126" t="s">
        <v>238</v>
      </c>
      <c r="C76" s="114"/>
      <c r="D76" s="114"/>
      <c r="E76" s="114"/>
      <c r="F76" s="114"/>
      <c r="G76" s="114"/>
    </row>
    <row r="77" spans="1:7" ht="15.75" x14ac:dyDescent="0.25">
      <c r="A77" s="113" t="s">
        <v>239</v>
      </c>
      <c r="B77" s="126" t="s">
        <v>240</v>
      </c>
      <c r="C77" s="114"/>
      <c r="D77" s="114"/>
      <c r="E77" s="114"/>
      <c r="F77" s="114"/>
      <c r="G77" s="114"/>
    </row>
    <row r="78" spans="1:7" ht="15.75" x14ac:dyDescent="0.25">
      <c r="A78" s="85" t="s">
        <v>44</v>
      </c>
      <c r="B78" s="127" t="s">
        <v>241</v>
      </c>
      <c r="C78" s="112">
        <f>SUM(C79:C82)</f>
        <v>0</v>
      </c>
      <c r="D78" s="112"/>
      <c r="E78" s="112"/>
      <c r="F78" s="112">
        <f>SUM(F79:F82)</f>
        <v>0</v>
      </c>
      <c r="G78" s="112">
        <f>SUM(G79:G82)</f>
        <v>0</v>
      </c>
    </row>
    <row r="79" spans="1:7" ht="15.75" x14ac:dyDescent="0.25">
      <c r="A79" s="86" t="s">
        <v>242</v>
      </c>
      <c r="B79" s="126" t="s">
        <v>243</v>
      </c>
      <c r="C79" s="114"/>
      <c r="D79" s="114"/>
      <c r="E79" s="114"/>
      <c r="F79" s="114"/>
      <c r="G79" s="114"/>
    </row>
    <row r="80" spans="1:7" ht="15.75" x14ac:dyDescent="0.25">
      <c r="A80" s="86" t="s">
        <v>244</v>
      </c>
      <c r="B80" s="126" t="s">
        <v>245</v>
      </c>
      <c r="C80" s="114"/>
      <c r="D80" s="114"/>
      <c r="E80" s="114"/>
      <c r="F80" s="114"/>
      <c r="G80" s="114"/>
    </row>
    <row r="81" spans="1:11" ht="15.75" x14ac:dyDescent="0.25">
      <c r="A81" s="86" t="s">
        <v>246</v>
      </c>
      <c r="B81" s="126" t="s">
        <v>247</v>
      </c>
      <c r="C81" s="114"/>
      <c r="D81" s="114"/>
      <c r="E81" s="114"/>
      <c r="F81" s="114"/>
      <c r="G81" s="114"/>
    </row>
    <row r="82" spans="1:11" ht="15.75" x14ac:dyDescent="0.25">
      <c r="A82" s="86" t="s">
        <v>248</v>
      </c>
      <c r="B82" s="126" t="s">
        <v>249</v>
      </c>
      <c r="C82" s="114"/>
      <c r="D82" s="114"/>
      <c r="E82" s="114"/>
      <c r="F82" s="114"/>
      <c r="G82" s="114"/>
    </row>
    <row r="83" spans="1:11" ht="15.75" x14ac:dyDescent="0.25">
      <c r="A83" s="85" t="s">
        <v>47</v>
      </c>
      <c r="B83" s="127" t="s">
        <v>250</v>
      </c>
      <c r="C83" s="116"/>
      <c r="D83" s="116"/>
      <c r="E83" s="116"/>
      <c r="F83" s="116"/>
      <c r="G83" s="116"/>
    </row>
    <row r="84" spans="1:11" ht="15.75" x14ac:dyDescent="0.25">
      <c r="A84" s="85" t="s">
        <v>50</v>
      </c>
      <c r="B84" s="127" t="s">
        <v>251</v>
      </c>
      <c r="C84" s="112">
        <f>SUM(C62,C66,C71,C74,C78,C83)</f>
        <v>12730170</v>
      </c>
      <c r="D84" s="116">
        <f>E84-C84</f>
        <v>4496975</v>
      </c>
      <c r="E84" s="112">
        <f>SUM(E62,E66,E71,E74,E78,E83)</f>
        <v>17227145</v>
      </c>
      <c r="F84" s="112">
        <f>SUM(F62,F66,F71,F74,F78,F83)</f>
        <v>5663532</v>
      </c>
      <c r="G84" s="112">
        <f>SUM(G62,G66,G71,G74,G78,G83)</f>
        <v>0</v>
      </c>
    </row>
    <row r="85" spans="1:11" ht="30.75" customHeight="1" x14ac:dyDescent="0.25">
      <c r="A85" s="85" t="s">
        <v>53</v>
      </c>
      <c r="B85" s="134" t="s">
        <v>252</v>
      </c>
      <c r="C85" s="112">
        <f>SUM(C61,C84)</f>
        <v>118481936</v>
      </c>
      <c r="D85" s="116">
        <f>E85-C85</f>
        <v>33487271</v>
      </c>
      <c r="E85" s="112">
        <f>SUM(E61,E84)</f>
        <v>151969207</v>
      </c>
      <c r="F85" s="112">
        <f>SUM(F61,F84)</f>
        <v>21173413</v>
      </c>
      <c r="G85" s="112">
        <f>SUM(G61,G84)</f>
        <v>0</v>
      </c>
    </row>
    <row r="86" spans="1:11" ht="15.75" x14ac:dyDescent="0.25">
      <c r="A86" s="27"/>
      <c r="B86" s="128"/>
      <c r="C86" s="45"/>
      <c r="D86" s="45"/>
      <c r="E86" s="45"/>
      <c r="F86" s="45"/>
      <c r="G86" s="45"/>
    </row>
    <row r="87" spans="1:11" ht="16.5" customHeight="1" x14ac:dyDescent="0.25">
      <c r="A87" s="145" t="s">
        <v>253</v>
      </c>
      <c r="B87" s="145"/>
      <c r="C87" s="145"/>
      <c r="D87" s="59"/>
      <c r="E87" s="59"/>
      <c r="F87" s="36"/>
      <c r="G87" s="36"/>
      <c r="K87" s="34" t="s">
        <v>254</v>
      </c>
    </row>
    <row r="88" spans="1:11" ht="16.5" customHeight="1" x14ac:dyDescent="0.25">
      <c r="A88" s="146"/>
      <c r="B88" s="146"/>
      <c r="C88" s="121"/>
      <c r="D88" s="121"/>
      <c r="E88" s="121"/>
      <c r="F88" s="121"/>
      <c r="G88" s="121" t="s">
        <v>2</v>
      </c>
    </row>
    <row r="89" spans="1:11" ht="47.25" x14ac:dyDescent="0.25">
      <c r="A89" s="110" t="s">
        <v>329</v>
      </c>
      <c r="B89" s="124" t="s">
        <v>255</v>
      </c>
      <c r="C89" s="111" t="s">
        <v>68</v>
      </c>
      <c r="D89" s="111" t="s">
        <v>343</v>
      </c>
      <c r="E89" s="111" t="s">
        <v>344</v>
      </c>
      <c r="F89" s="111" t="s">
        <v>68</v>
      </c>
      <c r="G89" s="111" t="s">
        <v>68</v>
      </c>
    </row>
    <row r="90" spans="1:11" s="35" customFormat="1" ht="15.75" x14ac:dyDescent="0.25">
      <c r="A90" s="110">
        <v>1</v>
      </c>
      <c r="B90" s="124">
        <v>2</v>
      </c>
      <c r="C90" s="111">
        <v>3</v>
      </c>
      <c r="D90" s="111">
        <v>4</v>
      </c>
      <c r="E90" s="111">
        <v>5</v>
      </c>
      <c r="F90" s="111">
        <v>6</v>
      </c>
      <c r="G90" s="111">
        <v>7</v>
      </c>
    </row>
    <row r="91" spans="1:11" ht="15.75" x14ac:dyDescent="0.25">
      <c r="A91" s="110" t="s">
        <v>10</v>
      </c>
      <c r="B91" s="129" t="s">
        <v>333</v>
      </c>
      <c r="C91" s="112">
        <f>SUM(C92:C96)</f>
        <v>110280150</v>
      </c>
      <c r="D91" s="116">
        <f>E91-C91</f>
        <v>10999462</v>
      </c>
      <c r="E91" s="112">
        <f>SUM(E92:E96)</f>
        <v>121279612</v>
      </c>
      <c r="F91" s="112">
        <f>SUM(F92:F96)</f>
        <v>5029073</v>
      </c>
      <c r="G91" s="112">
        <f>SUM(G92:G96)</f>
        <v>0</v>
      </c>
    </row>
    <row r="92" spans="1:11" ht="15.75" x14ac:dyDescent="0.25">
      <c r="A92" s="113" t="s">
        <v>110</v>
      </c>
      <c r="B92" s="130" t="s">
        <v>257</v>
      </c>
      <c r="C92" s="114">
        <v>8968820</v>
      </c>
      <c r="D92" s="114">
        <f t="shared" ref="D92:D97" si="1">E92-C92</f>
        <v>4098182</v>
      </c>
      <c r="E92" s="95">
        <v>13067002</v>
      </c>
      <c r="F92" s="114">
        <v>2565500</v>
      </c>
      <c r="G92" s="114"/>
    </row>
    <row r="93" spans="1:11" ht="15.75" x14ac:dyDescent="0.25">
      <c r="A93" s="113" t="s">
        <v>112</v>
      </c>
      <c r="B93" s="130" t="s">
        <v>15</v>
      </c>
      <c r="C93" s="114">
        <v>1753338</v>
      </c>
      <c r="D93" s="114">
        <f t="shared" si="1"/>
        <v>416148</v>
      </c>
      <c r="E93" s="95">
        <v>2169486</v>
      </c>
      <c r="F93" s="114">
        <v>500273</v>
      </c>
      <c r="G93" s="114"/>
    </row>
    <row r="94" spans="1:11" ht="15.75" x14ac:dyDescent="0.25">
      <c r="A94" s="113" t="s">
        <v>114</v>
      </c>
      <c r="B94" s="130" t="s">
        <v>258</v>
      </c>
      <c r="C94" s="114">
        <v>16721125</v>
      </c>
      <c r="D94" s="114">
        <f t="shared" si="1"/>
        <v>5001902</v>
      </c>
      <c r="E94" s="95">
        <v>21723027</v>
      </c>
      <c r="F94" s="114">
        <v>1763300</v>
      </c>
      <c r="G94" s="114"/>
    </row>
    <row r="95" spans="1:11" ht="15.75" x14ac:dyDescent="0.25">
      <c r="A95" s="113" t="s">
        <v>116</v>
      </c>
      <c r="B95" s="130" t="s">
        <v>19</v>
      </c>
      <c r="C95" s="114">
        <v>4048080</v>
      </c>
      <c r="D95" s="114">
        <f t="shared" si="1"/>
        <v>32500</v>
      </c>
      <c r="E95" s="95">
        <v>4080580</v>
      </c>
      <c r="F95" s="114"/>
      <c r="G95" s="114"/>
    </row>
    <row r="96" spans="1:11" ht="15.75" x14ac:dyDescent="0.25">
      <c r="A96" s="113" t="s">
        <v>259</v>
      </c>
      <c r="B96" s="130" t="s">
        <v>21</v>
      </c>
      <c r="C96" s="114">
        <v>78788787</v>
      </c>
      <c r="D96" s="114">
        <f t="shared" si="1"/>
        <v>1450730</v>
      </c>
      <c r="E96" s="95">
        <v>80239517</v>
      </c>
      <c r="F96" s="114">
        <v>200000</v>
      </c>
      <c r="G96" s="114"/>
    </row>
    <row r="97" spans="1:7" ht="15.75" x14ac:dyDescent="0.25">
      <c r="A97" s="113" t="s">
        <v>120</v>
      </c>
      <c r="B97" s="130" t="s">
        <v>260</v>
      </c>
      <c r="C97" s="114"/>
      <c r="D97" s="114">
        <f t="shared" si="1"/>
        <v>320720</v>
      </c>
      <c r="E97" s="114">
        <v>320720</v>
      </c>
      <c r="F97" s="114"/>
      <c r="G97" s="114"/>
    </row>
    <row r="98" spans="1:7" ht="15.75" x14ac:dyDescent="0.25">
      <c r="A98" s="113" t="s">
        <v>261</v>
      </c>
      <c r="B98" s="131" t="s">
        <v>262</v>
      </c>
      <c r="C98" s="114"/>
      <c r="D98" s="114"/>
      <c r="E98" s="114"/>
      <c r="F98" s="114"/>
      <c r="G98" s="114"/>
    </row>
    <row r="99" spans="1:7" ht="15.75" x14ac:dyDescent="0.25">
      <c r="A99" s="113" t="s">
        <v>263</v>
      </c>
      <c r="B99" s="130" t="s">
        <v>264</v>
      </c>
      <c r="C99" s="114"/>
      <c r="D99" s="114"/>
      <c r="E99" s="114"/>
      <c r="F99" s="114"/>
      <c r="G99" s="114"/>
    </row>
    <row r="100" spans="1:7" ht="15.75" x14ac:dyDescent="0.25">
      <c r="A100" s="113" t="s">
        <v>265</v>
      </c>
      <c r="B100" s="130" t="s">
        <v>266</v>
      </c>
      <c r="C100" s="114"/>
      <c r="D100" s="114"/>
      <c r="E100" s="114"/>
      <c r="F100" s="114"/>
      <c r="G100" s="114"/>
    </row>
    <row r="101" spans="1:7" ht="15.75" x14ac:dyDescent="0.25">
      <c r="A101" s="113" t="s">
        <v>267</v>
      </c>
      <c r="B101" s="131" t="s">
        <v>268</v>
      </c>
      <c r="C101" s="114">
        <v>78148787</v>
      </c>
      <c r="D101" s="114">
        <f t="shared" ref="D101" si="2">E101-C101</f>
        <v>1130000</v>
      </c>
      <c r="E101" s="114">
        <v>79278787</v>
      </c>
      <c r="F101" s="114"/>
      <c r="G101" s="114"/>
    </row>
    <row r="102" spans="1:7" ht="15.75" x14ac:dyDescent="0.25">
      <c r="A102" s="113" t="s">
        <v>269</v>
      </c>
      <c r="B102" s="131" t="s">
        <v>270</v>
      </c>
      <c r="C102" s="114"/>
      <c r="D102" s="114"/>
      <c r="E102" s="114"/>
      <c r="F102" s="114"/>
      <c r="G102" s="114"/>
    </row>
    <row r="103" spans="1:7" ht="15.75" x14ac:dyDescent="0.25">
      <c r="A103" s="113" t="s">
        <v>271</v>
      </c>
      <c r="B103" s="130" t="s">
        <v>272</v>
      </c>
      <c r="C103" s="114"/>
      <c r="D103" s="114"/>
      <c r="E103" s="114"/>
      <c r="F103" s="114"/>
      <c r="G103" s="114"/>
    </row>
    <row r="104" spans="1:7" ht="15.75" x14ac:dyDescent="0.25">
      <c r="A104" s="113" t="s">
        <v>273</v>
      </c>
      <c r="B104" s="130" t="s">
        <v>274</v>
      </c>
      <c r="C104" s="114"/>
      <c r="D104" s="114"/>
      <c r="E104" s="114"/>
      <c r="F104" s="114"/>
      <c r="G104" s="114"/>
    </row>
    <row r="105" spans="1:7" ht="15.75" x14ac:dyDescent="0.25">
      <c r="A105" s="113" t="s">
        <v>275</v>
      </c>
      <c r="B105" s="130" t="s">
        <v>276</v>
      </c>
      <c r="C105" s="114"/>
      <c r="D105" s="114"/>
      <c r="E105" s="114"/>
      <c r="F105" s="114"/>
      <c r="G105" s="114"/>
    </row>
    <row r="106" spans="1:7" ht="15.75" x14ac:dyDescent="0.25">
      <c r="A106" s="113" t="s">
        <v>277</v>
      </c>
      <c r="B106" s="130" t="s">
        <v>278</v>
      </c>
      <c r="C106" s="114">
        <v>640000</v>
      </c>
      <c r="D106" s="114">
        <f t="shared" ref="D106:D110" si="3">E106-C106</f>
        <v>0</v>
      </c>
      <c r="E106" s="114">
        <v>640000</v>
      </c>
      <c r="F106" s="114">
        <v>200000</v>
      </c>
      <c r="G106" s="114"/>
    </row>
    <row r="107" spans="1:7" ht="15.75" x14ac:dyDescent="0.25">
      <c r="A107" s="110" t="s">
        <v>13</v>
      </c>
      <c r="B107" s="129" t="s">
        <v>334</v>
      </c>
      <c r="C107" s="112">
        <f>SUM(C108,C110,C112)</f>
        <v>2485066</v>
      </c>
      <c r="D107" s="114">
        <f t="shared" si="3"/>
        <v>20347839</v>
      </c>
      <c r="E107" s="112">
        <f>SUM(E108,E110,E112)</f>
        <v>22832905</v>
      </c>
      <c r="F107" s="112">
        <f>SUM(F108,F110,F112)</f>
        <v>15301933</v>
      </c>
      <c r="G107" s="112">
        <f>SUM(G108,G110,G112)</f>
        <v>0</v>
      </c>
    </row>
    <row r="108" spans="1:7" ht="15.75" x14ac:dyDescent="0.25">
      <c r="A108" s="113" t="s">
        <v>123</v>
      </c>
      <c r="B108" s="130" t="s">
        <v>71</v>
      </c>
      <c r="C108" s="114">
        <v>254000</v>
      </c>
      <c r="D108" s="114">
        <f t="shared" si="3"/>
        <v>17297606</v>
      </c>
      <c r="E108" s="114">
        <v>17551606</v>
      </c>
      <c r="F108" s="114"/>
      <c r="G108" s="114"/>
    </row>
    <row r="109" spans="1:7" ht="15.75" x14ac:dyDescent="0.25">
      <c r="A109" s="113" t="s">
        <v>125</v>
      </c>
      <c r="B109" s="130" t="s">
        <v>280</v>
      </c>
      <c r="C109" s="114"/>
      <c r="D109" s="114">
        <f t="shared" si="3"/>
        <v>0</v>
      </c>
      <c r="E109" s="114"/>
      <c r="F109" s="114"/>
      <c r="G109" s="114"/>
    </row>
    <row r="110" spans="1:7" ht="15.75" x14ac:dyDescent="0.25">
      <c r="A110" s="113" t="s">
        <v>127</v>
      </c>
      <c r="B110" s="130" t="s">
        <v>75</v>
      </c>
      <c r="C110" s="114">
        <v>2231066</v>
      </c>
      <c r="D110" s="114">
        <f t="shared" si="3"/>
        <v>3050233</v>
      </c>
      <c r="E110" s="114">
        <v>5281299</v>
      </c>
      <c r="F110" s="114">
        <v>15301933</v>
      </c>
      <c r="G110" s="114"/>
    </row>
    <row r="111" spans="1:7" ht="15.75" x14ac:dyDescent="0.25">
      <c r="A111" s="113" t="s">
        <v>129</v>
      </c>
      <c r="B111" s="130" t="s">
        <v>281</v>
      </c>
      <c r="C111" s="114"/>
      <c r="D111" s="114"/>
      <c r="E111" s="114"/>
      <c r="F111" s="114">
        <v>6834247</v>
      </c>
      <c r="G111" s="114"/>
    </row>
    <row r="112" spans="1:7" ht="15.75" x14ac:dyDescent="0.25">
      <c r="A112" s="113" t="s">
        <v>131</v>
      </c>
      <c r="B112" s="126" t="s">
        <v>79</v>
      </c>
      <c r="C112" s="114"/>
      <c r="D112" s="114"/>
      <c r="E112" s="114"/>
      <c r="F112" s="114"/>
      <c r="G112" s="114"/>
    </row>
    <row r="113" spans="1:7" ht="15.75" x14ac:dyDescent="0.25">
      <c r="A113" s="113" t="s">
        <v>133</v>
      </c>
      <c r="B113" s="126" t="s">
        <v>335</v>
      </c>
      <c r="C113" s="114"/>
      <c r="D113" s="114"/>
      <c r="E113" s="114"/>
      <c r="F113" s="114"/>
      <c r="G113" s="114"/>
    </row>
    <row r="114" spans="1:7" ht="15.75" x14ac:dyDescent="0.25">
      <c r="A114" s="113" t="s">
        <v>283</v>
      </c>
      <c r="B114" s="130" t="s">
        <v>284</v>
      </c>
      <c r="C114" s="114"/>
      <c r="D114" s="114"/>
      <c r="E114" s="114"/>
      <c r="F114" s="114"/>
      <c r="G114" s="114"/>
    </row>
    <row r="115" spans="1:7" ht="15.75" x14ac:dyDescent="0.25">
      <c r="A115" s="113" t="s">
        <v>285</v>
      </c>
      <c r="B115" s="130" t="s">
        <v>266</v>
      </c>
      <c r="C115" s="114"/>
      <c r="D115" s="114"/>
      <c r="E115" s="114"/>
      <c r="F115" s="114"/>
      <c r="G115" s="114"/>
    </row>
    <row r="116" spans="1:7" ht="15.75" x14ac:dyDescent="0.25">
      <c r="A116" s="113" t="s">
        <v>286</v>
      </c>
      <c r="B116" s="130" t="s">
        <v>287</v>
      </c>
      <c r="C116" s="114"/>
      <c r="D116" s="114"/>
      <c r="E116" s="114"/>
      <c r="F116" s="114"/>
      <c r="G116" s="114"/>
    </row>
    <row r="117" spans="1:7" ht="15.75" x14ac:dyDescent="0.25">
      <c r="A117" s="113" t="s">
        <v>288</v>
      </c>
      <c r="B117" s="130" t="s">
        <v>289</v>
      </c>
      <c r="C117" s="114"/>
      <c r="D117" s="114"/>
      <c r="E117" s="114"/>
      <c r="F117" s="114"/>
      <c r="G117" s="114"/>
    </row>
    <row r="118" spans="1:7" ht="15.75" x14ac:dyDescent="0.25">
      <c r="A118" s="113" t="s">
        <v>290</v>
      </c>
      <c r="B118" s="130" t="s">
        <v>272</v>
      </c>
      <c r="C118" s="114"/>
      <c r="D118" s="114"/>
      <c r="E118" s="114"/>
      <c r="F118" s="114"/>
      <c r="G118" s="114"/>
    </row>
    <row r="119" spans="1:7" ht="15.75" x14ac:dyDescent="0.25">
      <c r="A119" s="113" t="s">
        <v>291</v>
      </c>
      <c r="B119" s="130" t="s">
        <v>292</v>
      </c>
      <c r="C119" s="114"/>
      <c r="D119" s="114"/>
      <c r="E119" s="114"/>
      <c r="F119" s="114"/>
      <c r="G119" s="114"/>
    </row>
    <row r="120" spans="1:7" ht="15.75" x14ac:dyDescent="0.25">
      <c r="A120" s="113" t="s">
        <v>293</v>
      </c>
      <c r="B120" s="130" t="s">
        <v>294</v>
      </c>
      <c r="C120" s="114"/>
      <c r="D120" s="114"/>
      <c r="E120" s="114"/>
      <c r="F120" s="114"/>
      <c r="G120" s="114"/>
    </row>
    <row r="121" spans="1:7" ht="15.75" x14ac:dyDescent="0.25">
      <c r="A121" s="110" t="s">
        <v>7</v>
      </c>
      <c r="B121" s="125" t="s">
        <v>295</v>
      </c>
      <c r="C121" s="112">
        <f>SUM(C122:C123)</f>
        <v>3430565</v>
      </c>
      <c r="D121" s="114">
        <f t="shared" ref="D121:D124" si="4">E121-C121</f>
        <v>1930589</v>
      </c>
      <c r="E121" s="112">
        <f>SUM(E122:E123)</f>
        <v>5361154</v>
      </c>
      <c r="F121" s="112">
        <f>SUM(F122:F123)</f>
        <v>0</v>
      </c>
      <c r="G121" s="112">
        <f>SUM(G122:G123)</f>
        <v>0</v>
      </c>
    </row>
    <row r="122" spans="1:7" ht="15.75" x14ac:dyDescent="0.25">
      <c r="A122" s="113" t="s">
        <v>136</v>
      </c>
      <c r="B122" s="130" t="s">
        <v>296</v>
      </c>
      <c r="C122" s="114">
        <v>3430565</v>
      </c>
      <c r="D122" s="114">
        <f t="shared" si="4"/>
        <v>1930589</v>
      </c>
      <c r="E122" s="114">
        <v>5361154</v>
      </c>
      <c r="F122" s="114"/>
      <c r="G122" s="114"/>
    </row>
    <row r="123" spans="1:7" ht="15.75" x14ac:dyDescent="0.25">
      <c r="A123" s="113" t="s">
        <v>138</v>
      </c>
      <c r="B123" s="130" t="s">
        <v>297</v>
      </c>
      <c r="C123" s="114"/>
      <c r="D123" s="114">
        <f t="shared" si="4"/>
        <v>0</v>
      </c>
      <c r="E123" s="114"/>
      <c r="F123" s="114"/>
      <c r="G123" s="114"/>
    </row>
    <row r="124" spans="1:7" ht="15.75" x14ac:dyDescent="0.25">
      <c r="A124" s="110" t="s">
        <v>8</v>
      </c>
      <c r="B124" s="125" t="s">
        <v>298</v>
      </c>
      <c r="C124" s="112">
        <f>SUM(C91,C107,C121)</f>
        <v>116195781</v>
      </c>
      <c r="D124" s="116">
        <f t="shared" si="4"/>
        <v>33277890</v>
      </c>
      <c r="E124" s="112">
        <f>SUM(E91,E107,E121)</f>
        <v>149473671</v>
      </c>
      <c r="F124" s="112">
        <f>SUM(F91,F107,F121)</f>
        <v>20331006</v>
      </c>
      <c r="G124" s="112">
        <f>SUM(G91,G107,G121)</f>
        <v>0</v>
      </c>
    </row>
    <row r="125" spans="1:7" ht="15.75" x14ac:dyDescent="0.25">
      <c r="A125" s="110" t="s">
        <v>9</v>
      </c>
      <c r="B125" s="125" t="s">
        <v>299</v>
      </c>
      <c r="C125" s="112">
        <f>SUM(C126:C128)</f>
        <v>0</v>
      </c>
      <c r="D125" s="112"/>
      <c r="E125" s="112"/>
      <c r="F125" s="112">
        <f>SUM(F126:F128)</f>
        <v>0</v>
      </c>
      <c r="G125" s="112">
        <f>SUM(G126:G128)</f>
        <v>0</v>
      </c>
    </row>
    <row r="126" spans="1:7" ht="15.75" x14ac:dyDescent="0.25">
      <c r="A126" s="113" t="s">
        <v>163</v>
      </c>
      <c r="B126" s="130" t="s">
        <v>300</v>
      </c>
      <c r="C126" s="114"/>
      <c r="D126" s="114"/>
      <c r="E126" s="114"/>
      <c r="F126" s="114"/>
      <c r="G126" s="114"/>
    </row>
    <row r="127" spans="1:7" ht="15.75" x14ac:dyDescent="0.25">
      <c r="A127" s="113" t="s">
        <v>165</v>
      </c>
      <c r="B127" s="130" t="s">
        <v>301</v>
      </c>
      <c r="C127" s="114"/>
      <c r="D127" s="114"/>
      <c r="E127" s="114"/>
      <c r="F127" s="114"/>
      <c r="G127" s="114"/>
    </row>
    <row r="128" spans="1:7" ht="15.75" x14ac:dyDescent="0.25">
      <c r="A128" s="113" t="s">
        <v>167</v>
      </c>
      <c r="B128" s="130" t="s">
        <v>302</v>
      </c>
      <c r="C128" s="114"/>
      <c r="D128" s="114"/>
      <c r="E128" s="114"/>
      <c r="F128" s="114"/>
      <c r="G128" s="114"/>
    </row>
    <row r="129" spans="1:11" ht="15.75" x14ac:dyDescent="0.25">
      <c r="A129" s="110" t="s">
        <v>22</v>
      </c>
      <c r="B129" s="125" t="s">
        <v>303</v>
      </c>
      <c r="C129" s="112">
        <f>SUM(C130:C133)</f>
        <v>0</v>
      </c>
      <c r="D129" s="112"/>
      <c r="E129" s="112"/>
      <c r="F129" s="112">
        <f>SUM(F130:F133)</f>
        <v>0</v>
      </c>
      <c r="G129" s="112">
        <f>SUM(G130:G133)</f>
        <v>0</v>
      </c>
    </row>
    <row r="130" spans="1:11" ht="15.75" x14ac:dyDescent="0.25">
      <c r="A130" s="113" t="s">
        <v>183</v>
      </c>
      <c r="B130" s="130" t="s">
        <v>304</v>
      </c>
      <c r="C130" s="114"/>
      <c r="D130" s="114"/>
      <c r="E130" s="114"/>
      <c r="F130" s="114"/>
      <c r="G130" s="114"/>
    </row>
    <row r="131" spans="1:11" ht="15.75" x14ac:dyDescent="0.25">
      <c r="A131" s="113" t="s">
        <v>185</v>
      </c>
      <c r="B131" s="130" t="s">
        <v>305</v>
      </c>
      <c r="C131" s="114"/>
      <c r="D131" s="114"/>
      <c r="E131" s="114"/>
      <c r="F131" s="114"/>
      <c r="G131" s="114"/>
    </row>
    <row r="132" spans="1:11" ht="15.75" x14ac:dyDescent="0.25">
      <c r="A132" s="113" t="s">
        <v>187</v>
      </c>
      <c r="B132" s="130" t="s">
        <v>306</v>
      </c>
      <c r="C132" s="114"/>
      <c r="D132" s="114"/>
      <c r="E132" s="114"/>
      <c r="F132" s="114"/>
      <c r="G132" s="114"/>
    </row>
    <row r="133" spans="1:11" ht="15.75" x14ac:dyDescent="0.25">
      <c r="A133" s="113" t="s">
        <v>189</v>
      </c>
      <c r="B133" s="130" t="s">
        <v>307</v>
      </c>
      <c r="C133" s="114"/>
      <c r="D133" s="114"/>
      <c r="E133" s="114"/>
      <c r="F133" s="114"/>
      <c r="G133" s="114"/>
    </row>
    <row r="134" spans="1:11" ht="15.75" x14ac:dyDescent="0.25">
      <c r="A134" s="110" t="s">
        <v>25</v>
      </c>
      <c r="B134" s="125" t="s">
        <v>308</v>
      </c>
      <c r="C134" s="112">
        <f>SUM(C135:C138)</f>
        <v>3128562</v>
      </c>
      <c r="D134" s="116">
        <f t="shared" ref="D134" si="5">E134-C134</f>
        <v>209381</v>
      </c>
      <c r="E134" s="112">
        <f>SUM(E135:E138)</f>
        <v>3337943</v>
      </c>
      <c r="F134" s="112">
        <f>SUM(F135:F138)</f>
        <v>0</v>
      </c>
      <c r="G134" s="112">
        <f>SUM(G135:G138)</f>
        <v>0</v>
      </c>
    </row>
    <row r="135" spans="1:11" ht="15.75" x14ac:dyDescent="0.25">
      <c r="A135" s="113" t="s">
        <v>195</v>
      </c>
      <c r="B135" s="130" t="s">
        <v>309</v>
      </c>
      <c r="C135" s="114"/>
      <c r="D135" s="114"/>
      <c r="E135" s="114"/>
      <c r="F135" s="114"/>
      <c r="G135" s="114"/>
    </row>
    <row r="136" spans="1:11" ht="15.75" x14ac:dyDescent="0.25">
      <c r="A136" s="113" t="s">
        <v>197</v>
      </c>
      <c r="B136" s="130" t="s">
        <v>310</v>
      </c>
      <c r="C136" s="114">
        <v>3128562</v>
      </c>
      <c r="D136" s="114">
        <f t="shared" ref="D136" si="6">E136-C136</f>
        <v>209381</v>
      </c>
      <c r="E136" s="114">
        <v>3337943</v>
      </c>
      <c r="F136" s="114"/>
      <c r="G136" s="114"/>
    </row>
    <row r="137" spans="1:11" ht="15.75" x14ac:dyDescent="0.25">
      <c r="A137" s="113" t="s">
        <v>199</v>
      </c>
      <c r="B137" s="130" t="s">
        <v>311</v>
      </c>
      <c r="C137" s="114"/>
      <c r="D137" s="114"/>
      <c r="E137" s="114"/>
      <c r="F137" s="114"/>
      <c r="G137" s="114"/>
    </row>
    <row r="138" spans="1:11" ht="15.75" x14ac:dyDescent="0.25">
      <c r="A138" s="113" t="s">
        <v>201</v>
      </c>
      <c r="B138" s="130" t="s">
        <v>336</v>
      </c>
      <c r="C138" s="114"/>
      <c r="D138" s="114"/>
      <c r="E138" s="114"/>
      <c r="F138" s="114"/>
      <c r="G138" s="114"/>
    </row>
    <row r="139" spans="1:11" ht="15.75" x14ac:dyDescent="0.25">
      <c r="A139" s="110" t="s">
        <v>27</v>
      </c>
      <c r="B139" s="125" t="s">
        <v>313</v>
      </c>
      <c r="C139" s="118">
        <f>SUM(C140:C143)</f>
        <v>0</v>
      </c>
      <c r="D139" s="118"/>
      <c r="E139" s="118"/>
      <c r="F139" s="118">
        <f>SUM(F140:F143)</f>
        <v>0</v>
      </c>
      <c r="G139" s="118">
        <f>SUM(G140:G143)</f>
        <v>0</v>
      </c>
    </row>
    <row r="140" spans="1:11" ht="15.75" x14ac:dyDescent="0.25">
      <c r="A140" s="113" t="s">
        <v>204</v>
      </c>
      <c r="B140" s="130" t="s">
        <v>314</v>
      </c>
      <c r="C140" s="114"/>
      <c r="D140" s="114"/>
      <c r="E140" s="114"/>
      <c r="F140" s="114"/>
      <c r="G140" s="114"/>
    </row>
    <row r="141" spans="1:11" ht="15.75" x14ac:dyDescent="0.25">
      <c r="A141" s="113" t="s">
        <v>206</v>
      </c>
      <c r="B141" s="130" t="s">
        <v>315</v>
      </c>
      <c r="C141" s="114"/>
      <c r="D141" s="114"/>
      <c r="E141" s="114"/>
      <c r="F141" s="114"/>
      <c r="G141" s="114"/>
    </row>
    <row r="142" spans="1:11" ht="15.75" x14ac:dyDescent="0.25">
      <c r="A142" s="113" t="s">
        <v>208</v>
      </c>
      <c r="B142" s="130" t="s">
        <v>316</v>
      </c>
      <c r="C142" s="114"/>
      <c r="D142" s="114"/>
      <c r="E142" s="114"/>
      <c r="F142" s="114"/>
      <c r="G142" s="114"/>
    </row>
    <row r="143" spans="1:11" ht="15.75" x14ac:dyDescent="0.25">
      <c r="A143" s="113" t="s">
        <v>210</v>
      </c>
      <c r="B143" s="130" t="s">
        <v>317</v>
      </c>
      <c r="C143" s="114"/>
      <c r="D143" s="114"/>
      <c r="E143" s="114"/>
      <c r="F143" s="114"/>
      <c r="G143" s="114"/>
    </row>
    <row r="144" spans="1:11" ht="15.75" x14ac:dyDescent="0.25">
      <c r="A144" s="110" t="s">
        <v>29</v>
      </c>
      <c r="B144" s="125" t="s">
        <v>318</v>
      </c>
      <c r="C144" s="119">
        <f>SUM(C125,C129,C134,C139)</f>
        <v>3128562</v>
      </c>
      <c r="D144" s="119"/>
      <c r="E144" s="119">
        <f>SUM(E125,E129,E134,E139)</f>
        <v>3337943</v>
      </c>
      <c r="F144" s="119">
        <f>SUM(F125,F129,F134,F139)</f>
        <v>0</v>
      </c>
      <c r="G144" s="119">
        <f>SUM(G125,G129,G134,G139)</f>
        <v>0</v>
      </c>
      <c r="H144" s="37"/>
      <c r="I144" s="38"/>
      <c r="J144" s="38"/>
      <c r="K144" s="38"/>
    </row>
    <row r="145" spans="1:7" ht="15.75" x14ac:dyDescent="0.25">
      <c r="A145" s="85" t="s">
        <v>32</v>
      </c>
      <c r="B145" s="127" t="s">
        <v>337</v>
      </c>
      <c r="C145" s="119">
        <f>SUM(C124,C144)</f>
        <v>119324343</v>
      </c>
      <c r="D145" s="119"/>
      <c r="E145" s="119">
        <f>SUM(E124,E144)</f>
        <v>152811614</v>
      </c>
      <c r="F145" s="119">
        <f>SUM(F124,F144)</f>
        <v>20331006</v>
      </c>
      <c r="G145" s="119">
        <f>SUM(G124,G144)</f>
        <v>0</v>
      </c>
    </row>
    <row r="146" spans="1:7" ht="15.75" x14ac:dyDescent="0.25">
      <c r="A146" s="39"/>
      <c r="B146" s="132"/>
      <c r="C146" s="40"/>
      <c r="D146" s="40"/>
      <c r="E146" s="40"/>
      <c r="F146" s="40"/>
      <c r="G146" s="40"/>
    </row>
    <row r="147" spans="1:7" ht="15.75" x14ac:dyDescent="0.25">
      <c r="A147" s="147" t="s">
        <v>320</v>
      </c>
      <c r="B147" s="147"/>
      <c r="C147" s="120">
        <v>2</v>
      </c>
      <c r="D147" s="120"/>
      <c r="E147" s="120">
        <v>1</v>
      </c>
      <c r="F147" s="120">
        <v>1</v>
      </c>
      <c r="G147" s="120"/>
    </row>
    <row r="148" spans="1:7" ht="15.75" x14ac:dyDescent="0.25">
      <c r="A148" s="147" t="s">
        <v>321</v>
      </c>
      <c r="B148" s="147"/>
      <c r="C148" s="120">
        <v>4</v>
      </c>
      <c r="D148" s="120"/>
      <c r="E148" s="120">
        <v>4</v>
      </c>
      <c r="F148" s="120">
        <v>0</v>
      </c>
      <c r="G148" s="120"/>
    </row>
    <row r="149" spans="1:7" ht="15.75" x14ac:dyDescent="0.25">
      <c r="A149" s="41"/>
      <c r="B149" s="60"/>
      <c r="C149" s="42"/>
      <c r="D149" s="42"/>
      <c r="E149" s="42"/>
      <c r="F149" s="36"/>
      <c r="G149" s="36"/>
    </row>
    <row r="150" spans="1:7" ht="15.75" x14ac:dyDescent="0.25">
      <c r="A150" s="148" t="s">
        <v>322</v>
      </c>
      <c r="B150" s="148"/>
      <c r="C150" s="148"/>
      <c r="D150" s="148"/>
      <c r="E150" s="148"/>
      <c r="F150" s="148"/>
      <c r="G150" s="148"/>
    </row>
    <row r="151" spans="1:7" ht="15.75" x14ac:dyDescent="0.25">
      <c r="A151" s="144"/>
      <c r="B151" s="144"/>
      <c r="C151" s="121"/>
      <c r="D151" s="121"/>
      <c r="E151" s="121"/>
      <c r="F151" s="121"/>
      <c r="G151" s="121" t="s">
        <v>2</v>
      </c>
    </row>
    <row r="152" spans="1:7" s="33" customFormat="1" ht="31.5" x14ac:dyDescent="0.25">
      <c r="A152" s="111">
        <v>1</v>
      </c>
      <c r="B152" s="117" t="s">
        <v>323</v>
      </c>
      <c r="C152" s="112">
        <f>+C61-C124</f>
        <v>-10444015</v>
      </c>
      <c r="D152" s="112"/>
      <c r="E152" s="112">
        <f>+E61-E124</f>
        <v>-14731609</v>
      </c>
      <c r="F152" s="112">
        <f>+F61-F124</f>
        <v>-4821125</v>
      </c>
      <c r="G152" s="112">
        <f>+G61-G124</f>
        <v>0</v>
      </c>
    </row>
    <row r="153" spans="1:7" s="33" customFormat="1" ht="31.5" x14ac:dyDescent="0.25">
      <c r="A153" s="111" t="s">
        <v>13</v>
      </c>
      <c r="B153" s="117" t="s">
        <v>324</v>
      </c>
      <c r="C153" s="112">
        <f>+C84-C144</f>
        <v>9601608</v>
      </c>
      <c r="D153" s="112"/>
      <c r="E153" s="112">
        <f>+E84-E144</f>
        <v>13889202</v>
      </c>
      <c r="F153" s="112">
        <f>+F84-F144</f>
        <v>5663532</v>
      </c>
      <c r="G153" s="112">
        <f>+G84-G144</f>
        <v>0</v>
      </c>
    </row>
    <row r="154" spans="1:7" ht="15.75" x14ac:dyDescent="0.25">
      <c r="A154" s="39"/>
      <c r="B154" s="132"/>
      <c r="C154" s="40"/>
      <c r="D154" s="40"/>
      <c r="E154" s="40"/>
      <c r="F154" s="36"/>
      <c r="G154" s="36"/>
    </row>
  </sheetData>
  <mergeCells count="7">
    <mergeCell ref="A151:B151"/>
    <mergeCell ref="A3:B3"/>
    <mergeCell ref="A87:C87"/>
    <mergeCell ref="A88:B88"/>
    <mergeCell ref="A147:B147"/>
    <mergeCell ref="A148:B148"/>
    <mergeCell ref="A150:G150"/>
  </mergeCells>
  <printOptions horizontalCentered="1"/>
  <pageMargins left="0.19685039370078741" right="0.19685039370078741" top="0.74803149606299213" bottom="0.39370078740157483" header="0.55118110236220474" footer="0.31496062992125984"/>
  <pageSetup paperSize="9" scale="53" orientation="portrait" r:id="rId1"/>
  <headerFooter>
    <oddHeader>&amp;L&amp;"Times New Roman,Félkövér"2019. &amp;C&amp;"Times New Roman,Félkövér"Diósberény Község Önkormányzata&amp;R&amp;"Times New Roman,Félkövér dőlt"4. sz. melléklet</oddHeader>
  </headerFooter>
  <rowBreaks count="1" manualBreakCount="1">
    <brk id="85" max="6" man="1"/>
  </rowBreaks>
  <colBreaks count="1" manualBreakCount="1">
    <brk id="7" max="1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1.sz.mell. Működési mérleg</vt:lpstr>
      <vt:lpstr>2.sz.mell. Felhalmozási mérleg</vt:lpstr>
      <vt:lpstr>3.sz.mell. Kiemelt előirányzat.</vt:lpstr>
      <vt:lpstr>4.sz.mell. Köt.,Önk., Államig. </vt:lpstr>
      <vt:lpstr>'2.sz.mell. Felhalmozási mérleg'!Nyomtatási_terület</vt:lpstr>
      <vt:lpstr>'3.sz.mell. Kiemelt előirányzat.'!Nyomtatási_terület</vt:lpstr>
      <vt:lpstr>'4.sz.mell. Köt.,Önk., Államig.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2020-06-30T14:29:18Z</cp:lastPrinted>
  <dcterms:created xsi:type="dcterms:W3CDTF">2019-02-13T07:50:41Z</dcterms:created>
  <dcterms:modified xsi:type="dcterms:W3CDTF">2020-06-30T14:30:28Z</dcterms:modified>
</cp:coreProperties>
</file>