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05" yWindow="-105" windowWidth="23250" windowHeight="12570" activeTab="7"/>
  </bookViews>
  <sheets>
    <sheet name="1.melléklet" sheetId="4" r:id="rId1"/>
    <sheet name="2.melléklet" sheetId="5" r:id="rId2"/>
    <sheet name="3.melléklet" sheetId="6" r:id="rId3"/>
    <sheet name="4.melléklet" sheetId="7" r:id="rId4"/>
    <sheet name="5.melléklet" sheetId="8" r:id="rId5"/>
    <sheet name="6.melléklet" sheetId="9" r:id="rId6"/>
    <sheet name="7.melléklet" sheetId="10" r:id="rId7"/>
    <sheet name="8.melléklet" sheetId="11" r:id="rId8"/>
  </sheets>
  <externalReferences>
    <externalReference r:id="rId9"/>
  </externalReferences>
  <definedNames>
    <definedName name="_xlnm.Print_Area" localSheetId="0">'1.melléklet'!$A$3:$F$125</definedName>
    <definedName name="_xlnm.Print_Area" localSheetId="1">'2.melléklet'!$A$3:$F$97</definedName>
    <definedName name="_xlnm.Print_Area" localSheetId="4">'5.melléklet'!$A$3:$F$124</definedName>
    <definedName name="_xlnm.Print_Area" localSheetId="5">'6.melléklet'!$A$3:$F$97</definedName>
    <definedName name="_xlnm.Print_Area" localSheetId="7">'8.melléklet'!$A$2:$H$17</definedName>
  </definedNames>
  <calcPr calcId="125725"/>
</workbook>
</file>

<file path=xl/calcChain.xml><?xml version="1.0" encoding="utf-8"?>
<calcChain xmlns="http://schemas.openxmlformats.org/spreadsheetml/2006/main">
  <c r="C10" i="10"/>
  <c r="D123" i="8"/>
  <c r="E123"/>
  <c r="D99"/>
  <c r="E99"/>
  <c r="D96" i="9"/>
  <c r="E96"/>
  <c r="D89"/>
  <c r="E89"/>
  <c r="C83"/>
  <c r="C89" s="1"/>
  <c r="C96" s="1"/>
  <c r="D97"/>
  <c r="E97"/>
  <c r="C115" i="8"/>
  <c r="C27" i="10"/>
  <c r="C26"/>
  <c r="C23"/>
  <c r="C21"/>
  <c r="C14"/>
  <c r="C7"/>
  <c r="C19" i="8"/>
  <c r="F19" s="1"/>
  <c r="C13"/>
  <c r="F13" s="1"/>
  <c r="C7"/>
  <c r="C75" i="4"/>
  <c r="F95" i="9"/>
  <c r="F94"/>
  <c r="C93"/>
  <c r="F93" s="1"/>
  <c r="F92"/>
  <c r="C92"/>
  <c r="C91"/>
  <c r="F91" s="1"/>
  <c r="E90"/>
  <c r="D90"/>
  <c r="F88"/>
  <c r="E88"/>
  <c r="D88"/>
  <c r="C88"/>
  <c r="E87"/>
  <c r="D87"/>
  <c r="F86"/>
  <c r="E86"/>
  <c r="D86"/>
  <c r="C86"/>
  <c r="F85"/>
  <c r="E85"/>
  <c r="D85"/>
  <c r="C85"/>
  <c r="E84"/>
  <c r="D84"/>
  <c r="F83"/>
  <c r="F89" s="1"/>
  <c r="F96" s="1"/>
  <c r="C82"/>
  <c r="F82" s="1"/>
  <c r="F81"/>
  <c r="F80"/>
  <c r="F79"/>
  <c r="F78"/>
  <c r="C77"/>
  <c r="F77" s="1"/>
  <c r="C76"/>
  <c r="F76" s="1"/>
  <c r="C75"/>
  <c r="F75" s="1"/>
  <c r="C74"/>
  <c r="F74" s="1"/>
  <c r="C72"/>
  <c r="F72" s="1"/>
  <c r="C71"/>
  <c r="F71" s="1"/>
  <c r="C70"/>
  <c r="F70" s="1"/>
  <c r="E69"/>
  <c r="D69"/>
  <c r="E68"/>
  <c r="D68"/>
  <c r="E67"/>
  <c r="D67"/>
  <c r="C66"/>
  <c r="F66" s="1"/>
  <c r="F65"/>
  <c r="F64"/>
  <c r="F63"/>
  <c r="C62"/>
  <c r="F62" s="1"/>
  <c r="F61"/>
  <c r="F60"/>
  <c r="F59"/>
  <c r="F58"/>
  <c r="F57"/>
  <c r="F56"/>
  <c r="F55"/>
  <c r="F54"/>
  <c r="F53"/>
  <c r="D51"/>
  <c r="C51"/>
  <c r="F51" s="1"/>
  <c r="D50"/>
  <c r="D49"/>
  <c r="C49"/>
  <c r="F49" s="1"/>
  <c r="D48"/>
  <c r="C48"/>
  <c r="F48" s="1"/>
  <c r="D47"/>
  <c r="C47"/>
  <c r="F47" s="1"/>
  <c r="D46"/>
  <c r="C46"/>
  <c r="F46" s="1"/>
  <c r="D45"/>
  <c r="C45"/>
  <c r="F45" s="1"/>
  <c r="D44"/>
  <c r="D52" s="1"/>
  <c r="F44"/>
  <c r="D43"/>
  <c r="C43"/>
  <c r="F43" s="1"/>
  <c r="D42"/>
  <c r="F42"/>
  <c r="D41"/>
  <c r="C41"/>
  <c r="C39"/>
  <c r="F39" s="1"/>
  <c r="F37"/>
  <c r="C37"/>
  <c r="F36"/>
  <c r="C36"/>
  <c r="F35"/>
  <c r="C35"/>
  <c r="F34"/>
  <c r="C34"/>
  <c r="F33"/>
  <c r="C33"/>
  <c r="F32"/>
  <c r="C32"/>
  <c r="F31"/>
  <c r="C31"/>
  <c r="F30"/>
  <c r="C30"/>
  <c r="F29"/>
  <c r="F28"/>
  <c r="C28"/>
  <c r="F27"/>
  <c r="C27"/>
  <c r="F26"/>
  <c r="F25"/>
  <c r="C25"/>
  <c r="F24"/>
  <c r="C24"/>
  <c r="F23"/>
  <c r="C23"/>
  <c r="F22"/>
  <c r="C22"/>
  <c r="F21"/>
  <c r="C21"/>
  <c r="F19"/>
  <c r="F18"/>
  <c r="C18"/>
  <c r="F17"/>
  <c r="C17"/>
  <c r="F16"/>
  <c r="C16"/>
  <c r="F15"/>
  <c r="C15"/>
  <c r="F13"/>
  <c r="F12"/>
  <c r="F11"/>
  <c r="F10"/>
  <c r="F9"/>
  <c r="F8"/>
  <c r="C14"/>
  <c r="F14" s="1"/>
  <c r="C121" i="8"/>
  <c r="F121" s="1"/>
  <c r="C119"/>
  <c r="F119" s="1"/>
  <c r="C118"/>
  <c r="F118" s="1"/>
  <c r="C117"/>
  <c r="F117" s="1"/>
  <c r="C116"/>
  <c r="F116" s="1"/>
  <c r="F115"/>
  <c r="F114"/>
  <c r="C114"/>
  <c r="C113"/>
  <c r="F113" s="1"/>
  <c r="F112"/>
  <c r="C112"/>
  <c r="F111"/>
  <c r="C110"/>
  <c r="F110" s="1"/>
  <c r="C109"/>
  <c r="F109" s="1"/>
  <c r="C107"/>
  <c r="F107" s="1"/>
  <c r="C106"/>
  <c r="F106" s="1"/>
  <c r="C105"/>
  <c r="F105" s="1"/>
  <c r="C104"/>
  <c r="F104" s="1"/>
  <c r="C102"/>
  <c r="F102" s="1"/>
  <c r="C101"/>
  <c r="F101" s="1"/>
  <c r="F100"/>
  <c r="E98"/>
  <c r="D98"/>
  <c r="C98"/>
  <c r="F97"/>
  <c r="F96"/>
  <c r="F95"/>
  <c r="F94"/>
  <c r="F93"/>
  <c r="F92"/>
  <c r="F91"/>
  <c r="F90"/>
  <c r="F89"/>
  <c r="F87"/>
  <c r="C86"/>
  <c r="F86" s="1"/>
  <c r="C85"/>
  <c r="F85" s="1"/>
  <c r="F84"/>
  <c r="F82"/>
  <c r="C81"/>
  <c r="F81" s="1"/>
  <c r="C80"/>
  <c r="F80" s="1"/>
  <c r="F79"/>
  <c r="F78"/>
  <c r="C77"/>
  <c r="F77" s="1"/>
  <c r="C76"/>
  <c r="F76" s="1"/>
  <c r="E75"/>
  <c r="D74"/>
  <c r="D75" s="1"/>
  <c r="C73"/>
  <c r="F73" s="1"/>
  <c r="C72"/>
  <c r="F72" s="1"/>
  <c r="C71"/>
  <c r="F71" s="1"/>
  <c r="C70"/>
  <c r="F70" s="1"/>
  <c r="C69"/>
  <c r="F69" s="1"/>
  <c r="F68"/>
  <c r="C67"/>
  <c r="F67" s="1"/>
  <c r="F66"/>
  <c r="C66"/>
  <c r="C65"/>
  <c r="F65" s="1"/>
  <c r="F64"/>
  <c r="C64"/>
  <c r="C63"/>
  <c r="F63" s="1"/>
  <c r="F62"/>
  <c r="C61"/>
  <c r="F61" s="1"/>
  <c r="C59"/>
  <c r="C60" s="1"/>
  <c r="F60" s="1"/>
  <c r="F58"/>
  <c r="F57"/>
  <c r="F56"/>
  <c r="F55"/>
  <c r="F54"/>
  <c r="F53"/>
  <c r="F52"/>
  <c r="C49"/>
  <c r="F49" s="1"/>
  <c r="C48"/>
  <c r="F48" s="1"/>
  <c r="F47"/>
  <c r="C46"/>
  <c r="F46" s="1"/>
  <c r="C45"/>
  <c r="F45" s="1"/>
  <c r="C43"/>
  <c r="F43" s="1"/>
  <c r="C42"/>
  <c r="F42" s="1"/>
  <c r="C40"/>
  <c r="F40" s="1"/>
  <c r="C39"/>
  <c r="F39" s="1"/>
  <c r="C38"/>
  <c r="F38" s="1"/>
  <c r="F37"/>
  <c r="C36"/>
  <c r="F36" s="1"/>
  <c r="C35"/>
  <c r="F35" s="1"/>
  <c r="C34"/>
  <c r="F34" s="1"/>
  <c r="C33"/>
  <c r="F33" s="1"/>
  <c r="C32"/>
  <c r="F32" s="1"/>
  <c r="C31"/>
  <c r="F31" s="1"/>
  <c r="F29"/>
  <c r="F28"/>
  <c r="F27"/>
  <c r="C27"/>
  <c r="C30" s="1"/>
  <c r="F30" s="1"/>
  <c r="F26"/>
  <c r="F23"/>
  <c r="F22"/>
  <c r="C21"/>
  <c r="C24" s="1"/>
  <c r="C18"/>
  <c r="F18" s="1"/>
  <c r="C17"/>
  <c r="F17" s="1"/>
  <c r="F16"/>
  <c r="C15"/>
  <c r="F15" s="1"/>
  <c r="C14"/>
  <c r="F14" s="1"/>
  <c r="C12"/>
  <c r="F12" s="1"/>
  <c r="C11"/>
  <c r="F11" s="1"/>
  <c r="C10"/>
  <c r="F10" s="1"/>
  <c r="F9"/>
  <c r="C8"/>
  <c r="F8" s="1"/>
  <c r="F7"/>
  <c r="D97" i="7"/>
  <c r="C97"/>
  <c r="F97" s="1"/>
  <c r="D90"/>
  <c r="C90"/>
  <c r="F87"/>
  <c r="F80"/>
  <c r="E20"/>
  <c r="E68" s="1"/>
  <c r="D20"/>
  <c r="D68" s="1"/>
  <c r="D98" s="1"/>
  <c r="C20"/>
  <c r="C68" s="1"/>
  <c r="F19"/>
  <c r="F20" s="1"/>
  <c r="F122" i="6"/>
  <c r="C121"/>
  <c r="F121" s="1"/>
  <c r="F120"/>
  <c r="F119"/>
  <c r="F118"/>
  <c r="F117"/>
  <c r="C116"/>
  <c r="C123" s="1"/>
  <c r="F123" s="1"/>
  <c r="F115"/>
  <c r="F114"/>
  <c r="F113"/>
  <c r="F112"/>
  <c r="F111"/>
  <c r="F110"/>
  <c r="F109"/>
  <c r="F108"/>
  <c r="F107"/>
  <c r="F106"/>
  <c r="F105"/>
  <c r="F104"/>
  <c r="F103"/>
  <c r="F102"/>
  <c r="F101"/>
  <c r="F99"/>
  <c r="F98"/>
  <c r="F97"/>
  <c r="F96"/>
  <c r="F95"/>
  <c r="F94"/>
  <c r="F93"/>
  <c r="F92"/>
  <c r="F91"/>
  <c r="F90"/>
  <c r="F89"/>
  <c r="F88"/>
  <c r="F87"/>
  <c r="F86"/>
  <c r="F85"/>
  <c r="C84"/>
  <c r="F84" s="1"/>
  <c r="F83"/>
  <c r="F82"/>
  <c r="F81"/>
  <c r="F80"/>
  <c r="F79"/>
  <c r="F78"/>
  <c r="F77"/>
  <c r="F76"/>
  <c r="F75"/>
  <c r="F74"/>
  <c r="F73"/>
  <c r="F72"/>
  <c r="F71"/>
  <c r="F70"/>
  <c r="F69"/>
  <c r="F68"/>
  <c r="F67"/>
  <c r="F66"/>
  <c r="F65"/>
  <c r="F64"/>
  <c r="F63"/>
  <c r="F62"/>
  <c r="F61"/>
  <c r="F60"/>
  <c r="F59"/>
  <c r="F58"/>
  <c r="F57"/>
  <c r="F56"/>
  <c r="F55"/>
  <c r="F54"/>
  <c r="F53"/>
  <c r="E51"/>
  <c r="D51"/>
  <c r="C51"/>
  <c r="F50"/>
  <c r="F49"/>
  <c r="F48"/>
  <c r="F47"/>
  <c r="F46"/>
  <c r="E45"/>
  <c r="D45"/>
  <c r="C45"/>
  <c r="F45" s="1"/>
  <c r="F44"/>
  <c r="F43"/>
  <c r="E42"/>
  <c r="D42"/>
  <c r="C42"/>
  <c r="F42" s="1"/>
  <c r="F41"/>
  <c r="F40"/>
  <c r="F39"/>
  <c r="F38"/>
  <c r="F37"/>
  <c r="F36"/>
  <c r="F35"/>
  <c r="E34"/>
  <c r="D34"/>
  <c r="C34"/>
  <c r="F33"/>
  <c r="F32"/>
  <c r="E31"/>
  <c r="D31"/>
  <c r="C31"/>
  <c r="F30"/>
  <c r="F29"/>
  <c r="F28"/>
  <c r="F27"/>
  <c r="D26"/>
  <c r="C25"/>
  <c r="F25" s="1"/>
  <c r="F24"/>
  <c r="F23"/>
  <c r="F22"/>
  <c r="E21"/>
  <c r="E26" s="1"/>
  <c r="D21"/>
  <c r="C21"/>
  <c r="F21" s="1"/>
  <c r="F20"/>
  <c r="F19"/>
  <c r="F18"/>
  <c r="F17"/>
  <c r="F16"/>
  <c r="F15"/>
  <c r="F14"/>
  <c r="F13"/>
  <c r="F12"/>
  <c r="F11"/>
  <c r="F10"/>
  <c r="F9"/>
  <c r="F8"/>
  <c r="F95" i="5"/>
  <c r="F94"/>
  <c r="F93"/>
  <c r="F92"/>
  <c r="F91"/>
  <c r="F90"/>
  <c r="F89"/>
  <c r="F88"/>
  <c r="F87"/>
  <c r="F86"/>
  <c r="F85"/>
  <c r="F84"/>
  <c r="C83"/>
  <c r="F83" s="1"/>
  <c r="F82"/>
  <c r="F81"/>
  <c r="F80"/>
  <c r="F79"/>
  <c r="F78"/>
  <c r="F77"/>
  <c r="F76"/>
  <c r="F75"/>
  <c r="F74"/>
  <c r="F73"/>
  <c r="C73"/>
  <c r="F72"/>
  <c r="F71"/>
  <c r="F70"/>
  <c r="E69"/>
  <c r="D69"/>
  <c r="E68"/>
  <c r="E67"/>
  <c r="C66"/>
  <c r="F66" s="1"/>
  <c r="F65"/>
  <c r="F64"/>
  <c r="F63"/>
  <c r="C62"/>
  <c r="F62" s="1"/>
  <c r="F61"/>
  <c r="F60"/>
  <c r="F59"/>
  <c r="F58"/>
  <c r="F57"/>
  <c r="F56"/>
  <c r="F55"/>
  <c r="F54"/>
  <c r="F53"/>
  <c r="D52"/>
  <c r="D68" s="1"/>
  <c r="C52"/>
  <c r="F51"/>
  <c r="F49"/>
  <c r="F48"/>
  <c r="F47"/>
  <c r="F46"/>
  <c r="F45"/>
  <c r="F44"/>
  <c r="F43"/>
  <c r="F42"/>
  <c r="F41"/>
  <c r="F39"/>
  <c r="C38"/>
  <c r="C40" s="1"/>
  <c r="F40" s="1"/>
  <c r="F37"/>
  <c r="F36"/>
  <c r="F35"/>
  <c r="F34"/>
  <c r="F33"/>
  <c r="F32"/>
  <c r="F31"/>
  <c r="F30"/>
  <c r="F29"/>
  <c r="F28"/>
  <c r="F27"/>
  <c r="F26"/>
  <c r="F25"/>
  <c r="F24"/>
  <c r="F23"/>
  <c r="F22"/>
  <c r="F21"/>
  <c r="F19"/>
  <c r="F18"/>
  <c r="F17"/>
  <c r="F16"/>
  <c r="F15"/>
  <c r="C14"/>
  <c r="C20" s="1"/>
  <c r="C13" i="10" s="1"/>
  <c r="F13" i="5"/>
  <c r="F12"/>
  <c r="F11"/>
  <c r="F10"/>
  <c r="F9"/>
  <c r="F8"/>
  <c r="E124" i="4"/>
  <c r="F122"/>
  <c r="C121"/>
  <c r="F121" s="1"/>
  <c r="F120"/>
  <c r="F119"/>
  <c r="F118"/>
  <c r="F117"/>
  <c r="F115"/>
  <c r="F114"/>
  <c r="F113"/>
  <c r="F112"/>
  <c r="F111"/>
  <c r="F110"/>
  <c r="C109"/>
  <c r="F109" s="1"/>
  <c r="F108"/>
  <c r="F107"/>
  <c r="F106"/>
  <c r="F105"/>
  <c r="C104"/>
  <c r="F104" s="1"/>
  <c r="F103"/>
  <c r="F102"/>
  <c r="F101"/>
  <c r="E99"/>
  <c r="D99"/>
  <c r="F98"/>
  <c r="F97"/>
  <c r="F96"/>
  <c r="F95"/>
  <c r="F94"/>
  <c r="F93"/>
  <c r="F92"/>
  <c r="F91"/>
  <c r="F90"/>
  <c r="C89"/>
  <c r="F89" s="1"/>
  <c r="F88"/>
  <c r="F87"/>
  <c r="F86"/>
  <c r="F85"/>
  <c r="C84"/>
  <c r="F83"/>
  <c r="F82"/>
  <c r="F81"/>
  <c r="F80"/>
  <c r="F79"/>
  <c r="F78"/>
  <c r="F77"/>
  <c r="E76"/>
  <c r="D75"/>
  <c r="D76" s="1"/>
  <c r="D100" s="1"/>
  <c r="D124" s="1"/>
  <c r="F74"/>
  <c r="F73"/>
  <c r="F72"/>
  <c r="F71"/>
  <c r="F70"/>
  <c r="F69"/>
  <c r="F68"/>
  <c r="F67"/>
  <c r="F66"/>
  <c r="F65"/>
  <c r="F64"/>
  <c r="F63"/>
  <c r="F62"/>
  <c r="C61"/>
  <c r="F61" s="1"/>
  <c r="F60"/>
  <c r="F59"/>
  <c r="F58"/>
  <c r="F57"/>
  <c r="F56"/>
  <c r="F55"/>
  <c r="F54"/>
  <c r="F53"/>
  <c r="C51"/>
  <c r="F51" s="1"/>
  <c r="F50"/>
  <c r="F49"/>
  <c r="F48"/>
  <c r="F47"/>
  <c r="F46"/>
  <c r="C45"/>
  <c r="F45" s="1"/>
  <c r="F44"/>
  <c r="F43"/>
  <c r="C42"/>
  <c r="F42" s="1"/>
  <c r="F41"/>
  <c r="F40"/>
  <c r="F39"/>
  <c r="F38"/>
  <c r="F37"/>
  <c r="F36"/>
  <c r="F35"/>
  <c r="C34"/>
  <c r="F34" s="1"/>
  <c r="F33"/>
  <c r="F32"/>
  <c r="C31"/>
  <c r="F31" s="1"/>
  <c r="F30"/>
  <c r="F29"/>
  <c r="F28"/>
  <c r="F27"/>
  <c r="C25"/>
  <c r="F25" s="1"/>
  <c r="F24"/>
  <c r="F23"/>
  <c r="F22"/>
  <c r="C21"/>
  <c r="F21" s="1"/>
  <c r="F20"/>
  <c r="F19"/>
  <c r="F18"/>
  <c r="F17"/>
  <c r="F16"/>
  <c r="F15"/>
  <c r="F14"/>
  <c r="F13"/>
  <c r="F12"/>
  <c r="F11"/>
  <c r="F10"/>
  <c r="F9"/>
  <c r="F8"/>
  <c r="C52" i="6" l="1"/>
  <c r="F59" i="8"/>
  <c r="F75" i="4"/>
  <c r="C74" i="8"/>
  <c r="F74" s="1"/>
  <c r="C9" i="10"/>
  <c r="C22"/>
  <c r="C24" s="1"/>
  <c r="C98" i="7"/>
  <c r="F98" s="1"/>
  <c r="C52" i="9"/>
  <c r="F52" s="1"/>
  <c r="F97" s="1"/>
  <c r="C16" i="10"/>
  <c r="D52" i="6"/>
  <c r="D100" s="1"/>
  <c r="D124" s="1"/>
  <c r="F51"/>
  <c r="C99" i="4"/>
  <c r="F69" i="5"/>
  <c r="F52"/>
  <c r="E52" i="6"/>
  <c r="E100" s="1"/>
  <c r="E124" s="1"/>
  <c r="F34"/>
  <c r="F90" i="7"/>
  <c r="F69" i="9"/>
  <c r="C38"/>
  <c r="C40" s="1"/>
  <c r="F40" s="1"/>
  <c r="C20"/>
  <c r="F20" s="1"/>
  <c r="C26" i="6"/>
  <c r="F84" i="4"/>
  <c r="F99" s="1"/>
  <c r="F38" i="9"/>
  <c r="F41"/>
  <c r="C69"/>
  <c r="C73"/>
  <c r="F73" s="1"/>
  <c r="F24" i="8"/>
  <c r="C20"/>
  <c r="F20" s="1"/>
  <c r="C41"/>
  <c r="F41" s="1"/>
  <c r="C44"/>
  <c r="F44" s="1"/>
  <c r="C50"/>
  <c r="C83"/>
  <c r="F83" s="1"/>
  <c r="C88"/>
  <c r="C103"/>
  <c r="F103" s="1"/>
  <c r="C108"/>
  <c r="F108" s="1"/>
  <c r="C120"/>
  <c r="F21"/>
  <c r="F68" i="7"/>
  <c r="F50"/>
  <c r="C50"/>
  <c r="F52" i="6"/>
  <c r="F31"/>
  <c r="F116"/>
  <c r="C68" i="5"/>
  <c r="C67"/>
  <c r="F20"/>
  <c r="C69"/>
  <c r="C96"/>
  <c r="F14"/>
  <c r="F38"/>
  <c r="D67"/>
  <c r="D97" s="1"/>
  <c r="C26" i="4"/>
  <c r="C52"/>
  <c r="C116"/>
  <c r="F52" l="1"/>
  <c r="C8" i="10"/>
  <c r="F88" i="8"/>
  <c r="F98" s="1"/>
  <c r="F26" i="4"/>
  <c r="C6" i="10"/>
  <c r="C97" i="9"/>
  <c r="C18" i="10"/>
  <c r="C29"/>
  <c r="C30" s="1"/>
  <c r="C67" i="9"/>
  <c r="C100" i="6"/>
  <c r="C124" s="1"/>
  <c r="F124" s="1"/>
  <c r="F26"/>
  <c r="C76" i="4"/>
  <c r="C100" s="1"/>
  <c r="F100" s="1"/>
  <c r="F120" i="8"/>
  <c r="C122"/>
  <c r="F122" s="1"/>
  <c r="F50"/>
  <c r="C51"/>
  <c r="C25"/>
  <c r="F100" i="6"/>
  <c r="F96" i="5"/>
  <c r="C97"/>
  <c r="F97" s="1"/>
  <c r="F68"/>
  <c r="F67"/>
  <c r="C123" i="4"/>
  <c r="F116"/>
  <c r="F25" i="8" l="1"/>
  <c r="C123"/>
  <c r="C99"/>
  <c r="C12" i="10"/>
  <c r="C19" s="1"/>
  <c r="F76" i="4"/>
  <c r="F51" i="8"/>
  <c r="F75" s="1"/>
  <c r="C75"/>
  <c r="C124" i="4"/>
  <c r="F123"/>
  <c r="F124" s="1"/>
  <c r="F123" i="8" l="1"/>
  <c r="F99"/>
</calcChain>
</file>

<file path=xl/sharedStrings.xml><?xml version="1.0" encoding="utf-8"?>
<sst xmlns="http://schemas.openxmlformats.org/spreadsheetml/2006/main" count="1349" uniqueCount="466">
  <si>
    <t>Vasszécseny Község Önkormányzata   kötelező, önként vállalt és államigazgatási feladatai 2020. évben</t>
  </si>
  <si>
    <t>Kiadások ( Ft)</t>
  </si>
  <si>
    <t>VASSZÉCSENY KÖZSÉG ÖNKORMÁNYZATA  ELŐIRÁNYZATOK</t>
  </si>
  <si>
    <t>forint</t>
  </si>
  <si>
    <t>Rovat megnevezése</t>
  </si>
  <si>
    <t>Rovat-szám</t>
  </si>
  <si>
    <t>kötelező feladatok</t>
  </si>
  <si>
    <t>önként vállalt feladatok</t>
  </si>
  <si>
    <t xml:space="preserve">állami (államigazgatási) feladatok </t>
  </si>
  <si>
    <t>ÖSSZESEN</t>
  </si>
  <si>
    <t>Törvény szerinti illetmények, munkabérek</t>
  </si>
  <si>
    <t>K1101</t>
  </si>
  <si>
    <t>Normatív jutalmak</t>
  </si>
  <si>
    <t>K1102</t>
  </si>
  <si>
    <t>Céljuttatás, projektprémium</t>
  </si>
  <si>
    <t>K1103</t>
  </si>
  <si>
    <t>Készenléti, ügyeleti, helyettesítési díj, túlóra, túlszolgálat</t>
  </si>
  <si>
    <t>K1104</t>
  </si>
  <si>
    <t>Végkielégítés</t>
  </si>
  <si>
    <t>K1105</t>
  </si>
  <si>
    <t>Jubileumi jutalom</t>
  </si>
  <si>
    <t>K1106</t>
  </si>
  <si>
    <t>Béren kívüli juttatások</t>
  </si>
  <si>
    <t>K1107</t>
  </si>
  <si>
    <t>Ruházati költségtérítés</t>
  </si>
  <si>
    <t>K1108</t>
  </si>
  <si>
    <t>Közlekedési költségtérítés</t>
  </si>
  <si>
    <t>K1109</t>
  </si>
  <si>
    <t>Egyéb költségtérítések</t>
  </si>
  <si>
    <t>K1110</t>
  </si>
  <si>
    <t>Lakhatási támogatások</t>
  </si>
  <si>
    <t>K1111</t>
  </si>
  <si>
    <t>Szociális támogatások</t>
  </si>
  <si>
    <t>K1112</t>
  </si>
  <si>
    <t>Foglalkoztatottak egyéb személyi juttatásai</t>
  </si>
  <si>
    <t>K1113</t>
  </si>
  <si>
    <t xml:space="preserve">Foglalkoztatottak személyi juttatásai </t>
  </si>
  <si>
    <t>K11</t>
  </si>
  <si>
    <t>Választott tisztségviselők juttatásai</t>
  </si>
  <si>
    <t>K121</t>
  </si>
  <si>
    <t>Munkavégzésre irányuló egyéb jogviszonyban nem saját foglalkoztatottnak fizetett juttatások</t>
  </si>
  <si>
    <t>K122</t>
  </si>
  <si>
    <t>Egyéb külső személyi juttatások</t>
  </si>
  <si>
    <t>K123</t>
  </si>
  <si>
    <t xml:space="preserve">Külső személyi juttatások </t>
  </si>
  <si>
    <t>K12</t>
  </si>
  <si>
    <t xml:space="preserve">Személyi juttatások </t>
  </si>
  <si>
    <t>K1</t>
  </si>
  <si>
    <t xml:space="preserve">Munkaadókat terhelő járulékok és szociális hozzájárulási adó                                                                            </t>
  </si>
  <si>
    <t>K2</t>
  </si>
  <si>
    <t>Szakmai anyagok beszerzése</t>
  </si>
  <si>
    <t>K311</t>
  </si>
  <si>
    <t>Üzemeltetési anyagok beszerzése</t>
  </si>
  <si>
    <t>K312</t>
  </si>
  <si>
    <t>Árubeszerzés</t>
  </si>
  <si>
    <t>K313</t>
  </si>
  <si>
    <t xml:space="preserve">Készletbeszerzés </t>
  </si>
  <si>
    <t>K31</t>
  </si>
  <si>
    <t>Informatikai szolgáltatások igénybevétele</t>
  </si>
  <si>
    <t>K321</t>
  </si>
  <si>
    <t>Egyéb kommunikációs szolgáltatások</t>
  </si>
  <si>
    <t>K322</t>
  </si>
  <si>
    <t xml:space="preserve">Kommunikációs szolgáltatások </t>
  </si>
  <si>
    <t>K32</t>
  </si>
  <si>
    <t>Közüzemi díjak</t>
  </si>
  <si>
    <t>K331</t>
  </si>
  <si>
    <t>Vásárolt élelmezés</t>
  </si>
  <si>
    <t>K332</t>
  </si>
  <si>
    <t>Bérleti és lízing díjak</t>
  </si>
  <si>
    <t>K333</t>
  </si>
  <si>
    <t>Karbantartási, kisjavítási szolgáltatások</t>
  </si>
  <si>
    <t>K334</t>
  </si>
  <si>
    <t>Közvetített szolgáltatások</t>
  </si>
  <si>
    <t>K335</t>
  </si>
  <si>
    <t xml:space="preserve">Szakmai tevékenységet segítő szolgáltatások </t>
  </si>
  <si>
    <t>K336</t>
  </si>
  <si>
    <t>Egyéb szolgáltatások</t>
  </si>
  <si>
    <t>K337</t>
  </si>
  <si>
    <t xml:space="preserve">Szolgáltatási kiadások </t>
  </si>
  <si>
    <t>K33</t>
  </si>
  <si>
    <t>Kiküldetések kiadásai</t>
  </si>
  <si>
    <t>K341</t>
  </si>
  <si>
    <t>Reklám- és propagandakiadások</t>
  </si>
  <si>
    <t>K342</t>
  </si>
  <si>
    <t xml:space="preserve">Kiküldetések, reklám- és propagandakiadások </t>
  </si>
  <si>
    <t>K34</t>
  </si>
  <si>
    <t>Működési célú előzetesen felszámított általános forgalmi adó</t>
  </si>
  <si>
    <t>K351</t>
  </si>
  <si>
    <t xml:space="preserve">Fizetendő általános forgalmi adó </t>
  </si>
  <si>
    <t>K352</t>
  </si>
  <si>
    <t xml:space="preserve">Kamatkiadások </t>
  </si>
  <si>
    <t>K353</t>
  </si>
  <si>
    <t>Egyéb pénzügyi műveletek kiadásai</t>
  </si>
  <si>
    <t>K354</t>
  </si>
  <si>
    <t>Egyéb dologi kiadások</t>
  </si>
  <si>
    <t>K355</t>
  </si>
  <si>
    <t xml:space="preserve">Különféle befizetések és egyéb dologi kiadások </t>
  </si>
  <si>
    <t>K35</t>
  </si>
  <si>
    <t xml:space="preserve">Dologi kiadások </t>
  </si>
  <si>
    <t>K3</t>
  </si>
  <si>
    <t>Társadalombiztosítási ellátások</t>
  </si>
  <si>
    <t>K41</t>
  </si>
  <si>
    <t>Családi támogatások</t>
  </si>
  <si>
    <t>K42</t>
  </si>
  <si>
    <t>Pénzbeli kárpótlások, kártérítések</t>
  </si>
  <si>
    <t>K43</t>
  </si>
  <si>
    <t>Betegséggel kapcsolatos (nem társadalombiztosítási) ellátások</t>
  </si>
  <si>
    <t>K44</t>
  </si>
  <si>
    <t>Foglalkoztatással, munkanélküliséggel kapcsolatos ellátások</t>
  </si>
  <si>
    <t>K45</t>
  </si>
  <si>
    <t>Lakhatással kapcsolatos ellátások</t>
  </si>
  <si>
    <t>K46</t>
  </si>
  <si>
    <t>Intézményi ellátottak pénzbeli juttatásai</t>
  </si>
  <si>
    <t>K47</t>
  </si>
  <si>
    <t>Egyéb nem intézményi ellátások</t>
  </si>
  <si>
    <t>K48</t>
  </si>
  <si>
    <t xml:space="preserve">Ellátottak pénzbeli juttatásai </t>
  </si>
  <si>
    <t>K4</t>
  </si>
  <si>
    <t>Nemzetközi kötelezettségek</t>
  </si>
  <si>
    <t>K501</t>
  </si>
  <si>
    <t>Elvonások és befizetések</t>
  </si>
  <si>
    <t>K502</t>
  </si>
  <si>
    <t>Működési célú garancia- és kezességvállalásból származó kifizetés államháztartáson belülre</t>
  </si>
  <si>
    <t>K503</t>
  </si>
  <si>
    <t>Működési célú visszatérítendő támogatások, kölcsönök nyújtása államháztartáson belülre</t>
  </si>
  <si>
    <t>K504</t>
  </si>
  <si>
    <t>Működési célú visszatérítendő támogatások, kölcsönök törlesztése államháztartáson belülre</t>
  </si>
  <si>
    <t>K505</t>
  </si>
  <si>
    <t>Egyéb működési célú támogatások államháztartáson belülre</t>
  </si>
  <si>
    <t>K506</t>
  </si>
  <si>
    <t>Működési célú garancia- és kezességvállalásból származó kifizetés államháztartáson kívülre</t>
  </si>
  <si>
    <t>K507</t>
  </si>
  <si>
    <t>Működési célú visszatérítendő támogatások, kölcsönök nyújtása államháztartáson kívülre</t>
  </si>
  <si>
    <t>K508</t>
  </si>
  <si>
    <t>Árkiegészítések, ártámogatások</t>
  </si>
  <si>
    <t>K509</t>
  </si>
  <si>
    <t>Kamattámogatások</t>
  </si>
  <si>
    <t>K510</t>
  </si>
  <si>
    <t>Egyéb működési célú támogatások államháztartáson kívülre</t>
  </si>
  <si>
    <t>K511</t>
  </si>
  <si>
    <t>Tartalékok-általános</t>
  </si>
  <si>
    <t>K512</t>
  </si>
  <si>
    <t>Tartalékok-cél</t>
  </si>
  <si>
    <t xml:space="preserve">Egyéb működési célú kiadások </t>
  </si>
  <si>
    <t>K5</t>
  </si>
  <si>
    <t>Működési költségvetés előirányzat csoport</t>
  </si>
  <si>
    <t>Immateriális javak beszerzése, létesítése</t>
  </si>
  <si>
    <t>K61</t>
  </si>
  <si>
    <t>Ingatlanok beszerzése, létesítése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</si>
  <si>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</si>
  <si>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</si>
  <si>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</si>
  <si>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</si>
  <si>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</si>
  <si>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</si>
  <si>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</si>
  <si>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</si>
  <si>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</si>
  <si>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</si>
  <si>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</si>
  <si>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 xml:space="preserve">Beruházások 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</si>
  <si>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</si>
  <si>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</si>
  <si>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</si>
  <si>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</si>
  <si>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</si>
  <si>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</si>
  <si>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</si>
  <si>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</si>
  <si>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</si>
  <si>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 xml:space="preserve">Felújítások </t>
  </si>
  <si>
    <t>K7</t>
  </si>
  <si>
    <t>Felhalmozási célú garancia- és kezességvállalásból származó kifizetés államháztartáson belülre</t>
  </si>
  <si>
    <t>K81</t>
  </si>
  <si>
    <t>Felhalmozási célú visszatérítendő támogatások, kölcsönök nyújtása államháztartáson belülre</t>
  </si>
  <si>
    <t>K82</t>
  </si>
  <si>
    <t>Felhalmozási célú visszatérítendő támogatások, kölcsönök törlesztése államháztartáson belülre</t>
  </si>
  <si>
    <t>K83</t>
  </si>
  <si>
    <t>Egyéb felhalmozási célú támogatások államháztartáson belülre</t>
  </si>
  <si>
    <t>K84</t>
  </si>
  <si>
    <t>Felhalmozási célú garancia- és kezességvállalásból származó kifizetés államháztartáson kívülre</t>
  </si>
  <si>
    <t>K85</t>
  </si>
  <si>
    <t>Felhalmozási célú visszatérítendő támogatások, kölcsönök nyújtása államháztartáson kívülre</t>
  </si>
  <si>
    <t>K86</t>
  </si>
  <si>
    <t>Lakástámogatás</t>
  </si>
  <si>
    <t>K87</t>
  </si>
  <si>
    <t xml:space="preserve">Egyéb felhalmozási célú támogatások államháztartáson kívülre </t>
  </si>
  <si>
    <t>K88</t>
  </si>
  <si>
    <t xml:space="preserve">Egyéb felhalmozási célú kiadások </t>
  </si>
  <si>
    <t>K8</t>
  </si>
  <si>
    <t>Felhalmozási költségvetés előiányzat csoport</t>
  </si>
  <si>
    <t xml:space="preserve">Költségvetési kiadások </t>
  </si>
  <si>
    <t>K1-K8</t>
  </si>
  <si>
    <t xml:space="preserve">Hosszú lejáratú hitelek, kölcsönök törlesztése </t>
  </si>
  <si>
    <t>K9111</t>
  </si>
  <si>
    <t>Likviditási célú hitelek, kölcsönök törlesztése pénzügyi vállalkozásnak</t>
  </si>
  <si>
    <t>K9112</t>
  </si>
  <si>
    <t xml:space="preserve">Rövid lejáratú hitelek, kölcsönök törlesztése </t>
  </si>
  <si>
    <t>K9113</t>
  </si>
  <si>
    <t xml:space="preserve">Hitel-, kölcsöntörlesztés államháztartáson kívülre </t>
  </si>
  <si>
    <t>K911</t>
  </si>
  <si>
    <t>Forgatási célú belföldi értékpapírok vásárlása</t>
  </si>
  <si>
    <t>K9121</t>
  </si>
  <si>
    <t>Forgatási célú belföldi értékpapírok beváltása</t>
  </si>
  <si>
    <t>K9122</t>
  </si>
  <si>
    <t>Befektetési célú belföldi értékpapírok vásárlása</t>
  </si>
  <si>
    <t>K9123</t>
  </si>
  <si>
    <t>Befektetési célú belföldi értékpapírok beváltása</t>
  </si>
  <si>
    <t>K9124</t>
  </si>
  <si>
    <t xml:space="preserve">Belföldi értékpapírok kiadásai 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</si>
  <si>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</si>
  <si>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</si>
  <si>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</si>
  <si>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</si>
  <si>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</si>
  <si>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</si>
  <si>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</si>
  <si>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Pénzeszközök 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</si>
  <si>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</si>
  <si>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</si>
  <si>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</si>
  <si>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</si>
  <si>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</si>
  <si>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 xml:space="preserve">Belföldi finanszírozás kiadásai 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</si>
  <si>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</si>
  <si>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</si>
  <si>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</si>
  <si>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</si>
  <si>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</si>
  <si>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Külföldi értékpapírok beváltása</t>
  </si>
  <si>
    <t>K923</t>
  </si>
  <si>
    <t>Külföldi hitelek, kölcsönök törlesztése</t>
  </si>
  <si>
    <t>K924</t>
  </si>
  <si>
    <t xml:space="preserve">Külföldi finanszírozás kiadásai </t>
  </si>
  <si>
    <t>K92</t>
  </si>
  <si>
    <t>Adóssághoz nem kapcsolódó származékos ügyletek kiadásai</t>
  </si>
  <si>
    <t>K93</t>
  </si>
  <si>
    <t xml:space="preserve">Finanszírozási kiadások </t>
  </si>
  <si>
    <t>K9</t>
  </si>
  <si>
    <t>KIADÁSOK ÖSSZESEN (K1-K9)</t>
  </si>
  <si>
    <t>Bevételek ( Ft)</t>
  </si>
  <si>
    <t>Rovat-
szám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</si>
  <si>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</si>
  <si>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</si>
  <si>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</si>
  <si>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</si>
  <si>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 és gyermekjóléti  feladatainak támogatása</t>
  </si>
  <si>
    <t>B113</t>
  </si>
  <si>
    <t>Települési önkormányzatok kulturális feladatainak támogatása</t>
  </si>
  <si>
    <t>B114</t>
  </si>
  <si>
    <t>Működési célú központosított előirányzatok</t>
  </si>
  <si>
    <t>B115</t>
  </si>
  <si>
    <t>Helyi önkormányzatok kiegészítő támogatásai</t>
  </si>
  <si>
    <t>B116</t>
  </si>
  <si>
    <t xml:space="preserve">Önkormányzatok működési támogatásai 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</si>
  <si>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</si>
  <si>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</si>
  <si>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</si>
  <si>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</si>
  <si>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</si>
  <si>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Működési célú visszatérítendő támogatások, kölcsönök visszatérülése államháztartáson belülről</t>
  </si>
  <si>
    <t>B14</t>
  </si>
  <si>
    <t>Működési célú visszatérítendő támogatások, kölcsönök igénybevétele államháztartáson belülről</t>
  </si>
  <si>
    <t>B15</t>
  </si>
  <si>
    <t>Egyéb működési célú támogatások bevételei államháztartáson belülről</t>
  </si>
  <si>
    <t>B16</t>
  </si>
  <si>
    <t>Működési célú támogatások államháztartáson belülről</t>
  </si>
  <si>
    <t>B1</t>
  </si>
  <si>
    <t>Felhalmozási célú önkormányzati támogatások</t>
  </si>
  <si>
    <t>B21</t>
  </si>
  <si>
    <t>Felhalmozási célú garancia- és kezességvállalásból származó megtérülések államháztartáson belülről</t>
  </si>
  <si>
    <t>B22</t>
  </si>
  <si>
    <t>Felhalmozási célú visszatérítendő támogatások, kölcsönök visszatérülése államháztartáson belülről</t>
  </si>
  <si>
    <t>B23</t>
  </si>
  <si>
    <t>Felhalmozási célú visszatérítendő támogatások, kölcsönök igénybevétele államháztartáson belülről</t>
  </si>
  <si>
    <t>B24</t>
  </si>
  <si>
    <t>Egyéb felhalmozási célú támogatások bevételei államháztartáson belülről</t>
  </si>
  <si>
    <t>B25</t>
  </si>
  <si>
    <t xml:space="preserve">Felhalmozási célú támogatások államháztartáson belülről </t>
  </si>
  <si>
    <t>B2</t>
  </si>
  <si>
    <t>Magánszemélyek jövedelemadói</t>
  </si>
  <si>
    <t>B311</t>
  </si>
  <si>
    <t xml:space="preserve">Társaságok jövedelemadói </t>
  </si>
  <si>
    <t>B312</t>
  </si>
  <si>
    <t xml:space="preserve">Jövedelemadók </t>
  </si>
  <si>
    <t>B31</t>
  </si>
  <si>
    <t>Szociális hozzájárulási adó és járulékok</t>
  </si>
  <si>
    <t>B32</t>
  </si>
  <si>
    <t>Bérhez és foglalkoztatáshoz kapcsolódó adók</t>
  </si>
  <si>
    <t>B33</t>
  </si>
  <si>
    <t xml:space="preserve">Vagyoni tipusú adók </t>
  </si>
  <si>
    <t>B34</t>
  </si>
  <si>
    <t xml:space="preserve">Értékesítési és forgalmi adók </t>
  </si>
  <si>
    <t>B351</t>
  </si>
  <si>
    <t xml:space="preserve">Fogyasztási adók </t>
  </si>
  <si>
    <t>B352</t>
  </si>
  <si>
    <t xml:space="preserve">Pénzügyi monopóliumok nyereségét terhelő adók </t>
  </si>
  <si>
    <t>B353</t>
  </si>
  <si>
    <t>Gépjárműadók</t>
  </si>
  <si>
    <t>B354</t>
  </si>
  <si>
    <t xml:space="preserve">Egyéb áruhasználati és szolgáltatási adók </t>
  </si>
  <si>
    <t>B355</t>
  </si>
  <si>
    <t xml:space="preserve">Termékek és szolgáltatások adói </t>
  </si>
  <si>
    <t>B35</t>
  </si>
  <si>
    <t xml:space="preserve">Egyéb közhatalmi bevételek </t>
  </si>
  <si>
    <t>B36</t>
  </si>
  <si>
    <t xml:space="preserve">Közhatalmi bevételek </t>
  </si>
  <si>
    <t>B3</t>
  </si>
  <si>
    <t>Áru- és készletértékesítés ellenértéke</t>
  </si>
  <si>
    <t>B401</t>
  </si>
  <si>
    <t>Szolgáltatások ellenértéke</t>
  </si>
  <si>
    <t>B402</t>
  </si>
  <si>
    <t>Közvetített szolgáltatások értéke</t>
  </si>
  <si>
    <t>B403</t>
  </si>
  <si>
    <t>Tulajdonosi bevételek</t>
  </si>
  <si>
    <t>B404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</si>
  <si>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</si>
  <si>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</si>
  <si>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</si>
  <si>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</si>
  <si>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</si>
  <si>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</si>
  <si>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Kamatbevételek</t>
  </si>
  <si>
    <t>B408</t>
  </si>
  <si>
    <t>Egyéb pénzügyi műveletek bevételei</t>
  </si>
  <si>
    <t>B409</t>
  </si>
  <si>
    <t>Biztosító által fizetett kártérítés</t>
  </si>
  <si>
    <t>B410</t>
  </si>
  <si>
    <t>Egyéb működési bevételek</t>
  </si>
  <si>
    <t>B411</t>
  </si>
  <si>
    <t xml:space="preserve">Működési bevételek </t>
  </si>
  <si>
    <t>B4</t>
  </si>
  <si>
    <t>Immateriális javak értékesítése</t>
  </si>
  <si>
    <t>B51</t>
  </si>
  <si>
    <t>Ingatlanok értékesítése</t>
  </si>
  <si>
    <t>B52</t>
  </si>
  <si>
    <t>Egyéb tárgyi eszközök értékesítése</t>
  </si>
  <si>
    <t>B53</t>
  </si>
  <si>
    <t>Részesedések értékesítése</t>
  </si>
  <si>
    <t>B54</t>
  </si>
  <si>
    <t>Részesedések megszűnéséhez kapcsolódó bevételek</t>
  </si>
  <si>
    <t>B55</t>
  </si>
  <si>
    <t xml:space="preserve">Felhalmozási bevételek </t>
  </si>
  <si>
    <t>B5</t>
  </si>
  <si>
    <t>Működési célú garancia- és kezességvállalásból származó megtérülések államháztartáson kívülről</t>
  </si>
  <si>
    <t>B61</t>
  </si>
  <si>
    <t>Működési célú visszatérítendő támogatások, kölcsönök visszatérülése államháztartáson kívülről</t>
  </si>
  <si>
    <t>B62</t>
  </si>
  <si>
    <t>Egyéb működési célú átvett pénzeszközök</t>
  </si>
  <si>
    <t>B63</t>
  </si>
  <si>
    <t xml:space="preserve">Működési célú átvett pénzeszközök </t>
  </si>
  <si>
    <t>B6</t>
  </si>
  <si>
    <t>Felhalmozási célú garancia- és kezességvállalásból származó megtérülések államháztartáson kívülről</t>
  </si>
  <si>
    <t>B71</t>
  </si>
  <si>
    <t>Felhalmozási célú visszatérítendő támogatások, kölcsönök visszatérülése államháztartáson kívülről</t>
  </si>
  <si>
    <t>B72</t>
  </si>
  <si>
    <t>Egyéb felhalmozási célú átvett pénzeszközök</t>
  </si>
  <si>
    <t>B73</t>
  </si>
  <si>
    <t xml:space="preserve">Felhalmozási célú átvett pénzeszközök </t>
  </si>
  <si>
    <t>B7</t>
  </si>
  <si>
    <t xml:space="preserve">Költségvetési bevételek </t>
  </si>
  <si>
    <t>B1-B7</t>
  </si>
  <si>
    <t>költségvetési egyenleg  MŰKÖDÉSI</t>
  </si>
  <si>
    <t>költségvetési egyenleg FELHALMOZÁSI</t>
  </si>
  <si>
    <t xml:space="preserve">Hosszú lejáratú hitelek, kölcsönök felvétele </t>
  </si>
  <si>
    <t>B8111</t>
  </si>
  <si>
    <t>Likviditási célú hitelek, kölcsönök felvétele pénzügyi vállalkozástól</t>
  </si>
  <si>
    <t>B8112</t>
  </si>
  <si>
    <t xml:space="preserve">Rövid lejáratú hitelek, kölcsönök felvétele  </t>
  </si>
  <si>
    <t>B8113</t>
  </si>
  <si>
    <t xml:space="preserve">Hitel-, kölcsönfelvétel államháztartáson kívülről </t>
  </si>
  <si>
    <t>B811</t>
  </si>
  <si>
    <t>Forgatási célú belföldi értékpapírok beváltása, értékesítése</t>
  </si>
  <si>
    <t>B8121</t>
  </si>
  <si>
    <t>Forgatási célú belföldi értékpapírok kibocsátása</t>
  </si>
  <si>
    <t>B8122</t>
  </si>
  <si>
    <t>Befektetési célú belföldi értékpapírok beváltása,  értékesítése</t>
  </si>
  <si>
    <t>B8123</t>
  </si>
  <si>
    <t>Befektetési célú belföldi értékpapírok kibocsátása</t>
  </si>
  <si>
    <t>B8124</t>
  </si>
  <si>
    <t xml:space="preserve">Belföldi értékpapírok bevételei </t>
  </si>
  <si>
    <t>B812</t>
  </si>
  <si>
    <t>Előző év költségvetési maradványának igénybevétele MŰKÖDÉSRE</t>
  </si>
  <si>
    <t>B8131</t>
  </si>
  <si>
    <t>Előző év költségvetési maradványának igénybevétele FELHALMOZÁSRA</t>
  </si>
  <si>
    <t>Előző év vállalkozási maradványának igénybevétele MŰKÖDÉSRE</t>
  </si>
  <si>
    <t>B8132</t>
  </si>
  <si>
    <t>Előző év vállalkozási maradványának igénybevétele FELHALMOZÁSRA</t>
  </si>
  <si>
    <t xml:space="preserve">Maradvány igénybevétele </t>
  </si>
  <si>
    <t>B813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</si>
  <si>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</si>
  <si>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</si>
  <si>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</si>
  <si>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</si>
  <si>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</si>
  <si>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</si>
  <si>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Betétek megszüntetése</t>
  </si>
  <si>
    <t>B817</t>
  </si>
  <si>
    <t>Központi költségvetés sajátos finanszírozási bevételei</t>
  </si>
  <si>
    <t>B818</t>
  </si>
  <si>
    <t xml:space="preserve">Belföldi finanszírozás bevételei </t>
  </si>
  <si>
    <t>B81</t>
  </si>
  <si>
    <t>Forgatási célú külföldi értékpapírok beváltása, 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</si>
  <si>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</si>
  <si>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</si>
  <si>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</si>
  <si>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</si>
  <si>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</si>
  <si>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 xml:space="preserve">Külföldi hitelek, kölcsönök felvétele </t>
  </si>
  <si>
    <t>B824</t>
  </si>
  <si>
    <t xml:space="preserve">Külföldi finanszírozás bevételei </t>
  </si>
  <si>
    <t>B82</t>
  </si>
  <si>
    <t>Adóssághoz nem kapcsolódó származékos ügyletek bevételei</t>
  </si>
  <si>
    <t>B83</t>
  </si>
  <si>
    <t xml:space="preserve">Finanszírozási bevételek </t>
  </si>
  <si>
    <t>B8</t>
  </si>
  <si>
    <t>BEVÉTELEK ÖSSZESEN (B1-8)</t>
  </si>
  <si>
    <t>Vasszécseny Község Önkormányzata 2020. évi költségvetése</t>
  </si>
  <si>
    <t>VASSZÉCSENYI KÖZÖS ÖNKORMÁNYZATI HIVATAL ELŐIRÁNYZATAI</t>
  </si>
  <si>
    <t xml:space="preserve">Felhalmozási költségvetés előirányzat csoport </t>
  </si>
  <si>
    <t>KIADÁSOK ÖSSZESEN (K1-9)</t>
  </si>
  <si>
    <t>Bevételek (Ft)</t>
  </si>
  <si>
    <t>Vasszécseny Község Önkormányzata  és költségvetési szerve  kötelező, önként vállalt és államigazgatási feladatai 2020. évben</t>
  </si>
  <si>
    <t>VASSZÉCSENY KÖZSÉG ÖNKORMÁNYZATA ÉS VASSZÉCSENYI KÖZÖS ÖNKORMÁNYZATI HIVATAL  ELŐIRÁNYZATOK</t>
  </si>
  <si>
    <t>Vasszécseny Község Önkormányzata  és költségvetési szerve kötelező, önként vállalt és államigazgatási feladatai 2020. évben</t>
  </si>
  <si>
    <t>Vasszécseny Község Önkormányzata  és intézménye   költségvetési egyenlege működési és felhamozási cél szerinti bontásban</t>
  </si>
  <si>
    <t>Rovatszám</t>
  </si>
  <si>
    <t>2020.évi tervezett előirányzat</t>
  </si>
  <si>
    <t>Személyi juttatások</t>
  </si>
  <si>
    <t>Munkaadókat terhelő járulékok és szociális hozzájárulási adó</t>
  </si>
  <si>
    <t>Dologi kiadások</t>
  </si>
  <si>
    <t>Ellátottak pénzbeli juttatásai</t>
  </si>
  <si>
    <t>Egyéb működési célú kiadások</t>
  </si>
  <si>
    <t>Finanszírozási kiadások</t>
  </si>
  <si>
    <t>Működési költségvetési kiadások</t>
  </si>
  <si>
    <t>Közhatalmi bevételek</t>
  </si>
  <si>
    <t>Működési célú átvett pénzeszközök</t>
  </si>
  <si>
    <t>Finanszírozási bevételek</t>
  </si>
  <si>
    <t>Működési költségvetési bevételek</t>
  </si>
  <si>
    <t xml:space="preserve">Működési bevételek és kiadások egyenlege </t>
  </si>
  <si>
    <t>Beruházási kiadások</t>
  </si>
  <si>
    <t>Felújítások</t>
  </si>
  <si>
    <t>Egyéb felhalmozási célú kiadások</t>
  </si>
  <si>
    <t>Felhalmozási költségvetési kiadások</t>
  </si>
  <si>
    <t>Felhalmozási célú támogatások államháztartáson belülről</t>
  </si>
  <si>
    <t>Felhalmozási bevételek</t>
  </si>
  <si>
    <t>Felhalmozási célú átvett pénzeszközök</t>
  </si>
  <si>
    <t>Finanszírzási bevételek</t>
  </si>
  <si>
    <t>Felhalmozási költségvetési bevételek</t>
  </si>
  <si>
    <t>Felhalmozási bevételek és kiadások egyenlege</t>
  </si>
  <si>
    <t>Vasszécseny Község Önkormányzata  2020. évi költségvetése</t>
  </si>
  <si>
    <t>Általános- és céltartalékok (E Ft)</t>
  </si>
  <si>
    <t>ÖNKORMÁNYZATI ELŐIRÁNYZATOK</t>
  </si>
  <si>
    <t>KÖLTSÉGVETÉSI SZERV</t>
  </si>
  <si>
    <t>MINDÖSSZESEN</t>
  </si>
  <si>
    <t>Általános tartalékok</t>
  </si>
  <si>
    <t>Céltartalékok-</t>
  </si>
  <si>
    <t>K513</t>
  </si>
  <si>
    <t>1. melléklet a    8/2020.(XI.20.) önkormányzati rendelethez</t>
  </si>
  <si>
    <t>2. melléklet a    8/2020.(XI.20.) önkormányzati rendelethez</t>
  </si>
  <si>
    <t>3. melléklet a    8/2020.(XI.20.) önkormányzati rendelethez</t>
  </si>
  <si>
    <t>4. melléklet a    8/2020.(XI.20.) önkormányzati rendelethez</t>
  </si>
  <si>
    <t>5. melléklet a    8/2020.(XI.20.) önkormányzati rendelethez</t>
  </si>
  <si>
    <t>6. melléklet a    8/2020.(XI.20.) önkormányzati rendelethez</t>
  </si>
  <si>
    <t>8. melléklet a    8/2020.(XI.20.) önkormányzati rendelethez</t>
  </si>
  <si>
    <t>7. melléklet a    8/2020.(XI.20.) önkormányzati rendelethez</t>
  </si>
</sst>
</file>

<file path=xl/styles.xml><?xml version="1.0" encoding="utf-8"?>
<styleSheet xmlns="http://schemas.openxmlformats.org/spreadsheetml/2006/main">
  <numFmts count="5">
    <numFmt numFmtId="41" formatCode="_-* #,##0\ _F_t_-;\-* #,##0\ _F_t_-;_-* &quot;-&quot;\ _F_t_-;_-@_-"/>
    <numFmt numFmtId="43" formatCode="_-* #,##0.00\ _F_t_-;\-* #,##0.00\ _F_t_-;_-* &quot;-&quot;??\ _F_t_-;_-@_-"/>
    <numFmt numFmtId="164" formatCode="_-* #,##0\ _F_t_-;\-* #,##0\ _F_t_-;_-* &quot;-&quot;??\ _F_t_-;_-@_-"/>
    <numFmt numFmtId="165" formatCode="\ ##########"/>
    <numFmt numFmtId="166" formatCode="0__"/>
  </numFmts>
  <fonts count="26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2"/>
      <color theme="1"/>
      <name val="Times New Roman"/>
      <family val="1"/>
      <charset val="238"/>
    </font>
    <font>
      <i/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11"/>
      <color indexed="8"/>
      <name val="Calibri"/>
      <family val="2"/>
      <charset val="238"/>
    </font>
    <font>
      <b/>
      <sz val="12"/>
      <color indexed="8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MS Sans Serif"/>
      <family val="2"/>
      <charset val="238"/>
    </font>
    <font>
      <sz val="10"/>
      <name val="Arial CE"/>
      <charset val="238"/>
    </font>
    <font>
      <b/>
      <sz val="12"/>
      <color theme="1"/>
      <name val="Times New Roman"/>
      <family val="1"/>
      <charset val="238"/>
    </font>
    <font>
      <b/>
      <i/>
      <u/>
      <sz val="12"/>
      <color indexed="8"/>
      <name val="Times New Roman"/>
      <family val="1"/>
      <charset val="238"/>
    </font>
    <font>
      <b/>
      <sz val="12"/>
      <color indexed="10"/>
      <name val="Times New Roman"/>
      <family val="1"/>
      <charset val="238"/>
    </font>
    <font>
      <b/>
      <sz val="16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b/>
      <i/>
      <sz val="14"/>
      <color theme="1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sz val="14"/>
      <color indexed="8"/>
      <name val="Bookman Old Style"/>
      <family val="1"/>
      <charset val="238"/>
    </font>
    <font>
      <b/>
      <sz val="10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b/>
      <sz val="10"/>
      <name val="Bookman Old Style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2" fillId="0" borderId="0"/>
    <xf numFmtId="0" fontId="13" fillId="0" borderId="0"/>
    <xf numFmtId="0" fontId="13" fillId="0" borderId="0"/>
  </cellStyleXfs>
  <cellXfs count="110">
    <xf numFmtId="0" fontId="0" fillId="0" borderId="0" xfId="0"/>
    <xf numFmtId="0" fontId="5" fillId="0" borderId="0" xfId="0" applyFont="1"/>
    <xf numFmtId="164" fontId="5" fillId="0" borderId="0" xfId="2" applyNumberFormat="1" applyFont="1"/>
    <xf numFmtId="0" fontId="8" fillId="0" borderId="0" xfId="0" applyFont="1"/>
    <xf numFmtId="0" fontId="7" fillId="0" borderId="0" xfId="0" applyFont="1"/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164" fontId="9" fillId="0" borderId="1" xfId="2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164" fontId="9" fillId="0" borderId="1" xfId="2" applyNumberFormat="1" applyFont="1" applyBorder="1"/>
    <xf numFmtId="165" fontId="9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vertical="center" wrapText="1"/>
    </xf>
    <xf numFmtId="165" fontId="7" fillId="0" borderId="1" xfId="0" applyNumberFormat="1" applyFont="1" applyBorder="1" applyAlignment="1">
      <alignment vertical="center"/>
    </xf>
    <xf numFmtId="164" fontId="7" fillId="0" borderId="1" xfId="2" applyNumberFormat="1" applyFont="1" applyBorder="1"/>
    <xf numFmtId="0" fontId="9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>
      <alignment vertical="center"/>
    </xf>
    <xf numFmtId="0" fontId="11" fillId="3" borderId="1" xfId="0" applyFont="1" applyFill="1" applyBorder="1" applyAlignment="1">
      <alignment horizontal="left" vertical="center" wrapText="1"/>
    </xf>
    <xf numFmtId="165" fontId="7" fillId="3" borderId="1" xfId="0" applyNumberFormat="1" applyFont="1" applyFill="1" applyBorder="1" applyAlignment="1">
      <alignment vertical="center"/>
    </xf>
    <xf numFmtId="164" fontId="7" fillId="3" borderId="1" xfId="2" applyNumberFormat="1" applyFont="1" applyFill="1" applyBorder="1"/>
    <xf numFmtId="166" fontId="9" fillId="0" borderId="1" xfId="0" applyNumberFormat="1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165" fontId="7" fillId="4" borderId="1" xfId="0" applyNumberFormat="1" applyFont="1" applyFill="1" applyBorder="1" applyAlignment="1">
      <alignment vertical="center"/>
    </xf>
    <xf numFmtId="164" fontId="10" fillId="0" borderId="1" xfId="2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164" fontId="11" fillId="0" borderId="1" xfId="2" applyNumberFormat="1" applyFont="1" applyBorder="1" applyAlignment="1">
      <alignment horizontal="right" vertical="center" wrapText="1"/>
    </xf>
    <xf numFmtId="0" fontId="11" fillId="0" borderId="0" xfId="0" applyFont="1" applyAlignment="1">
      <alignment horizontal="left" vertical="center" wrapText="1"/>
    </xf>
    <xf numFmtId="0" fontId="10" fillId="0" borderId="1" xfId="0" applyFont="1" applyBorder="1" applyAlignment="1">
      <alignment horizontal="left" vertical="center"/>
    </xf>
    <xf numFmtId="164" fontId="10" fillId="0" borderId="1" xfId="2" applyNumberFormat="1" applyFont="1" applyBorder="1" applyAlignment="1">
      <alignment horizontal="right" vertical="center"/>
    </xf>
    <xf numFmtId="0" fontId="10" fillId="0" borderId="0" xfId="0" applyFont="1" applyAlignment="1">
      <alignment horizontal="left" vertical="center"/>
    </xf>
    <xf numFmtId="164" fontId="10" fillId="0" borderId="1" xfId="2" applyNumberFormat="1" applyFont="1" applyBorder="1" applyAlignment="1">
      <alignment horizontal="right" vertical="center" wrapText="1"/>
    </xf>
    <xf numFmtId="0" fontId="11" fillId="0" borderId="1" xfId="0" applyFont="1" applyBorder="1" applyAlignment="1">
      <alignment horizontal="left" vertical="center"/>
    </xf>
    <xf numFmtId="164" fontId="11" fillId="0" borderId="1" xfId="2" applyNumberFormat="1" applyFont="1" applyBorder="1" applyAlignment="1">
      <alignment horizontal="right" vertical="center"/>
    </xf>
    <xf numFmtId="0" fontId="11" fillId="0" borderId="0" xfId="0" applyFont="1" applyAlignment="1">
      <alignment horizontal="left" vertical="center"/>
    </xf>
    <xf numFmtId="0" fontId="11" fillId="4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 wrapText="1"/>
    </xf>
    <xf numFmtId="0" fontId="7" fillId="5" borderId="1" xfId="0" applyFont="1" applyFill="1" applyBorder="1"/>
    <xf numFmtId="0" fontId="9" fillId="5" borderId="1" xfId="0" applyFont="1" applyFill="1" applyBorder="1"/>
    <xf numFmtId="164" fontId="7" fillId="0" borderId="1" xfId="2" applyNumberFormat="1" applyFont="1" applyBorder="1" applyAlignment="1">
      <alignment horizontal="right"/>
    </xf>
    <xf numFmtId="164" fontId="5" fillId="0" borderId="1" xfId="2" applyNumberFormat="1" applyFont="1" applyBorder="1"/>
    <xf numFmtId="164" fontId="14" fillId="0" borderId="1" xfId="2" applyNumberFormat="1" applyFont="1" applyBorder="1"/>
    <xf numFmtId="0" fontId="11" fillId="4" borderId="1" xfId="0" applyFont="1" applyFill="1" applyBorder="1" applyAlignment="1">
      <alignment horizontal="left"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 vertical="center"/>
    </xf>
    <xf numFmtId="0" fontId="9" fillId="0" borderId="1" xfId="0" applyFont="1" applyBorder="1" applyAlignment="1">
      <alignment horizontal="center" wrapText="1"/>
    </xf>
    <xf numFmtId="41" fontId="9" fillId="0" borderId="1" xfId="0" applyNumberFormat="1" applyFont="1" applyBorder="1"/>
    <xf numFmtId="41" fontId="5" fillId="0" borderId="1" xfId="0" applyNumberFormat="1" applyFont="1" applyBorder="1"/>
    <xf numFmtId="41" fontId="7" fillId="0" borderId="1" xfId="0" applyNumberFormat="1" applyFont="1" applyBorder="1"/>
    <xf numFmtId="41" fontId="14" fillId="0" borderId="1" xfId="0" applyNumberFormat="1" applyFont="1" applyBorder="1"/>
    <xf numFmtId="0" fontId="15" fillId="7" borderId="1" xfId="0" applyFont="1" applyFill="1" applyBorder="1"/>
    <xf numFmtId="41" fontId="10" fillId="0" borderId="1" xfId="0" applyNumberFormat="1" applyFont="1" applyBorder="1" applyAlignment="1">
      <alignment horizontal="left" vertical="center" wrapText="1"/>
    </xf>
    <xf numFmtId="41" fontId="11" fillId="0" borderId="1" xfId="0" applyNumberFormat="1" applyFont="1" applyBorder="1" applyAlignment="1">
      <alignment horizontal="left" vertical="center" wrapText="1"/>
    </xf>
    <xf numFmtId="41" fontId="10" fillId="0" borderId="1" xfId="0" applyNumberFormat="1" applyFont="1" applyBorder="1" applyAlignment="1">
      <alignment horizontal="left" vertical="center"/>
    </xf>
    <xf numFmtId="41" fontId="11" fillId="0" borderId="1" xfId="0" applyNumberFormat="1" applyFont="1" applyBorder="1" applyAlignment="1">
      <alignment horizontal="left" vertical="center"/>
    </xf>
    <xf numFmtId="0" fontId="16" fillId="0" borderId="0" xfId="0" applyFont="1"/>
    <xf numFmtId="0" fontId="5" fillId="0" borderId="1" xfId="0" applyFont="1" applyBorder="1"/>
    <xf numFmtId="0" fontId="7" fillId="7" borderId="1" xfId="0" applyFont="1" applyFill="1" applyBorder="1" applyAlignment="1">
      <alignment horizontal="left" vertical="center"/>
    </xf>
    <xf numFmtId="0" fontId="7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wrapText="1"/>
    </xf>
    <xf numFmtId="164" fontId="11" fillId="3" borderId="1" xfId="2" applyNumberFormat="1" applyFont="1" applyFill="1" applyBorder="1"/>
    <xf numFmtId="164" fontId="1" fillId="0" borderId="0" xfId="2" applyNumberFormat="1" applyFont="1"/>
    <xf numFmtId="0" fontId="18" fillId="0" borderId="1" xfId="0" applyFont="1" applyBorder="1" applyAlignment="1">
      <alignment horizontal="center" vertical="center" wrapText="1"/>
    </xf>
    <xf numFmtId="164" fontId="19" fillId="0" borderId="1" xfId="2" applyNumberFormat="1" applyFont="1" applyBorder="1" applyAlignment="1">
      <alignment wrapText="1"/>
    </xf>
    <xf numFmtId="0" fontId="0" fillId="0" borderId="1" xfId="0" applyBorder="1"/>
    <xf numFmtId="164" fontId="1" fillId="0" borderId="1" xfId="2" applyNumberFormat="1" applyFont="1" applyBorder="1"/>
    <xf numFmtId="164" fontId="20" fillId="0" borderId="1" xfId="2" applyNumberFormat="1" applyFont="1" applyBorder="1"/>
    <xf numFmtId="0" fontId="20" fillId="0" borderId="0" xfId="0" applyFont="1"/>
    <xf numFmtId="0" fontId="20" fillId="0" borderId="1" xfId="0" applyFont="1" applyBorder="1"/>
    <xf numFmtId="0" fontId="0" fillId="0" borderId="0" xfId="0" applyFont="1"/>
    <xf numFmtId="0" fontId="21" fillId="0" borderId="1" xfId="0" applyFont="1" applyBorder="1"/>
    <xf numFmtId="164" fontId="21" fillId="0" borderId="1" xfId="2" applyNumberFormat="1" applyFont="1" applyBorder="1"/>
    <xf numFmtId="0" fontId="21" fillId="0" borderId="0" xfId="0" applyFont="1"/>
    <xf numFmtId="0" fontId="2" fillId="0" borderId="0" xfId="0" applyFont="1"/>
    <xf numFmtId="164" fontId="20" fillId="0" borderId="0" xfId="2" applyNumberFormat="1" applyFont="1"/>
    <xf numFmtId="0" fontId="18" fillId="0" borderId="0" xfId="0" applyFont="1"/>
    <xf numFmtId="0" fontId="23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wrapText="1"/>
    </xf>
    <xf numFmtId="0" fontId="23" fillId="0" borderId="1" xfId="0" applyFont="1" applyBorder="1" applyAlignment="1">
      <alignment wrapText="1"/>
    </xf>
    <xf numFmtId="0" fontId="25" fillId="0" borderId="1" xfId="0" applyFont="1" applyBorder="1" applyAlignment="1">
      <alignment horizontal="left" vertical="center" wrapText="1"/>
    </xf>
    <xf numFmtId="0" fontId="23" fillId="0" borderId="1" xfId="0" applyFont="1" applyBorder="1" applyAlignment="1">
      <alignment horizontal="left" vertical="center"/>
    </xf>
    <xf numFmtId="164" fontId="5" fillId="0" borderId="1" xfId="1" applyNumberFormat="1" applyFont="1" applyBorder="1"/>
    <xf numFmtId="0" fontId="3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7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wrapText="1"/>
    </xf>
    <xf numFmtId="0" fontId="8" fillId="0" borderId="0" xfId="0" applyFont="1" applyAlignment="1">
      <alignment horizontal="center" wrapText="1"/>
    </xf>
    <xf numFmtId="0" fontId="9" fillId="0" borderId="0" xfId="0" applyFont="1" applyAlignment="1">
      <alignment horizontal="center" wrapText="1"/>
    </xf>
    <xf numFmtId="0" fontId="9" fillId="0" borderId="0" xfId="0" applyFont="1" applyAlignment="1">
      <alignment wrapText="1"/>
    </xf>
    <xf numFmtId="0" fontId="5" fillId="0" borderId="0" xfId="0" applyFont="1" applyAlignment="1"/>
    <xf numFmtId="0" fontId="0" fillId="0" borderId="0" xfId="0" applyAlignment="1"/>
    <xf numFmtId="0" fontId="17" fillId="0" borderId="2" xfId="0" applyFont="1" applyBorder="1" applyAlignment="1">
      <alignment horizontal="center" vertical="center" wrapText="1"/>
    </xf>
    <xf numFmtId="0" fontId="0" fillId="0" borderId="3" xfId="0" applyBorder="1" applyAlignment="1"/>
    <xf numFmtId="0" fontId="0" fillId="0" borderId="4" xfId="0" applyBorder="1" applyAlignment="1"/>
    <xf numFmtId="0" fontId="22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8" fillId="0" borderId="0" xfId="0" applyFont="1" applyAlignment="1">
      <alignment horizontal="center" wrapText="1"/>
    </xf>
    <xf numFmtId="164" fontId="1" fillId="0" borderId="5" xfId="2" applyNumberFormat="1" applyFont="1" applyBorder="1" applyAlignment="1">
      <alignment horizontal="center"/>
    </xf>
    <xf numFmtId="164" fontId="0" fillId="0" borderId="5" xfId="2" applyNumberFormat="1" applyFont="1" applyBorder="1" applyAlignment="1">
      <alignment horizontal="center"/>
    </xf>
    <xf numFmtId="0" fontId="0" fillId="0" borderId="0" xfId="0" applyAlignment="1">
      <alignment horizontal="center"/>
    </xf>
  </cellXfs>
  <cellStyles count="6">
    <cellStyle name="Ezres" xfId="1" builtinId="3"/>
    <cellStyle name="Ezres 2" xfId="2"/>
    <cellStyle name="Normál" xfId="0" builtinId="0"/>
    <cellStyle name="Normál 2" xfId="3"/>
    <cellStyle name="Normál 3" xfId="4"/>
    <cellStyle name="Normal_KTRSZJ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elinda/AppData/Local/Temp/1583912042_vasszecseny%20202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.a melléklet"/>
      <sheetName val="1.b melléklet"/>
      <sheetName val="2.a melléklet"/>
      <sheetName val="2.b melléklet"/>
      <sheetName val="3.a melléklet"/>
      <sheetName val="3.b melléklet"/>
      <sheetName val="4. melléklet"/>
      <sheetName val="5. melléklet"/>
      <sheetName val="6.melléklet"/>
      <sheetName val="7.melléklet"/>
      <sheetName val="8. melléklet"/>
      <sheetName val="9. melléklet"/>
      <sheetName val="10. melléklet"/>
      <sheetName val="11. melléklet"/>
      <sheetName val="12. melléklet"/>
      <sheetName val="13. melléklet"/>
      <sheetName val="14. melléklet"/>
      <sheetName val="15. melléklet"/>
      <sheetName val="16. melléklet"/>
      <sheetName val="17. melléklet"/>
      <sheetName val="18. melléklet"/>
      <sheetName val="19. melléklet"/>
      <sheetName val="20. melléklet"/>
    </sheetNames>
    <sheetDataSet>
      <sheetData sheetId="0">
        <row r="16">
          <cell r="C16">
            <v>288000</v>
          </cell>
        </row>
        <row r="22">
          <cell r="C22">
            <v>7081860</v>
          </cell>
        </row>
        <row r="28">
          <cell r="C28">
            <v>2105000</v>
          </cell>
        </row>
        <row r="32">
          <cell r="C32">
            <v>1350000</v>
          </cell>
        </row>
        <row r="33">
          <cell r="C33">
            <v>675000</v>
          </cell>
        </row>
        <row r="34">
          <cell r="C34">
            <v>2025000</v>
          </cell>
        </row>
        <row r="35">
          <cell r="C35">
            <v>6200000</v>
          </cell>
        </row>
        <row r="36">
          <cell r="C36">
            <v>6870000</v>
          </cell>
        </row>
        <row r="37">
          <cell r="C37">
            <v>1800000</v>
          </cell>
        </row>
        <row r="40">
          <cell r="C40">
            <v>2200000</v>
          </cell>
        </row>
        <row r="41">
          <cell r="C41">
            <v>7200000</v>
          </cell>
        </row>
        <row r="43">
          <cell r="C43">
            <v>324000</v>
          </cell>
        </row>
        <row r="44">
          <cell r="C44">
            <v>500000</v>
          </cell>
        </row>
        <row r="46">
          <cell r="C46">
            <v>8348000</v>
          </cell>
        </row>
        <row r="47">
          <cell r="C47">
            <v>697000</v>
          </cell>
        </row>
        <row r="50">
          <cell r="C50">
            <v>60000</v>
          </cell>
        </row>
        <row r="60">
          <cell r="C60">
            <v>5549000</v>
          </cell>
        </row>
        <row r="67">
          <cell r="C67">
            <v>89708136</v>
          </cell>
        </row>
        <row r="99">
          <cell r="C99">
            <v>165513606</v>
          </cell>
        </row>
        <row r="111">
          <cell r="C111">
            <v>7191031</v>
          </cell>
        </row>
      </sheetData>
      <sheetData sheetId="1">
        <row r="8">
          <cell r="C8">
            <v>101863250</v>
          </cell>
          <cell r="F8">
            <v>101863250</v>
          </cell>
        </row>
        <row r="9">
          <cell r="F9">
            <v>47845250</v>
          </cell>
        </row>
        <row r="10">
          <cell r="F10">
            <v>36536730</v>
          </cell>
        </row>
        <row r="11">
          <cell r="F11">
            <v>1800000</v>
          </cell>
        </row>
        <row r="12">
          <cell r="F12">
            <v>0</v>
          </cell>
        </row>
        <row r="13">
          <cell r="F13">
            <v>0</v>
          </cell>
        </row>
        <row r="15">
          <cell r="F15">
            <v>0</v>
          </cell>
        </row>
        <row r="16">
          <cell r="F16">
            <v>0</v>
          </cell>
        </row>
        <row r="17">
          <cell r="F17">
            <v>0</v>
          </cell>
        </row>
        <row r="18">
          <cell r="F18">
            <v>0</v>
          </cell>
        </row>
        <row r="19">
          <cell r="F19">
            <v>52094908</v>
          </cell>
        </row>
        <row r="21">
          <cell r="F21">
            <v>0</v>
          </cell>
        </row>
        <row r="22">
          <cell r="F22">
            <v>0</v>
          </cell>
        </row>
        <row r="23">
          <cell r="F23">
            <v>0</v>
          </cell>
        </row>
        <row r="24">
          <cell r="F24">
            <v>0</v>
          </cell>
        </row>
        <row r="25">
          <cell r="F25">
            <v>0</v>
          </cell>
        </row>
        <row r="27">
          <cell r="F27">
            <v>0</v>
          </cell>
        </row>
        <row r="28">
          <cell r="F28">
            <v>0</v>
          </cell>
        </row>
        <row r="30">
          <cell r="F30">
            <v>0</v>
          </cell>
        </row>
        <row r="31">
          <cell r="F31">
            <v>0</v>
          </cell>
        </row>
        <row r="32">
          <cell r="F32">
            <v>0</v>
          </cell>
        </row>
        <row r="33">
          <cell r="C33">
            <v>11401000</v>
          </cell>
          <cell r="F33">
            <v>11401000</v>
          </cell>
        </row>
        <row r="34">
          <cell r="F34">
            <v>0</v>
          </cell>
        </row>
        <row r="35">
          <cell r="F35">
            <v>0</v>
          </cell>
        </row>
        <row r="36">
          <cell r="C36">
            <v>4653000</v>
          </cell>
          <cell r="F36">
            <v>4653000</v>
          </cell>
        </row>
        <row r="37">
          <cell r="C37">
            <v>428000</v>
          </cell>
          <cell r="F37">
            <v>428000</v>
          </cell>
        </row>
        <row r="39">
          <cell r="C39">
            <v>175000</v>
          </cell>
        </row>
        <row r="44">
          <cell r="D44">
            <v>750000</v>
          </cell>
        </row>
        <row r="45">
          <cell r="C45">
            <v>2580000</v>
          </cell>
        </row>
        <row r="46">
          <cell r="C46">
            <v>697000</v>
          </cell>
        </row>
        <row r="67">
          <cell r="D67">
            <v>750000</v>
          </cell>
          <cell r="E67">
            <v>0</v>
          </cell>
        </row>
        <row r="68">
          <cell r="D68">
            <v>750000</v>
          </cell>
          <cell r="E68">
            <v>0</v>
          </cell>
        </row>
        <row r="70">
          <cell r="C70">
            <v>30000000</v>
          </cell>
        </row>
        <row r="85">
          <cell r="F85">
            <v>0</v>
          </cell>
        </row>
        <row r="86">
          <cell r="F86">
            <v>0</v>
          </cell>
        </row>
        <row r="88">
          <cell r="F88">
            <v>0</v>
          </cell>
        </row>
      </sheetData>
      <sheetData sheetId="2">
        <row r="16">
          <cell r="C16">
            <v>950000</v>
          </cell>
        </row>
        <row r="28">
          <cell r="C28">
            <v>200000</v>
          </cell>
        </row>
        <row r="32">
          <cell r="C32">
            <v>1500000</v>
          </cell>
        </row>
        <row r="33">
          <cell r="C33">
            <v>1050000</v>
          </cell>
        </row>
        <row r="34">
          <cell r="C34">
            <v>2550000</v>
          </cell>
        </row>
        <row r="35">
          <cell r="C35">
            <v>1500000</v>
          </cell>
        </row>
        <row r="40">
          <cell r="C40">
            <v>2200000</v>
          </cell>
        </row>
        <row r="41">
          <cell r="C41">
            <v>800000</v>
          </cell>
        </row>
        <row r="43">
          <cell r="C43">
            <v>2440000</v>
          </cell>
        </row>
        <row r="46">
          <cell r="C46">
            <v>2250000</v>
          </cell>
        </row>
      </sheetData>
      <sheetData sheetId="3">
        <row r="19">
          <cell r="C19">
            <v>6483674</v>
          </cell>
          <cell r="F19">
            <v>6483674</v>
          </cell>
        </row>
        <row r="68">
          <cell r="D68">
            <v>0</v>
          </cell>
          <cell r="E68">
            <v>0</v>
          </cell>
        </row>
        <row r="90">
          <cell r="D90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124"/>
  <sheetViews>
    <sheetView zoomScaleNormal="100" workbookViewId="0">
      <selection sqref="A1:F1"/>
    </sheetView>
  </sheetViews>
  <sheetFormatPr defaultRowHeight="15.75"/>
  <cols>
    <col min="1" max="1" width="105.140625" style="1" customWidth="1"/>
    <col min="2" max="2" width="9.140625" style="1"/>
    <col min="3" max="3" width="19" style="2" customWidth="1"/>
    <col min="4" max="4" width="17.28515625" style="2" customWidth="1"/>
    <col min="5" max="5" width="17.140625" style="2" customWidth="1"/>
    <col min="6" max="6" width="18.7109375" style="2" customWidth="1"/>
    <col min="7" max="256" width="9.140625" style="1"/>
    <col min="257" max="257" width="105.140625" style="1" customWidth="1"/>
    <col min="258" max="258" width="9.140625" style="1"/>
    <col min="259" max="259" width="19" style="1" customWidth="1"/>
    <col min="260" max="260" width="17.28515625" style="1" customWidth="1"/>
    <col min="261" max="261" width="17.140625" style="1" customWidth="1"/>
    <col min="262" max="262" width="18.7109375" style="1" customWidth="1"/>
    <col min="263" max="512" width="9.140625" style="1"/>
    <col min="513" max="513" width="105.140625" style="1" customWidth="1"/>
    <col min="514" max="514" width="9.140625" style="1"/>
    <col min="515" max="515" width="19" style="1" customWidth="1"/>
    <col min="516" max="516" width="17.28515625" style="1" customWidth="1"/>
    <col min="517" max="517" width="17.140625" style="1" customWidth="1"/>
    <col min="518" max="518" width="18.7109375" style="1" customWidth="1"/>
    <col min="519" max="768" width="9.140625" style="1"/>
    <col min="769" max="769" width="105.140625" style="1" customWidth="1"/>
    <col min="770" max="770" width="9.140625" style="1"/>
    <col min="771" max="771" width="19" style="1" customWidth="1"/>
    <col min="772" max="772" width="17.28515625" style="1" customWidth="1"/>
    <col min="773" max="773" width="17.140625" style="1" customWidth="1"/>
    <col min="774" max="774" width="18.7109375" style="1" customWidth="1"/>
    <col min="775" max="1024" width="9.140625" style="1"/>
    <col min="1025" max="1025" width="105.140625" style="1" customWidth="1"/>
    <col min="1026" max="1026" width="9.140625" style="1"/>
    <col min="1027" max="1027" width="19" style="1" customWidth="1"/>
    <col min="1028" max="1028" width="17.28515625" style="1" customWidth="1"/>
    <col min="1029" max="1029" width="17.140625" style="1" customWidth="1"/>
    <col min="1030" max="1030" width="18.7109375" style="1" customWidth="1"/>
    <col min="1031" max="1280" width="9.140625" style="1"/>
    <col min="1281" max="1281" width="105.140625" style="1" customWidth="1"/>
    <col min="1282" max="1282" width="9.140625" style="1"/>
    <col min="1283" max="1283" width="19" style="1" customWidth="1"/>
    <col min="1284" max="1284" width="17.28515625" style="1" customWidth="1"/>
    <col min="1285" max="1285" width="17.140625" style="1" customWidth="1"/>
    <col min="1286" max="1286" width="18.7109375" style="1" customWidth="1"/>
    <col min="1287" max="1536" width="9.140625" style="1"/>
    <col min="1537" max="1537" width="105.140625" style="1" customWidth="1"/>
    <col min="1538" max="1538" width="9.140625" style="1"/>
    <col min="1539" max="1539" width="19" style="1" customWidth="1"/>
    <col min="1540" max="1540" width="17.28515625" style="1" customWidth="1"/>
    <col min="1541" max="1541" width="17.140625" style="1" customWidth="1"/>
    <col min="1542" max="1542" width="18.7109375" style="1" customWidth="1"/>
    <col min="1543" max="1792" width="9.140625" style="1"/>
    <col min="1793" max="1793" width="105.140625" style="1" customWidth="1"/>
    <col min="1794" max="1794" width="9.140625" style="1"/>
    <col min="1795" max="1795" width="19" style="1" customWidth="1"/>
    <col min="1796" max="1796" width="17.28515625" style="1" customWidth="1"/>
    <col min="1797" max="1797" width="17.140625" style="1" customWidth="1"/>
    <col min="1798" max="1798" width="18.7109375" style="1" customWidth="1"/>
    <col min="1799" max="2048" width="9.140625" style="1"/>
    <col min="2049" max="2049" width="105.140625" style="1" customWidth="1"/>
    <col min="2050" max="2050" width="9.140625" style="1"/>
    <col min="2051" max="2051" width="19" style="1" customWidth="1"/>
    <col min="2052" max="2052" width="17.28515625" style="1" customWidth="1"/>
    <col min="2053" max="2053" width="17.140625" style="1" customWidth="1"/>
    <col min="2054" max="2054" width="18.7109375" style="1" customWidth="1"/>
    <col min="2055" max="2304" width="9.140625" style="1"/>
    <col min="2305" max="2305" width="105.140625" style="1" customWidth="1"/>
    <col min="2306" max="2306" width="9.140625" style="1"/>
    <col min="2307" max="2307" width="19" style="1" customWidth="1"/>
    <col min="2308" max="2308" width="17.28515625" style="1" customWidth="1"/>
    <col min="2309" max="2309" width="17.140625" style="1" customWidth="1"/>
    <col min="2310" max="2310" width="18.7109375" style="1" customWidth="1"/>
    <col min="2311" max="2560" width="9.140625" style="1"/>
    <col min="2561" max="2561" width="105.140625" style="1" customWidth="1"/>
    <col min="2562" max="2562" width="9.140625" style="1"/>
    <col min="2563" max="2563" width="19" style="1" customWidth="1"/>
    <col min="2564" max="2564" width="17.28515625" style="1" customWidth="1"/>
    <col min="2565" max="2565" width="17.140625" style="1" customWidth="1"/>
    <col min="2566" max="2566" width="18.7109375" style="1" customWidth="1"/>
    <col min="2567" max="2816" width="9.140625" style="1"/>
    <col min="2817" max="2817" width="105.140625" style="1" customWidth="1"/>
    <col min="2818" max="2818" width="9.140625" style="1"/>
    <col min="2819" max="2819" width="19" style="1" customWidth="1"/>
    <col min="2820" max="2820" width="17.28515625" style="1" customWidth="1"/>
    <col min="2821" max="2821" width="17.140625" style="1" customWidth="1"/>
    <col min="2822" max="2822" width="18.7109375" style="1" customWidth="1"/>
    <col min="2823" max="3072" width="9.140625" style="1"/>
    <col min="3073" max="3073" width="105.140625" style="1" customWidth="1"/>
    <col min="3074" max="3074" width="9.140625" style="1"/>
    <col min="3075" max="3075" width="19" style="1" customWidth="1"/>
    <col min="3076" max="3076" width="17.28515625" style="1" customWidth="1"/>
    <col min="3077" max="3077" width="17.140625" style="1" customWidth="1"/>
    <col min="3078" max="3078" width="18.7109375" style="1" customWidth="1"/>
    <col min="3079" max="3328" width="9.140625" style="1"/>
    <col min="3329" max="3329" width="105.140625" style="1" customWidth="1"/>
    <col min="3330" max="3330" width="9.140625" style="1"/>
    <col min="3331" max="3331" width="19" style="1" customWidth="1"/>
    <col min="3332" max="3332" width="17.28515625" style="1" customWidth="1"/>
    <col min="3333" max="3333" width="17.140625" style="1" customWidth="1"/>
    <col min="3334" max="3334" width="18.7109375" style="1" customWidth="1"/>
    <col min="3335" max="3584" width="9.140625" style="1"/>
    <col min="3585" max="3585" width="105.140625" style="1" customWidth="1"/>
    <col min="3586" max="3586" width="9.140625" style="1"/>
    <col min="3587" max="3587" width="19" style="1" customWidth="1"/>
    <col min="3588" max="3588" width="17.28515625" style="1" customWidth="1"/>
    <col min="3589" max="3589" width="17.140625" style="1" customWidth="1"/>
    <col min="3590" max="3590" width="18.7109375" style="1" customWidth="1"/>
    <col min="3591" max="3840" width="9.140625" style="1"/>
    <col min="3841" max="3841" width="105.140625" style="1" customWidth="1"/>
    <col min="3842" max="3842" width="9.140625" style="1"/>
    <col min="3843" max="3843" width="19" style="1" customWidth="1"/>
    <col min="3844" max="3844" width="17.28515625" style="1" customWidth="1"/>
    <col min="3845" max="3845" width="17.140625" style="1" customWidth="1"/>
    <col min="3846" max="3846" width="18.7109375" style="1" customWidth="1"/>
    <col min="3847" max="4096" width="9.140625" style="1"/>
    <col min="4097" max="4097" width="105.140625" style="1" customWidth="1"/>
    <col min="4098" max="4098" width="9.140625" style="1"/>
    <col min="4099" max="4099" width="19" style="1" customWidth="1"/>
    <col min="4100" max="4100" width="17.28515625" style="1" customWidth="1"/>
    <col min="4101" max="4101" width="17.140625" style="1" customWidth="1"/>
    <col min="4102" max="4102" width="18.7109375" style="1" customWidth="1"/>
    <col min="4103" max="4352" width="9.140625" style="1"/>
    <col min="4353" max="4353" width="105.140625" style="1" customWidth="1"/>
    <col min="4354" max="4354" width="9.140625" style="1"/>
    <col min="4355" max="4355" width="19" style="1" customWidth="1"/>
    <col min="4356" max="4356" width="17.28515625" style="1" customWidth="1"/>
    <col min="4357" max="4357" width="17.140625" style="1" customWidth="1"/>
    <col min="4358" max="4358" width="18.7109375" style="1" customWidth="1"/>
    <col min="4359" max="4608" width="9.140625" style="1"/>
    <col min="4609" max="4609" width="105.140625" style="1" customWidth="1"/>
    <col min="4610" max="4610" width="9.140625" style="1"/>
    <col min="4611" max="4611" width="19" style="1" customWidth="1"/>
    <col min="4612" max="4612" width="17.28515625" style="1" customWidth="1"/>
    <col min="4613" max="4613" width="17.140625" style="1" customWidth="1"/>
    <col min="4614" max="4614" width="18.7109375" style="1" customWidth="1"/>
    <col min="4615" max="4864" width="9.140625" style="1"/>
    <col min="4865" max="4865" width="105.140625" style="1" customWidth="1"/>
    <col min="4866" max="4866" width="9.140625" style="1"/>
    <col min="4867" max="4867" width="19" style="1" customWidth="1"/>
    <col min="4868" max="4868" width="17.28515625" style="1" customWidth="1"/>
    <col min="4869" max="4869" width="17.140625" style="1" customWidth="1"/>
    <col min="4870" max="4870" width="18.7109375" style="1" customWidth="1"/>
    <col min="4871" max="5120" width="9.140625" style="1"/>
    <col min="5121" max="5121" width="105.140625" style="1" customWidth="1"/>
    <col min="5122" max="5122" width="9.140625" style="1"/>
    <col min="5123" max="5123" width="19" style="1" customWidth="1"/>
    <col min="5124" max="5124" width="17.28515625" style="1" customWidth="1"/>
    <col min="5125" max="5125" width="17.140625" style="1" customWidth="1"/>
    <col min="5126" max="5126" width="18.7109375" style="1" customWidth="1"/>
    <col min="5127" max="5376" width="9.140625" style="1"/>
    <col min="5377" max="5377" width="105.140625" style="1" customWidth="1"/>
    <col min="5378" max="5378" width="9.140625" style="1"/>
    <col min="5379" max="5379" width="19" style="1" customWidth="1"/>
    <col min="5380" max="5380" width="17.28515625" style="1" customWidth="1"/>
    <col min="5381" max="5381" width="17.140625" style="1" customWidth="1"/>
    <col min="5382" max="5382" width="18.7109375" style="1" customWidth="1"/>
    <col min="5383" max="5632" width="9.140625" style="1"/>
    <col min="5633" max="5633" width="105.140625" style="1" customWidth="1"/>
    <col min="5634" max="5634" width="9.140625" style="1"/>
    <col min="5635" max="5635" width="19" style="1" customWidth="1"/>
    <col min="5636" max="5636" width="17.28515625" style="1" customWidth="1"/>
    <col min="5637" max="5637" width="17.140625" style="1" customWidth="1"/>
    <col min="5638" max="5638" width="18.7109375" style="1" customWidth="1"/>
    <col min="5639" max="5888" width="9.140625" style="1"/>
    <col min="5889" max="5889" width="105.140625" style="1" customWidth="1"/>
    <col min="5890" max="5890" width="9.140625" style="1"/>
    <col min="5891" max="5891" width="19" style="1" customWidth="1"/>
    <col min="5892" max="5892" width="17.28515625" style="1" customWidth="1"/>
    <col min="5893" max="5893" width="17.140625" style="1" customWidth="1"/>
    <col min="5894" max="5894" width="18.7109375" style="1" customWidth="1"/>
    <col min="5895" max="6144" width="9.140625" style="1"/>
    <col min="6145" max="6145" width="105.140625" style="1" customWidth="1"/>
    <col min="6146" max="6146" width="9.140625" style="1"/>
    <col min="6147" max="6147" width="19" style="1" customWidth="1"/>
    <col min="6148" max="6148" width="17.28515625" style="1" customWidth="1"/>
    <col min="6149" max="6149" width="17.140625" style="1" customWidth="1"/>
    <col min="6150" max="6150" width="18.7109375" style="1" customWidth="1"/>
    <col min="6151" max="6400" width="9.140625" style="1"/>
    <col min="6401" max="6401" width="105.140625" style="1" customWidth="1"/>
    <col min="6402" max="6402" width="9.140625" style="1"/>
    <col min="6403" max="6403" width="19" style="1" customWidth="1"/>
    <col min="6404" max="6404" width="17.28515625" style="1" customWidth="1"/>
    <col min="6405" max="6405" width="17.140625" style="1" customWidth="1"/>
    <col min="6406" max="6406" width="18.7109375" style="1" customWidth="1"/>
    <col min="6407" max="6656" width="9.140625" style="1"/>
    <col min="6657" max="6657" width="105.140625" style="1" customWidth="1"/>
    <col min="6658" max="6658" width="9.140625" style="1"/>
    <col min="6659" max="6659" width="19" style="1" customWidth="1"/>
    <col min="6660" max="6660" width="17.28515625" style="1" customWidth="1"/>
    <col min="6661" max="6661" width="17.140625" style="1" customWidth="1"/>
    <col min="6662" max="6662" width="18.7109375" style="1" customWidth="1"/>
    <col min="6663" max="6912" width="9.140625" style="1"/>
    <col min="6913" max="6913" width="105.140625" style="1" customWidth="1"/>
    <col min="6914" max="6914" width="9.140625" style="1"/>
    <col min="6915" max="6915" width="19" style="1" customWidth="1"/>
    <col min="6916" max="6916" width="17.28515625" style="1" customWidth="1"/>
    <col min="6917" max="6917" width="17.140625" style="1" customWidth="1"/>
    <col min="6918" max="6918" width="18.7109375" style="1" customWidth="1"/>
    <col min="6919" max="7168" width="9.140625" style="1"/>
    <col min="7169" max="7169" width="105.140625" style="1" customWidth="1"/>
    <col min="7170" max="7170" width="9.140625" style="1"/>
    <col min="7171" max="7171" width="19" style="1" customWidth="1"/>
    <col min="7172" max="7172" width="17.28515625" style="1" customWidth="1"/>
    <col min="7173" max="7173" width="17.140625" style="1" customWidth="1"/>
    <col min="7174" max="7174" width="18.7109375" style="1" customWidth="1"/>
    <col min="7175" max="7424" width="9.140625" style="1"/>
    <col min="7425" max="7425" width="105.140625" style="1" customWidth="1"/>
    <col min="7426" max="7426" width="9.140625" style="1"/>
    <col min="7427" max="7427" width="19" style="1" customWidth="1"/>
    <col min="7428" max="7428" width="17.28515625" style="1" customWidth="1"/>
    <col min="7429" max="7429" width="17.140625" style="1" customWidth="1"/>
    <col min="7430" max="7430" width="18.7109375" style="1" customWidth="1"/>
    <col min="7431" max="7680" width="9.140625" style="1"/>
    <col min="7681" max="7681" width="105.140625" style="1" customWidth="1"/>
    <col min="7682" max="7682" width="9.140625" style="1"/>
    <col min="7683" max="7683" width="19" style="1" customWidth="1"/>
    <col min="7684" max="7684" width="17.28515625" style="1" customWidth="1"/>
    <col min="7685" max="7685" width="17.140625" style="1" customWidth="1"/>
    <col min="7686" max="7686" width="18.7109375" style="1" customWidth="1"/>
    <col min="7687" max="7936" width="9.140625" style="1"/>
    <col min="7937" max="7937" width="105.140625" style="1" customWidth="1"/>
    <col min="7938" max="7938" width="9.140625" style="1"/>
    <col min="7939" max="7939" width="19" style="1" customWidth="1"/>
    <col min="7940" max="7940" width="17.28515625" style="1" customWidth="1"/>
    <col min="7941" max="7941" width="17.140625" style="1" customWidth="1"/>
    <col min="7942" max="7942" width="18.7109375" style="1" customWidth="1"/>
    <col min="7943" max="8192" width="9.140625" style="1"/>
    <col min="8193" max="8193" width="105.140625" style="1" customWidth="1"/>
    <col min="8194" max="8194" width="9.140625" style="1"/>
    <col min="8195" max="8195" width="19" style="1" customWidth="1"/>
    <col min="8196" max="8196" width="17.28515625" style="1" customWidth="1"/>
    <col min="8197" max="8197" width="17.140625" style="1" customWidth="1"/>
    <col min="8198" max="8198" width="18.7109375" style="1" customWidth="1"/>
    <col min="8199" max="8448" width="9.140625" style="1"/>
    <col min="8449" max="8449" width="105.140625" style="1" customWidth="1"/>
    <col min="8450" max="8450" width="9.140625" style="1"/>
    <col min="8451" max="8451" width="19" style="1" customWidth="1"/>
    <col min="8452" max="8452" width="17.28515625" style="1" customWidth="1"/>
    <col min="8453" max="8453" width="17.140625" style="1" customWidth="1"/>
    <col min="8454" max="8454" width="18.7109375" style="1" customWidth="1"/>
    <col min="8455" max="8704" width="9.140625" style="1"/>
    <col min="8705" max="8705" width="105.140625" style="1" customWidth="1"/>
    <col min="8706" max="8706" width="9.140625" style="1"/>
    <col min="8707" max="8707" width="19" style="1" customWidth="1"/>
    <col min="8708" max="8708" width="17.28515625" style="1" customWidth="1"/>
    <col min="8709" max="8709" width="17.140625" style="1" customWidth="1"/>
    <col min="8710" max="8710" width="18.7109375" style="1" customWidth="1"/>
    <col min="8711" max="8960" width="9.140625" style="1"/>
    <col min="8961" max="8961" width="105.140625" style="1" customWidth="1"/>
    <col min="8962" max="8962" width="9.140625" style="1"/>
    <col min="8963" max="8963" width="19" style="1" customWidth="1"/>
    <col min="8964" max="8964" width="17.28515625" style="1" customWidth="1"/>
    <col min="8965" max="8965" width="17.140625" style="1" customWidth="1"/>
    <col min="8966" max="8966" width="18.7109375" style="1" customWidth="1"/>
    <col min="8967" max="9216" width="9.140625" style="1"/>
    <col min="9217" max="9217" width="105.140625" style="1" customWidth="1"/>
    <col min="9218" max="9218" width="9.140625" style="1"/>
    <col min="9219" max="9219" width="19" style="1" customWidth="1"/>
    <col min="9220" max="9220" width="17.28515625" style="1" customWidth="1"/>
    <col min="9221" max="9221" width="17.140625" style="1" customWidth="1"/>
    <col min="9222" max="9222" width="18.7109375" style="1" customWidth="1"/>
    <col min="9223" max="9472" width="9.140625" style="1"/>
    <col min="9473" max="9473" width="105.140625" style="1" customWidth="1"/>
    <col min="9474" max="9474" width="9.140625" style="1"/>
    <col min="9475" max="9475" width="19" style="1" customWidth="1"/>
    <col min="9476" max="9476" width="17.28515625" style="1" customWidth="1"/>
    <col min="9477" max="9477" width="17.140625" style="1" customWidth="1"/>
    <col min="9478" max="9478" width="18.7109375" style="1" customWidth="1"/>
    <col min="9479" max="9728" width="9.140625" style="1"/>
    <col min="9729" max="9729" width="105.140625" style="1" customWidth="1"/>
    <col min="9730" max="9730" width="9.140625" style="1"/>
    <col min="9731" max="9731" width="19" style="1" customWidth="1"/>
    <col min="9732" max="9732" width="17.28515625" style="1" customWidth="1"/>
    <col min="9733" max="9733" width="17.140625" style="1" customWidth="1"/>
    <col min="9734" max="9734" width="18.7109375" style="1" customWidth="1"/>
    <col min="9735" max="9984" width="9.140625" style="1"/>
    <col min="9985" max="9985" width="105.140625" style="1" customWidth="1"/>
    <col min="9986" max="9986" width="9.140625" style="1"/>
    <col min="9987" max="9987" width="19" style="1" customWidth="1"/>
    <col min="9988" max="9988" width="17.28515625" style="1" customWidth="1"/>
    <col min="9989" max="9989" width="17.140625" style="1" customWidth="1"/>
    <col min="9990" max="9990" width="18.7109375" style="1" customWidth="1"/>
    <col min="9991" max="10240" width="9.140625" style="1"/>
    <col min="10241" max="10241" width="105.140625" style="1" customWidth="1"/>
    <col min="10242" max="10242" width="9.140625" style="1"/>
    <col min="10243" max="10243" width="19" style="1" customWidth="1"/>
    <col min="10244" max="10244" width="17.28515625" style="1" customWidth="1"/>
    <col min="10245" max="10245" width="17.140625" style="1" customWidth="1"/>
    <col min="10246" max="10246" width="18.7109375" style="1" customWidth="1"/>
    <col min="10247" max="10496" width="9.140625" style="1"/>
    <col min="10497" max="10497" width="105.140625" style="1" customWidth="1"/>
    <col min="10498" max="10498" width="9.140625" style="1"/>
    <col min="10499" max="10499" width="19" style="1" customWidth="1"/>
    <col min="10500" max="10500" width="17.28515625" style="1" customWidth="1"/>
    <col min="10501" max="10501" width="17.140625" style="1" customWidth="1"/>
    <col min="10502" max="10502" width="18.7109375" style="1" customWidth="1"/>
    <col min="10503" max="10752" width="9.140625" style="1"/>
    <col min="10753" max="10753" width="105.140625" style="1" customWidth="1"/>
    <col min="10754" max="10754" width="9.140625" style="1"/>
    <col min="10755" max="10755" width="19" style="1" customWidth="1"/>
    <col min="10756" max="10756" width="17.28515625" style="1" customWidth="1"/>
    <col min="10757" max="10757" width="17.140625" style="1" customWidth="1"/>
    <col min="10758" max="10758" width="18.7109375" style="1" customWidth="1"/>
    <col min="10759" max="11008" width="9.140625" style="1"/>
    <col min="11009" max="11009" width="105.140625" style="1" customWidth="1"/>
    <col min="11010" max="11010" width="9.140625" style="1"/>
    <col min="11011" max="11011" width="19" style="1" customWidth="1"/>
    <col min="11012" max="11012" width="17.28515625" style="1" customWidth="1"/>
    <col min="11013" max="11013" width="17.140625" style="1" customWidth="1"/>
    <col min="11014" max="11014" width="18.7109375" style="1" customWidth="1"/>
    <col min="11015" max="11264" width="9.140625" style="1"/>
    <col min="11265" max="11265" width="105.140625" style="1" customWidth="1"/>
    <col min="11266" max="11266" width="9.140625" style="1"/>
    <col min="11267" max="11267" width="19" style="1" customWidth="1"/>
    <col min="11268" max="11268" width="17.28515625" style="1" customWidth="1"/>
    <col min="11269" max="11269" width="17.140625" style="1" customWidth="1"/>
    <col min="11270" max="11270" width="18.7109375" style="1" customWidth="1"/>
    <col min="11271" max="11520" width="9.140625" style="1"/>
    <col min="11521" max="11521" width="105.140625" style="1" customWidth="1"/>
    <col min="11522" max="11522" width="9.140625" style="1"/>
    <col min="11523" max="11523" width="19" style="1" customWidth="1"/>
    <col min="11524" max="11524" width="17.28515625" style="1" customWidth="1"/>
    <col min="11525" max="11525" width="17.140625" style="1" customWidth="1"/>
    <col min="11526" max="11526" width="18.7109375" style="1" customWidth="1"/>
    <col min="11527" max="11776" width="9.140625" style="1"/>
    <col min="11777" max="11777" width="105.140625" style="1" customWidth="1"/>
    <col min="11778" max="11778" width="9.140625" style="1"/>
    <col min="11779" max="11779" width="19" style="1" customWidth="1"/>
    <col min="11780" max="11780" width="17.28515625" style="1" customWidth="1"/>
    <col min="11781" max="11781" width="17.140625" style="1" customWidth="1"/>
    <col min="11782" max="11782" width="18.7109375" style="1" customWidth="1"/>
    <col min="11783" max="12032" width="9.140625" style="1"/>
    <col min="12033" max="12033" width="105.140625" style="1" customWidth="1"/>
    <col min="12034" max="12034" width="9.140625" style="1"/>
    <col min="12035" max="12035" width="19" style="1" customWidth="1"/>
    <col min="12036" max="12036" width="17.28515625" style="1" customWidth="1"/>
    <col min="12037" max="12037" width="17.140625" style="1" customWidth="1"/>
    <col min="12038" max="12038" width="18.7109375" style="1" customWidth="1"/>
    <col min="12039" max="12288" width="9.140625" style="1"/>
    <col min="12289" max="12289" width="105.140625" style="1" customWidth="1"/>
    <col min="12290" max="12290" width="9.140625" style="1"/>
    <col min="12291" max="12291" width="19" style="1" customWidth="1"/>
    <col min="12292" max="12292" width="17.28515625" style="1" customWidth="1"/>
    <col min="12293" max="12293" width="17.140625" style="1" customWidth="1"/>
    <col min="12294" max="12294" width="18.7109375" style="1" customWidth="1"/>
    <col min="12295" max="12544" width="9.140625" style="1"/>
    <col min="12545" max="12545" width="105.140625" style="1" customWidth="1"/>
    <col min="12546" max="12546" width="9.140625" style="1"/>
    <col min="12547" max="12547" width="19" style="1" customWidth="1"/>
    <col min="12548" max="12548" width="17.28515625" style="1" customWidth="1"/>
    <col min="12549" max="12549" width="17.140625" style="1" customWidth="1"/>
    <col min="12550" max="12550" width="18.7109375" style="1" customWidth="1"/>
    <col min="12551" max="12800" width="9.140625" style="1"/>
    <col min="12801" max="12801" width="105.140625" style="1" customWidth="1"/>
    <col min="12802" max="12802" width="9.140625" style="1"/>
    <col min="12803" max="12803" width="19" style="1" customWidth="1"/>
    <col min="12804" max="12804" width="17.28515625" style="1" customWidth="1"/>
    <col min="12805" max="12805" width="17.140625" style="1" customWidth="1"/>
    <col min="12806" max="12806" width="18.7109375" style="1" customWidth="1"/>
    <col min="12807" max="13056" width="9.140625" style="1"/>
    <col min="13057" max="13057" width="105.140625" style="1" customWidth="1"/>
    <col min="13058" max="13058" width="9.140625" style="1"/>
    <col min="13059" max="13059" width="19" style="1" customWidth="1"/>
    <col min="13060" max="13060" width="17.28515625" style="1" customWidth="1"/>
    <col min="13061" max="13061" width="17.140625" style="1" customWidth="1"/>
    <col min="13062" max="13062" width="18.7109375" style="1" customWidth="1"/>
    <col min="13063" max="13312" width="9.140625" style="1"/>
    <col min="13313" max="13313" width="105.140625" style="1" customWidth="1"/>
    <col min="13314" max="13314" width="9.140625" style="1"/>
    <col min="13315" max="13315" width="19" style="1" customWidth="1"/>
    <col min="13316" max="13316" width="17.28515625" style="1" customWidth="1"/>
    <col min="13317" max="13317" width="17.140625" style="1" customWidth="1"/>
    <col min="13318" max="13318" width="18.7109375" style="1" customWidth="1"/>
    <col min="13319" max="13568" width="9.140625" style="1"/>
    <col min="13569" max="13569" width="105.140625" style="1" customWidth="1"/>
    <col min="13570" max="13570" width="9.140625" style="1"/>
    <col min="13571" max="13571" width="19" style="1" customWidth="1"/>
    <col min="13572" max="13572" width="17.28515625" style="1" customWidth="1"/>
    <col min="13573" max="13573" width="17.140625" style="1" customWidth="1"/>
    <col min="13574" max="13574" width="18.7109375" style="1" customWidth="1"/>
    <col min="13575" max="13824" width="9.140625" style="1"/>
    <col min="13825" max="13825" width="105.140625" style="1" customWidth="1"/>
    <col min="13826" max="13826" width="9.140625" style="1"/>
    <col min="13827" max="13827" width="19" style="1" customWidth="1"/>
    <col min="13828" max="13828" width="17.28515625" style="1" customWidth="1"/>
    <col min="13829" max="13829" width="17.140625" style="1" customWidth="1"/>
    <col min="13830" max="13830" width="18.7109375" style="1" customWidth="1"/>
    <col min="13831" max="14080" width="9.140625" style="1"/>
    <col min="14081" max="14081" width="105.140625" style="1" customWidth="1"/>
    <col min="14082" max="14082" width="9.140625" style="1"/>
    <col min="14083" max="14083" width="19" style="1" customWidth="1"/>
    <col min="14084" max="14084" width="17.28515625" style="1" customWidth="1"/>
    <col min="14085" max="14085" width="17.140625" style="1" customWidth="1"/>
    <col min="14086" max="14086" width="18.7109375" style="1" customWidth="1"/>
    <col min="14087" max="14336" width="9.140625" style="1"/>
    <col min="14337" max="14337" width="105.140625" style="1" customWidth="1"/>
    <col min="14338" max="14338" width="9.140625" style="1"/>
    <col min="14339" max="14339" width="19" style="1" customWidth="1"/>
    <col min="14340" max="14340" width="17.28515625" style="1" customWidth="1"/>
    <col min="14341" max="14341" width="17.140625" style="1" customWidth="1"/>
    <col min="14342" max="14342" width="18.7109375" style="1" customWidth="1"/>
    <col min="14343" max="14592" width="9.140625" style="1"/>
    <col min="14593" max="14593" width="105.140625" style="1" customWidth="1"/>
    <col min="14594" max="14594" width="9.140625" style="1"/>
    <col min="14595" max="14595" width="19" style="1" customWidth="1"/>
    <col min="14596" max="14596" width="17.28515625" style="1" customWidth="1"/>
    <col min="14597" max="14597" width="17.140625" style="1" customWidth="1"/>
    <col min="14598" max="14598" width="18.7109375" style="1" customWidth="1"/>
    <col min="14599" max="14848" width="9.140625" style="1"/>
    <col min="14849" max="14849" width="105.140625" style="1" customWidth="1"/>
    <col min="14850" max="14850" width="9.140625" style="1"/>
    <col min="14851" max="14851" width="19" style="1" customWidth="1"/>
    <col min="14852" max="14852" width="17.28515625" style="1" customWidth="1"/>
    <col min="14853" max="14853" width="17.140625" style="1" customWidth="1"/>
    <col min="14854" max="14854" width="18.7109375" style="1" customWidth="1"/>
    <col min="14855" max="15104" width="9.140625" style="1"/>
    <col min="15105" max="15105" width="105.140625" style="1" customWidth="1"/>
    <col min="15106" max="15106" width="9.140625" style="1"/>
    <col min="15107" max="15107" width="19" style="1" customWidth="1"/>
    <col min="15108" max="15108" width="17.28515625" style="1" customWidth="1"/>
    <col min="15109" max="15109" width="17.140625" style="1" customWidth="1"/>
    <col min="15110" max="15110" width="18.7109375" style="1" customWidth="1"/>
    <col min="15111" max="15360" width="9.140625" style="1"/>
    <col min="15361" max="15361" width="105.140625" style="1" customWidth="1"/>
    <col min="15362" max="15362" width="9.140625" style="1"/>
    <col min="15363" max="15363" width="19" style="1" customWidth="1"/>
    <col min="15364" max="15364" width="17.28515625" style="1" customWidth="1"/>
    <col min="15365" max="15365" width="17.140625" style="1" customWidth="1"/>
    <col min="15366" max="15366" width="18.7109375" style="1" customWidth="1"/>
    <col min="15367" max="15616" width="9.140625" style="1"/>
    <col min="15617" max="15617" width="105.140625" style="1" customWidth="1"/>
    <col min="15618" max="15618" width="9.140625" style="1"/>
    <col min="15619" max="15619" width="19" style="1" customWidth="1"/>
    <col min="15620" max="15620" width="17.28515625" style="1" customWidth="1"/>
    <col min="15621" max="15621" width="17.140625" style="1" customWidth="1"/>
    <col min="15622" max="15622" width="18.7109375" style="1" customWidth="1"/>
    <col min="15623" max="15872" width="9.140625" style="1"/>
    <col min="15873" max="15873" width="105.140625" style="1" customWidth="1"/>
    <col min="15874" max="15874" width="9.140625" style="1"/>
    <col min="15875" max="15875" width="19" style="1" customWidth="1"/>
    <col min="15876" max="15876" width="17.28515625" style="1" customWidth="1"/>
    <col min="15877" max="15877" width="17.140625" style="1" customWidth="1"/>
    <col min="15878" max="15878" width="18.7109375" style="1" customWidth="1"/>
    <col min="15879" max="16128" width="9.140625" style="1"/>
    <col min="16129" max="16129" width="105.140625" style="1" customWidth="1"/>
    <col min="16130" max="16130" width="9.140625" style="1"/>
    <col min="16131" max="16131" width="19" style="1" customWidth="1"/>
    <col min="16132" max="16132" width="17.28515625" style="1" customWidth="1"/>
    <col min="16133" max="16133" width="17.140625" style="1" customWidth="1"/>
    <col min="16134" max="16134" width="18.7109375" style="1" customWidth="1"/>
    <col min="16135" max="16384" width="9.140625" style="1"/>
  </cols>
  <sheetData>
    <row r="1" spans="1:6">
      <c r="A1" s="91" t="s">
        <v>458</v>
      </c>
      <c r="B1" s="92"/>
      <c r="C1" s="92"/>
      <c r="D1" s="92"/>
      <c r="E1" s="92"/>
      <c r="F1" s="92"/>
    </row>
    <row r="3" spans="1:6" ht="21" customHeight="1">
      <c r="A3" s="93" t="s">
        <v>0</v>
      </c>
      <c r="B3" s="94"/>
      <c r="C3" s="94"/>
      <c r="D3" s="94"/>
      <c r="E3" s="94"/>
      <c r="F3" s="95"/>
    </row>
    <row r="4" spans="1:6" ht="18.75" customHeight="1">
      <c r="A4" s="96" t="s">
        <v>1</v>
      </c>
      <c r="B4" s="94"/>
      <c r="C4" s="94"/>
      <c r="D4" s="94"/>
      <c r="E4" s="94"/>
      <c r="F4" s="95"/>
    </row>
    <row r="5" spans="1:6">
      <c r="A5" s="3"/>
    </row>
    <row r="6" spans="1:6">
      <c r="A6" s="4" t="s">
        <v>2</v>
      </c>
    </row>
    <row r="7" spans="1:6" ht="47.25">
      <c r="A7" s="5" t="s">
        <v>4</v>
      </c>
      <c r="B7" s="6" t="s">
        <v>5</v>
      </c>
      <c r="C7" s="7" t="s">
        <v>6</v>
      </c>
      <c r="D7" s="7" t="s">
        <v>7</v>
      </c>
      <c r="E7" s="7" t="s">
        <v>8</v>
      </c>
      <c r="F7" s="7" t="s">
        <v>9</v>
      </c>
    </row>
    <row r="8" spans="1:6">
      <c r="A8" s="8" t="s">
        <v>10</v>
      </c>
      <c r="B8" s="8" t="s">
        <v>11</v>
      </c>
      <c r="C8" s="9">
        <v>25007200</v>
      </c>
      <c r="D8" s="9"/>
      <c r="E8" s="9"/>
      <c r="F8" s="9">
        <f>C8+D8+E8</f>
        <v>25007200</v>
      </c>
    </row>
    <row r="9" spans="1:6">
      <c r="A9" s="8" t="s">
        <v>12</v>
      </c>
      <c r="B9" s="10" t="s">
        <v>13</v>
      </c>
      <c r="C9" s="9"/>
      <c r="D9" s="9"/>
      <c r="E9" s="9"/>
      <c r="F9" s="9">
        <f t="shared" ref="F9:F72" si="0">C9+D9+E9</f>
        <v>0</v>
      </c>
    </row>
    <row r="10" spans="1:6">
      <c r="A10" s="8" t="s">
        <v>14</v>
      </c>
      <c r="B10" s="10" t="s">
        <v>15</v>
      </c>
      <c r="C10" s="9"/>
      <c r="D10" s="9"/>
      <c r="E10" s="9"/>
      <c r="F10" s="9">
        <f t="shared" si="0"/>
        <v>0</v>
      </c>
    </row>
    <row r="11" spans="1:6">
      <c r="A11" s="11" t="s">
        <v>16</v>
      </c>
      <c r="B11" s="10" t="s">
        <v>17</v>
      </c>
      <c r="C11" s="9"/>
      <c r="D11" s="9"/>
      <c r="E11" s="9"/>
      <c r="F11" s="9">
        <f t="shared" si="0"/>
        <v>0</v>
      </c>
    </row>
    <row r="12" spans="1:6">
      <c r="A12" s="11" t="s">
        <v>18</v>
      </c>
      <c r="B12" s="10" t="s">
        <v>19</v>
      </c>
      <c r="C12" s="9"/>
      <c r="D12" s="9"/>
      <c r="E12" s="9"/>
      <c r="F12" s="9">
        <f t="shared" si="0"/>
        <v>0</v>
      </c>
    </row>
    <row r="13" spans="1:6">
      <c r="A13" s="11" t="s">
        <v>20</v>
      </c>
      <c r="B13" s="10" t="s">
        <v>21</v>
      </c>
      <c r="C13" s="9"/>
      <c r="D13" s="9"/>
      <c r="E13" s="9"/>
      <c r="F13" s="9">
        <f t="shared" si="0"/>
        <v>0</v>
      </c>
    </row>
    <row r="14" spans="1:6">
      <c r="A14" s="11" t="s">
        <v>22</v>
      </c>
      <c r="B14" s="10" t="s">
        <v>23</v>
      </c>
      <c r="C14" s="9">
        <v>956522</v>
      </c>
      <c r="D14" s="9"/>
      <c r="E14" s="9"/>
      <c r="F14" s="9">
        <f t="shared" si="0"/>
        <v>956522</v>
      </c>
    </row>
    <row r="15" spans="1:6">
      <c r="A15" s="11" t="s">
        <v>24</v>
      </c>
      <c r="B15" s="10" t="s">
        <v>25</v>
      </c>
      <c r="C15" s="9"/>
      <c r="D15" s="9"/>
      <c r="E15" s="9"/>
      <c r="F15" s="9">
        <f t="shared" si="0"/>
        <v>0</v>
      </c>
    </row>
    <row r="16" spans="1:6">
      <c r="A16" s="12" t="s">
        <v>26</v>
      </c>
      <c r="B16" s="10" t="s">
        <v>27</v>
      </c>
      <c r="C16" s="9">
        <v>288000</v>
      </c>
      <c r="D16" s="9"/>
      <c r="E16" s="9"/>
      <c r="F16" s="9">
        <f t="shared" si="0"/>
        <v>288000</v>
      </c>
    </row>
    <row r="17" spans="1:6">
      <c r="A17" s="12" t="s">
        <v>28</v>
      </c>
      <c r="B17" s="10" t="s">
        <v>29</v>
      </c>
      <c r="C17" s="9"/>
      <c r="D17" s="9"/>
      <c r="E17" s="9"/>
      <c r="F17" s="9">
        <f t="shared" si="0"/>
        <v>0</v>
      </c>
    </row>
    <row r="18" spans="1:6">
      <c r="A18" s="12" t="s">
        <v>30</v>
      </c>
      <c r="B18" s="10" t="s">
        <v>31</v>
      </c>
      <c r="C18" s="9"/>
      <c r="D18" s="9"/>
      <c r="E18" s="9"/>
      <c r="F18" s="9">
        <f t="shared" si="0"/>
        <v>0</v>
      </c>
    </row>
    <row r="19" spans="1:6">
      <c r="A19" s="12" t="s">
        <v>32</v>
      </c>
      <c r="B19" s="10" t="s">
        <v>33</v>
      </c>
      <c r="C19" s="9"/>
      <c r="D19" s="9"/>
      <c r="E19" s="9"/>
      <c r="F19" s="9">
        <f t="shared" si="0"/>
        <v>0</v>
      </c>
    </row>
    <row r="20" spans="1:6">
      <c r="A20" s="12" t="s">
        <v>34</v>
      </c>
      <c r="B20" s="10" t="s">
        <v>35</v>
      </c>
      <c r="C20" s="9">
        <v>2284699</v>
      </c>
      <c r="D20" s="9"/>
      <c r="E20" s="9"/>
      <c r="F20" s="9">
        <f t="shared" si="0"/>
        <v>2284699</v>
      </c>
    </row>
    <row r="21" spans="1:6">
      <c r="A21" s="13" t="s">
        <v>36</v>
      </c>
      <c r="B21" s="14" t="s">
        <v>37</v>
      </c>
      <c r="C21" s="15">
        <f>SUM(C8:C20)</f>
        <v>28536421</v>
      </c>
      <c r="D21" s="15"/>
      <c r="E21" s="15"/>
      <c r="F21" s="15">
        <f t="shared" si="0"/>
        <v>28536421</v>
      </c>
    </row>
    <row r="22" spans="1:6">
      <c r="A22" s="12" t="s">
        <v>38</v>
      </c>
      <c r="B22" s="10" t="s">
        <v>39</v>
      </c>
      <c r="C22" s="9">
        <v>7081860</v>
      </c>
      <c r="D22" s="9"/>
      <c r="E22" s="9"/>
      <c r="F22" s="9">
        <f t="shared" si="0"/>
        <v>7081860</v>
      </c>
    </row>
    <row r="23" spans="1:6">
      <c r="A23" s="12" t="s">
        <v>40</v>
      </c>
      <c r="B23" s="10" t="s">
        <v>41</v>
      </c>
      <c r="C23" s="9">
        <v>380521</v>
      </c>
      <c r="D23" s="9"/>
      <c r="E23" s="9"/>
      <c r="F23" s="9">
        <f t="shared" si="0"/>
        <v>380521</v>
      </c>
    </row>
    <row r="24" spans="1:6">
      <c r="A24" s="16" t="s">
        <v>42</v>
      </c>
      <c r="B24" s="10" t="s">
        <v>43</v>
      </c>
      <c r="C24" s="9">
        <v>1650000</v>
      </c>
      <c r="D24" s="9"/>
      <c r="E24" s="9"/>
      <c r="F24" s="9">
        <f t="shared" si="0"/>
        <v>1650000</v>
      </c>
    </row>
    <row r="25" spans="1:6">
      <c r="A25" s="17" t="s">
        <v>44</v>
      </c>
      <c r="B25" s="14" t="s">
        <v>45</v>
      </c>
      <c r="C25" s="15">
        <f>SUM(C22:C24)</f>
        <v>9112381</v>
      </c>
      <c r="D25" s="15"/>
      <c r="E25" s="15"/>
      <c r="F25" s="15">
        <f t="shared" si="0"/>
        <v>9112381</v>
      </c>
    </row>
    <row r="26" spans="1:6">
      <c r="A26" s="13" t="s">
        <v>46</v>
      </c>
      <c r="B26" s="14" t="s">
        <v>47</v>
      </c>
      <c r="C26" s="15">
        <f>SUM(C25,C21)</f>
        <v>37648802</v>
      </c>
      <c r="D26" s="15"/>
      <c r="E26" s="15"/>
      <c r="F26" s="15">
        <f t="shared" si="0"/>
        <v>37648802</v>
      </c>
    </row>
    <row r="27" spans="1:6">
      <c r="A27" s="17" t="s">
        <v>48</v>
      </c>
      <c r="B27" s="14" t="s">
        <v>49</v>
      </c>
      <c r="C27" s="15">
        <v>6178204</v>
      </c>
      <c r="D27" s="15"/>
      <c r="E27" s="15"/>
      <c r="F27" s="15">
        <f t="shared" si="0"/>
        <v>6178204</v>
      </c>
    </row>
    <row r="28" spans="1:6">
      <c r="A28" s="12" t="s">
        <v>50</v>
      </c>
      <c r="B28" s="10" t="s">
        <v>51</v>
      </c>
      <c r="C28" s="9">
        <v>2105000</v>
      </c>
      <c r="D28" s="9"/>
      <c r="E28" s="9"/>
      <c r="F28" s="9">
        <f t="shared" si="0"/>
        <v>2105000</v>
      </c>
    </row>
    <row r="29" spans="1:6">
      <c r="A29" s="12" t="s">
        <v>52</v>
      </c>
      <c r="B29" s="10" t="s">
        <v>53</v>
      </c>
      <c r="C29" s="9">
        <v>6063503</v>
      </c>
      <c r="D29" s="9"/>
      <c r="E29" s="9"/>
      <c r="F29" s="9">
        <f t="shared" si="0"/>
        <v>6063503</v>
      </c>
    </row>
    <row r="30" spans="1:6">
      <c r="A30" s="12" t="s">
        <v>54</v>
      </c>
      <c r="B30" s="10" t="s">
        <v>55</v>
      </c>
      <c r="C30" s="9">
        <v>0</v>
      </c>
      <c r="D30" s="9"/>
      <c r="E30" s="9"/>
      <c r="F30" s="9">
        <f t="shared" si="0"/>
        <v>0</v>
      </c>
    </row>
    <row r="31" spans="1:6">
      <c r="A31" s="17" t="s">
        <v>56</v>
      </c>
      <c r="B31" s="14" t="s">
        <v>57</v>
      </c>
      <c r="C31" s="15">
        <f>SUM(C28:C30)</f>
        <v>8168503</v>
      </c>
      <c r="D31" s="15"/>
      <c r="E31" s="15"/>
      <c r="F31" s="15">
        <f t="shared" si="0"/>
        <v>8168503</v>
      </c>
    </row>
    <row r="32" spans="1:6">
      <c r="A32" s="12" t="s">
        <v>58</v>
      </c>
      <c r="B32" s="10" t="s">
        <v>59</v>
      </c>
      <c r="C32" s="9">
        <v>1350000</v>
      </c>
      <c r="D32" s="9"/>
      <c r="E32" s="9"/>
      <c r="F32" s="9">
        <f t="shared" si="0"/>
        <v>1350000</v>
      </c>
    </row>
    <row r="33" spans="1:6">
      <c r="A33" s="12" t="s">
        <v>60</v>
      </c>
      <c r="B33" s="10" t="s">
        <v>61</v>
      </c>
      <c r="C33" s="9">
        <v>675000</v>
      </c>
      <c r="D33" s="9"/>
      <c r="E33" s="9"/>
      <c r="F33" s="9">
        <f t="shared" si="0"/>
        <v>675000</v>
      </c>
    </row>
    <row r="34" spans="1:6" ht="15" customHeight="1">
      <c r="A34" s="17" t="s">
        <v>62</v>
      </c>
      <c r="B34" s="14" t="s">
        <v>63</v>
      </c>
      <c r="C34" s="15">
        <f>SUM(C32:C33)</f>
        <v>2025000</v>
      </c>
      <c r="D34" s="15"/>
      <c r="E34" s="15"/>
      <c r="F34" s="15">
        <f t="shared" si="0"/>
        <v>2025000</v>
      </c>
    </row>
    <row r="35" spans="1:6">
      <c r="A35" s="12" t="s">
        <v>64</v>
      </c>
      <c r="B35" s="10" t="s">
        <v>65</v>
      </c>
      <c r="C35" s="9">
        <v>6200000</v>
      </c>
      <c r="D35" s="9"/>
      <c r="E35" s="9"/>
      <c r="F35" s="9">
        <f t="shared" si="0"/>
        <v>6200000</v>
      </c>
    </row>
    <row r="36" spans="1:6">
      <c r="A36" s="12" t="s">
        <v>66</v>
      </c>
      <c r="B36" s="10" t="s">
        <v>67</v>
      </c>
      <c r="C36" s="9">
        <v>6870000</v>
      </c>
      <c r="D36" s="9"/>
      <c r="E36" s="9"/>
      <c r="F36" s="9">
        <f t="shared" si="0"/>
        <v>6870000</v>
      </c>
    </row>
    <row r="37" spans="1:6">
      <c r="A37" s="12" t="s">
        <v>68</v>
      </c>
      <c r="B37" s="10" t="s">
        <v>69</v>
      </c>
      <c r="C37" s="9">
        <v>1800000</v>
      </c>
      <c r="D37" s="9"/>
      <c r="E37" s="9"/>
      <c r="F37" s="9">
        <f t="shared" si="0"/>
        <v>1800000</v>
      </c>
    </row>
    <row r="38" spans="1:6">
      <c r="A38" s="12" t="s">
        <v>70</v>
      </c>
      <c r="B38" s="10" t="s">
        <v>71</v>
      </c>
      <c r="C38" s="9">
        <v>16626048</v>
      </c>
      <c r="D38" s="9"/>
      <c r="E38" s="9"/>
      <c r="F38" s="9">
        <f t="shared" si="0"/>
        <v>16626048</v>
      </c>
    </row>
    <row r="39" spans="1:6">
      <c r="A39" s="18" t="s">
        <v>72</v>
      </c>
      <c r="B39" s="10" t="s">
        <v>73</v>
      </c>
      <c r="C39" s="9"/>
      <c r="D39" s="9"/>
      <c r="E39" s="9"/>
      <c r="F39" s="9">
        <f t="shared" si="0"/>
        <v>0</v>
      </c>
    </row>
    <row r="40" spans="1:6">
      <c r="A40" s="16" t="s">
        <v>74</v>
      </c>
      <c r="B40" s="10" t="s">
        <v>75</v>
      </c>
      <c r="C40" s="9">
        <v>2200000</v>
      </c>
      <c r="D40" s="9"/>
      <c r="E40" s="9"/>
      <c r="F40" s="9">
        <f t="shared" si="0"/>
        <v>2200000</v>
      </c>
    </row>
    <row r="41" spans="1:6">
      <c r="A41" s="12" t="s">
        <v>76</v>
      </c>
      <c r="B41" s="10" t="s">
        <v>77</v>
      </c>
      <c r="C41" s="9">
        <v>7200000</v>
      </c>
      <c r="D41" s="9"/>
      <c r="E41" s="9"/>
      <c r="F41" s="9">
        <f t="shared" si="0"/>
        <v>7200000</v>
      </c>
    </row>
    <row r="42" spans="1:6">
      <c r="A42" s="17" t="s">
        <v>78</v>
      </c>
      <c r="B42" s="14" t="s">
        <v>79</v>
      </c>
      <c r="C42" s="15">
        <f>SUM(C35:C41)</f>
        <v>40896048</v>
      </c>
      <c r="D42" s="15"/>
      <c r="E42" s="15"/>
      <c r="F42" s="15">
        <f t="shared" si="0"/>
        <v>40896048</v>
      </c>
    </row>
    <row r="43" spans="1:6">
      <c r="A43" s="12" t="s">
        <v>80</v>
      </c>
      <c r="B43" s="10" t="s">
        <v>81</v>
      </c>
      <c r="C43" s="9">
        <v>324000</v>
      </c>
      <c r="D43" s="9"/>
      <c r="E43" s="9"/>
      <c r="F43" s="9">
        <f t="shared" si="0"/>
        <v>324000</v>
      </c>
    </row>
    <row r="44" spans="1:6">
      <c r="A44" s="12" t="s">
        <v>82</v>
      </c>
      <c r="B44" s="10" t="s">
        <v>83</v>
      </c>
      <c r="C44" s="9">
        <v>500000</v>
      </c>
      <c r="D44" s="9"/>
      <c r="E44" s="9"/>
      <c r="F44" s="9">
        <f t="shared" si="0"/>
        <v>500000</v>
      </c>
    </row>
    <row r="45" spans="1:6">
      <c r="A45" s="17" t="s">
        <v>84</v>
      </c>
      <c r="B45" s="14" t="s">
        <v>85</v>
      </c>
      <c r="C45" s="15">
        <f>SUM(C43:C44)</f>
        <v>824000</v>
      </c>
      <c r="D45" s="15"/>
      <c r="E45" s="15"/>
      <c r="F45" s="15">
        <f t="shared" si="0"/>
        <v>824000</v>
      </c>
    </row>
    <row r="46" spans="1:6">
      <c r="A46" s="12" t="s">
        <v>86</v>
      </c>
      <c r="B46" s="10" t="s">
        <v>87</v>
      </c>
      <c r="C46" s="9">
        <v>8348000</v>
      </c>
      <c r="D46" s="9"/>
      <c r="E46" s="9"/>
      <c r="F46" s="9">
        <f t="shared" si="0"/>
        <v>8348000</v>
      </c>
    </row>
    <row r="47" spans="1:6">
      <c r="A47" s="12" t="s">
        <v>88</v>
      </c>
      <c r="B47" s="10" t="s">
        <v>89</v>
      </c>
      <c r="C47" s="9">
        <v>697000</v>
      </c>
      <c r="D47" s="9"/>
      <c r="E47" s="9"/>
      <c r="F47" s="9">
        <f t="shared" si="0"/>
        <v>697000</v>
      </c>
    </row>
    <row r="48" spans="1:6">
      <c r="A48" s="12" t="s">
        <v>90</v>
      </c>
      <c r="B48" s="10" t="s">
        <v>91</v>
      </c>
      <c r="C48" s="9">
        <v>342229</v>
      </c>
      <c r="D48" s="9"/>
      <c r="E48" s="9"/>
      <c r="F48" s="9">
        <f t="shared" si="0"/>
        <v>342229</v>
      </c>
    </row>
    <row r="49" spans="1:6">
      <c r="A49" s="12" t="s">
        <v>92</v>
      </c>
      <c r="B49" s="10" t="s">
        <v>93</v>
      </c>
      <c r="C49" s="9"/>
      <c r="D49" s="9"/>
      <c r="E49" s="9"/>
      <c r="F49" s="9">
        <f t="shared" si="0"/>
        <v>0</v>
      </c>
    </row>
    <row r="50" spans="1:6">
      <c r="A50" s="12" t="s">
        <v>94</v>
      </c>
      <c r="B50" s="10" t="s">
        <v>95</v>
      </c>
      <c r="C50" s="9">
        <v>60000</v>
      </c>
      <c r="D50" s="9"/>
      <c r="E50" s="9"/>
      <c r="F50" s="9">
        <f t="shared" si="0"/>
        <v>60000</v>
      </c>
    </row>
    <row r="51" spans="1:6">
      <c r="A51" s="17" t="s">
        <v>96</v>
      </c>
      <c r="B51" s="14" t="s">
        <v>97</v>
      </c>
      <c r="C51" s="15">
        <f>SUM(C46:C50)</f>
        <v>9447229</v>
      </c>
      <c r="D51" s="15"/>
      <c r="E51" s="15"/>
      <c r="F51" s="15">
        <f t="shared" si="0"/>
        <v>9447229</v>
      </c>
    </row>
    <row r="52" spans="1:6">
      <c r="A52" s="17" t="s">
        <v>98</v>
      </c>
      <c r="B52" s="14" t="s">
        <v>99</v>
      </c>
      <c r="C52" s="15">
        <f>SUM(C51,C45,C42,C34,C31)</f>
        <v>61360780</v>
      </c>
      <c r="D52" s="15"/>
      <c r="E52" s="15"/>
      <c r="F52" s="15">
        <f t="shared" si="0"/>
        <v>61360780</v>
      </c>
    </row>
    <row r="53" spans="1:6">
      <c r="A53" s="19" t="s">
        <v>100</v>
      </c>
      <c r="B53" s="10" t="s">
        <v>101</v>
      </c>
      <c r="C53" s="9"/>
      <c r="D53" s="9"/>
      <c r="E53" s="9"/>
      <c r="F53" s="9">
        <f t="shared" si="0"/>
        <v>0</v>
      </c>
    </row>
    <row r="54" spans="1:6">
      <c r="A54" s="19" t="s">
        <v>102</v>
      </c>
      <c r="B54" s="10" t="s">
        <v>103</v>
      </c>
      <c r="C54" s="9"/>
      <c r="D54" s="9"/>
      <c r="E54" s="9"/>
      <c r="F54" s="9">
        <f t="shared" si="0"/>
        <v>0</v>
      </c>
    </row>
    <row r="55" spans="1:6">
      <c r="A55" s="20" t="s">
        <v>104</v>
      </c>
      <c r="B55" s="10" t="s">
        <v>105</v>
      </c>
      <c r="C55" s="9"/>
      <c r="D55" s="9"/>
      <c r="E55" s="9"/>
      <c r="F55" s="9">
        <f t="shared" si="0"/>
        <v>0</v>
      </c>
    </row>
    <row r="56" spans="1:6">
      <c r="A56" s="20" t="s">
        <v>106</v>
      </c>
      <c r="B56" s="10" t="s">
        <v>107</v>
      </c>
      <c r="C56" s="9"/>
      <c r="D56" s="9"/>
      <c r="E56" s="9"/>
      <c r="F56" s="9">
        <f t="shared" si="0"/>
        <v>0</v>
      </c>
    </row>
    <row r="57" spans="1:6">
      <c r="A57" s="20" t="s">
        <v>108</v>
      </c>
      <c r="B57" s="10" t="s">
        <v>109</v>
      </c>
      <c r="C57" s="9"/>
      <c r="D57" s="9"/>
      <c r="E57" s="9"/>
      <c r="F57" s="9">
        <f t="shared" si="0"/>
        <v>0</v>
      </c>
    </row>
    <row r="58" spans="1:6">
      <c r="A58" s="19" t="s">
        <v>110</v>
      </c>
      <c r="B58" s="10" t="s">
        <v>111</v>
      </c>
      <c r="C58" s="9"/>
      <c r="D58" s="9"/>
      <c r="E58" s="9"/>
      <c r="F58" s="9">
        <f t="shared" si="0"/>
        <v>0</v>
      </c>
    </row>
    <row r="59" spans="1:6">
      <c r="A59" s="19" t="s">
        <v>112</v>
      </c>
      <c r="B59" s="10" t="s">
        <v>113</v>
      </c>
      <c r="C59" s="9"/>
      <c r="D59" s="9"/>
      <c r="E59" s="9"/>
      <c r="F59" s="9">
        <f t="shared" si="0"/>
        <v>0</v>
      </c>
    </row>
    <row r="60" spans="1:6">
      <c r="A60" s="19" t="s">
        <v>114</v>
      </c>
      <c r="B60" s="10" t="s">
        <v>115</v>
      </c>
      <c r="C60" s="9">
        <v>5549000</v>
      </c>
      <c r="D60" s="9"/>
      <c r="E60" s="9"/>
      <c r="F60" s="9">
        <f t="shared" si="0"/>
        <v>5549000</v>
      </c>
    </row>
    <row r="61" spans="1:6">
      <c r="A61" s="21" t="s">
        <v>116</v>
      </c>
      <c r="B61" s="14" t="s">
        <v>117</v>
      </c>
      <c r="C61" s="15">
        <f>SUM(C53:C60)</f>
        <v>5549000</v>
      </c>
      <c r="D61" s="15"/>
      <c r="E61" s="15"/>
      <c r="F61" s="15">
        <f t="shared" si="0"/>
        <v>5549000</v>
      </c>
    </row>
    <row r="62" spans="1:6">
      <c r="A62" s="22" t="s">
        <v>118</v>
      </c>
      <c r="B62" s="10" t="s">
        <v>119</v>
      </c>
      <c r="C62" s="9"/>
      <c r="D62" s="9"/>
      <c r="E62" s="9"/>
      <c r="F62" s="9">
        <f t="shared" si="0"/>
        <v>0</v>
      </c>
    </row>
    <row r="63" spans="1:6">
      <c r="A63" s="22" t="s">
        <v>120</v>
      </c>
      <c r="B63" s="10" t="s">
        <v>121</v>
      </c>
      <c r="C63" s="9">
        <v>1540300</v>
      </c>
      <c r="D63" s="9"/>
      <c r="E63" s="9"/>
      <c r="F63" s="9">
        <f t="shared" si="0"/>
        <v>1540300</v>
      </c>
    </row>
    <row r="64" spans="1:6">
      <c r="A64" s="22" t="s">
        <v>122</v>
      </c>
      <c r="B64" s="10" t="s">
        <v>123</v>
      </c>
      <c r="C64" s="9"/>
      <c r="D64" s="9"/>
      <c r="E64" s="9"/>
      <c r="F64" s="9">
        <f t="shared" si="0"/>
        <v>0</v>
      </c>
    </row>
    <row r="65" spans="1:6">
      <c r="A65" s="22" t="s">
        <v>124</v>
      </c>
      <c r="B65" s="10" t="s">
        <v>125</v>
      </c>
      <c r="C65" s="9"/>
      <c r="D65" s="9"/>
      <c r="E65" s="9"/>
      <c r="F65" s="9">
        <f t="shared" si="0"/>
        <v>0</v>
      </c>
    </row>
    <row r="66" spans="1:6">
      <c r="A66" s="22" t="s">
        <v>126</v>
      </c>
      <c r="B66" s="10" t="s">
        <v>127</v>
      </c>
      <c r="C66" s="9"/>
      <c r="D66" s="9"/>
      <c r="E66" s="9"/>
      <c r="F66" s="9">
        <f t="shared" si="0"/>
        <v>0</v>
      </c>
    </row>
    <row r="67" spans="1:6">
      <c r="A67" s="22" t="s">
        <v>128</v>
      </c>
      <c r="B67" s="10" t="s">
        <v>129</v>
      </c>
      <c r="C67" s="9">
        <v>89708136</v>
      </c>
      <c r="D67" s="9"/>
      <c r="E67" s="9"/>
      <c r="F67" s="9">
        <f t="shared" si="0"/>
        <v>89708136</v>
      </c>
    </row>
    <row r="68" spans="1:6">
      <c r="A68" s="22" t="s">
        <v>130</v>
      </c>
      <c r="B68" s="10" t="s">
        <v>131</v>
      </c>
      <c r="C68" s="9"/>
      <c r="D68" s="9"/>
      <c r="E68" s="9"/>
      <c r="F68" s="9">
        <f t="shared" si="0"/>
        <v>0</v>
      </c>
    </row>
    <row r="69" spans="1:6">
      <c r="A69" s="22" t="s">
        <v>132</v>
      </c>
      <c r="B69" s="10" t="s">
        <v>133</v>
      </c>
      <c r="C69" s="9">
        <v>0</v>
      </c>
      <c r="D69" s="9">
        <v>500000</v>
      </c>
      <c r="E69" s="9"/>
      <c r="F69" s="9">
        <f t="shared" si="0"/>
        <v>500000</v>
      </c>
    </row>
    <row r="70" spans="1:6">
      <c r="A70" s="22" t="s">
        <v>134</v>
      </c>
      <c r="B70" s="10" t="s">
        <v>135</v>
      </c>
      <c r="C70" s="9"/>
      <c r="D70" s="9"/>
      <c r="E70" s="9"/>
      <c r="F70" s="9">
        <f t="shared" si="0"/>
        <v>0</v>
      </c>
    </row>
    <row r="71" spans="1:6">
      <c r="A71" s="23" t="s">
        <v>136</v>
      </c>
      <c r="B71" s="10" t="s">
        <v>137</v>
      </c>
      <c r="C71" s="9"/>
      <c r="D71" s="9"/>
      <c r="E71" s="9"/>
      <c r="F71" s="9">
        <f t="shared" si="0"/>
        <v>0</v>
      </c>
    </row>
    <row r="72" spans="1:6">
      <c r="A72" s="22" t="s">
        <v>138</v>
      </c>
      <c r="B72" s="10" t="s">
        <v>141</v>
      </c>
      <c r="C72" s="9"/>
      <c r="D72" s="9"/>
      <c r="E72" s="9"/>
      <c r="F72" s="9">
        <f t="shared" si="0"/>
        <v>0</v>
      </c>
    </row>
    <row r="73" spans="1:6">
      <c r="A73" s="23" t="s">
        <v>140</v>
      </c>
      <c r="B73" s="10" t="s">
        <v>457</v>
      </c>
      <c r="C73" s="9"/>
      <c r="D73" s="9"/>
      <c r="E73" s="9"/>
      <c r="F73" s="9">
        <f t="shared" ref="F73:F123" si="1">C73+D73+E73</f>
        <v>0</v>
      </c>
    </row>
    <row r="74" spans="1:6">
      <c r="A74" s="23" t="s">
        <v>142</v>
      </c>
      <c r="B74" s="10" t="s">
        <v>457</v>
      </c>
      <c r="C74" s="9"/>
      <c r="D74" s="9"/>
      <c r="E74" s="9"/>
      <c r="F74" s="9">
        <f t="shared" si="1"/>
        <v>0</v>
      </c>
    </row>
    <row r="75" spans="1:6">
      <c r="A75" s="21" t="s">
        <v>143</v>
      </c>
      <c r="B75" s="14" t="s">
        <v>144</v>
      </c>
      <c r="C75" s="15">
        <f>SUM(C62:C74)</f>
        <v>91248436</v>
      </c>
      <c r="D75" s="15">
        <f>SUM(D62:D74)</f>
        <v>500000</v>
      </c>
      <c r="E75" s="15"/>
      <c r="F75" s="15">
        <f t="shared" si="1"/>
        <v>91748436</v>
      </c>
    </row>
    <row r="76" spans="1:6">
      <c r="A76" s="24" t="s">
        <v>145</v>
      </c>
      <c r="B76" s="25"/>
      <c r="C76" s="26">
        <f>C75+C61+C52+C27+C26</f>
        <v>201985222</v>
      </c>
      <c r="D76" s="26">
        <f>D75+D61+D52+D27+D26</f>
        <v>500000</v>
      </c>
      <c r="E76" s="26">
        <f>E75+E61+E52+E27+E26</f>
        <v>0</v>
      </c>
      <c r="F76" s="26">
        <f>F75+F61+F52+F27+F26</f>
        <v>202485222</v>
      </c>
    </row>
    <row r="77" spans="1:6">
      <c r="A77" s="27" t="s">
        <v>146</v>
      </c>
      <c r="B77" s="10" t="s">
        <v>147</v>
      </c>
      <c r="C77" s="9"/>
      <c r="D77" s="9"/>
      <c r="E77" s="9"/>
      <c r="F77" s="9">
        <f t="shared" si="1"/>
        <v>0</v>
      </c>
    </row>
    <row r="78" spans="1:6">
      <c r="A78" s="27" t="s">
        <v>148</v>
      </c>
      <c r="B78" s="10" t="s">
        <v>149</v>
      </c>
      <c r="C78" s="9"/>
      <c r="D78" s="9"/>
      <c r="E78" s="9"/>
      <c r="F78" s="9">
        <f t="shared" si="1"/>
        <v>0</v>
      </c>
    </row>
    <row r="79" spans="1:6">
      <c r="A79" s="27" t="s">
        <v>150</v>
      </c>
      <c r="B79" s="10" t="s">
        <v>151</v>
      </c>
      <c r="C79" s="9"/>
      <c r="D79" s="9"/>
      <c r="E79" s="9"/>
      <c r="F79" s="9">
        <f t="shared" si="1"/>
        <v>0</v>
      </c>
    </row>
    <row r="80" spans="1:6">
      <c r="A80" s="27" t="s">
        <v>152</v>
      </c>
      <c r="B80" s="10" t="s">
        <v>153</v>
      </c>
      <c r="C80" s="9">
        <v>2773677</v>
      </c>
      <c r="D80" s="9"/>
      <c r="E80" s="9"/>
      <c r="F80" s="9">
        <f t="shared" si="1"/>
        <v>2773677</v>
      </c>
    </row>
    <row r="81" spans="1:6">
      <c r="A81" s="16" t="s">
        <v>154</v>
      </c>
      <c r="B81" s="10" t="s">
        <v>155</v>
      </c>
      <c r="C81" s="9"/>
      <c r="D81" s="9"/>
      <c r="E81" s="9"/>
      <c r="F81" s="9">
        <f t="shared" si="1"/>
        <v>0</v>
      </c>
    </row>
    <row r="82" spans="1:6">
      <c r="A82" s="16" t="s">
        <v>156</v>
      </c>
      <c r="B82" s="10" t="s">
        <v>157</v>
      </c>
      <c r="C82" s="9"/>
      <c r="D82" s="9"/>
      <c r="E82" s="9"/>
      <c r="F82" s="9">
        <f t="shared" si="1"/>
        <v>0</v>
      </c>
    </row>
    <row r="83" spans="1:6">
      <c r="A83" s="16" t="s">
        <v>158</v>
      </c>
      <c r="B83" s="10" t="s">
        <v>159</v>
      </c>
      <c r="C83" s="9">
        <v>837350</v>
      </c>
      <c r="D83" s="9"/>
      <c r="E83" s="9"/>
      <c r="F83" s="9">
        <f t="shared" si="1"/>
        <v>837350</v>
      </c>
    </row>
    <row r="84" spans="1:6">
      <c r="A84" s="28" t="s">
        <v>160</v>
      </c>
      <c r="B84" s="14" t="s">
        <v>161</v>
      </c>
      <c r="C84" s="15">
        <f>SUM(C77:C83)</f>
        <v>3611027</v>
      </c>
      <c r="D84" s="15"/>
      <c r="E84" s="15"/>
      <c r="F84" s="15">
        <f t="shared" si="1"/>
        <v>3611027</v>
      </c>
    </row>
    <row r="85" spans="1:6">
      <c r="A85" s="19" t="s">
        <v>162</v>
      </c>
      <c r="B85" s="10" t="s">
        <v>163</v>
      </c>
      <c r="C85" s="9">
        <v>127482345</v>
      </c>
      <c r="D85" s="9"/>
      <c r="E85" s="9"/>
      <c r="F85" s="9">
        <f t="shared" si="1"/>
        <v>127482345</v>
      </c>
    </row>
    <row r="86" spans="1:6">
      <c r="A86" s="19" t="s">
        <v>164</v>
      </c>
      <c r="B86" s="10" t="s">
        <v>165</v>
      </c>
      <c r="C86" s="9"/>
      <c r="D86" s="9"/>
      <c r="E86" s="9"/>
      <c r="F86" s="9">
        <f t="shared" si="1"/>
        <v>0</v>
      </c>
    </row>
    <row r="87" spans="1:6">
      <c r="A87" s="19" t="s">
        <v>166</v>
      </c>
      <c r="B87" s="10" t="s">
        <v>167</v>
      </c>
      <c r="C87" s="9"/>
      <c r="D87" s="9"/>
      <c r="E87" s="9"/>
      <c r="F87" s="9">
        <f t="shared" si="1"/>
        <v>0</v>
      </c>
    </row>
    <row r="88" spans="1:6">
      <c r="A88" s="19" t="s">
        <v>168</v>
      </c>
      <c r="B88" s="10" t="s">
        <v>169</v>
      </c>
      <c r="C88" s="9">
        <v>34420234</v>
      </c>
      <c r="D88" s="9"/>
      <c r="E88" s="9"/>
      <c r="F88" s="9">
        <f t="shared" si="1"/>
        <v>34420234</v>
      </c>
    </row>
    <row r="89" spans="1:6">
      <c r="A89" s="21" t="s">
        <v>170</v>
      </c>
      <c r="B89" s="14" t="s">
        <v>171</v>
      </c>
      <c r="C89" s="15">
        <f>SUM(C85:C88)</f>
        <v>161902579</v>
      </c>
      <c r="D89" s="15"/>
      <c r="E89" s="15"/>
      <c r="F89" s="15">
        <f t="shared" si="1"/>
        <v>161902579</v>
      </c>
    </row>
    <row r="90" spans="1:6">
      <c r="A90" s="19" t="s">
        <v>172</v>
      </c>
      <c r="B90" s="10" t="s">
        <v>173</v>
      </c>
      <c r="C90" s="9"/>
      <c r="D90" s="9"/>
      <c r="E90" s="9"/>
      <c r="F90" s="9">
        <f t="shared" si="1"/>
        <v>0</v>
      </c>
    </row>
    <row r="91" spans="1:6">
      <c r="A91" s="19" t="s">
        <v>174</v>
      </c>
      <c r="B91" s="10" t="s">
        <v>175</v>
      </c>
      <c r="C91" s="9"/>
      <c r="D91" s="9"/>
      <c r="E91" s="9"/>
      <c r="F91" s="9">
        <f t="shared" si="1"/>
        <v>0</v>
      </c>
    </row>
    <row r="92" spans="1:6">
      <c r="A92" s="19" t="s">
        <v>176</v>
      </c>
      <c r="B92" s="10" t="s">
        <v>177</v>
      </c>
      <c r="C92" s="9"/>
      <c r="D92" s="9"/>
      <c r="E92" s="9"/>
      <c r="F92" s="9">
        <f t="shared" si="1"/>
        <v>0</v>
      </c>
    </row>
    <row r="93" spans="1:6">
      <c r="A93" s="19" t="s">
        <v>178</v>
      </c>
      <c r="B93" s="10" t="s">
        <v>179</v>
      </c>
      <c r="C93" s="9"/>
      <c r="D93" s="9"/>
      <c r="E93" s="9"/>
      <c r="F93" s="9">
        <f t="shared" si="1"/>
        <v>0</v>
      </c>
    </row>
    <row r="94" spans="1:6">
      <c r="A94" s="19" t="s">
        <v>180</v>
      </c>
      <c r="B94" s="10" t="s">
        <v>181</v>
      </c>
      <c r="C94" s="9"/>
      <c r="D94" s="9"/>
      <c r="E94" s="9"/>
      <c r="F94" s="9">
        <f t="shared" si="1"/>
        <v>0</v>
      </c>
    </row>
    <row r="95" spans="1:6">
      <c r="A95" s="19" t="s">
        <v>182</v>
      </c>
      <c r="B95" s="10" t="s">
        <v>183</v>
      </c>
      <c r="C95" s="9"/>
      <c r="D95" s="9"/>
      <c r="E95" s="9"/>
      <c r="F95" s="9">
        <f t="shared" si="1"/>
        <v>0</v>
      </c>
    </row>
    <row r="96" spans="1:6">
      <c r="A96" s="19" t="s">
        <v>184</v>
      </c>
      <c r="B96" s="10" t="s">
        <v>185</v>
      </c>
      <c r="C96" s="9"/>
      <c r="D96" s="9"/>
      <c r="E96" s="9"/>
      <c r="F96" s="9">
        <f t="shared" si="1"/>
        <v>0</v>
      </c>
    </row>
    <row r="97" spans="1:23">
      <c r="A97" s="19" t="s">
        <v>186</v>
      </c>
      <c r="B97" s="10" t="s">
        <v>187</v>
      </c>
      <c r="C97" s="9"/>
      <c r="D97" s="9"/>
      <c r="E97" s="9"/>
      <c r="F97" s="9">
        <f t="shared" si="1"/>
        <v>0</v>
      </c>
    </row>
    <row r="98" spans="1:23">
      <c r="A98" s="21" t="s">
        <v>188</v>
      </c>
      <c r="B98" s="14" t="s">
        <v>189</v>
      </c>
      <c r="C98" s="9"/>
      <c r="D98" s="9"/>
      <c r="E98" s="9"/>
      <c r="F98" s="9">
        <f t="shared" si="1"/>
        <v>0</v>
      </c>
    </row>
    <row r="99" spans="1:23">
      <c r="A99" s="24" t="s">
        <v>190</v>
      </c>
      <c r="B99" s="25"/>
      <c r="C99" s="26">
        <f>C89+C84</f>
        <v>165513606</v>
      </c>
      <c r="D99" s="26">
        <f>D98+D89+D84</f>
        <v>0</v>
      </c>
      <c r="E99" s="26">
        <f>E98+E89+E84</f>
        <v>0</v>
      </c>
      <c r="F99" s="26">
        <f>F98+F89+F84</f>
        <v>165513606</v>
      </c>
    </row>
    <row r="100" spans="1:23">
      <c r="A100" s="29" t="s">
        <v>191</v>
      </c>
      <c r="B100" s="30" t="s">
        <v>192</v>
      </c>
      <c r="C100" s="15">
        <f>C99+C76</f>
        <v>367498828</v>
      </c>
      <c r="D100" s="15">
        <f>D98+D89+D84+D76</f>
        <v>500000</v>
      </c>
      <c r="E100" s="15"/>
      <c r="F100" s="15">
        <f t="shared" si="1"/>
        <v>367998828</v>
      </c>
    </row>
    <row r="101" spans="1:23">
      <c r="A101" s="19" t="s">
        <v>193</v>
      </c>
      <c r="B101" s="12" t="s">
        <v>194</v>
      </c>
      <c r="C101" s="31">
        <v>5974864</v>
      </c>
      <c r="D101" s="31"/>
      <c r="E101" s="31"/>
      <c r="F101" s="9">
        <f t="shared" si="1"/>
        <v>5974864</v>
      </c>
      <c r="G101" s="32"/>
      <c r="H101" s="32"/>
      <c r="I101" s="32"/>
      <c r="J101" s="32"/>
      <c r="K101" s="32"/>
      <c r="L101" s="32"/>
      <c r="M101" s="32"/>
      <c r="N101" s="32"/>
      <c r="O101" s="32"/>
      <c r="P101" s="32"/>
      <c r="Q101" s="32"/>
      <c r="R101" s="32"/>
      <c r="S101" s="32"/>
      <c r="T101" s="32"/>
      <c r="U101" s="32"/>
      <c r="V101" s="32"/>
      <c r="W101" s="32"/>
    </row>
    <row r="102" spans="1:23">
      <c r="A102" s="19" t="s">
        <v>195</v>
      </c>
      <c r="B102" s="12" t="s">
        <v>196</v>
      </c>
      <c r="C102" s="31"/>
      <c r="D102" s="31"/>
      <c r="E102" s="31"/>
      <c r="F102" s="9">
        <f t="shared" si="1"/>
        <v>0</v>
      </c>
      <c r="G102" s="32"/>
      <c r="H102" s="32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2"/>
      <c r="V102" s="32"/>
      <c r="W102" s="32"/>
    </row>
    <row r="103" spans="1:23">
      <c r="A103" s="19" t="s">
        <v>197</v>
      </c>
      <c r="B103" s="12" t="s">
        <v>198</v>
      </c>
      <c r="C103" s="31"/>
      <c r="D103" s="31"/>
      <c r="E103" s="31"/>
      <c r="F103" s="9">
        <f t="shared" si="1"/>
        <v>0</v>
      </c>
      <c r="G103" s="32"/>
      <c r="H103" s="32"/>
      <c r="I103" s="32"/>
      <c r="J103" s="32"/>
      <c r="K103" s="32"/>
      <c r="L103" s="32"/>
      <c r="M103" s="32"/>
      <c r="N103" s="32"/>
      <c r="O103" s="32"/>
      <c r="P103" s="32"/>
      <c r="Q103" s="32"/>
      <c r="R103" s="32"/>
      <c r="S103" s="32"/>
      <c r="T103" s="32"/>
      <c r="U103" s="32"/>
      <c r="V103" s="32"/>
      <c r="W103" s="32"/>
    </row>
    <row r="104" spans="1:23">
      <c r="A104" s="21" t="s">
        <v>199</v>
      </c>
      <c r="B104" s="17" t="s">
        <v>200</v>
      </c>
      <c r="C104" s="33">
        <f>SUM(C101:C103)</f>
        <v>5974864</v>
      </c>
      <c r="D104" s="33"/>
      <c r="E104" s="33"/>
      <c r="F104" s="9">
        <f t="shared" si="1"/>
        <v>5974864</v>
      </c>
      <c r="G104" s="34"/>
      <c r="H104" s="34"/>
      <c r="I104" s="34"/>
      <c r="J104" s="34"/>
      <c r="K104" s="34"/>
      <c r="L104" s="34"/>
      <c r="M104" s="34"/>
      <c r="N104" s="34"/>
      <c r="O104" s="34"/>
      <c r="P104" s="34"/>
      <c r="Q104" s="34"/>
      <c r="R104" s="34"/>
      <c r="S104" s="34"/>
      <c r="T104" s="34"/>
      <c r="U104" s="34"/>
      <c r="V104" s="34"/>
      <c r="W104" s="34"/>
    </row>
    <row r="105" spans="1:23">
      <c r="A105" s="35" t="s">
        <v>201</v>
      </c>
      <c r="B105" s="12" t="s">
        <v>202</v>
      </c>
      <c r="C105" s="36"/>
      <c r="D105" s="36"/>
      <c r="E105" s="36"/>
      <c r="F105" s="9">
        <f t="shared" si="1"/>
        <v>0</v>
      </c>
      <c r="G105" s="37"/>
      <c r="H105" s="37"/>
      <c r="I105" s="37"/>
      <c r="J105" s="37"/>
      <c r="K105" s="37"/>
      <c r="L105" s="37"/>
      <c r="M105" s="37"/>
      <c r="N105" s="37"/>
      <c r="O105" s="37"/>
      <c r="P105" s="37"/>
      <c r="Q105" s="37"/>
      <c r="R105" s="37"/>
      <c r="S105" s="37"/>
      <c r="T105" s="37"/>
      <c r="U105" s="37"/>
      <c r="V105" s="37"/>
      <c r="W105" s="37"/>
    </row>
    <row r="106" spans="1:23">
      <c r="A106" s="35" t="s">
        <v>203</v>
      </c>
      <c r="B106" s="12" t="s">
        <v>204</v>
      </c>
      <c r="C106" s="36"/>
      <c r="D106" s="36"/>
      <c r="E106" s="36"/>
      <c r="F106" s="9">
        <f t="shared" si="1"/>
        <v>0</v>
      </c>
      <c r="G106" s="37"/>
      <c r="H106" s="37"/>
      <c r="I106" s="37"/>
      <c r="J106" s="37"/>
      <c r="K106" s="37"/>
      <c r="L106" s="37"/>
      <c r="M106" s="37"/>
      <c r="N106" s="37"/>
      <c r="O106" s="37"/>
      <c r="P106" s="37"/>
      <c r="Q106" s="37"/>
      <c r="R106" s="37"/>
      <c r="S106" s="37"/>
      <c r="T106" s="37"/>
      <c r="U106" s="37"/>
      <c r="V106" s="37"/>
      <c r="W106" s="37"/>
    </row>
    <row r="107" spans="1:23">
      <c r="A107" s="19" t="s">
        <v>205</v>
      </c>
      <c r="B107" s="12" t="s">
        <v>206</v>
      </c>
      <c r="C107" s="38"/>
      <c r="D107" s="38"/>
      <c r="E107" s="38"/>
      <c r="F107" s="9">
        <f t="shared" si="1"/>
        <v>0</v>
      </c>
      <c r="G107" s="32"/>
      <c r="H107" s="32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2"/>
      <c r="V107" s="32"/>
      <c r="W107" s="32"/>
    </row>
    <row r="108" spans="1:23">
      <c r="A108" s="19" t="s">
        <v>207</v>
      </c>
      <c r="B108" s="12" t="s">
        <v>208</v>
      </c>
      <c r="C108" s="38"/>
      <c r="D108" s="38"/>
      <c r="E108" s="38"/>
      <c r="F108" s="9">
        <f t="shared" si="1"/>
        <v>0</v>
      </c>
      <c r="G108" s="32"/>
      <c r="H108" s="32"/>
      <c r="I108" s="32"/>
      <c r="J108" s="32"/>
      <c r="K108" s="32"/>
      <c r="L108" s="32"/>
      <c r="M108" s="32"/>
      <c r="N108" s="32"/>
      <c r="O108" s="32"/>
      <c r="P108" s="32"/>
      <c r="Q108" s="32"/>
      <c r="R108" s="32"/>
      <c r="S108" s="32"/>
      <c r="T108" s="32"/>
      <c r="U108" s="32"/>
      <c r="V108" s="32"/>
      <c r="W108" s="32"/>
    </row>
    <row r="109" spans="1:23">
      <c r="A109" s="39" t="s">
        <v>209</v>
      </c>
      <c r="B109" s="17" t="s">
        <v>210</v>
      </c>
      <c r="C109" s="40">
        <f>SUM(C105:C108)</f>
        <v>0</v>
      </c>
      <c r="D109" s="40"/>
      <c r="E109" s="40"/>
      <c r="F109" s="9">
        <f t="shared" si="1"/>
        <v>0</v>
      </c>
      <c r="G109" s="41"/>
      <c r="H109" s="41"/>
      <c r="I109" s="41"/>
      <c r="J109" s="41"/>
      <c r="K109" s="41"/>
      <c r="L109" s="41"/>
      <c r="M109" s="41"/>
      <c r="N109" s="41"/>
      <c r="O109" s="41"/>
      <c r="P109" s="41"/>
      <c r="Q109" s="41"/>
      <c r="R109" s="41"/>
      <c r="S109" s="41"/>
      <c r="T109" s="41"/>
      <c r="U109" s="41"/>
      <c r="V109" s="41"/>
      <c r="W109" s="41"/>
    </row>
    <row r="110" spans="1:23">
      <c r="A110" s="35" t="s">
        <v>211</v>
      </c>
      <c r="B110" s="12" t="s">
        <v>212</v>
      </c>
      <c r="C110" s="36"/>
      <c r="D110" s="36"/>
      <c r="E110" s="36"/>
      <c r="F110" s="9">
        <f t="shared" si="1"/>
        <v>0</v>
      </c>
      <c r="G110" s="37"/>
      <c r="H110" s="37"/>
      <c r="I110" s="37"/>
      <c r="J110" s="37"/>
      <c r="K110" s="37"/>
      <c r="L110" s="37"/>
      <c r="M110" s="37"/>
      <c r="N110" s="37"/>
      <c r="O110" s="37"/>
      <c r="P110" s="37"/>
      <c r="Q110" s="37"/>
      <c r="R110" s="37"/>
      <c r="S110" s="37"/>
      <c r="T110" s="37"/>
      <c r="U110" s="37"/>
      <c r="V110" s="37"/>
      <c r="W110" s="37"/>
    </row>
    <row r="111" spans="1:23">
      <c r="A111" s="35" t="s">
        <v>213</v>
      </c>
      <c r="B111" s="12" t="s">
        <v>214</v>
      </c>
      <c r="C111" s="36">
        <v>7191031</v>
      </c>
      <c r="D111" s="36"/>
      <c r="E111" s="36"/>
      <c r="F111" s="9">
        <f t="shared" si="1"/>
        <v>7191031</v>
      </c>
      <c r="G111" s="37"/>
      <c r="H111" s="37"/>
      <c r="I111" s="37"/>
      <c r="J111" s="37"/>
      <c r="K111" s="37"/>
      <c r="L111" s="37"/>
      <c r="M111" s="37"/>
      <c r="N111" s="37"/>
      <c r="O111" s="37"/>
      <c r="P111" s="37"/>
      <c r="Q111" s="37"/>
      <c r="R111" s="37"/>
      <c r="S111" s="37"/>
      <c r="T111" s="37"/>
      <c r="U111" s="37"/>
      <c r="V111" s="37"/>
      <c r="W111" s="37"/>
    </row>
    <row r="112" spans="1:23">
      <c r="A112" s="39" t="s">
        <v>215</v>
      </c>
      <c r="B112" s="17" t="s">
        <v>216</v>
      </c>
      <c r="C112" s="36">
        <v>66880258</v>
      </c>
      <c r="D112" s="36"/>
      <c r="E112" s="36"/>
      <c r="F112" s="9">
        <f t="shared" si="1"/>
        <v>66880258</v>
      </c>
      <c r="G112" s="37"/>
      <c r="H112" s="37"/>
      <c r="I112" s="37"/>
      <c r="J112" s="37"/>
      <c r="K112" s="37"/>
      <c r="L112" s="37"/>
      <c r="M112" s="37"/>
      <c r="N112" s="37"/>
      <c r="O112" s="37"/>
      <c r="P112" s="37"/>
      <c r="Q112" s="37"/>
      <c r="R112" s="37"/>
      <c r="S112" s="37"/>
      <c r="T112" s="37"/>
      <c r="U112" s="37"/>
      <c r="V112" s="37"/>
      <c r="W112" s="37"/>
    </row>
    <row r="113" spans="1:23">
      <c r="A113" s="35" t="s">
        <v>217</v>
      </c>
      <c r="B113" s="12" t="s">
        <v>218</v>
      </c>
      <c r="C113" s="36"/>
      <c r="D113" s="36"/>
      <c r="E113" s="36"/>
      <c r="F113" s="9">
        <f t="shared" si="1"/>
        <v>0</v>
      </c>
      <c r="G113" s="37"/>
      <c r="H113" s="37"/>
      <c r="I113" s="37"/>
      <c r="J113" s="37"/>
      <c r="K113" s="37"/>
      <c r="L113" s="37"/>
      <c r="M113" s="37"/>
      <c r="N113" s="37"/>
      <c r="O113" s="37"/>
      <c r="P113" s="37"/>
      <c r="Q113" s="37"/>
      <c r="R113" s="37"/>
      <c r="S113" s="37"/>
      <c r="T113" s="37"/>
      <c r="U113" s="37"/>
      <c r="V113" s="37"/>
      <c r="W113" s="37"/>
    </row>
    <row r="114" spans="1:23">
      <c r="A114" s="35" t="s">
        <v>219</v>
      </c>
      <c r="B114" s="12" t="s">
        <v>220</v>
      </c>
      <c r="C114" s="36"/>
      <c r="D114" s="36"/>
      <c r="E114" s="36"/>
      <c r="F114" s="9">
        <f t="shared" si="1"/>
        <v>0</v>
      </c>
      <c r="G114" s="37"/>
      <c r="H114" s="37"/>
      <c r="I114" s="37"/>
      <c r="J114" s="37"/>
      <c r="K114" s="37"/>
      <c r="L114" s="37"/>
      <c r="M114" s="37"/>
      <c r="N114" s="37"/>
      <c r="O114" s="37"/>
      <c r="P114" s="37"/>
      <c r="Q114" s="37"/>
      <c r="R114" s="37"/>
      <c r="S114" s="37"/>
      <c r="T114" s="37"/>
      <c r="U114" s="37"/>
      <c r="V114" s="37"/>
      <c r="W114" s="37"/>
    </row>
    <row r="115" spans="1:23">
      <c r="A115" s="35" t="s">
        <v>221</v>
      </c>
      <c r="B115" s="12" t="s">
        <v>222</v>
      </c>
      <c r="C115" s="36"/>
      <c r="D115" s="36"/>
      <c r="E115" s="36"/>
      <c r="F115" s="9">
        <f t="shared" si="1"/>
        <v>0</v>
      </c>
      <c r="G115" s="37"/>
      <c r="H115" s="37"/>
      <c r="I115" s="37"/>
      <c r="J115" s="37"/>
      <c r="K115" s="37"/>
      <c r="L115" s="37"/>
      <c r="M115" s="37"/>
      <c r="N115" s="37"/>
      <c r="O115" s="37"/>
      <c r="P115" s="37"/>
      <c r="Q115" s="37"/>
      <c r="R115" s="37"/>
      <c r="S115" s="37"/>
      <c r="T115" s="37"/>
      <c r="U115" s="37"/>
      <c r="V115" s="37"/>
      <c r="W115" s="37"/>
    </row>
    <row r="116" spans="1:23">
      <c r="A116" s="39" t="s">
        <v>223</v>
      </c>
      <c r="B116" s="17" t="s">
        <v>224</v>
      </c>
      <c r="C116" s="40">
        <f>SUM(C104+C109+C110+C111+C112+C113+C114+C115)</f>
        <v>80046153</v>
      </c>
      <c r="D116" s="40"/>
      <c r="E116" s="40"/>
      <c r="F116" s="9">
        <f t="shared" si="1"/>
        <v>80046153</v>
      </c>
      <c r="G116" s="41"/>
      <c r="H116" s="41"/>
      <c r="I116" s="41"/>
      <c r="J116" s="41"/>
      <c r="K116" s="41"/>
      <c r="L116" s="41"/>
      <c r="M116" s="41"/>
      <c r="N116" s="41"/>
      <c r="O116" s="41"/>
      <c r="P116" s="41"/>
      <c r="Q116" s="41"/>
      <c r="R116" s="41"/>
      <c r="S116" s="41"/>
      <c r="T116" s="41"/>
      <c r="U116" s="41"/>
      <c r="V116" s="41"/>
      <c r="W116" s="41"/>
    </row>
    <row r="117" spans="1:23">
      <c r="A117" s="35" t="s">
        <v>225</v>
      </c>
      <c r="B117" s="12" t="s">
        <v>226</v>
      </c>
      <c r="C117" s="36"/>
      <c r="D117" s="36"/>
      <c r="E117" s="36"/>
      <c r="F117" s="9">
        <f t="shared" si="1"/>
        <v>0</v>
      </c>
      <c r="G117" s="37"/>
      <c r="H117" s="37"/>
      <c r="I117" s="37"/>
      <c r="J117" s="37"/>
      <c r="K117" s="37"/>
      <c r="L117" s="37"/>
      <c r="M117" s="37"/>
      <c r="N117" s="37"/>
      <c r="O117" s="37"/>
      <c r="P117" s="37"/>
      <c r="Q117" s="37"/>
      <c r="R117" s="37"/>
      <c r="S117" s="37"/>
      <c r="T117" s="37"/>
      <c r="U117" s="37"/>
      <c r="V117" s="37"/>
      <c r="W117" s="37"/>
    </row>
    <row r="118" spans="1:23">
      <c r="A118" s="19" t="s">
        <v>227</v>
      </c>
      <c r="B118" s="12" t="s">
        <v>228</v>
      </c>
      <c r="C118" s="38"/>
      <c r="D118" s="38"/>
      <c r="E118" s="38"/>
      <c r="F118" s="9">
        <f t="shared" si="1"/>
        <v>0</v>
      </c>
      <c r="G118" s="32"/>
      <c r="H118" s="32"/>
      <c r="I118" s="32"/>
      <c r="J118" s="32"/>
      <c r="K118" s="32"/>
      <c r="L118" s="32"/>
      <c r="M118" s="32"/>
      <c r="N118" s="32"/>
      <c r="O118" s="32"/>
      <c r="P118" s="32"/>
      <c r="Q118" s="32"/>
      <c r="R118" s="32"/>
      <c r="S118" s="32"/>
      <c r="T118" s="32"/>
      <c r="U118" s="32"/>
      <c r="V118" s="32"/>
      <c r="W118" s="32"/>
    </row>
    <row r="119" spans="1:23">
      <c r="A119" s="35" t="s">
        <v>229</v>
      </c>
      <c r="B119" s="12" t="s">
        <v>230</v>
      </c>
      <c r="C119" s="36"/>
      <c r="D119" s="36"/>
      <c r="E119" s="36"/>
      <c r="F119" s="9">
        <f t="shared" si="1"/>
        <v>0</v>
      </c>
      <c r="G119" s="37"/>
      <c r="H119" s="37"/>
      <c r="I119" s="37"/>
      <c r="J119" s="37"/>
      <c r="K119" s="37"/>
      <c r="L119" s="37"/>
      <c r="M119" s="37"/>
      <c r="N119" s="37"/>
      <c r="O119" s="37"/>
      <c r="P119" s="37"/>
      <c r="Q119" s="37"/>
      <c r="R119" s="37"/>
      <c r="S119" s="37"/>
      <c r="T119" s="37"/>
      <c r="U119" s="37"/>
      <c r="V119" s="37"/>
      <c r="W119" s="37"/>
    </row>
    <row r="120" spans="1:23">
      <c r="A120" s="35" t="s">
        <v>231</v>
      </c>
      <c r="B120" s="12" t="s">
        <v>232</v>
      </c>
      <c r="C120" s="36"/>
      <c r="D120" s="36"/>
      <c r="E120" s="36"/>
      <c r="F120" s="9">
        <f t="shared" si="1"/>
        <v>0</v>
      </c>
      <c r="G120" s="37"/>
      <c r="H120" s="37"/>
      <c r="I120" s="37"/>
      <c r="J120" s="37"/>
      <c r="K120" s="37"/>
      <c r="L120" s="37"/>
      <c r="M120" s="37"/>
      <c r="N120" s="37"/>
      <c r="O120" s="37"/>
      <c r="P120" s="37"/>
      <c r="Q120" s="37"/>
      <c r="R120" s="37"/>
      <c r="S120" s="37"/>
      <c r="T120" s="37"/>
      <c r="U120" s="37"/>
      <c r="V120" s="37"/>
      <c r="W120" s="37"/>
    </row>
    <row r="121" spans="1:23">
      <c r="A121" s="39" t="s">
        <v>233</v>
      </c>
      <c r="B121" s="17" t="s">
        <v>234</v>
      </c>
      <c r="C121" s="40">
        <f>SUM(C117:C120)</f>
        <v>0</v>
      </c>
      <c r="D121" s="40"/>
      <c r="E121" s="40"/>
      <c r="F121" s="9">
        <f t="shared" si="1"/>
        <v>0</v>
      </c>
      <c r="G121" s="41"/>
      <c r="H121" s="41"/>
      <c r="I121" s="41"/>
      <c r="J121" s="41"/>
      <c r="K121" s="41"/>
      <c r="L121" s="41"/>
      <c r="M121" s="41"/>
      <c r="N121" s="41"/>
      <c r="O121" s="41"/>
      <c r="P121" s="41"/>
      <c r="Q121" s="41"/>
      <c r="R121" s="41"/>
      <c r="S121" s="41"/>
      <c r="T121" s="41"/>
      <c r="U121" s="41"/>
      <c r="V121" s="41"/>
      <c r="W121" s="41"/>
    </row>
    <row r="122" spans="1:23">
      <c r="A122" s="19" t="s">
        <v>235</v>
      </c>
      <c r="B122" s="12" t="s">
        <v>236</v>
      </c>
      <c r="C122" s="38"/>
      <c r="D122" s="38"/>
      <c r="E122" s="38"/>
      <c r="F122" s="9">
        <f t="shared" si="1"/>
        <v>0</v>
      </c>
      <c r="G122" s="32"/>
      <c r="H122" s="32"/>
      <c r="I122" s="32"/>
      <c r="J122" s="32"/>
      <c r="K122" s="32"/>
      <c r="L122" s="32"/>
      <c r="M122" s="32"/>
      <c r="N122" s="32"/>
      <c r="O122" s="32"/>
      <c r="P122" s="32"/>
      <c r="Q122" s="32"/>
      <c r="R122" s="32"/>
      <c r="S122" s="32"/>
      <c r="T122" s="32"/>
      <c r="U122" s="32"/>
      <c r="V122" s="32"/>
      <c r="W122" s="32"/>
    </row>
    <row r="123" spans="1:23">
      <c r="A123" s="42" t="s">
        <v>237</v>
      </c>
      <c r="B123" s="43" t="s">
        <v>238</v>
      </c>
      <c r="C123" s="40">
        <f>SUM(C116+C121)</f>
        <v>80046153</v>
      </c>
      <c r="D123" s="40"/>
      <c r="E123" s="40"/>
      <c r="F123" s="9">
        <f t="shared" si="1"/>
        <v>80046153</v>
      </c>
      <c r="G123" s="41"/>
      <c r="H123" s="41"/>
      <c r="I123" s="41"/>
      <c r="J123" s="41"/>
      <c r="K123" s="41"/>
      <c r="L123" s="41"/>
      <c r="M123" s="41"/>
      <c r="N123" s="41"/>
      <c r="O123" s="41"/>
      <c r="P123" s="41"/>
      <c r="Q123" s="41"/>
      <c r="R123" s="41"/>
      <c r="S123" s="41"/>
      <c r="T123" s="41"/>
      <c r="U123" s="41"/>
      <c r="V123" s="41"/>
      <c r="W123" s="41"/>
    </row>
    <row r="124" spans="1:23">
      <c r="A124" s="44" t="s">
        <v>239</v>
      </c>
      <c r="B124" s="45"/>
      <c r="C124" s="46">
        <f>C123+C100</f>
        <v>447544981</v>
      </c>
      <c r="D124" s="46">
        <f>D123+D100</f>
        <v>500000</v>
      </c>
      <c r="E124" s="46">
        <f>E123+E100</f>
        <v>0</v>
      </c>
      <c r="F124" s="46">
        <f>F123+F100</f>
        <v>448044981</v>
      </c>
    </row>
  </sheetData>
  <mergeCells count="3">
    <mergeCell ref="A1:F1"/>
    <mergeCell ref="A3:F3"/>
    <mergeCell ref="A4:F4"/>
  </mergeCells>
  <pageMargins left="0.31496062992125984" right="0.31496062992125984" top="0.35433070866141736" bottom="0.35433070866141736" header="0.31496062992125984" footer="0.31496062992125984"/>
  <pageSetup paperSize="9" scale="75" orientation="landscape" r:id="rId1"/>
  <headerFooter>
    <oddHeader xml:space="preserve">&amp;R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F97"/>
  <sheetViews>
    <sheetView zoomScaleNormal="100" workbookViewId="0">
      <selection activeCell="C5" sqref="C5"/>
    </sheetView>
  </sheetViews>
  <sheetFormatPr defaultRowHeight="15.75"/>
  <cols>
    <col min="1" max="1" width="92.5703125" style="1" customWidth="1"/>
    <col min="2" max="2" width="9.140625" style="1"/>
    <col min="3" max="3" width="16.42578125" style="2" customWidth="1"/>
    <col min="4" max="4" width="16" style="2" customWidth="1"/>
    <col min="5" max="5" width="16.7109375" style="2" customWidth="1"/>
    <col min="6" max="6" width="19.42578125" style="2" customWidth="1"/>
    <col min="7" max="256" width="9.140625" style="1"/>
    <col min="257" max="257" width="92.5703125" style="1" customWidth="1"/>
    <col min="258" max="258" width="9.140625" style="1"/>
    <col min="259" max="259" width="16.42578125" style="1" customWidth="1"/>
    <col min="260" max="260" width="16" style="1" customWidth="1"/>
    <col min="261" max="261" width="16.7109375" style="1" customWidth="1"/>
    <col min="262" max="262" width="19.42578125" style="1" customWidth="1"/>
    <col min="263" max="512" width="9.140625" style="1"/>
    <col min="513" max="513" width="92.5703125" style="1" customWidth="1"/>
    <col min="514" max="514" width="9.140625" style="1"/>
    <col min="515" max="515" width="16.42578125" style="1" customWidth="1"/>
    <col min="516" max="516" width="16" style="1" customWidth="1"/>
    <col min="517" max="517" width="16.7109375" style="1" customWidth="1"/>
    <col min="518" max="518" width="19.42578125" style="1" customWidth="1"/>
    <col min="519" max="768" width="9.140625" style="1"/>
    <col min="769" max="769" width="92.5703125" style="1" customWidth="1"/>
    <col min="770" max="770" width="9.140625" style="1"/>
    <col min="771" max="771" width="16.42578125" style="1" customWidth="1"/>
    <col min="772" max="772" width="16" style="1" customWidth="1"/>
    <col min="773" max="773" width="16.7109375" style="1" customWidth="1"/>
    <col min="774" max="774" width="19.42578125" style="1" customWidth="1"/>
    <col min="775" max="1024" width="9.140625" style="1"/>
    <col min="1025" max="1025" width="92.5703125" style="1" customWidth="1"/>
    <col min="1026" max="1026" width="9.140625" style="1"/>
    <col min="1027" max="1027" width="16.42578125" style="1" customWidth="1"/>
    <col min="1028" max="1028" width="16" style="1" customWidth="1"/>
    <col min="1029" max="1029" width="16.7109375" style="1" customWidth="1"/>
    <col min="1030" max="1030" width="19.42578125" style="1" customWidth="1"/>
    <col min="1031" max="1280" width="9.140625" style="1"/>
    <col min="1281" max="1281" width="92.5703125" style="1" customWidth="1"/>
    <col min="1282" max="1282" width="9.140625" style="1"/>
    <col min="1283" max="1283" width="16.42578125" style="1" customWidth="1"/>
    <col min="1284" max="1284" width="16" style="1" customWidth="1"/>
    <col min="1285" max="1285" width="16.7109375" style="1" customWidth="1"/>
    <col min="1286" max="1286" width="19.42578125" style="1" customWidth="1"/>
    <col min="1287" max="1536" width="9.140625" style="1"/>
    <col min="1537" max="1537" width="92.5703125" style="1" customWidth="1"/>
    <col min="1538" max="1538" width="9.140625" style="1"/>
    <col min="1539" max="1539" width="16.42578125" style="1" customWidth="1"/>
    <col min="1540" max="1540" width="16" style="1" customWidth="1"/>
    <col min="1541" max="1541" width="16.7109375" style="1" customWidth="1"/>
    <col min="1542" max="1542" width="19.42578125" style="1" customWidth="1"/>
    <col min="1543" max="1792" width="9.140625" style="1"/>
    <col min="1793" max="1793" width="92.5703125" style="1" customWidth="1"/>
    <col min="1794" max="1794" width="9.140625" style="1"/>
    <col min="1795" max="1795" width="16.42578125" style="1" customWidth="1"/>
    <col min="1796" max="1796" width="16" style="1" customWidth="1"/>
    <col min="1797" max="1797" width="16.7109375" style="1" customWidth="1"/>
    <col min="1798" max="1798" width="19.42578125" style="1" customWidth="1"/>
    <col min="1799" max="2048" width="9.140625" style="1"/>
    <col min="2049" max="2049" width="92.5703125" style="1" customWidth="1"/>
    <col min="2050" max="2050" width="9.140625" style="1"/>
    <col min="2051" max="2051" width="16.42578125" style="1" customWidth="1"/>
    <col min="2052" max="2052" width="16" style="1" customWidth="1"/>
    <col min="2053" max="2053" width="16.7109375" style="1" customWidth="1"/>
    <col min="2054" max="2054" width="19.42578125" style="1" customWidth="1"/>
    <col min="2055" max="2304" width="9.140625" style="1"/>
    <col min="2305" max="2305" width="92.5703125" style="1" customWidth="1"/>
    <col min="2306" max="2306" width="9.140625" style="1"/>
    <col min="2307" max="2307" width="16.42578125" style="1" customWidth="1"/>
    <col min="2308" max="2308" width="16" style="1" customWidth="1"/>
    <col min="2309" max="2309" width="16.7109375" style="1" customWidth="1"/>
    <col min="2310" max="2310" width="19.42578125" style="1" customWidth="1"/>
    <col min="2311" max="2560" width="9.140625" style="1"/>
    <col min="2561" max="2561" width="92.5703125" style="1" customWidth="1"/>
    <col min="2562" max="2562" width="9.140625" style="1"/>
    <col min="2563" max="2563" width="16.42578125" style="1" customWidth="1"/>
    <col min="2564" max="2564" width="16" style="1" customWidth="1"/>
    <col min="2565" max="2565" width="16.7109375" style="1" customWidth="1"/>
    <col min="2566" max="2566" width="19.42578125" style="1" customWidth="1"/>
    <col min="2567" max="2816" width="9.140625" style="1"/>
    <col min="2817" max="2817" width="92.5703125" style="1" customWidth="1"/>
    <col min="2818" max="2818" width="9.140625" style="1"/>
    <col min="2819" max="2819" width="16.42578125" style="1" customWidth="1"/>
    <col min="2820" max="2820" width="16" style="1" customWidth="1"/>
    <col min="2821" max="2821" width="16.7109375" style="1" customWidth="1"/>
    <col min="2822" max="2822" width="19.42578125" style="1" customWidth="1"/>
    <col min="2823" max="3072" width="9.140625" style="1"/>
    <col min="3073" max="3073" width="92.5703125" style="1" customWidth="1"/>
    <col min="3074" max="3074" width="9.140625" style="1"/>
    <col min="3075" max="3075" width="16.42578125" style="1" customWidth="1"/>
    <col min="3076" max="3076" width="16" style="1" customWidth="1"/>
    <col min="3077" max="3077" width="16.7109375" style="1" customWidth="1"/>
    <col min="3078" max="3078" width="19.42578125" style="1" customWidth="1"/>
    <col min="3079" max="3328" width="9.140625" style="1"/>
    <col min="3329" max="3329" width="92.5703125" style="1" customWidth="1"/>
    <col min="3330" max="3330" width="9.140625" style="1"/>
    <col min="3331" max="3331" width="16.42578125" style="1" customWidth="1"/>
    <col min="3332" max="3332" width="16" style="1" customWidth="1"/>
    <col min="3333" max="3333" width="16.7109375" style="1" customWidth="1"/>
    <col min="3334" max="3334" width="19.42578125" style="1" customWidth="1"/>
    <col min="3335" max="3584" width="9.140625" style="1"/>
    <col min="3585" max="3585" width="92.5703125" style="1" customWidth="1"/>
    <col min="3586" max="3586" width="9.140625" style="1"/>
    <col min="3587" max="3587" width="16.42578125" style="1" customWidth="1"/>
    <col min="3588" max="3588" width="16" style="1" customWidth="1"/>
    <col min="3589" max="3589" width="16.7109375" style="1" customWidth="1"/>
    <col min="3590" max="3590" width="19.42578125" style="1" customWidth="1"/>
    <col min="3591" max="3840" width="9.140625" style="1"/>
    <col min="3841" max="3841" width="92.5703125" style="1" customWidth="1"/>
    <col min="3842" max="3842" width="9.140625" style="1"/>
    <col min="3843" max="3843" width="16.42578125" style="1" customWidth="1"/>
    <col min="3844" max="3844" width="16" style="1" customWidth="1"/>
    <col min="3845" max="3845" width="16.7109375" style="1" customWidth="1"/>
    <col min="3846" max="3846" width="19.42578125" style="1" customWidth="1"/>
    <col min="3847" max="4096" width="9.140625" style="1"/>
    <col min="4097" max="4097" width="92.5703125" style="1" customWidth="1"/>
    <col min="4098" max="4098" width="9.140625" style="1"/>
    <col min="4099" max="4099" width="16.42578125" style="1" customWidth="1"/>
    <col min="4100" max="4100" width="16" style="1" customWidth="1"/>
    <col min="4101" max="4101" width="16.7109375" style="1" customWidth="1"/>
    <col min="4102" max="4102" width="19.42578125" style="1" customWidth="1"/>
    <col min="4103" max="4352" width="9.140625" style="1"/>
    <col min="4353" max="4353" width="92.5703125" style="1" customWidth="1"/>
    <col min="4354" max="4354" width="9.140625" style="1"/>
    <col min="4355" max="4355" width="16.42578125" style="1" customWidth="1"/>
    <col min="4356" max="4356" width="16" style="1" customWidth="1"/>
    <col min="4357" max="4357" width="16.7109375" style="1" customWidth="1"/>
    <col min="4358" max="4358" width="19.42578125" style="1" customWidth="1"/>
    <col min="4359" max="4608" width="9.140625" style="1"/>
    <col min="4609" max="4609" width="92.5703125" style="1" customWidth="1"/>
    <col min="4610" max="4610" width="9.140625" style="1"/>
    <col min="4611" max="4611" width="16.42578125" style="1" customWidth="1"/>
    <col min="4612" max="4612" width="16" style="1" customWidth="1"/>
    <col min="4613" max="4613" width="16.7109375" style="1" customWidth="1"/>
    <col min="4614" max="4614" width="19.42578125" style="1" customWidth="1"/>
    <col min="4615" max="4864" width="9.140625" style="1"/>
    <col min="4865" max="4865" width="92.5703125" style="1" customWidth="1"/>
    <col min="4866" max="4866" width="9.140625" style="1"/>
    <col min="4867" max="4867" width="16.42578125" style="1" customWidth="1"/>
    <col min="4868" max="4868" width="16" style="1" customWidth="1"/>
    <col min="4869" max="4869" width="16.7109375" style="1" customWidth="1"/>
    <col min="4870" max="4870" width="19.42578125" style="1" customWidth="1"/>
    <col min="4871" max="5120" width="9.140625" style="1"/>
    <col min="5121" max="5121" width="92.5703125" style="1" customWidth="1"/>
    <col min="5122" max="5122" width="9.140625" style="1"/>
    <col min="5123" max="5123" width="16.42578125" style="1" customWidth="1"/>
    <col min="5124" max="5124" width="16" style="1" customWidth="1"/>
    <col min="5125" max="5125" width="16.7109375" style="1" customWidth="1"/>
    <col min="5126" max="5126" width="19.42578125" style="1" customWidth="1"/>
    <col min="5127" max="5376" width="9.140625" style="1"/>
    <col min="5377" max="5377" width="92.5703125" style="1" customWidth="1"/>
    <col min="5378" max="5378" width="9.140625" style="1"/>
    <col min="5379" max="5379" width="16.42578125" style="1" customWidth="1"/>
    <col min="5380" max="5380" width="16" style="1" customWidth="1"/>
    <col min="5381" max="5381" width="16.7109375" style="1" customWidth="1"/>
    <col min="5382" max="5382" width="19.42578125" style="1" customWidth="1"/>
    <col min="5383" max="5632" width="9.140625" style="1"/>
    <col min="5633" max="5633" width="92.5703125" style="1" customWidth="1"/>
    <col min="5634" max="5634" width="9.140625" style="1"/>
    <col min="5635" max="5635" width="16.42578125" style="1" customWidth="1"/>
    <col min="5636" max="5636" width="16" style="1" customWidth="1"/>
    <col min="5637" max="5637" width="16.7109375" style="1" customWidth="1"/>
    <col min="5638" max="5638" width="19.42578125" style="1" customWidth="1"/>
    <col min="5639" max="5888" width="9.140625" style="1"/>
    <col min="5889" max="5889" width="92.5703125" style="1" customWidth="1"/>
    <col min="5890" max="5890" width="9.140625" style="1"/>
    <col min="5891" max="5891" width="16.42578125" style="1" customWidth="1"/>
    <col min="5892" max="5892" width="16" style="1" customWidth="1"/>
    <col min="5893" max="5893" width="16.7109375" style="1" customWidth="1"/>
    <col min="5894" max="5894" width="19.42578125" style="1" customWidth="1"/>
    <col min="5895" max="6144" width="9.140625" style="1"/>
    <col min="6145" max="6145" width="92.5703125" style="1" customWidth="1"/>
    <col min="6146" max="6146" width="9.140625" style="1"/>
    <col min="6147" max="6147" width="16.42578125" style="1" customWidth="1"/>
    <col min="6148" max="6148" width="16" style="1" customWidth="1"/>
    <col min="6149" max="6149" width="16.7109375" style="1" customWidth="1"/>
    <col min="6150" max="6150" width="19.42578125" style="1" customWidth="1"/>
    <col min="6151" max="6400" width="9.140625" style="1"/>
    <col min="6401" max="6401" width="92.5703125" style="1" customWidth="1"/>
    <col min="6402" max="6402" width="9.140625" style="1"/>
    <col min="6403" max="6403" width="16.42578125" style="1" customWidth="1"/>
    <col min="6404" max="6404" width="16" style="1" customWidth="1"/>
    <col min="6405" max="6405" width="16.7109375" style="1" customWidth="1"/>
    <col min="6406" max="6406" width="19.42578125" style="1" customWidth="1"/>
    <col min="6407" max="6656" width="9.140625" style="1"/>
    <col min="6657" max="6657" width="92.5703125" style="1" customWidth="1"/>
    <col min="6658" max="6658" width="9.140625" style="1"/>
    <col min="6659" max="6659" width="16.42578125" style="1" customWidth="1"/>
    <col min="6660" max="6660" width="16" style="1" customWidth="1"/>
    <col min="6661" max="6661" width="16.7109375" style="1" customWidth="1"/>
    <col min="6662" max="6662" width="19.42578125" style="1" customWidth="1"/>
    <col min="6663" max="6912" width="9.140625" style="1"/>
    <col min="6913" max="6913" width="92.5703125" style="1" customWidth="1"/>
    <col min="6914" max="6914" width="9.140625" style="1"/>
    <col min="6915" max="6915" width="16.42578125" style="1" customWidth="1"/>
    <col min="6916" max="6916" width="16" style="1" customWidth="1"/>
    <col min="6917" max="6917" width="16.7109375" style="1" customWidth="1"/>
    <col min="6918" max="6918" width="19.42578125" style="1" customWidth="1"/>
    <col min="6919" max="7168" width="9.140625" style="1"/>
    <col min="7169" max="7169" width="92.5703125" style="1" customWidth="1"/>
    <col min="7170" max="7170" width="9.140625" style="1"/>
    <col min="7171" max="7171" width="16.42578125" style="1" customWidth="1"/>
    <col min="7172" max="7172" width="16" style="1" customWidth="1"/>
    <col min="7173" max="7173" width="16.7109375" style="1" customWidth="1"/>
    <col min="7174" max="7174" width="19.42578125" style="1" customWidth="1"/>
    <col min="7175" max="7424" width="9.140625" style="1"/>
    <col min="7425" max="7425" width="92.5703125" style="1" customWidth="1"/>
    <col min="7426" max="7426" width="9.140625" style="1"/>
    <col min="7427" max="7427" width="16.42578125" style="1" customWidth="1"/>
    <col min="7428" max="7428" width="16" style="1" customWidth="1"/>
    <col min="7429" max="7429" width="16.7109375" style="1" customWidth="1"/>
    <col min="7430" max="7430" width="19.42578125" style="1" customWidth="1"/>
    <col min="7431" max="7680" width="9.140625" style="1"/>
    <col min="7681" max="7681" width="92.5703125" style="1" customWidth="1"/>
    <col min="7682" max="7682" width="9.140625" style="1"/>
    <col min="7683" max="7683" width="16.42578125" style="1" customWidth="1"/>
    <col min="7684" max="7684" width="16" style="1" customWidth="1"/>
    <col min="7685" max="7685" width="16.7109375" style="1" customWidth="1"/>
    <col min="7686" max="7686" width="19.42578125" style="1" customWidth="1"/>
    <col min="7687" max="7936" width="9.140625" style="1"/>
    <col min="7937" max="7937" width="92.5703125" style="1" customWidth="1"/>
    <col min="7938" max="7938" width="9.140625" style="1"/>
    <col min="7939" max="7939" width="16.42578125" style="1" customWidth="1"/>
    <col min="7940" max="7940" width="16" style="1" customWidth="1"/>
    <col min="7941" max="7941" width="16.7109375" style="1" customWidth="1"/>
    <col min="7942" max="7942" width="19.42578125" style="1" customWidth="1"/>
    <col min="7943" max="8192" width="9.140625" style="1"/>
    <col min="8193" max="8193" width="92.5703125" style="1" customWidth="1"/>
    <col min="8194" max="8194" width="9.140625" style="1"/>
    <col min="8195" max="8195" width="16.42578125" style="1" customWidth="1"/>
    <col min="8196" max="8196" width="16" style="1" customWidth="1"/>
    <col min="8197" max="8197" width="16.7109375" style="1" customWidth="1"/>
    <col min="8198" max="8198" width="19.42578125" style="1" customWidth="1"/>
    <col min="8199" max="8448" width="9.140625" style="1"/>
    <col min="8449" max="8449" width="92.5703125" style="1" customWidth="1"/>
    <col min="8450" max="8450" width="9.140625" style="1"/>
    <col min="8451" max="8451" width="16.42578125" style="1" customWidth="1"/>
    <col min="8452" max="8452" width="16" style="1" customWidth="1"/>
    <col min="8453" max="8453" width="16.7109375" style="1" customWidth="1"/>
    <col min="8454" max="8454" width="19.42578125" style="1" customWidth="1"/>
    <col min="8455" max="8704" width="9.140625" style="1"/>
    <col min="8705" max="8705" width="92.5703125" style="1" customWidth="1"/>
    <col min="8706" max="8706" width="9.140625" style="1"/>
    <col min="8707" max="8707" width="16.42578125" style="1" customWidth="1"/>
    <col min="8708" max="8708" width="16" style="1" customWidth="1"/>
    <col min="8709" max="8709" width="16.7109375" style="1" customWidth="1"/>
    <col min="8710" max="8710" width="19.42578125" style="1" customWidth="1"/>
    <col min="8711" max="8960" width="9.140625" style="1"/>
    <col min="8961" max="8961" width="92.5703125" style="1" customWidth="1"/>
    <col min="8962" max="8962" width="9.140625" style="1"/>
    <col min="8963" max="8963" width="16.42578125" style="1" customWidth="1"/>
    <col min="8964" max="8964" width="16" style="1" customWidth="1"/>
    <col min="8965" max="8965" width="16.7109375" style="1" customWidth="1"/>
    <col min="8966" max="8966" width="19.42578125" style="1" customWidth="1"/>
    <col min="8967" max="9216" width="9.140625" style="1"/>
    <col min="9217" max="9217" width="92.5703125" style="1" customWidth="1"/>
    <col min="9218" max="9218" width="9.140625" style="1"/>
    <col min="9219" max="9219" width="16.42578125" style="1" customWidth="1"/>
    <col min="9220" max="9220" width="16" style="1" customWidth="1"/>
    <col min="9221" max="9221" width="16.7109375" style="1" customWidth="1"/>
    <col min="9222" max="9222" width="19.42578125" style="1" customWidth="1"/>
    <col min="9223" max="9472" width="9.140625" style="1"/>
    <col min="9473" max="9473" width="92.5703125" style="1" customWidth="1"/>
    <col min="9474" max="9474" width="9.140625" style="1"/>
    <col min="9475" max="9475" width="16.42578125" style="1" customWidth="1"/>
    <col min="9476" max="9476" width="16" style="1" customWidth="1"/>
    <col min="9477" max="9477" width="16.7109375" style="1" customWidth="1"/>
    <col min="9478" max="9478" width="19.42578125" style="1" customWidth="1"/>
    <col min="9479" max="9728" width="9.140625" style="1"/>
    <col min="9729" max="9729" width="92.5703125" style="1" customWidth="1"/>
    <col min="9730" max="9730" width="9.140625" style="1"/>
    <col min="9731" max="9731" width="16.42578125" style="1" customWidth="1"/>
    <col min="9732" max="9732" width="16" style="1" customWidth="1"/>
    <col min="9733" max="9733" width="16.7109375" style="1" customWidth="1"/>
    <col min="9734" max="9734" width="19.42578125" style="1" customWidth="1"/>
    <col min="9735" max="9984" width="9.140625" style="1"/>
    <col min="9985" max="9985" width="92.5703125" style="1" customWidth="1"/>
    <col min="9986" max="9986" width="9.140625" style="1"/>
    <col min="9987" max="9987" width="16.42578125" style="1" customWidth="1"/>
    <col min="9988" max="9988" width="16" style="1" customWidth="1"/>
    <col min="9989" max="9989" width="16.7109375" style="1" customWidth="1"/>
    <col min="9990" max="9990" width="19.42578125" style="1" customWidth="1"/>
    <col min="9991" max="10240" width="9.140625" style="1"/>
    <col min="10241" max="10241" width="92.5703125" style="1" customWidth="1"/>
    <col min="10242" max="10242" width="9.140625" style="1"/>
    <col min="10243" max="10243" width="16.42578125" style="1" customWidth="1"/>
    <col min="10244" max="10244" width="16" style="1" customWidth="1"/>
    <col min="10245" max="10245" width="16.7109375" style="1" customWidth="1"/>
    <col min="10246" max="10246" width="19.42578125" style="1" customWidth="1"/>
    <col min="10247" max="10496" width="9.140625" style="1"/>
    <col min="10497" max="10497" width="92.5703125" style="1" customWidth="1"/>
    <col min="10498" max="10498" width="9.140625" style="1"/>
    <col min="10499" max="10499" width="16.42578125" style="1" customWidth="1"/>
    <col min="10500" max="10500" width="16" style="1" customWidth="1"/>
    <col min="10501" max="10501" width="16.7109375" style="1" customWidth="1"/>
    <col min="10502" max="10502" width="19.42578125" style="1" customWidth="1"/>
    <col min="10503" max="10752" width="9.140625" style="1"/>
    <col min="10753" max="10753" width="92.5703125" style="1" customWidth="1"/>
    <col min="10754" max="10754" width="9.140625" style="1"/>
    <col min="10755" max="10755" width="16.42578125" style="1" customWidth="1"/>
    <col min="10756" max="10756" width="16" style="1" customWidth="1"/>
    <col min="10757" max="10757" width="16.7109375" style="1" customWidth="1"/>
    <col min="10758" max="10758" width="19.42578125" style="1" customWidth="1"/>
    <col min="10759" max="11008" width="9.140625" style="1"/>
    <col min="11009" max="11009" width="92.5703125" style="1" customWidth="1"/>
    <col min="11010" max="11010" width="9.140625" style="1"/>
    <col min="11011" max="11011" width="16.42578125" style="1" customWidth="1"/>
    <col min="11012" max="11012" width="16" style="1" customWidth="1"/>
    <col min="11013" max="11013" width="16.7109375" style="1" customWidth="1"/>
    <col min="11014" max="11014" width="19.42578125" style="1" customWidth="1"/>
    <col min="11015" max="11264" width="9.140625" style="1"/>
    <col min="11265" max="11265" width="92.5703125" style="1" customWidth="1"/>
    <col min="11266" max="11266" width="9.140625" style="1"/>
    <col min="11267" max="11267" width="16.42578125" style="1" customWidth="1"/>
    <col min="11268" max="11268" width="16" style="1" customWidth="1"/>
    <col min="11269" max="11269" width="16.7109375" style="1" customWidth="1"/>
    <col min="11270" max="11270" width="19.42578125" style="1" customWidth="1"/>
    <col min="11271" max="11520" width="9.140625" style="1"/>
    <col min="11521" max="11521" width="92.5703125" style="1" customWidth="1"/>
    <col min="11522" max="11522" width="9.140625" style="1"/>
    <col min="11523" max="11523" width="16.42578125" style="1" customWidth="1"/>
    <col min="11524" max="11524" width="16" style="1" customWidth="1"/>
    <col min="11525" max="11525" width="16.7109375" style="1" customWidth="1"/>
    <col min="11526" max="11526" width="19.42578125" style="1" customWidth="1"/>
    <col min="11527" max="11776" width="9.140625" style="1"/>
    <col min="11777" max="11777" width="92.5703125" style="1" customWidth="1"/>
    <col min="11778" max="11778" width="9.140625" style="1"/>
    <col min="11779" max="11779" width="16.42578125" style="1" customWidth="1"/>
    <col min="11780" max="11780" width="16" style="1" customWidth="1"/>
    <col min="11781" max="11781" width="16.7109375" style="1" customWidth="1"/>
    <col min="11782" max="11782" width="19.42578125" style="1" customWidth="1"/>
    <col min="11783" max="12032" width="9.140625" style="1"/>
    <col min="12033" max="12033" width="92.5703125" style="1" customWidth="1"/>
    <col min="12034" max="12034" width="9.140625" style="1"/>
    <col min="12035" max="12035" width="16.42578125" style="1" customWidth="1"/>
    <col min="12036" max="12036" width="16" style="1" customWidth="1"/>
    <col min="12037" max="12037" width="16.7109375" style="1" customWidth="1"/>
    <col min="12038" max="12038" width="19.42578125" style="1" customWidth="1"/>
    <col min="12039" max="12288" width="9.140625" style="1"/>
    <col min="12289" max="12289" width="92.5703125" style="1" customWidth="1"/>
    <col min="12290" max="12290" width="9.140625" style="1"/>
    <col min="12291" max="12291" width="16.42578125" style="1" customWidth="1"/>
    <col min="12292" max="12292" width="16" style="1" customWidth="1"/>
    <col min="12293" max="12293" width="16.7109375" style="1" customWidth="1"/>
    <col min="12294" max="12294" width="19.42578125" style="1" customWidth="1"/>
    <col min="12295" max="12544" width="9.140625" style="1"/>
    <col min="12545" max="12545" width="92.5703125" style="1" customWidth="1"/>
    <col min="12546" max="12546" width="9.140625" style="1"/>
    <col min="12547" max="12547" width="16.42578125" style="1" customWidth="1"/>
    <col min="12548" max="12548" width="16" style="1" customWidth="1"/>
    <col min="12549" max="12549" width="16.7109375" style="1" customWidth="1"/>
    <col min="12550" max="12550" width="19.42578125" style="1" customWidth="1"/>
    <col min="12551" max="12800" width="9.140625" style="1"/>
    <col min="12801" max="12801" width="92.5703125" style="1" customWidth="1"/>
    <col min="12802" max="12802" width="9.140625" style="1"/>
    <col min="12803" max="12803" width="16.42578125" style="1" customWidth="1"/>
    <col min="12804" max="12804" width="16" style="1" customWidth="1"/>
    <col min="12805" max="12805" width="16.7109375" style="1" customWidth="1"/>
    <col min="12806" max="12806" width="19.42578125" style="1" customWidth="1"/>
    <col min="12807" max="13056" width="9.140625" style="1"/>
    <col min="13057" max="13057" width="92.5703125" style="1" customWidth="1"/>
    <col min="13058" max="13058" width="9.140625" style="1"/>
    <col min="13059" max="13059" width="16.42578125" style="1" customWidth="1"/>
    <col min="13060" max="13060" width="16" style="1" customWidth="1"/>
    <col min="13061" max="13061" width="16.7109375" style="1" customWidth="1"/>
    <col min="13062" max="13062" width="19.42578125" style="1" customWidth="1"/>
    <col min="13063" max="13312" width="9.140625" style="1"/>
    <col min="13313" max="13313" width="92.5703125" style="1" customWidth="1"/>
    <col min="13314" max="13314" width="9.140625" style="1"/>
    <col min="13315" max="13315" width="16.42578125" style="1" customWidth="1"/>
    <col min="13316" max="13316" width="16" style="1" customWidth="1"/>
    <col min="13317" max="13317" width="16.7109375" style="1" customWidth="1"/>
    <col min="13318" max="13318" width="19.42578125" style="1" customWidth="1"/>
    <col min="13319" max="13568" width="9.140625" style="1"/>
    <col min="13569" max="13569" width="92.5703125" style="1" customWidth="1"/>
    <col min="13570" max="13570" width="9.140625" style="1"/>
    <col min="13571" max="13571" width="16.42578125" style="1" customWidth="1"/>
    <col min="13572" max="13572" width="16" style="1" customWidth="1"/>
    <col min="13573" max="13573" width="16.7109375" style="1" customWidth="1"/>
    <col min="13574" max="13574" width="19.42578125" style="1" customWidth="1"/>
    <col min="13575" max="13824" width="9.140625" style="1"/>
    <col min="13825" max="13825" width="92.5703125" style="1" customWidth="1"/>
    <col min="13826" max="13826" width="9.140625" style="1"/>
    <col min="13827" max="13827" width="16.42578125" style="1" customWidth="1"/>
    <col min="13828" max="13828" width="16" style="1" customWidth="1"/>
    <col min="13829" max="13829" width="16.7109375" style="1" customWidth="1"/>
    <col min="13830" max="13830" width="19.42578125" style="1" customWidth="1"/>
    <col min="13831" max="14080" width="9.140625" style="1"/>
    <col min="14081" max="14081" width="92.5703125" style="1" customWidth="1"/>
    <col min="14082" max="14082" width="9.140625" style="1"/>
    <col min="14083" max="14083" width="16.42578125" style="1" customWidth="1"/>
    <col min="14084" max="14084" width="16" style="1" customWidth="1"/>
    <col min="14085" max="14085" width="16.7109375" style="1" customWidth="1"/>
    <col min="14086" max="14086" width="19.42578125" style="1" customWidth="1"/>
    <col min="14087" max="14336" width="9.140625" style="1"/>
    <col min="14337" max="14337" width="92.5703125" style="1" customWidth="1"/>
    <col min="14338" max="14338" width="9.140625" style="1"/>
    <col min="14339" max="14339" width="16.42578125" style="1" customWidth="1"/>
    <col min="14340" max="14340" width="16" style="1" customWidth="1"/>
    <col min="14341" max="14341" width="16.7109375" style="1" customWidth="1"/>
    <col min="14342" max="14342" width="19.42578125" style="1" customWidth="1"/>
    <col min="14343" max="14592" width="9.140625" style="1"/>
    <col min="14593" max="14593" width="92.5703125" style="1" customWidth="1"/>
    <col min="14594" max="14594" width="9.140625" style="1"/>
    <col min="14595" max="14595" width="16.42578125" style="1" customWidth="1"/>
    <col min="14596" max="14596" width="16" style="1" customWidth="1"/>
    <col min="14597" max="14597" width="16.7109375" style="1" customWidth="1"/>
    <col min="14598" max="14598" width="19.42578125" style="1" customWidth="1"/>
    <col min="14599" max="14848" width="9.140625" style="1"/>
    <col min="14849" max="14849" width="92.5703125" style="1" customWidth="1"/>
    <col min="14850" max="14850" width="9.140625" style="1"/>
    <col min="14851" max="14851" width="16.42578125" style="1" customWidth="1"/>
    <col min="14852" max="14852" width="16" style="1" customWidth="1"/>
    <col min="14853" max="14853" width="16.7109375" style="1" customWidth="1"/>
    <col min="14854" max="14854" width="19.42578125" style="1" customWidth="1"/>
    <col min="14855" max="15104" width="9.140625" style="1"/>
    <col min="15105" max="15105" width="92.5703125" style="1" customWidth="1"/>
    <col min="15106" max="15106" width="9.140625" style="1"/>
    <col min="15107" max="15107" width="16.42578125" style="1" customWidth="1"/>
    <col min="15108" max="15108" width="16" style="1" customWidth="1"/>
    <col min="15109" max="15109" width="16.7109375" style="1" customWidth="1"/>
    <col min="15110" max="15110" width="19.42578125" style="1" customWidth="1"/>
    <col min="15111" max="15360" width="9.140625" style="1"/>
    <col min="15361" max="15361" width="92.5703125" style="1" customWidth="1"/>
    <col min="15362" max="15362" width="9.140625" style="1"/>
    <col min="15363" max="15363" width="16.42578125" style="1" customWidth="1"/>
    <col min="15364" max="15364" width="16" style="1" customWidth="1"/>
    <col min="15365" max="15365" width="16.7109375" style="1" customWidth="1"/>
    <col min="15366" max="15366" width="19.42578125" style="1" customWidth="1"/>
    <col min="15367" max="15616" width="9.140625" style="1"/>
    <col min="15617" max="15617" width="92.5703125" style="1" customWidth="1"/>
    <col min="15618" max="15618" width="9.140625" style="1"/>
    <col min="15619" max="15619" width="16.42578125" style="1" customWidth="1"/>
    <col min="15620" max="15620" width="16" style="1" customWidth="1"/>
    <col min="15621" max="15621" width="16.7109375" style="1" customWidth="1"/>
    <col min="15622" max="15622" width="19.42578125" style="1" customWidth="1"/>
    <col min="15623" max="15872" width="9.140625" style="1"/>
    <col min="15873" max="15873" width="92.5703125" style="1" customWidth="1"/>
    <col min="15874" max="15874" width="9.140625" style="1"/>
    <col min="15875" max="15875" width="16.42578125" style="1" customWidth="1"/>
    <col min="15876" max="15876" width="16" style="1" customWidth="1"/>
    <col min="15877" max="15877" width="16.7109375" style="1" customWidth="1"/>
    <col min="15878" max="15878" width="19.42578125" style="1" customWidth="1"/>
    <col min="15879" max="16128" width="9.140625" style="1"/>
    <col min="16129" max="16129" width="92.5703125" style="1" customWidth="1"/>
    <col min="16130" max="16130" width="9.140625" style="1"/>
    <col min="16131" max="16131" width="16.42578125" style="1" customWidth="1"/>
    <col min="16132" max="16132" width="16" style="1" customWidth="1"/>
    <col min="16133" max="16133" width="16.7109375" style="1" customWidth="1"/>
    <col min="16134" max="16134" width="19.42578125" style="1" customWidth="1"/>
    <col min="16135" max="16384" width="9.140625" style="1"/>
  </cols>
  <sheetData>
    <row r="1" spans="1:6">
      <c r="A1" s="91" t="s">
        <v>459</v>
      </c>
      <c r="B1" s="92"/>
      <c r="C1" s="92"/>
      <c r="D1" s="92"/>
      <c r="E1" s="92"/>
      <c r="F1" s="92"/>
    </row>
    <row r="3" spans="1:6" ht="27" customHeight="1">
      <c r="A3" s="93" t="s">
        <v>0</v>
      </c>
      <c r="B3" s="97"/>
      <c r="C3" s="97"/>
      <c r="D3" s="97"/>
      <c r="E3" s="97"/>
      <c r="F3" s="98"/>
    </row>
    <row r="4" spans="1:6" ht="23.25" customHeight="1">
      <c r="A4" s="96" t="s">
        <v>240</v>
      </c>
      <c r="B4" s="97"/>
      <c r="C4" s="97"/>
      <c r="D4" s="97"/>
      <c r="E4" s="97"/>
      <c r="F4" s="98"/>
    </row>
    <row r="5" spans="1:6">
      <c r="A5" s="3"/>
    </row>
    <row r="6" spans="1:6">
      <c r="A6" s="4" t="s">
        <v>2</v>
      </c>
      <c r="F6" s="2" t="s">
        <v>3</v>
      </c>
    </row>
    <row r="7" spans="1:6" ht="47.25">
      <c r="A7" s="5" t="s">
        <v>4</v>
      </c>
      <c r="B7" s="6" t="s">
        <v>241</v>
      </c>
      <c r="C7" s="7" t="s">
        <v>6</v>
      </c>
      <c r="D7" s="7" t="s">
        <v>7</v>
      </c>
      <c r="E7" s="7" t="s">
        <v>8</v>
      </c>
      <c r="F7" s="7" t="s">
        <v>9</v>
      </c>
    </row>
    <row r="8" spans="1:6" ht="15" customHeight="1">
      <c r="A8" s="11" t="s">
        <v>242</v>
      </c>
      <c r="B8" s="16" t="s">
        <v>243</v>
      </c>
      <c r="C8" s="47">
        <v>103951663</v>
      </c>
      <c r="D8" s="47"/>
      <c r="E8" s="47"/>
      <c r="F8" s="47">
        <f>C8+D8+E8</f>
        <v>103951663</v>
      </c>
    </row>
    <row r="9" spans="1:6" ht="15" customHeight="1">
      <c r="A9" s="12" t="s">
        <v>244</v>
      </c>
      <c r="B9" s="16" t="s">
        <v>245</v>
      </c>
      <c r="C9" s="47">
        <v>48189800</v>
      </c>
      <c r="D9" s="47"/>
      <c r="E9" s="47"/>
      <c r="F9" s="47">
        <f t="shared" ref="F9:F73" si="0">C9+D9+E9</f>
        <v>48189800</v>
      </c>
    </row>
    <row r="10" spans="1:6" ht="15" customHeight="1">
      <c r="A10" s="12" t="s">
        <v>246</v>
      </c>
      <c r="B10" s="16" t="s">
        <v>247</v>
      </c>
      <c r="C10" s="47">
        <v>36743907</v>
      </c>
      <c r="D10" s="47"/>
      <c r="E10" s="47"/>
      <c r="F10" s="47">
        <f t="shared" si="0"/>
        <v>36743907</v>
      </c>
    </row>
    <row r="11" spans="1:6" ht="15" customHeight="1">
      <c r="A11" s="12" t="s">
        <v>248</v>
      </c>
      <c r="B11" s="16" t="s">
        <v>249</v>
      </c>
      <c r="C11" s="47">
        <v>2150880</v>
      </c>
      <c r="D11" s="47"/>
      <c r="E11" s="47"/>
      <c r="F11" s="47">
        <f t="shared" si="0"/>
        <v>2150880</v>
      </c>
    </row>
    <row r="12" spans="1:6" ht="15" customHeight="1">
      <c r="A12" s="12" t="s">
        <v>250</v>
      </c>
      <c r="B12" s="16" t="s">
        <v>251</v>
      </c>
      <c r="C12" s="47">
        <v>3186194</v>
      </c>
      <c r="D12" s="47"/>
      <c r="E12" s="47"/>
      <c r="F12" s="47">
        <f t="shared" si="0"/>
        <v>3186194</v>
      </c>
    </row>
    <row r="13" spans="1:6" ht="15" customHeight="1">
      <c r="A13" s="12" t="s">
        <v>252</v>
      </c>
      <c r="B13" s="16" t="s">
        <v>253</v>
      </c>
      <c r="C13" s="47">
        <v>554700</v>
      </c>
      <c r="D13" s="47"/>
      <c r="E13" s="47"/>
      <c r="F13" s="47">
        <f t="shared" si="0"/>
        <v>554700</v>
      </c>
    </row>
    <row r="14" spans="1:6" ht="15" customHeight="1">
      <c r="A14" s="17" t="s">
        <v>254</v>
      </c>
      <c r="B14" s="28" t="s">
        <v>255</v>
      </c>
      <c r="C14" s="47">
        <f>SUM(C8:C13)</f>
        <v>194777144</v>
      </c>
      <c r="D14" s="47"/>
      <c r="E14" s="47"/>
      <c r="F14" s="47">
        <f t="shared" si="0"/>
        <v>194777144</v>
      </c>
    </row>
    <row r="15" spans="1:6" ht="15" customHeight="1">
      <c r="A15" s="12" t="s">
        <v>256</v>
      </c>
      <c r="B15" s="16" t="s">
        <v>257</v>
      </c>
      <c r="C15" s="47"/>
      <c r="D15" s="47"/>
      <c r="E15" s="47"/>
      <c r="F15" s="47">
        <f t="shared" si="0"/>
        <v>0</v>
      </c>
    </row>
    <row r="16" spans="1:6" ht="15" customHeight="1">
      <c r="A16" s="12" t="s">
        <v>258</v>
      </c>
      <c r="B16" s="16" t="s">
        <v>259</v>
      </c>
      <c r="C16" s="47"/>
      <c r="D16" s="47"/>
      <c r="E16" s="47"/>
      <c r="F16" s="47">
        <f t="shared" si="0"/>
        <v>0</v>
      </c>
    </row>
    <row r="17" spans="1:6" ht="15" customHeight="1">
      <c r="A17" s="12" t="s">
        <v>260</v>
      </c>
      <c r="B17" s="16" t="s">
        <v>261</v>
      </c>
      <c r="C17" s="47"/>
      <c r="D17" s="47"/>
      <c r="E17" s="47"/>
      <c r="F17" s="47">
        <f t="shared" si="0"/>
        <v>0</v>
      </c>
    </row>
    <row r="18" spans="1:6" ht="15" customHeight="1">
      <c r="A18" s="12" t="s">
        <v>262</v>
      </c>
      <c r="B18" s="16" t="s">
        <v>263</v>
      </c>
      <c r="C18" s="47"/>
      <c r="D18" s="47"/>
      <c r="E18" s="47"/>
      <c r="F18" s="47">
        <f t="shared" si="0"/>
        <v>0</v>
      </c>
    </row>
    <row r="19" spans="1:6" ht="15" customHeight="1">
      <c r="A19" s="12" t="s">
        <v>264</v>
      </c>
      <c r="B19" s="16" t="s">
        <v>265</v>
      </c>
      <c r="C19" s="47">
        <v>54444908</v>
      </c>
      <c r="D19" s="47"/>
      <c r="E19" s="47"/>
      <c r="F19" s="47">
        <f t="shared" si="0"/>
        <v>54444908</v>
      </c>
    </row>
    <row r="20" spans="1:6" ht="15" customHeight="1">
      <c r="A20" s="17" t="s">
        <v>266</v>
      </c>
      <c r="B20" s="28" t="s">
        <v>267</v>
      </c>
      <c r="C20" s="48">
        <f>SUM(C14+C19)</f>
        <v>249222052</v>
      </c>
      <c r="D20" s="48"/>
      <c r="E20" s="48"/>
      <c r="F20" s="48">
        <f t="shared" si="0"/>
        <v>249222052</v>
      </c>
    </row>
    <row r="21" spans="1:6" ht="15" customHeight="1">
      <c r="A21" s="12" t="s">
        <v>268</v>
      </c>
      <c r="B21" s="16" t="s">
        <v>269</v>
      </c>
      <c r="C21" s="47"/>
      <c r="D21" s="47"/>
      <c r="E21" s="47"/>
      <c r="F21" s="47">
        <f t="shared" si="0"/>
        <v>0</v>
      </c>
    </row>
    <row r="22" spans="1:6" ht="15" customHeight="1">
      <c r="A22" s="12" t="s">
        <v>270</v>
      </c>
      <c r="B22" s="16" t="s">
        <v>271</v>
      </c>
      <c r="C22" s="47"/>
      <c r="D22" s="47"/>
      <c r="E22" s="47"/>
      <c r="F22" s="47">
        <f t="shared" si="0"/>
        <v>0</v>
      </c>
    </row>
    <row r="23" spans="1:6" ht="15" customHeight="1">
      <c r="A23" s="12" t="s">
        <v>272</v>
      </c>
      <c r="B23" s="16" t="s">
        <v>273</v>
      </c>
      <c r="C23" s="47"/>
      <c r="D23" s="47"/>
      <c r="E23" s="47"/>
      <c r="F23" s="47">
        <f t="shared" si="0"/>
        <v>0</v>
      </c>
    </row>
    <row r="24" spans="1:6" ht="15" customHeight="1">
      <c r="A24" s="12" t="s">
        <v>274</v>
      </c>
      <c r="B24" s="16" t="s">
        <v>275</v>
      </c>
      <c r="C24" s="47"/>
      <c r="D24" s="47"/>
      <c r="E24" s="47"/>
      <c r="F24" s="47">
        <f t="shared" si="0"/>
        <v>0</v>
      </c>
    </row>
    <row r="25" spans="1:6" ht="15" customHeight="1">
      <c r="A25" s="12" t="s">
        <v>276</v>
      </c>
      <c r="B25" s="16" t="s">
        <v>277</v>
      </c>
      <c r="C25" s="47"/>
      <c r="D25" s="47"/>
      <c r="E25" s="47"/>
      <c r="F25" s="47">
        <f t="shared" si="0"/>
        <v>0</v>
      </c>
    </row>
    <row r="26" spans="1:6" ht="15" customHeight="1">
      <c r="A26" s="17" t="s">
        <v>278</v>
      </c>
      <c r="B26" s="28" t="s">
        <v>279</v>
      </c>
      <c r="C26" s="47"/>
      <c r="D26" s="47"/>
      <c r="E26" s="47"/>
      <c r="F26" s="47">
        <f t="shared" si="0"/>
        <v>0</v>
      </c>
    </row>
    <row r="27" spans="1:6" ht="15" customHeight="1">
      <c r="A27" s="12" t="s">
        <v>280</v>
      </c>
      <c r="B27" s="16" t="s">
        <v>281</v>
      </c>
      <c r="C27" s="47"/>
      <c r="D27" s="47"/>
      <c r="E27" s="47"/>
      <c r="F27" s="47">
        <f t="shared" si="0"/>
        <v>0</v>
      </c>
    </row>
    <row r="28" spans="1:6" ht="15" customHeight="1">
      <c r="A28" s="12" t="s">
        <v>282</v>
      </c>
      <c r="B28" s="16" t="s">
        <v>283</v>
      </c>
      <c r="C28" s="47"/>
      <c r="D28" s="47"/>
      <c r="E28" s="47"/>
      <c r="F28" s="47">
        <f t="shared" si="0"/>
        <v>0</v>
      </c>
    </row>
    <row r="29" spans="1:6" ht="15" customHeight="1">
      <c r="A29" s="17" t="s">
        <v>284</v>
      </c>
      <c r="B29" s="28" t="s">
        <v>285</v>
      </c>
      <c r="C29" s="47"/>
      <c r="D29" s="47"/>
      <c r="E29" s="47"/>
      <c r="F29" s="47">
        <f t="shared" si="0"/>
        <v>0</v>
      </c>
    </row>
    <row r="30" spans="1:6" ht="15" customHeight="1">
      <c r="A30" s="12" t="s">
        <v>286</v>
      </c>
      <c r="B30" s="16" t="s">
        <v>287</v>
      </c>
      <c r="C30" s="47"/>
      <c r="D30" s="47"/>
      <c r="E30" s="47"/>
      <c r="F30" s="47">
        <f t="shared" si="0"/>
        <v>0</v>
      </c>
    </row>
    <row r="31" spans="1:6" ht="15" customHeight="1">
      <c r="A31" s="12" t="s">
        <v>288</v>
      </c>
      <c r="B31" s="16" t="s">
        <v>289</v>
      </c>
      <c r="C31" s="47"/>
      <c r="D31" s="47"/>
      <c r="E31" s="47"/>
      <c r="F31" s="47">
        <f t="shared" si="0"/>
        <v>0</v>
      </c>
    </row>
    <row r="32" spans="1:6" ht="15" customHeight="1">
      <c r="A32" s="12" t="s">
        <v>290</v>
      </c>
      <c r="B32" s="16" t="s">
        <v>291</v>
      </c>
      <c r="C32" s="47"/>
      <c r="D32" s="47"/>
      <c r="E32" s="47"/>
      <c r="F32" s="47">
        <f t="shared" si="0"/>
        <v>0</v>
      </c>
    </row>
    <row r="33" spans="1:6" ht="15" customHeight="1">
      <c r="A33" s="12" t="s">
        <v>292</v>
      </c>
      <c r="B33" s="16" t="s">
        <v>293</v>
      </c>
      <c r="C33" s="47">
        <v>11401000</v>
      </c>
      <c r="D33" s="47"/>
      <c r="E33" s="47"/>
      <c r="F33" s="47">
        <f t="shared" si="0"/>
        <v>11401000</v>
      </c>
    </row>
    <row r="34" spans="1:6" ht="15" customHeight="1">
      <c r="A34" s="12" t="s">
        <v>294</v>
      </c>
      <c r="B34" s="16" t="s">
        <v>295</v>
      </c>
      <c r="C34" s="47"/>
      <c r="D34" s="47"/>
      <c r="E34" s="47"/>
      <c r="F34" s="47">
        <f t="shared" si="0"/>
        <v>0</v>
      </c>
    </row>
    <row r="35" spans="1:6" ht="15" customHeight="1">
      <c r="A35" s="12" t="s">
        <v>296</v>
      </c>
      <c r="B35" s="16" t="s">
        <v>297</v>
      </c>
      <c r="C35" s="47"/>
      <c r="D35" s="47"/>
      <c r="E35" s="47"/>
      <c r="F35" s="47">
        <f t="shared" si="0"/>
        <v>0</v>
      </c>
    </row>
    <row r="36" spans="1:6" ht="15" customHeight="1">
      <c r="A36" s="12" t="s">
        <v>298</v>
      </c>
      <c r="B36" s="16" t="s">
        <v>299</v>
      </c>
      <c r="C36" s="47">
        <v>4653000</v>
      </c>
      <c r="D36" s="47"/>
      <c r="E36" s="47"/>
      <c r="F36" s="47">
        <f t="shared" si="0"/>
        <v>4653000</v>
      </c>
    </row>
    <row r="37" spans="1:6" ht="15" customHeight="1">
      <c r="A37" s="12" t="s">
        <v>300</v>
      </c>
      <c r="B37" s="16" t="s">
        <v>301</v>
      </c>
      <c r="C37" s="47">
        <v>428000</v>
      </c>
      <c r="D37" s="47"/>
      <c r="E37" s="47"/>
      <c r="F37" s="47">
        <f t="shared" si="0"/>
        <v>428000</v>
      </c>
    </row>
    <row r="38" spans="1:6" ht="15" customHeight="1">
      <c r="A38" s="17" t="s">
        <v>302</v>
      </c>
      <c r="B38" s="28" t="s">
        <v>303</v>
      </c>
      <c r="C38" s="47">
        <f>SUM(C33:C37)</f>
        <v>16482000</v>
      </c>
      <c r="D38" s="47"/>
      <c r="E38" s="47"/>
      <c r="F38" s="47">
        <f t="shared" si="0"/>
        <v>16482000</v>
      </c>
    </row>
    <row r="39" spans="1:6" ht="15" customHeight="1">
      <c r="A39" s="12" t="s">
        <v>304</v>
      </c>
      <c r="B39" s="16" t="s">
        <v>305</v>
      </c>
      <c r="C39" s="47">
        <v>175000</v>
      </c>
      <c r="D39" s="47"/>
      <c r="E39" s="47"/>
      <c r="F39" s="47">
        <f t="shared" si="0"/>
        <v>175000</v>
      </c>
    </row>
    <row r="40" spans="1:6" ht="15" customHeight="1">
      <c r="A40" s="17" t="s">
        <v>306</v>
      </c>
      <c r="B40" s="28" t="s">
        <v>307</v>
      </c>
      <c r="C40" s="48">
        <f>SUM(C38:C39)</f>
        <v>16657000</v>
      </c>
      <c r="D40" s="48"/>
      <c r="E40" s="48"/>
      <c r="F40" s="48">
        <f t="shared" si="0"/>
        <v>16657000</v>
      </c>
    </row>
    <row r="41" spans="1:6" ht="15" customHeight="1">
      <c r="A41" s="19" t="s">
        <v>308</v>
      </c>
      <c r="B41" s="16" t="s">
        <v>309</v>
      </c>
      <c r="C41" s="47"/>
      <c r="D41" s="47"/>
      <c r="E41" s="47"/>
      <c r="F41" s="47">
        <f t="shared" si="0"/>
        <v>0</v>
      </c>
    </row>
    <row r="42" spans="1:6" ht="15" customHeight="1">
      <c r="A42" s="19" t="s">
        <v>310</v>
      </c>
      <c r="B42" s="16" t="s">
        <v>311</v>
      </c>
      <c r="C42" s="47">
        <v>6275000</v>
      </c>
      <c r="D42" s="47"/>
      <c r="E42" s="47"/>
      <c r="F42" s="47">
        <f t="shared" si="0"/>
        <v>6275000</v>
      </c>
    </row>
    <row r="43" spans="1:6" ht="15" customHeight="1">
      <c r="A43" s="19" t="s">
        <v>312</v>
      </c>
      <c r="B43" s="16" t="s">
        <v>313</v>
      </c>
      <c r="C43" s="47"/>
      <c r="D43" s="47"/>
      <c r="E43" s="47"/>
      <c r="F43" s="47">
        <f t="shared" si="0"/>
        <v>0</v>
      </c>
    </row>
    <row r="44" spans="1:6" ht="15" customHeight="1">
      <c r="A44" s="19" t="s">
        <v>314</v>
      </c>
      <c r="B44" s="16" t="s">
        <v>315</v>
      </c>
      <c r="C44" s="47">
        <v>0</v>
      </c>
      <c r="D44" s="47">
        <v>750000</v>
      </c>
      <c r="E44" s="47"/>
      <c r="F44" s="47">
        <f t="shared" si="0"/>
        <v>750000</v>
      </c>
    </row>
    <row r="45" spans="1:6" ht="15" customHeight="1">
      <c r="A45" s="19" t="s">
        <v>316</v>
      </c>
      <c r="B45" s="16" t="s">
        <v>317</v>
      </c>
      <c r="C45" s="47">
        <v>2580000</v>
      </c>
      <c r="D45" s="47"/>
      <c r="E45" s="47"/>
      <c r="F45" s="47">
        <f t="shared" si="0"/>
        <v>2580000</v>
      </c>
    </row>
    <row r="46" spans="1:6" ht="15" customHeight="1">
      <c r="A46" s="19" t="s">
        <v>318</v>
      </c>
      <c r="B46" s="16" t="s">
        <v>319</v>
      </c>
      <c r="C46" s="47">
        <v>697000</v>
      </c>
      <c r="D46" s="47"/>
      <c r="E46" s="47"/>
      <c r="F46" s="47">
        <f t="shared" si="0"/>
        <v>697000</v>
      </c>
    </row>
    <row r="47" spans="1:6" ht="15" customHeight="1">
      <c r="A47" s="19" t="s">
        <v>320</v>
      </c>
      <c r="B47" s="16" t="s">
        <v>321</v>
      </c>
      <c r="C47" s="47"/>
      <c r="D47" s="47"/>
      <c r="E47" s="47"/>
      <c r="F47" s="47">
        <f t="shared" si="0"/>
        <v>0</v>
      </c>
    </row>
    <row r="48" spans="1:6" ht="15" customHeight="1">
      <c r="A48" s="19" t="s">
        <v>322</v>
      </c>
      <c r="B48" s="16" t="s">
        <v>323</v>
      </c>
      <c r="C48" s="47"/>
      <c r="D48" s="47"/>
      <c r="E48" s="47"/>
      <c r="F48" s="47">
        <f t="shared" si="0"/>
        <v>0</v>
      </c>
    </row>
    <row r="49" spans="1:6" ht="15" customHeight="1">
      <c r="A49" s="19" t="s">
        <v>324</v>
      </c>
      <c r="B49" s="16" t="s">
        <v>325</v>
      </c>
      <c r="C49" s="47"/>
      <c r="D49" s="47"/>
      <c r="E49" s="47"/>
      <c r="F49" s="47">
        <f t="shared" si="0"/>
        <v>0</v>
      </c>
    </row>
    <row r="50" spans="1:6" ht="15" customHeight="1">
      <c r="A50" s="19" t="s">
        <v>326</v>
      </c>
      <c r="B50" s="16" t="s">
        <v>327</v>
      </c>
      <c r="C50" s="47"/>
      <c r="D50" s="47"/>
      <c r="E50" s="47"/>
      <c r="F50" s="47"/>
    </row>
    <row r="51" spans="1:6" ht="15" customHeight="1">
      <c r="A51" s="19" t="s">
        <v>328</v>
      </c>
      <c r="B51" s="16" t="s">
        <v>329</v>
      </c>
      <c r="C51" s="47"/>
      <c r="D51" s="47"/>
      <c r="E51" s="47"/>
      <c r="F51" s="47">
        <f t="shared" si="0"/>
        <v>0</v>
      </c>
    </row>
    <row r="52" spans="1:6" ht="15" customHeight="1">
      <c r="A52" s="21" t="s">
        <v>330</v>
      </c>
      <c r="B52" s="28" t="s">
        <v>331</v>
      </c>
      <c r="C52" s="48">
        <f>C41+C42+C43+C44+C45+C46+C47+C48+C49+C50+C51</f>
        <v>9552000</v>
      </c>
      <c r="D52" s="48">
        <f>D44</f>
        <v>750000</v>
      </c>
      <c r="E52" s="48"/>
      <c r="F52" s="48">
        <f t="shared" si="0"/>
        <v>10302000</v>
      </c>
    </row>
    <row r="53" spans="1:6" ht="15" customHeight="1">
      <c r="A53" s="19" t="s">
        <v>332</v>
      </c>
      <c r="B53" s="16" t="s">
        <v>333</v>
      </c>
      <c r="C53" s="47"/>
      <c r="D53" s="47"/>
      <c r="E53" s="47"/>
      <c r="F53" s="47">
        <f t="shared" si="0"/>
        <v>0</v>
      </c>
    </row>
    <row r="54" spans="1:6" ht="15" customHeight="1">
      <c r="A54" s="19" t="s">
        <v>334</v>
      </c>
      <c r="B54" s="16" t="s">
        <v>335</v>
      </c>
      <c r="C54" s="47">
        <v>3590000</v>
      </c>
      <c r="D54" s="47"/>
      <c r="E54" s="47"/>
      <c r="F54" s="47">
        <f t="shared" si="0"/>
        <v>3590000</v>
      </c>
    </row>
    <row r="55" spans="1:6" ht="15" customHeight="1">
      <c r="A55" s="19" t="s">
        <v>336</v>
      </c>
      <c r="B55" s="16" t="s">
        <v>337</v>
      </c>
      <c r="C55" s="47"/>
      <c r="D55" s="47"/>
      <c r="E55" s="47"/>
      <c r="F55" s="47">
        <f t="shared" si="0"/>
        <v>0</v>
      </c>
    </row>
    <row r="56" spans="1:6" ht="15" customHeight="1">
      <c r="A56" s="19" t="s">
        <v>338</v>
      </c>
      <c r="B56" s="16" t="s">
        <v>339</v>
      </c>
      <c r="C56" s="47"/>
      <c r="D56" s="47"/>
      <c r="E56" s="47"/>
      <c r="F56" s="47">
        <f t="shared" si="0"/>
        <v>0</v>
      </c>
    </row>
    <row r="57" spans="1:6" ht="15" customHeight="1">
      <c r="A57" s="19" t="s">
        <v>340</v>
      </c>
      <c r="B57" s="16" t="s">
        <v>341</v>
      </c>
      <c r="C57" s="47"/>
      <c r="D57" s="47"/>
      <c r="E57" s="47"/>
      <c r="F57" s="47">
        <f t="shared" si="0"/>
        <v>0</v>
      </c>
    </row>
    <row r="58" spans="1:6" ht="15" customHeight="1">
      <c r="A58" s="17" t="s">
        <v>342</v>
      </c>
      <c r="B58" s="28" t="s">
        <v>343</v>
      </c>
      <c r="C58" s="47">
        <v>3590000</v>
      </c>
      <c r="D58" s="47"/>
      <c r="E58" s="47"/>
      <c r="F58" s="47">
        <f t="shared" si="0"/>
        <v>3590000</v>
      </c>
    </row>
    <row r="59" spans="1:6" ht="15" customHeight="1">
      <c r="A59" s="19" t="s">
        <v>344</v>
      </c>
      <c r="B59" s="16" t="s">
        <v>345</v>
      </c>
      <c r="C59" s="47"/>
      <c r="D59" s="47"/>
      <c r="E59" s="47"/>
      <c r="F59" s="47">
        <f t="shared" si="0"/>
        <v>0</v>
      </c>
    </row>
    <row r="60" spans="1:6" ht="15" customHeight="1">
      <c r="A60" s="12" t="s">
        <v>346</v>
      </c>
      <c r="B60" s="16" t="s">
        <v>347</v>
      </c>
      <c r="C60" s="47"/>
      <c r="D60" s="47"/>
      <c r="E60" s="47"/>
      <c r="F60" s="47">
        <f t="shared" si="0"/>
        <v>0</v>
      </c>
    </row>
    <row r="61" spans="1:6" ht="15" customHeight="1">
      <c r="A61" s="19" t="s">
        <v>348</v>
      </c>
      <c r="B61" s="16" t="s">
        <v>349</v>
      </c>
      <c r="C61" s="47"/>
      <c r="D61" s="47"/>
      <c r="E61" s="47"/>
      <c r="F61" s="47">
        <f t="shared" si="0"/>
        <v>0</v>
      </c>
    </row>
    <row r="62" spans="1:6" ht="15" customHeight="1">
      <c r="A62" s="17" t="s">
        <v>350</v>
      </c>
      <c r="B62" s="28" t="s">
        <v>351</v>
      </c>
      <c r="C62" s="47">
        <f>SUM(C59:C61)</f>
        <v>0</v>
      </c>
      <c r="D62" s="47"/>
      <c r="E62" s="47"/>
      <c r="F62" s="47">
        <f t="shared" si="0"/>
        <v>0</v>
      </c>
    </row>
    <row r="63" spans="1:6" ht="15" customHeight="1">
      <c r="A63" s="19" t="s">
        <v>352</v>
      </c>
      <c r="B63" s="16" t="s">
        <v>353</v>
      </c>
      <c r="C63" s="47"/>
      <c r="D63" s="47"/>
      <c r="E63" s="47"/>
      <c r="F63" s="47">
        <f t="shared" si="0"/>
        <v>0</v>
      </c>
    </row>
    <row r="64" spans="1:6" ht="15" customHeight="1">
      <c r="A64" s="12" t="s">
        <v>354</v>
      </c>
      <c r="B64" s="16" t="s">
        <v>355</v>
      </c>
      <c r="C64" s="47"/>
      <c r="D64" s="47"/>
      <c r="E64" s="47"/>
      <c r="F64" s="47">
        <f t="shared" si="0"/>
        <v>0</v>
      </c>
    </row>
    <row r="65" spans="1:6" ht="15" customHeight="1">
      <c r="A65" s="19" t="s">
        <v>356</v>
      </c>
      <c r="B65" s="16" t="s">
        <v>357</v>
      </c>
      <c r="C65" s="47"/>
      <c r="D65" s="47"/>
      <c r="E65" s="47"/>
      <c r="F65" s="47">
        <f t="shared" si="0"/>
        <v>0</v>
      </c>
    </row>
    <row r="66" spans="1:6" ht="15" customHeight="1">
      <c r="A66" s="17" t="s">
        <v>358</v>
      </c>
      <c r="B66" s="28" t="s">
        <v>359</v>
      </c>
      <c r="C66" s="47">
        <f>SUM(C65)</f>
        <v>0</v>
      </c>
      <c r="D66" s="47"/>
      <c r="E66" s="47"/>
      <c r="F66" s="47">
        <f t="shared" si="0"/>
        <v>0</v>
      </c>
    </row>
    <row r="67" spans="1:6">
      <c r="A67" s="49" t="s">
        <v>360</v>
      </c>
      <c r="B67" s="29" t="s">
        <v>361</v>
      </c>
      <c r="C67" s="15">
        <f>C20+C26+C40+C52+C58+C62+C66</f>
        <v>279021052</v>
      </c>
      <c r="D67" s="15">
        <f>D20+D26+D40+D52+D58+D62+D66</f>
        <v>750000</v>
      </c>
      <c r="E67" s="15">
        <f>E20+E26+E40+E52+E58+E62+E66</f>
        <v>0</v>
      </c>
      <c r="F67" s="15">
        <f>F20+F26+F40+F52+F58+F62+F66</f>
        <v>279771052</v>
      </c>
    </row>
    <row r="68" spans="1:6">
      <c r="A68" s="50" t="s">
        <v>362</v>
      </c>
      <c r="B68" s="51"/>
      <c r="C68" s="48">
        <f>C20+C40+C52+C62</f>
        <v>275431052</v>
      </c>
      <c r="D68" s="48">
        <f>D20+D40+D52+D62</f>
        <v>750000</v>
      </c>
      <c r="E68" s="48">
        <f>E20+E40+E52+E62</f>
        <v>0</v>
      </c>
      <c r="F68" s="48">
        <f>F20+F40+F52+F62</f>
        <v>276181052</v>
      </c>
    </row>
    <row r="69" spans="1:6">
      <c r="A69" s="50" t="s">
        <v>363</v>
      </c>
      <c r="B69" s="51"/>
      <c r="C69" s="47">
        <f>C26+C58+C66</f>
        <v>3590000</v>
      </c>
      <c r="D69" s="47">
        <f>D26+D58+D66</f>
        <v>0</v>
      </c>
      <c r="E69" s="47">
        <f>E26+E58+E66</f>
        <v>0</v>
      </c>
      <c r="F69" s="47">
        <f>F26+F58+F66</f>
        <v>3590000</v>
      </c>
    </row>
    <row r="70" spans="1:6">
      <c r="A70" s="35" t="s">
        <v>364</v>
      </c>
      <c r="B70" s="12" t="s">
        <v>365</v>
      </c>
      <c r="C70" s="47">
        <v>30000000</v>
      </c>
      <c r="D70" s="47"/>
      <c r="E70" s="47"/>
      <c r="F70" s="47">
        <f t="shared" si="0"/>
        <v>30000000</v>
      </c>
    </row>
    <row r="71" spans="1:6">
      <c r="A71" s="19" t="s">
        <v>366</v>
      </c>
      <c r="B71" s="12" t="s">
        <v>367</v>
      </c>
      <c r="C71" s="47"/>
      <c r="D71" s="47"/>
      <c r="E71" s="47"/>
      <c r="F71" s="47">
        <f t="shared" si="0"/>
        <v>0</v>
      </c>
    </row>
    <row r="72" spans="1:6">
      <c r="A72" s="35" t="s">
        <v>368</v>
      </c>
      <c r="B72" s="12" t="s">
        <v>369</v>
      </c>
      <c r="C72" s="47"/>
      <c r="D72" s="47"/>
      <c r="E72" s="47"/>
      <c r="F72" s="47">
        <f t="shared" si="0"/>
        <v>0</v>
      </c>
    </row>
    <row r="73" spans="1:6">
      <c r="A73" s="21" t="s">
        <v>370</v>
      </c>
      <c r="B73" s="17" t="s">
        <v>371</v>
      </c>
      <c r="C73" s="48">
        <f>C70+C71+C72</f>
        <v>30000000</v>
      </c>
      <c r="D73" s="48"/>
      <c r="E73" s="48"/>
      <c r="F73" s="48">
        <f t="shared" si="0"/>
        <v>30000000</v>
      </c>
    </row>
    <row r="74" spans="1:6">
      <c r="A74" s="19" t="s">
        <v>372</v>
      </c>
      <c r="B74" s="12" t="s">
        <v>373</v>
      </c>
      <c r="C74" s="47"/>
      <c r="D74" s="47"/>
      <c r="E74" s="47"/>
      <c r="F74" s="47">
        <f t="shared" ref="F74:F97" si="1">C74+D74+E74</f>
        <v>0</v>
      </c>
    </row>
    <row r="75" spans="1:6">
      <c r="A75" s="35" t="s">
        <v>374</v>
      </c>
      <c r="B75" s="12" t="s">
        <v>375</v>
      </c>
      <c r="C75" s="47"/>
      <c r="D75" s="47"/>
      <c r="E75" s="47"/>
      <c r="F75" s="47">
        <f t="shared" si="1"/>
        <v>0</v>
      </c>
    </row>
    <row r="76" spans="1:6">
      <c r="A76" s="19" t="s">
        <v>376</v>
      </c>
      <c r="B76" s="12" t="s">
        <v>377</v>
      </c>
      <c r="C76" s="47"/>
      <c r="D76" s="47"/>
      <c r="E76" s="47"/>
      <c r="F76" s="47">
        <f t="shared" si="1"/>
        <v>0</v>
      </c>
    </row>
    <row r="77" spans="1:6">
      <c r="A77" s="35" t="s">
        <v>378</v>
      </c>
      <c r="B77" s="12" t="s">
        <v>379</v>
      </c>
      <c r="C77" s="47"/>
      <c r="D77" s="47"/>
      <c r="E77" s="47"/>
      <c r="F77" s="47">
        <f t="shared" si="1"/>
        <v>0</v>
      </c>
    </row>
    <row r="78" spans="1:6">
      <c r="A78" s="39" t="s">
        <v>380</v>
      </c>
      <c r="B78" s="17" t="s">
        <v>381</v>
      </c>
      <c r="C78" s="47"/>
      <c r="D78" s="47"/>
      <c r="E78" s="47"/>
      <c r="F78" s="47">
        <f t="shared" si="1"/>
        <v>0</v>
      </c>
    </row>
    <row r="79" spans="1:6">
      <c r="A79" s="12" t="s">
        <v>382</v>
      </c>
      <c r="B79" s="12" t="s">
        <v>383</v>
      </c>
      <c r="C79" s="47">
        <v>5550323</v>
      </c>
      <c r="D79" s="47"/>
      <c r="E79" s="47"/>
      <c r="F79" s="47">
        <f t="shared" si="1"/>
        <v>5550323</v>
      </c>
    </row>
    <row r="80" spans="1:6">
      <c r="A80" s="12" t="s">
        <v>384</v>
      </c>
      <c r="B80" s="12" t="s">
        <v>383</v>
      </c>
      <c r="C80" s="47">
        <v>132723606</v>
      </c>
      <c r="D80" s="47"/>
      <c r="E80" s="47"/>
      <c r="F80" s="47">
        <f t="shared" si="1"/>
        <v>132723606</v>
      </c>
    </row>
    <row r="81" spans="1:6">
      <c r="A81" s="12" t="s">
        <v>385</v>
      </c>
      <c r="B81" s="12" t="s">
        <v>386</v>
      </c>
      <c r="C81" s="47"/>
      <c r="D81" s="47"/>
      <c r="E81" s="47"/>
      <c r="F81" s="47">
        <f t="shared" si="1"/>
        <v>0</v>
      </c>
    </row>
    <row r="82" spans="1:6">
      <c r="A82" s="12" t="s">
        <v>387</v>
      </c>
      <c r="B82" s="12" t="s">
        <v>386</v>
      </c>
      <c r="C82" s="47"/>
      <c r="D82" s="47"/>
      <c r="E82" s="47"/>
      <c r="F82" s="47">
        <f t="shared" si="1"/>
        <v>0</v>
      </c>
    </row>
    <row r="83" spans="1:6">
      <c r="A83" s="17" t="s">
        <v>388</v>
      </c>
      <c r="B83" s="17" t="s">
        <v>389</v>
      </c>
      <c r="C83" s="48">
        <f>SUM(C79:C82)</f>
        <v>138273929</v>
      </c>
      <c r="D83" s="48"/>
      <c r="E83" s="48"/>
      <c r="F83" s="48">
        <f t="shared" si="1"/>
        <v>138273929</v>
      </c>
    </row>
    <row r="84" spans="1:6">
      <c r="A84" s="35" t="s">
        <v>390</v>
      </c>
      <c r="B84" s="12" t="s">
        <v>391</v>
      </c>
      <c r="C84" s="47"/>
      <c r="D84" s="47"/>
      <c r="E84" s="47"/>
      <c r="F84" s="47">
        <f t="shared" si="1"/>
        <v>0</v>
      </c>
    </row>
    <row r="85" spans="1:6">
      <c r="A85" s="35" t="s">
        <v>392</v>
      </c>
      <c r="B85" s="12" t="s">
        <v>393</v>
      </c>
      <c r="C85" s="47"/>
      <c r="D85" s="47"/>
      <c r="E85" s="47"/>
      <c r="F85" s="47">
        <f t="shared" si="1"/>
        <v>0</v>
      </c>
    </row>
    <row r="86" spans="1:6">
      <c r="A86" s="35" t="s">
        <v>394</v>
      </c>
      <c r="B86" s="12" t="s">
        <v>395</v>
      </c>
      <c r="C86" s="47"/>
      <c r="D86" s="47"/>
      <c r="E86" s="47"/>
      <c r="F86" s="47">
        <f t="shared" si="1"/>
        <v>0</v>
      </c>
    </row>
    <row r="87" spans="1:6">
      <c r="A87" s="35" t="s">
        <v>396</v>
      </c>
      <c r="B87" s="12" t="s">
        <v>397</v>
      </c>
      <c r="C87" s="47"/>
      <c r="D87" s="47"/>
      <c r="E87" s="47"/>
      <c r="F87" s="47">
        <f t="shared" si="1"/>
        <v>0</v>
      </c>
    </row>
    <row r="88" spans="1:6">
      <c r="A88" s="19" t="s">
        <v>398</v>
      </c>
      <c r="B88" s="12" t="s">
        <v>399</v>
      </c>
      <c r="C88" s="47"/>
      <c r="D88" s="47"/>
      <c r="E88" s="47"/>
      <c r="F88" s="47">
        <f t="shared" si="1"/>
        <v>0</v>
      </c>
    </row>
    <row r="89" spans="1:6">
      <c r="A89" s="21" t="s">
        <v>400</v>
      </c>
      <c r="B89" s="17" t="s">
        <v>401</v>
      </c>
      <c r="C89" s="47"/>
      <c r="D89" s="47"/>
      <c r="E89" s="47"/>
      <c r="F89" s="47">
        <f t="shared" si="1"/>
        <v>0</v>
      </c>
    </row>
    <row r="90" spans="1:6">
      <c r="A90" s="19" t="s">
        <v>402</v>
      </c>
      <c r="B90" s="12" t="s">
        <v>403</v>
      </c>
      <c r="C90" s="47"/>
      <c r="D90" s="47"/>
      <c r="E90" s="47"/>
      <c r="F90" s="47">
        <f t="shared" si="1"/>
        <v>0</v>
      </c>
    </row>
    <row r="91" spans="1:6">
      <c r="A91" s="19" t="s">
        <v>404</v>
      </c>
      <c r="B91" s="12" t="s">
        <v>405</v>
      </c>
      <c r="C91" s="47"/>
      <c r="D91" s="47"/>
      <c r="E91" s="47"/>
      <c r="F91" s="47">
        <f t="shared" si="1"/>
        <v>0</v>
      </c>
    </row>
    <row r="92" spans="1:6">
      <c r="A92" s="35" t="s">
        <v>406</v>
      </c>
      <c r="B92" s="12" t="s">
        <v>407</v>
      </c>
      <c r="C92" s="47"/>
      <c r="D92" s="47"/>
      <c r="E92" s="47"/>
      <c r="F92" s="47">
        <f t="shared" si="1"/>
        <v>0</v>
      </c>
    </row>
    <row r="93" spans="1:6">
      <c r="A93" s="35" t="s">
        <v>408</v>
      </c>
      <c r="B93" s="12" t="s">
        <v>409</v>
      </c>
      <c r="C93" s="47"/>
      <c r="D93" s="47"/>
      <c r="E93" s="47"/>
      <c r="F93" s="47">
        <f t="shared" si="1"/>
        <v>0</v>
      </c>
    </row>
    <row r="94" spans="1:6">
      <c r="A94" s="39" t="s">
        <v>410</v>
      </c>
      <c r="B94" s="17" t="s">
        <v>411</v>
      </c>
      <c r="C94" s="47"/>
      <c r="D94" s="47"/>
      <c r="E94" s="47"/>
      <c r="F94" s="47">
        <f t="shared" si="1"/>
        <v>0</v>
      </c>
    </row>
    <row r="95" spans="1:6">
      <c r="A95" s="21" t="s">
        <v>412</v>
      </c>
      <c r="B95" s="17" t="s">
        <v>413</v>
      </c>
      <c r="C95" s="47"/>
      <c r="D95" s="47"/>
      <c r="E95" s="47"/>
      <c r="F95" s="47">
        <f t="shared" si="1"/>
        <v>0</v>
      </c>
    </row>
    <row r="96" spans="1:6">
      <c r="A96" s="42" t="s">
        <v>414</v>
      </c>
      <c r="B96" s="43" t="s">
        <v>415</v>
      </c>
      <c r="C96" s="48">
        <f>C83+C73</f>
        <v>168273929</v>
      </c>
      <c r="D96" s="48"/>
      <c r="E96" s="48"/>
      <c r="F96" s="48">
        <f t="shared" si="1"/>
        <v>168273929</v>
      </c>
    </row>
    <row r="97" spans="1:6">
      <c r="A97" s="44" t="s">
        <v>416</v>
      </c>
      <c r="B97" s="45"/>
      <c r="C97" s="15">
        <f>C96+C67</f>
        <v>447294981</v>
      </c>
      <c r="D97" s="15">
        <f>D96+D67</f>
        <v>750000</v>
      </c>
      <c r="E97" s="47"/>
      <c r="F97" s="48">
        <f t="shared" si="1"/>
        <v>448044981</v>
      </c>
    </row>
  </sheetData>
  <mergeCells count="3">
    <mergeCell ref="A1:F1"/>
    <mergeCell ref="A3:F3"/>
    <mergeCell ref="A4:F4"/>
  </mergeCells>
  <pageMargins left="0.31496062992125984" right="0.31496062992125984" top="0.35433070866141736" bottom="0.35433070866141736" header="0.31496062992125984" footer="0.31496062992125984"/>
  <pageSetup paperSize="9" scale="7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W124"/>
  <sheetViews>
    <sheetView zoomScaleNormal="100" workbookViewId="0">
      <selection activeCell="A4" sqref="A4:F4"/>
    </sheetView>
  </sheetViews>
  <sheetFormatPr defaultRowHeight="15.75"/>
  <cols>
    <col min="1" max="1" width="105.140625" style="1" customWidth="1"/>
    <col min="2" max="2" width="9.140625" style="1"/>
    <col min="3" max="3" width="15.5703125" style="1" customWidth="1"/>
    <col min="4" max="4" width="16.28515625" style="1" customWidth="1"/>
    <col min="5" max="5" width="17.140625" style="1" customWidth="1"/>
    <col min="6" max="6" width="15.5703125" style="1" customWidth="1"/>
    <col min="7" max="256" width="9.140625" style="1"/>
    <col min="257" max="257" width="105.140625" style="1" customWidth="1"/>
    <col min="258" max="258" width="9.140625" style="1"/>
    <col min="259" max="259" width="15.5703125" style="1" customWidth="1"/>
    <col min="260" max="260" width="16.28515625" style="1" customWidth="1"/>
    <col min="261" max="261" width="17.140625" style="1" customWidth="1"/>
    <col min="262" max="262" width="15.5703125" style="1" customWidth="1"/>
    <col min="263" max="512" width="9.140625" style="1"/>
    <col min="513" max="513" width="105.140625" style="1" customWidth="1"/>
    <col min="514" max="514" width="9.140625" style="1"/>
    <col min="515" max="515" width="15.5703125" style="1" customWidth="1"/>
    <col min="516" max="516" width="16.28515625" style="1" customWidth="1"/>
    <col min="517" max="517" width="17.140625" style="1" customWidth="1"/>
    <col min="518" max="518" width="15.5703125" style="1" customWidth="1"/>
    <col min="519" max="768" width="9.140625" style="1"/>
    <col min="769" max="769" width="105.140625" style="1" customWidth="1"/>
    <col min="770" max="770" width="9.140625" style="1"/>
    <col min="771" max="771" width="15.5703125" style="1" customWidth="1"/>
    <col min="772" max="772" width="16.28515625" style="1" customWidth="1"/>
    <col min="773" max="773" width="17.140625" style="1" customWidth="1"/>
    <col min="774" max="774" width="15.5703125" style="1" customWidth="1"/>
    <col min="775" max="1024" width="9.140625" style="1"/>
    <col min="1025" max="1025" width="105.140625" style="1" customWidth="1"/>
    <col min="1026" max="1026" width="9.140625" style="1"/>
    <col min="1027" max="1027" width="15.5703125" style="1" customWidth="1"/>
    <col min="1028" max="1028" width="16.28515625" style="1" customWidth="1"/>
    <col min="1029" max="1029" width="17.140625" style="1" customWidth="1"/>
    <col min="1030" max="1030" width="15.5703125" style="1" customWidth="1"/>
    <col min="1031" max="1280" width="9.140625" style="1"/>
    <col min="1281" max="1281" width="105.140625" style="1" customWidth="1"/>
    <col min="1282" max="1282" width="9.140625" style="1"/>
    <col min="1283" max="1283" width="15.5703125" style="1" customWidth="1"/>
    <col min="1284" max="1284" width="16.28515625" style="1" customWidth="1"/>
    <col min="1285" max="1285" width="17.140625" style="1" customWidth="1"/>
    <col min="1286" max="1286" width="15.5703125" style="1" customWidth="1"/>
    <col min="1287" max="1536" width="9.140625" style="1"/>
    <col min="1537" max="1537" width="105.140625" style="1" customWidth="1"/>
    <col min="1538" max="1538" width="9.140625" style="1"/>
    <col min="1539" max="1539" width="15.5703125" style="1" customWidth="1"/>
    <col min="1540" max="1540" width="16.28515625" style="1" customWidth="1"/>
    <col min="1541" max="1541" width="17.140625" style="1" customWidth="1"/>
    <col min="1542" max="1542" width="15.5703125" style="1" customWidth="1"/>
    <col min="1543" max="1792" width="9.140625" style="1"/>
    <col min="1793" max="1793" width="105.140625" style="1" customWidth="1"/>
    <col min="1794" max="1794" width="9.140625" style="1"/>
    <col min="1795" max="1795" width="15.5703125" style="1" customWidth="1"/>
    <col min="1796" max="1796" width="16.28515625" style="1" customWidth="1"/>
    <col min="1797" max="1797" width="17.140625" style="1" customWidth="1"/>
    <col min="1798" max="1798" width="15.5703125" style="1" customWidth="1"/>
    <col min="1799" max="2048" width="9.140625" style="1"/>
    <col min="2049" max="2049" width="105.140625" style="1" customWidth="1"/>
    <col min="2050" max="2050" width="9.140625" style="1"/>
    <col min="2051" max="2051" width="15.5703125" style="1" customWidth="1"/>
    <col min="2052" max="2052" width="16.28515625" style="1" customWidth="1"/>
    <col min="2053" max="2053" width="17.140625" style="1" customWidth="1"/>
    <col min="2054" max="2054" width="15.5703125" style="1" customWidth="1"/>
    <col min="2055" max="2304" width="9.140625" style="1"/>
    <col min="2305" max="2305" width="105.140625" style="1" customWidth="1"/>
    <col min="2306" max="2306" width="9.140625" style="1"/>
    <col min="2307" max="2307" width="15.5703125" style="1" customWidth="1"/>
    <col min="2308" max="2308" width="16.28515625" style="1" customWidth="1"/>
    <col min="2309" max="2309" width="17.140625" style="1" customWidth="1"/>
    <col min="2310" max="2310" width="15.5703125" style="1" customWidth="1"/>
    <col min="2311" max="2560" width="9.140625" style="1"/>
    <col min="2561" max="2561" width="105.140625" style="1" customWidth="1"/>
    <col min="2562" max="2562" width="9.140625" style="1"/>
    <col min="2563" max="2563" width="15.5703125" style="1" customWidth="1"/>
    <col min="2564" max="2564" width="16.28515625" style="1" customWidth="1"/>
    <col min="2565" max="2565" width="17.140625" style="1" customWidth="1"/>
    <col min="2566" max="2566" width="15.5703125" style="1" customWidth="1"/>
    <col min="2567" max="2816" width="9.140625" style="1"/>
    <col min="2817" max="2817" width="105.140625" style="1" customWidth="1"/>
    <col min="2818" max="2818" width="9.140625" style="1"/>
    <col min="2819" max="2819" width="15.5703125" style="1" customWidth="1"/>
    <col min="2820" max="2820" width="16.28515625" style="1" customWidth="1"/>
    <col min="2821" max="2821" width="17.140625" style="1" customWidth="1"/>
    <col min="2822" max="2822" width="15.5703125" style="1" customWidth="1"/>
    <col min="2823" max="3072" width="9.140625" style="1"/>
    <col min="3073" max="3073" width="105.140625" style="1" customWidth="1"/>
    <col min="3074" max="3074" width="9.140625" style="1"/>
    <col min="3075" max="3075" width="15.5703125" style="1" customWidth="1"/>
    <col min="3076" max="3076" width="16.28515625" style="1" customWidth="1"/>
    <col min="3077" max="3077" width="17.140625" style="1" customWidth="1"/>
    <col min="3078" max="3078" width="15.5703125" style="1" customWidth="1"/>
    <col min="3079" max="3328" width="9.140625" style="1"/>
    <col min="3329" max="3329" width="105.140625" style="1" customWidth="1"/>
    <col min="3330" max="3330" width="9.140625" style="1"/>
    <col min="3331" max="3331" width="15.5703125" style="1" customWidth="1"/>
    <col min="3332" max="3332" width="16.28515625" style="1" customWidth="1"/>
    <col min="3333" max="3333" width="17.140625" style="1" customWidth="1"/>
    <col min="3334" max="3334" width="15.5703125" style="1" customWidth="1"/>
    <col min="3335" max="3584" width="9.140625" style="1"/>
    <col min="3585" max="3585" width="105.140625" style="1" customWidth="1"/>
    <col min="3586" max="3586" width="9.140625" style="1"/>
    <col min="3587" max="3587" width="15.5703125" style="1" customWidth="1"/>
    <col min="3588" max="3588" width="16.28515625" style="1" customWidth="1"/>
    <col min="3589" max="3589" width="17.140625" style="1" customWidth="1"/>
    <col min="3590" max="3590" width="15.5703125" style="1" customWidth="1"/>
    <col min="3591" max="3840" width="9.140625" style="1"/>
    <col min="3841" max="3841" width="105.140625" style="1" customWidth="1"/>
    <col min="3842" max="3842" width="9.140625" style="1"/>
    <col min="3843" max="3843" width="15.5703125" style="1" customWidth="1"/>
    <col min="3844" max="3844" width="16.28515625" style="1" customWidth="1"/>
    <col min="3845" max="3845" width="17.140625" style="1" customWidth="1"/>
    <col min="3846" max="3846" width="15.5703125" style="1" customWidth="1"/>
    <col min="3847" max="4096" width="9.140625" style="1"/>
    <col min="4097" max="4097" width="105.140625" style="1" customWidth="1"/>
    <col min="4098" max="4098" width="9.140625" style="1"/>
    <col min="4099" max="4099" width="15.5703125" style="1" customWidth="1"/>
    <col min="4100" max="4100" width="16.28515625" style="1" customWidth="1"/>
    <col min="4101" max="4101" width="17.140625" style="1" customWidth="1"/>
    <col min="4102" max="4102" width="15.5703125" style="1" customWidth="1"/>
    <col min="4103" max="4352" width="9.140625" style="1"/>
    <col min="4353" max="4353" width="105.140625" style="1" customWidth="1"/>
    <col min="4354" max="4354" width="9.140625" style="1"/>
    <col min="4355" max="4355" width="15.5703125" style="1" customWidth="1"/>
    <col min="4356" max="4356" width="16.28515625" style="1" customWidth="1"/>
    <col min="4357" max="4357" width="17.140625" style="1" customWidth="1"/>
    <col min="4358" max="4358" width="15.5703125" style="1" customWidth="1"/>
    <col min="4359" max="4608" width="9.140625" style="1"/>
    <col min="4609" max="4609" width="105.140625" style="1" customWidth="1"/>
    <col min="4610" max="4610" width="9.140625" style="1"/>
    <col min="4611" max="4611" width="15.5703125" style="1" customWidth="1"/>
    <col min="4612" max="4612" width="16.28515625" style="1" customWidth="1"/>
    <col min="4613" max="4613" width="17.140625" style="1" customWidth="1"/>
    <col min="4614" max="4614" width="15.5703125" style="1" customWidth="1"/>
    <col min="4615" max="4864" width="9.140625" style="1"/>
    <col min="4865" max="4865" width="105.140625" style="1" customWidth="1"/>
    <col min="4866" max="4866" width="9.140625" style="1"/>
    <col min="4867" max="4867" width="15.5703125" style="1" customWidth="1"/>
    <col min="4868" max="4868" width="16.28515625" style="1" customWidth="1"/>
    <col min="4869" max="4869" width="17.140625" style="1" customWidth="1"/>
    <col min="4870" max="4870" width="15.5703125" style="1" customWidth="1"/>
    <col min="4871" max="5120" width="9.140625" style="1"/>
    <col min="5121" max="5121" width="105.140625" style="1" customWidth="1"/>
    <col min="5122" max="5122" width="9.140625" style="1"/>
    <col min="5123" max="5123" width="15.5703125" style="1" customWidth="1"/>
    <col min="5124" max="5124" width="16.28515625" style="1" customWidth="1"/>
    <col min="5125" max="5125" width="17.140625" style="1" customWidth="1"/>
    <col min="5126" max="5126" width="15.5703125" style="1" customWidth="1"/>
    <col min="5127" max="5376" width="9.140625" style="1"/>
    <col min="5377" max="5377" width="105.140625" style="1" customWidth="1"/>
    <col min="5378" max="5378" width="9.140625" style="1"/>
    <col min="5379" max="5379" width="15.5703125" style="1" customWidth="1"/>
    <col min="5380" max="5380" width="16.28515625" style="1" customWidth="1"/>
    <col min="5381" max="5381" width="17.140625" style="1" customWidth="1"/>
    <col min="5382" max="5382" width="15.5703125" style="1" customWidth="1"/>
    <col min="5383" max="5632" width="9.140625" style="1"/>
    <col min="5633" max="5633" width="105.140625" style="1" customWidth="1"/>
    <col min="5634" max="5634" width="9.140625" style="1"/>
    <col min="5635" max="5635" width="15.5703125" style="1" customWidth="1"/>
    <col min="5636" max="5636" width="16.28515625" style="1" customWidth="1"/>
    <col min="5637" max="5637" width="17.140625" style="1" customWidth="1"/>
    <col min="5638" max="5638" width="15.5703125" style="1" customWidth="1"/>
    <col min="5639" max="5888" width="9.140625" style="1"/>
    <col min="5889" max="5889" width="105.140625" style="1" customWidth="1"/>
    <col min="5890" max="5890" width="9.140625" style="1"/>
    <col min="5891" max="5891" width="15.5703125" style="1" customWidth="1"/>
    <col min="5892" max="5892" width="16.28515625" style="1" customWidth="1"/>
    <col min="5893" max="5893" width="17.140625" style="1" customWidth="1"/>
    <col min="5894" max="5894" width="15.5703125" style="1" customWidth="1"/>
    <col min="5895" max="6144" width="9.140625" style="1"/>
    <col min="6145" max="6145" width="105.140625" style="1" customWidth="1"/>
    <col min="6146" max="6146" width="9.140625" style="1"/>
    <col min="6147" max="6147" width="15.5703125" style="1" customWidth="1"/>
    <col min="6148" max="6148" width="16.28515625" style="1" customWidth="1"/>
    <col min="6149" max="6149" width="17.140625" style="1" customWidth="1"/>
    <col min="6150" max="6150" width="15.5703125" style="1" customWidth="1"/>
    <col min="6151" max="6400" width="9.140625" style="1"/>
    <col min="6401" max="6401" width="105.140625" style="1" customWidth="1"/>
    <col min="6402" max="6402" width="9.140625" style="1"/>
    <col min="6403" max="6403" width="15.5703125" style="1" customWidth="1"/>
    <col min="6404" max="6404" width="16.28515625" style="1" customWidth="1"/>
    <col min="6405" max="6405" width="17.140625" style="1" customWidth="1"/>
    <col min="6406" max="6406" width="15.5703125" style="1" customWidth="1"/>
    <col min="6407" max="6656" width="9.140625" style="1"/>
    <col min="6657" max="6657" width="105.140625" style="1" customWidth="1"/>
    <col min="6658" max="6658" width="9.140625" style="1"/>
    <col min="6659" max="6659" width="15.5703125" style="1" customWidth="1"/>
    <col min="6660" max="6660" width="16.28515625" style="1" customWidth="1"/>
    <col min="6661" max="6661" width="17.140625" style="1" customWidth="1"/>
    <col min="6662" max="6662" width="15.5703125" style="1" customWidth="1"/>
    <col min="6663" max="6912" width="9.140625" style="1"/>
    <col min="6913" max="6913" width="105.140625" style="1" customWidth="1"/>
    <col min="6914" max="6914" width="9.140625" style="1"/>
    <col min="6915" max="6915" width="15.5703125" style="1" customWidth="1"/>
    <col min="6916" max="6916" width="16.28515625" style="1" customWidth="1"/>
    <col min="6917" max="6917" width="17.140625" style="1" customWidth="1"/>
    <col min="6918" max="6918" width="15.5703125" style="1" customWidth="1"/>
    <col min="6919" max="7168" width="9.140625" style="1"/>
    <col min="7169" max="7169" width="105.140625" style="1" customWidth="1"/>
    <col min="7170" max="7170" width="9.140625" style="1"/>
    <col min="7171" max="7171" width="15.5703125" style="1" customWidth="1"/>
    <col min="7172" max="7172" width="16.28515625" style="1" customWidth="1"/>
    <col min="7173" max="7173" width="17.140625" style="1" customWidth="1"/>
    <col min="7174" max="7174" width="15.5703125" style="1" customWidth="1"/>
    <col min="7175" max="7424" width="9.140625" style="1"/>
    <col min="7425" max="7425" width="105.140625" style="1" customWidth="1"/>
    <col min="7426" max="7426" width="9.140625" style="1"/>
    <col min="7427" max="7427" width="15.5703125" style="1" customWidth="1"/>
    <col min="7428" max="7428" width="16.28515625" style="1" customWidth="1"/>
    <col min="7429" max="7429" width="17.140625" style="1" customWidth="1"/>
    <col min="7430" max="7430" width="15.5703125" style="1" customWidth="1"/>
    <col min="7431" max="7680" width="9.140625" style="1"/>
    <col min="7681" max="7681" width="105.140625" style="1" customWidth="1"/>
    <col min="7682" max="7682" width="9.140625" style="1"/>
    <col min="7683" max="7683" width="15.5703125" style="1" customWidth="1"/>
    <col min="7684" max="7684" width="16.28515625" style="1" customWidth="1"/>
    <col min="7685" max="7685" width="17.140625" style="1" customWidth="1"/>
    <col min="7686" max="7686" width="15.5703125" style="1" customWidth="1"/>
    <col min="7687" max="7936" width="9.140625" style="1"/>
    <col min="7937" max="7937" width="105.140625" style="1" customWidth="1"/>
    <col min="7938" max="7938" width="9.140625" style="1"/>
    <col min="7939" max="7939" width="15.5703125" style="1" customWidth="1"/>
    <col min="7940" max="7940" width="16.28515625" style="1" customWidth="1"/>
    <col min="7941" max="7941" width="17.140625" style="1" customWidth="1"/>
    <col min="7942" max="7942" width="15.5703125" style="1" customWidth="1"/>
    <col min="7943" max="8192" width="9.140625" style="1"/>
    <col min="8193" max="8193" width="105.140625" style="1" customWidth="1"/>
    <col min="8194" max="8194" width="9.140625" style="1"/>
    <col min="8195" max="8195" width="15.5703125" style="1" customWidth="1"/>
    <col min="8196" max="8196" width="16.28515625" style="1" customWidth="1"/>
    <col min="8197" max="8197" width="17.140625" style="1" customWidth="1"/>
    <col min="8198" max="8198" width="15.5703125" style="1" customWidth="1"/>
    <col min="8199" max="8448" width="9.140625" style="1"/>
    <col min="8449" max="8449" width="105.140625" style="1" customWidth="1"/>
    <col min="8450" max="8450" width="9.140625" style="1"/>
    <col min="8451" max="8451" width="15.5703125" style="1" customWidth="1"/>
    <col min="8452" max="8452" width="16.28515625" style="1" customWidth="1"/>
    <col min="8453" max="8453" width="17.140625" style="1" customWidth="1"/>
    <col min="8454" max="8454" width="15.5703125" style="1" customWidth="1"/>
    <col min="8455" max="8704" width="9.140625" style="1"/>
    <col min="8705" max="8705" width="105.140625" style="1" customWidth="1"/>
    <col min="8706" max="8706" width="9.140625" style="1"/>
    <col min="8707" max="8707" width="15.5703125" style="1" customWidth="1"/>
    <col min="8708" max="8708" width="16.28515625" style="1" customWidth="1"/>
    <col min="8709" max="8709" width="17.140625" style="1" customWidth="1"/>
    <col min="8710" max="8710" width="15.5703125" style="1" customWidth="1"/>
    <col min="8711" max="8960" width="9.140625" style="1"/>
    <col min="8961" max="8961" width="105.140625" style="1" customWidth="1"/>
    <col min="8962" max="8962" width="9.140625" style="1"/>
    <col min="8963" max="8963" width="15.5703125" style="1" customWidth="1"/>
    <col min="8964" max="8964" width="16.28515625" style="1" customWidth="1"/>
    <col min="8965" max="8965" width="17.140625" style="1" customWidth="1"/>
    <col min="8966" max="8966" width="15.5703125" style="1" customWidth="1"/>
    <col min="8967" max="9216" width="9.140625" style="1"/>
    <col min="9217" max="9217" width="105.140625" style="1" customWidth="1"/>
    <col min="9218" max="9218" width="9.140625" style="1"/>
    <col min="9219" max="9219" width="15.5703125" style="1" customWidth="1"/>
    <col min="9220" max="9220" width="16.28515625" style="1" customWidth="1"/>
    <col min="9221" max="9221" width="17.140625" style="1" customWidth="1"/>
    <col min="9222" max="9222" width="15.5703125" style="1" customWidth="1"/>
    <col min="9223" max="9472" width="9.140625" style="1"/>
    <col min="9473" max="9473" width="105.140625" style="1" customWidth="1"/>
    <col min="9474" max="9474" width="9.140625" style="1"/>
    <col min="9475" max="9475" width="15.5703125" style="1" customWidth="1"/>
    <col min="9476" max="9476" width="16.28515625" style="1" customWidth="1"/>
    <col min="9477" max="9477" width="17.140625" style="1" customWidth="1"/>
    <col min="9478" max="9478" width="15.5703125" style="1" customWidth="1"/>
    <col min="9479" max="9728" width="9.140625" style="1"/>
    <col min="9729" max="9729" width="105.140625" style="1" customWidth="1"/>
    <col min="9730" max="9730" width="9.140625" style="1"/>
    <col min="9731" max="9731" width="15.5703125" style="1" customWidth="1"/>
    <col min="9732" max="9732" width="16.28515625" style="1" customWidth="1"/>
    <col min="9733" max="9733" width="17.140625" style="1" customWidth="1"/>
    <col min="9734" max="9734" width="15.5703125" style="1" customWidth="1"/>
    <col min="9735" max="9984" width="9.140625" style="1"/>
    <col min="9985" max="9985" width="105.140625" style="1" customWidth="1"/>
    <col min="9986" max="9986" width="9.140625" style="1"/>
    <col min="9987" max="9987" width="15.5703125" style="1" customWidth="1"/>
    <col min="9988" max="9988" width="16.28515625" style="1" customWidth="1"/>
    <col min="9989" max="9989" width="17.140625" style="1" customWidth="1"/>
    <col min="9990" max="9990" width="15.5703125" style="1" customWidth="1"/>
    <col min="9991" max="10240" width="9.140625" style="1"/>
    <col min="10241" max="10241" width="105.140625" style="1" customWidth="1"/>
    <col min="10242" max="10242" width="9.140625" style="1"/>
    <col min="10243" max="10243" width="15.5703125" style="1" customWidth="1"/>
    <col min="10244" max="10244" width="16.28515625" style="1" customWidth="1"/>
    <col min="10245" max="10245" width="17.140625" style="1" customWidth="1"/>
    <col min="10246" max="10246" width="15.5703125" style="1" customWidth="1"/>
    <col min="10247" max="10496" width="9.140625" style="1"/>
    <col min="10497" max="10497" width="105.140625" style="1" customWidth="1"/>
    <col min="10498" max="10498" width="9.140625" style="1"/>
    <col min="10499" max="10499" width="15.5703125" style="1" customWidth="1"/>
    <col min="10500" max="10500" width="16.28515625" style="1" customWidth="1"/>
    <col min="10501" max="10501" width="17.140625" style="1" customWidth="1"/>
    <col min="10502" max="10502" width="15.5703125" style="1" customWidth="1"/>
    <col min="10503" max="10752" width="9.140625" style="1"/>
    <col min="10753" max="10753" width="105.140625" style="1" customWidth="1"/>
    <col min="10754" max="10754" width="9.140625" style="1"/>
    <col min="10755" max="10755" width="15.5703125" style="1" customWidth="1"/>
    <col min="10756" max="10756" width="16.28515625" style="1" customWidth="1"/>
    <col min="10757" max="10757" width="17.140625" style="1" customWidth="1"/>
    <col min="10758" max="10758" width="15.5703125" style="1" customWidth="1"/>
    <col min="10759" max="11008" width="9.140625" style="1"/>
    <col min="11009" max="11009" width="105.140625" style="1" customWidth="1"/>
    <col min="11010" max="11010" width="9.140625" style="1"/>
    <col min="11011" max="11011" width="15.5703125" style="1" customWidth="1"/>
    <col min="11012" max="11012" width="16.28515625" style="1" customWidth="1"/>
    <col min="11013" max="11013" width="17.140625" style="1" customWidth="1"/>
    <col min="11014" max="11014" width="15.5703125" style="1" customWidth="1"/>
    <col min="11015" max="11264" width="9.140625" style="1"/>
    <col min="11265" max="11265" width="105.140625" style="1" customWidth="1"/>
    <col min="11266" max="11266" width="9.140625" style="1"/>
    <col min="11267" max="11267" width="15.5703125" style="1" customWidth="1"/>
    <col min="11268" max="11268" width="16.28515625" style="1" customWidth="1"/>
    <col min="11269" max="11269" width="17.140625" style="1" customWidth="1"/>
    <col min="11270" max="11270" width="15.5703125" style="1" customWidth="1"/>
    <col min="11271" max="11520" width="9.140625" style="1"/>
    <col min="11521" max="11521" width="105.140625" style="1" customWidth="1"/>
    <col min="11522" max="11522" width="9.140625" style="1"/>
    <col min="11523" max="11523" width="15.5703125" style="1" customWidth="1"/>
    <col min="11524" max="11524" width="16.28515625" style="1" customWidth="1"/>
    <col min="11525" max="11525" width="17.140625" style="1" customWidth="1"/>
    <col min="11526" max="11526" width="15.5703125" style="1" customWidth="1"/>
    <col min="11527" max="11776" width="9.140625" style="1"/>
    <col min="11777" max="11777" width="105.140625" style="1" customWidth="1"/>
    <col min="11778" max="11778" width="9.140625" style="1"/>
    <col min="11779" max="11779" width="15.5703125" style="1" customWidth="1"/>
    <col min="11780" max="11780" width="16.28515625" style="1" customWidth="1"/>
    <col min="11781" max="11781" width="17.140625" style="1" customWidth="1"/>
    <col min="11782" max="11782" width="15.5703125" style="1" customWidth="1"/>
    <col min="11783" max="12032" width="9.140625" style="1"/>
    <col min="12033" max="12033" width="105.140625" style="1" customWidth="1"/>
    <col min="12034" max="12034" width="9.140625" style="1"/>
    <col min="12035" max="12035" width="15.5703125" style="1" customWidth="1"/>
    <col min="12036" max="12036" width="16.28515625" style="1" customWidth="1"/>
    <col min="12037" max="12037" width="17.140625" style="1" customWidth="1"/>
    <col min="12038" max="12038" width="15.5703125" style="1" customWidth="1"/>
    <col min="12039" max="12288" width="9.140625" style="1"/>
    <col min="12289" max="12289" width="105.140625" style="1" customWidth="1"/>
    <col min="12290" max="12290" width="9.140625" style="1"/>
    <col min="12291" max="12291" width="15.5703125" style="1" customWidth="1"/>
    <col min="12292" max="12292" width="16.28515625" style="1" customWidth="1"/>
    <col min="12293" max="12293" width="17.140625" style="1" customWidth="1"/>
    <col min="12294" max="12294" width="15.5703125" style="1" customWidth="1"/>
    <col min="12295" max="12544" width="9.140625" style="1"/>
    <col min="12545" max="12545" width="105.140625" style="1" customWidth="1"/>
    <col min="12546" max="12546" width="9.140625" style="1"/>
    <col min="12547" max="12547" width="15.5703125" style="1" customWidth="1"/>
    <col min="12548" max="12548" width="16.28515625" style="1" customWidth="1"/>
    <col min="12549" max="12549" width="17.140625" style="1" customWidth="1"/>
    <col min="12550" max="12550" width="15.5703125" style="1" customWidth="1"/>
    <col min="12551" max="12800" width="9.140625" style="1"/>
    <col min="12801" max="12801" width="105.140625" style="1" customWidth="1"/>
    <col min="12802" max="12802" width="9.140625" style="1"/>
    <col min="12803" max="12803" width="15.5703125" style="1" customWidth="1"/>
    <col min="12804" max="12804" width="16.28515625" style="1" customWidth="1"/>
    <col min="12805" max="12805" width="17.140625" style="1" customWidth="1"/>
    <col min="12806" max="12806" width="15.5703125" style="1" customWidth="1"/>
    <col min="12807" max="13056" width="9.140625" style="1"/>
    <col min="13057" max="13057" width="105.140625" style="1" customWidth="1"/>
    <col min="13058" max="13058" width="9.140625" style="1"/>
    <col min="13059" max="13059" width="15.5703125" style="1" customWidth="1"/>
    <col min="13060" max="13060" width="16.28515625" style="1" customWidth="1"/>
    <col min="13061" max="13061" width="17.140625" style="1" customWidth="1"/>
    <col min="13062" max="13062" width="15.5703125" style="1" customWidth="1"/>
    <col min="13063" max="13312" width="9.140625" style="1"/>
    <col min="13313" max="13313" width="105.140625" style="1" customWidth="1"/>
    <col min="13314" max="13314" width="9.140625" style="1"/>
    <col min="13315" max="13315" width="15.5703125" style="1" customWidth="1"/>
    <col min="13316" max="13316" width="16.28515625" style="1" customWidth="1"/>
    <col min="13317" max="13317" width="17.140625" style="1" customWidth="1"/>
    <col min="13318" max="13318" width="15.5703125" style="1" customWidth="1"/>
    <col min="13319" max="13568" width="9.140625" style="1"/>
    <col min="13569" max="13569" width="105.140625" style="1" customWidth="1"/>
    <col min="13570" max="13570" width="9.140625" style="1"/>
    <col min="13571" max="13571" width="15.5703125" style="1" customWidth="1"/>
    <col min="13572" max="13572" width="16.28515625" style="1" customWidth="1"/>
    <col min="13573" max="13573" width="17.140625" style="1" customWidth="1"/>
    <col min="13574" max="13574" width="15.5703125" style="1" customWidth="1"/>
    <col min="13575" max="13824" width="9.140625" style="1"/>
    <col min="13825" max="13825" width="105.140625" style="1" customWidth="1"/>
    <col min="13826" max="13826" width="9.140625" style="1"/>
    <col min="13827" max="13827" width="15.5703125" style="1" customWidth="1"/>
    <col min="13828" max="13828" width="16.28515625" style="1" customWidth="1"/>
    <col min="13829" max="13829" width="17.140625" style="1" customWidth="1"/>
    <col min="13830" max="13830" width="15.5703125" style="1" customWidth="1"/>
    <col min="13831" max="14080" width="9.140625" style="1"/>
    <col min="14081" max="14081" width="105.140625" style="1" customWidth="1"/>
    <col min="14082" max="14082" width="9.140625" style="1"/>
    <col min="14083" max="14083" width="15.5703125" style="1" customWidth="1"/>
    <col min="14084" max="14084" width="16.28515625" style="1" customWidth="1"/>
    <col min="14085" max="14085" width="17.140625" style="1" customWidth="1"/>
    <col min="14086" max="14086" width="15.5703125" style="1" customWidth="1"/>
    <col min="14087" max="14336" width="9.140625" style="1"/>
    <col min="14337" max="14337" width="105.140625" style="1" customWidth="1"/>
    <col min="14338" max="14338" width="9.140625" style="1"/>
    <col min="14339" max="14339" width="15.5703125" style="1" customWidth="1"/>
    <col min="14340" max="14340" width="16.28515625" style="1" customWidth="1"/>
    <col min="14341" max="14341" width="17.140625" style="1" customWidth="1"/>
    <col min="14342" max="14342" width="15.5703125" style="1" customWidth="1"/>
    <col min="14343" max="14592" width="9.140625" style="1"/>
    <col min="14593" max="14593" width="105.140625" style="1" customWidth="1"/>
    <col min="14594" max="14594" width="9.140625" style="1"/>
    <col min="14595" max="14595" width="15.5703125" style="1" customWidth="1"/>
    <col min="14596" max="14596" width="16.28515625" style="1" customWidth="1"/>
    <col min="14597" max="14597" width="17.140625" style="1" customWidth="1"/>
    <col min="14598" max="14598" width="15.5703125" style="1" customWidth="1"/>
    <col min="14599" max="14848" width="9.140625" style="1"/>
    <col min="14849" max="14849" width="105.140625" style="1" customWidth="1"/>
    <col min="14850" max="14850" width="9.140625" style="1"/>
    <col min="14851" max="14851" width="15.5703125" style="1" customWidth="1"/>
    <col min="14852" max="14852" width="16.28515625" style="1" customWidth="1"/>
    <col min="14853" max="14853" width="17.140625" style="1" customWidth="1"/>
    <col min="14854" max="14854" width="15.5703125" style="1" customWidth="1"/>
    <col min="14855" max="15104" width="9.140625" style="1"/>
    <col min="15105" max="15105" width="105.140625" style="1" customWidth="1"/>
    <col min="15106" max="15106" width="9.140625" style="1"/>
    <col min="15107" max="15107" width="15.5703125" style="1" customWidth="1"/>
    <col min="15108" max="15108" width="16.28515625" style="1" customWidth="1"/>
    <col min="15109" max="15109" width="17.140625" style="1" customWidth="1"/>
    <col min="15110" max="15110" width="15.5703125" style="1" customWidth="1"/>
    <col min="15111" max="15360" width="9.140625" style="1"/>
    <col min="15361" max="15361" width="105.140625" style="1" customWidth="1"/>
    <col min="15362" max="15362" width="9.140625" style="1"/>
    <col min="15363" max="15363" width="15.5703125" style="1" customWidth="1"/>
    <col min="15364" max="15364" width="16.28515625" style="1" customWidth="1"/>
    <col min="15365" max="15365" width="17.140625" style="1" customWidth="1"/>
    <col min="15366" max="15366" width="15.5703125" style="1" customWidth="1"/>
    <col min="15367" max="15616" width="9.140625" style="1"/>
    <col min="15617" max="15617" width="105.140625" style="1" customWidth="1"/>
    <col min="15618" max="15618" width="9.140625" style="1"/>
    <col min="15619" max="15619" width="15.5703125" style="1" customWidth="1"/>
    <col min="15620" max="15620" width="16.28515625" style="1" customWidth="1"/>
    <col min="15621" max="15621" width="17.140625" style="1" customWidth="1"/>
    <col min="15622" max="15622" width="15.5703125" style="1" customWidth="1"/>
    <col min="15623" max="15872" width="9.140625" style="1"/>
    <col min="15873" max="15873" width="105.140625" style="1" customWidth="1"/>
    <col min="15874" max="15874" width="9.140625" style="1"/>
    <col min="15875" max="15875" width="15.5703125" style="1" customWidth="1"/>
    <col min="15876" max="15876" width="16.28515625" style="1" customWidth="1"/>
    <col min="15877" max="15877" width="17.140625" style="1" customWidth="1"/>
    <col min="15878" max="15878" width="15.5703125" style="1" customWidth="1"/>
    <col min="15879" max="16128" width="9.140625" style="1"/>
    <col min="16129" max="16129" width="105.140625" style="1" customWidth="1"/>
    <col min="16130" max="16130" width="9.140625" style="1"/>
    <col min="16131" max="16131" width="15.5703125" style="1" customWidth="1"/>
    <col min="16132" max="16132" width="16.28515625" style="1" customWidth="1"/>
    <col min="16133" max="16133" width="17.140625" style="1" customWidth="1"/>
    <col min="16134" max="16134" width="15.5703125" style="1" customWidth="1"/>
    <col min="16135" max="16384" width="9.140625" style="1"/>
  </cols>
  <sheetData>
    <row r="1" spans="1:6">
      <c r="A1" s="91" t="s">
        <v>460</v>
      </c>
      <c r="B1" s="92"/>
      <c r="C1" s="92"/>
      <c r="D1" s="92"/>
      <c r="E1" s="92"/>
      <c r="F1" s="92"/>
    </row>
    <row r="3" spans="1:6" ht="24" customHeight="1">
      <c r="A3" s="93" t="s">
        <v>417</v>
      </c>
      <c r="B3" s="94"/>
      <c r="C3" s="94"/>
      <c r="D3" s="94"/>
      <c r="E3" s="94"/>
      <c r="F3" s="95"/>
    </row>
    <row r="4" spans="1:6" ht="19.5" customHeight="1">
      <c r="A4" s="96"/>
      <c r="B4" s="94"/>
      <c r="C4" s="94"/>
      <c r="D4" s="94"/>
      <c r="E4" s="94"/>
      <c r="F4" s="95"/>
    </row>
    <row r="5" spans="1:6">
      <c r="A5" s="3"/>
    </row>
    <row r="6" spans="1:6">
      <c r="A6" s="4" t="s">
        <v>418</v>
      </c>
      <c r="F6" s="1" t="s">
        <v>3</v>
      </c>
    </row>
    <row r="7" spans="1:6" ht="47.25">
      <c r="A7" s="5" t="s">
        <v>4</v>
      </c>
      <c r="B7" s="6" t="s">
        <v>5</v>
      </c>
      <c r="C7" s="52" t="s">
        <v>6</v>
      </c>
      <c r="D7" s="52" t="s">
        <v>7</v>
      </c>
      <c r="E7" s="52" t="s">
        <v>8</v>
      </c>
      <c r="F7" s="52" t="s">
        <v>9</v>
      </c>
    </row>
    <row r="8" spans="1:6">
      <c r="A8" s="8" t="s">
        <v>10</v>
      </c>
      <c r="B8" s="8" t="s">
        <v>11</v>
      </c>
      <c r="C8" s="53">
        <v>47070941</v>
      </c>
      <c r="D8" s="53"/>
      <c r="E8" s="53"/>
      <c r="F8" s="54">
        <f>C8+D8+E8</f>
        <v>47070941</v>
      </c>
    </row>
    <row r="9" spans="1:6">
      <c r="A9" s="8" t="s">
        <v>12</v>
      </c>
      <c r="B9" s="10" t="s">
        <v>13</v>
      </c>
      <c r="C9" s="53"/>
      <c r="D9" s="53"/>
      <c r="E9" s="53"/>
      <c r="F9" s="54">
        <f t="shared" ref="F9:F72" si="0">C9+D9+E9</f>
        <v>0</v>
      </c>
    </row>
    <row r="10" spans="1:6">
      <c r="A10" s="8" t="s">
        <v>14</v>
      </c>
      <c r="B10" s="10" t="s">
        <v>15</v>
      </c>
      <c r="C10" s="53">
        <v>892000</v>
      </c>
      <c r="D10" s="53"/>
      <c r="E10" s="53"/>
      <c r="F10" s="54">
        <f t="shared" si="0"/>
        <v>892000</v>
      </c>
    </row>
    <row r="11" spans="1:6">
      <c r="A11" s="11" t="s">
        <v>16</v>
      </c>
      <c r="B11" s="10" t="s">
        <v>17</v>
      </c>
      <c r="C11" s="53"/>
      <c r="D11" s="53"/>
      <c r="E11" s="53"/>
      <c r="F11" s="54">
        <f t="shared" si="0"/>
        <v>0</v>
      </c>
    </row>
    <row r="12" spans="1:6">
      <c r="A12" s="11" t="s">
        <v>18</v>
      </c>
      <c r="B12" s="10" t="s">
        <v>19</v>
      </c>
      <c r="C12" s="53"/>
      <c r="D12" s="53"/>
      <c r="E12" s="53"/>
      <c r="F12" s="54">
        <f t="shared" si="0"/>
        <v>0</v>
      </c>
    </row>
    <row r="13" spans="1:6">
      <c r="A13" s="11" t="s">
        <v>20</v>
      </c>
      <c r="B13" s="10" t="s">
        <v>21</v>
      </c>
      <c r="C13" s="53"/>
      <c r="D13" s="53"/>
      <c r="E13" s="53"/>
      <c r="F13" s="54">
        <f t="shared" si="0"/>
        <v>0</v>
      </c>
    </row>
    <row r="14" spans="1:6">
      <c r="A14" s="11" t="s">
        <v>22</v>
      </c>
      <c r="B14" s="10" t="s">
        <v>23</v>
      </c>
      <c r="C14" s="53">
        <v>1985507</v>
      </c>
      <c r="D14" s="53"/>
      <c r="E14" s="53"/>
      <c r="F14" s="54">
        <f t="shared" si="0"/>
        <v>1985507</v>
      </c>
    </row>
    <row r="15" spans="1:6">
      <c r="A15" s="11" t="s">
        <v>24</v>
      </c>
      <c r="B15" s="10" t="s">
        <v>25</v>
      </c>
      <c r="C15" s="53"/>
      <c r="D15" s="53"/>
      <c r="E15" s="53"/>
      <c r="F15" s="54">
        <f t="shared" si="0"/>
        <v>0</v>
      </c>
    </row>
    <row r="16" spans="1:6">
      <c r="A16" s="12" t="s">
        <v>26</v>
      </c>
      <c r="B16" s="10" t="s">
        <v>27</v>
      </c>
      <c r="C16" s="53">
        <v>950000</v>
      </c>
      <c r="D16" s="53"/>
      <c r="E16" s="53"/>
      <c r="F16" s="54">
        <f t="shared" si="0"/>
        <v>950000</v>
      </c>
    </row>
    <row r="17" spans="1:6">
      <c r="A17" s="12" t="s">
        <v>28</v>
      </c>
      <c r="B17" s="10" t="s">
        <v>29</v>
      </c>
      <c r="C17" s="53">
        <v>32880</v>
      </c>
      <c r="D17" s="53"/>
      <c r="E17" s="53"/>
      <c r="F17" s="54">
        <f t="shared" si="0"/>
        <v>32880</v>
      </c>
    </row>
    <row r="18" spans="1:6">
      <c r="A18" s="12" t="s">
        <v>30</v>
      </c>
      <c r="B18" s="10" t="s">
        <v>31</v>
      </c>
      <c r="C18" s="53"/>
      <c r="D18" s="53"/>
      <c r="E18" s="53"/>
      <c r="F18" s="54">
        <f t="shared" si="0"/>
        <v>0</v>
      </c>
    </row>
    <row r="19" spans="1:6">
      <c r="A19" s="12" t="s">
        <v>32</v>
      </c>
      <c r="B19" s="10" t="s">
        <v>33</v>
      </c>
      <c r="C19" s="53"/>
      <c r="D19" s="53"/>
      <c r="E19" s="53"/>
      <c r="F19" s="54">
        <f t="shared" si="0"/>
        <v>0</v>
      </c>
    </row>
    <row r="20" spans="1:6">
      <c r="A20" s="12" t="s">
        <v>34</v>
      </c>
      <c r="B20" s="10" t="s">
        <v>35</v>
      </c>
      <c r="C20" s="53">
        <v>212079</v>
      </c>
      <c r="D20" s="53"/>
      <c r="E20" s="53"/>
      <c r="F20" s="54">
        <f t="shared" si="0"/>
        <v>212079</v>
      </c>
    </row>
    <row r="21" spans="1:6">
      <c r="A21" s="13" t="s">
        <v>36</v>
      </c>
      <c r="B21" s="14" t="s">
        <v>37</v>
      </c>
      <c r="C21" s="55">
        <f>SUM(C8:C20)</f>
        <v>51143407</v>
      </c>
      <c r="D21" s="55">
        <f>SUM(D8:D20)</f>
        <v>0</v>
      </c>
      <c r="E21" s="55">
        <f>SUM(E8:E20)</f>
        <v>0</v>
      </c>
      <c r="F21" s="56">
        <f t="shared" si="0"/>
        <v>51143407</v>
      </c>
    </row>
    <row r="22" spans="1:6">
      <c r="A22" s="12" t="s">
        <v>38</v>
      </c>
      <c r="B22" s="10" t="s">
        <v>39</v>
      </c>
      <c r="C22" s="53"/>
      <c r="D22" s="53"/>
      <c r="E22" s="53"/>
      <c r="F22" s="54">
        <f t="shared" si="0"/>
        <v>0</v>
      </c>
    </row>
    <row r="23" spans="1:6">
      <c r="A23" s="12" t="s">
        <v>40</v>
      </c>
      <c r="B23" s="10" t="s">
        <v>41</v>
      </c>
      <c r="C23" s="53"/>
      <c r="D23" s="53"/>
      <c r="E23" s="53"/>
      <c r="F23" s="54">
        <f t="shared" si="0"/>
        <v>0</v>
      </c>
    </row>
    <row r="24" spans="1:6">
      <c r="A24" s="16" t="s">
        <v>42</v>
      </c>
      <c r="B24" s="10" t="s">
        <v>43</v>
      </c>
      <c r="C24" s="53"/>
      <c r="D24" s="53"/>
      <c r="E24" s="53"/>
      <c r="F24" s="54">
        <f t="shared" si="0"/>
        <v>0</v>
      </c>
    </row>
    <row r="25" spans="1:6">
      <c r="A25" s="17" t="s">
        <v>44</v>
      </c>
      <c r="B25" s="14" t="s">
        <v>45</v>
      </c>
      <c r="C25" s="55">
        <f>SUM(C22:C24)</f>
        <v>0</v>
      </c>
      <c r="D25" s="55"/>
      <c r="E25" s="55"/>
      <c r="F25" s="54">
        <f t="shared" si="0"/>
        <v>0</v>
      </c>
    </row>
    <row r="26" spans="1:6">
      <c r="A26" s="13" t="s">
        <v>46</v>
      </c>
      <c r="B26" s="14" t="s">
        <v>47</v>
      </c>
      <c r="C26" s="55">
        <f>SUM(C25,C21)</f>
        <v>51143407</v>
      </c>
      <c r="D26" s="55">
        <f>SUM(D25,D21)</f>
        <v>0</v>
      </c>
      <c r="E26" s="55">
        <f>SUM(E25,E21)</f>
        <v>0</v>
      </c>
      <c r="F26" s="56">
        <f t="shared" si="0"/>
        <v>51143407</v>
      </c>
    </row>
    <row r="27" spans="1:6">
      <c r="A27" s="17" t="s">
        <v>48</v>
      </c>
      <c r="B27" s="14" t="s">
        <v>49</v>
      </c>
      <c r="C27" s="55">
        <v>8906151</v>
      </c>
      <c r="D27" s="55"/>
      <c r="E27" s="55"/>
      <c r="F27" s="56">
        <f t="shared" si="0"/>
        <v>8906151</v>
      </c>
    </row>
    <row r="28" spans="1:6">
      <c r="A28" s="12" t="s">
        <v>50</v>
      </c>
      <c r="B28" s="10" t="s">
        <v>51</v>
      </c>
      <c r="C28" s="53">
        <v>200000</v>
      </c>
      <c r="D28" s="53"/>
      <c r="E28" s="53"/>
      <c r="F28" s="54">
        <f t="shared" si="0"/>
        <v>200000</v>
      </c>
    </row>
    <row r="29" spans="1:6">
      <c r="A29" s="12" t="s">
        <v>52</v>
      </c>
      <c r="B29" s="10" t="s">
        <v>53</v>
      </c>
      <c r="C29" s="53">
        <v>1650000</v>
      </c>
      <c r="D29" s="53"/>
      <c r="E29" s="53"/>
      <c r="F29" s="54">
        <f t="shared" si="0"/>
        <v>1650000</v>
      </c>
    </row>
    <row r="30" spans="1:6">
      <c r="A30" s="12" t="s">
        <v>54</v>
      </c>
      <c r="B30" s="10" t="s">
        <v>55</v>
      </c>
      <c r="C30" s="53"/>
      <c r="D30" s="53"/>
      <c r="E30" s="53"/>
      <c r="F30" s="54">
        <f t="shared" si="0"/>
        <v>0</v>
      </c>
    </row>
    <row r="31" spans="1:6">
      <c r="A31" s="17" t="s">
        <v>56</v>
      </c>
      <c r="B31" s="14" t="s">
        <v>57</v>
      </c>
      <c r="C31" s="55">
        <f>SUM(C28:C30)</f>
        <v>1850000</v>
      </c>
      <c r="D31" s="55">
        <f>SUM(D28:D30)</f>
        <v>0</v>
      </c>
      <c r="E31" s="55">
        <f>SUM(E28:E30)</f>
        <v>0</v>
      </c>
      <c r="F31" s="56">
        <f t="shared" si="0"/>
        <v>1850000</v>
      </c>
    </row>
    <row r="32" spans="1:6">
      <c r="A32" s="12" t="s">
        <v>58</v>
      </c>
      <c r="B32" s="10" t="s">
        <v>59</v>
      </c>
      <c r="C32" s="53">
        <v>1500000</v>
      </c>
      <c r="D32" s="53"/>
      <c r="E32" s="53"/>
      <c r="F32" s="54">
        <f t="shared" si="0"/>
        <v>1500000</v>
      </c>
    </row>
    <row r="33" spans="1:6">
      <c r="A33" s="12" t="s">
        <v>60</v>
      </c>
      <c r="B33" s="10" t="s">
        <v>61</v>
      </c>
      <c r="C33" s="53">
        <v>1050000</v>
      </c>
      <c r="D33" s="53"/>
      <c r="E33" s="53"/>
      <c r="F33" s="54">
        <f t="shared" si="0"/>
        <v>1050000</v>
      </c>
    </row>
    <row r="34" spans="1:6" ht="15" customHeight="1">
      <c r="A34" s="17" t="s">
        <v>62</v>
      </c>
      <c r="B34" s="14" t="s">
        <v>63</v>
      </c>
      <c r="C34" s="55">
        <f>SUM(C32:C33)</f>
        <v>2550000</v>
      </c>
      <c r="D34" s="55">
        <f>SUM(D32:D33)</f>
        <v>0</v>
      </c>
      <c r="E34" s="55">
        <f>SUM(E32:E33)</f>
        <v>0</v>
      </c>
      <c r="F34" s="56">
        <f t="shared" si="0"/>
        <v>2550000</v>
      </c>
    </row>
    <row r="35" spans="1:6">
      <c r="A35" s="12" t="s">
        <v>64</v>
      </c>
      <c r="B35" s="10" t="s">
        <v>65</v>
      </c>
      <c r="C35" s="53">
        <v>1500000</v>
      </c>
      <c r="D35" s="53"/>
      <c r="E35" s="53"/>
      <c r="F35" s="54">
        <f t="shared" si="0"/>
        <v>1500000</v>
      </c>
    </row>
    <row r="36" spans="1:6">
      <c r="A36" s="12" t="s">
        <v>66</v>
      </c>
      <c r="B36" s="10" t="s">
        <v>67</v>
      </c>
      <c r="C36" s="53"/>
      <c r="D36" s="53"/>
      <c r="E36" s="53"/>
      <c r="F36" s="54">
        <f t="shared" si="0"/>
        <v>0</v>
      </c>
    </row>
    <row r="37" spans="1:6">
      <c r="A37" s="12" t="s">
        <v>68</v>
      </c>
      <c r="B37" s="10" t="s">
        <v>69</v>
      </c>
      <c r="C37" s="53"/>
      <c r="D37" s="53"/>
      <c r="E37" s="53"/>
      <c r="F37" s="54">
        <f t="shared" si="0"/>
        <v>0</v>
      </c>
    </row>
    <row r="38" spans="1:6">
      <c r="A38" s="12" t="s">
        <v>70</v>
      </c>
      <c r="B38" s="10" t="s">
        <v>71</v>
      </c>
      <c r="C38" s="53">
        <v>260000</v>
      </c>
      <c r="D38" s="53"/>
      <c r="E38" s="53"/>
      <c r="F38" s="54">
        <f t="shared" si="0"/>
        <v>260000</v>
      </c>
    </row>
    <row r="39" spans="1:6">
      <c r="A39" s="18" t="s">
        <v>72</v>
      </c>
      <c r="B39" s="10" t="s">
        <v>73</v>
      </c>
      <c r="C39" s="53"/>
      <c r="D39" s="53"/>
      <c r="E39" s="53"/>
      <c r="F39" s="54">
        <f t="shared" si="0"/>
        <v>0</v>
      </c>
    </row>
    <row r="40" spans="1:6">
      <c r="A40" s="16" t="s">
        <v>74</v>
      </c>
      <c r="B40" s="10" t="s">
        <v>75</v>
      </c>
      <c r="C40" s="53">
        <v>2200000</v>
      </c>
      <c r="D40" s="53"/>
      <c r="E40" s="53"/>
      <c r="F40" s="54">
        <f t="shared" si="0"/>
        <v>2200000</v>
      </c>
    </row>
    <row r="41" spans="1:6">
      <c r="A41" s="12" t="s">
        <v>76</v>
      </c>
      <c r="B41" s="10" t="s">
        <v>77</v>
      </c>
      <c r="C41" s="53">
        <v>800000</v>
      </c>
      <c r="D41" s="53"/>
      <c r="E41" s="53"/>
      <c r="F41" s="54">
        <f t="shared" si="0"/>
        <v>800000</v>
      </c>
    </row>
    <row r="42" spans="1:6">
      <c r="A42" s="17" t="s">
        <v>78</v>
      </c>
      <c r="B42" s="14" t="s">
        <v>79</v>
      </c>
      <c r="C42" s="55">
        <f>SUM(C35:C41)</f>
        <v>4760000</v>
      </c>
      <c r="D42" s="55">
        <f>SUM(D35:D41)</f>
        <v>0</v>
      </c>
      <c r="E42" s="55">
        <f>SUM(E35:E41)</f>
        <v>0</v>
      </c>
      <c r="F42" s="56">
        <f t="shared" si="0"/>
        <v>4760000</v>
      </c>
    </row>
    <row r="43" spans="1:6">
      <c r="A43" s="12" t="s">
        <v>80</v>
      </c>
      <c r="B43" s="10" t="s">
        <v>81</v>
      </c>
      <c r="C43" s="53">
        <v>2440000</v>
      </c>
      <c r="D43" s="53"/>
      <c r="E43" s="53"/>
      <c r="F43" s="54">
        <f t="shared" si="0"/>
        <v>2440000</v>
      </c>
    </row>
    <row r="44" spans="1:6">
      <c r="A44" s="12" t="s">
        <v>82</v>
      </c>
      <c r="B44" s="10" t="s">
        <v>83</v>
      </c>
      <c r="C44" s="53"/>
      <c r="D44" s="53"/>
      <c r="E44" s="53"/>
      <c r="F44" s="54">
        <f t="shared" si="0"/>
        <v>0</v>
      </c>
    </row>
    <row r="45" spans="1:6">
      <c r="A45" s="17" t="s">
        <v>84</v>
      </c>
      <c r="B45" s="14" t="s">
        <v>85</v>
      </c>
      <c r="C45" s="55">
        <f>SUM(C43:C44)</f>
        <v>2440000</v>
      </c>
      <c r="D45" s="55">
        <f>SUM(D43:D44)</f>
        <v>0</v>
      </c>
      <c r="E45" s="55">
        <f>SUM(E43:E44)</f>
        <v>0</v>
      </c>
      <c r="F45" s="56">
        <f t="shared" si="0"/>
        <v>2440000</v>
      </c>
    </row>
    <row r="46" spans="1:6">
      <c r="A46" s="12" t="s">
        <v>86</v>
      </c>
      <c r="B46" s="10" t="s">
        <v>87</v>
      </c>
      <c r="C46" s="53">
        <v>2250000</v>
      </c>
      <c r="D46" s="53"/>
      <c r="E46" s="53"/>
      <c r="F46" s="54">
        <f t="shared" si="0"/>
        <v>2250000</v>
      </c>
    </row>
    <row r="47" spans="1:6">
      <c r="A47" s="12" t="s">
        <v>88</v>
      </c>
      <c r="B47" s="10" t="s">
        <v>89</v>
      </c>
      <c r="C47" s="53"/>
      <c r="D47" s="53"/>
      <c r="E47" s="53"/>
      <c r="F47" s="54">
        <f t="shared" si="0"/>
        <v>0</v>
      </c>
    </row>
    <row r="48" spans="1:6">
      <c r="A48" s="12" t="s">
        <v>90</v>
      </c>
      <c r="B48" s="10" t="s">
        <v>91</v>
      </c>
      <c r="C48" s="53"/>
      <c r="D48" s="53"/>
      <c r="E48" s="53"/>
      <c r="F48" s="54">
        <f t="shared" si="0"/>
        <v>0</v>
      </c>
    </row>
    <row r="49" spans="1:6">
      <c r="A49" s="12" t="s">
        <v>92</v>
      </c>
      <c r="B49" s="10" t="s">
        <v>93</v>
      </c>
      <c r="C49" s="53"/>
      <c r="D49" s="53"/>
      <c r="E49" s="53"/>
      <c r="F49" s="54">
        <f t="shared" si="0"/>
        <v>0</v>
      </c>
    </row>
    <row r="50" spans="1:6">
      <c r="A50" s="12" t="s">
        <v>94</v>
      </c>
      <c r="B50" s="10" t="s">
        <v>95</v>
      </c>
      <c r="C50" s="53"/>
      <c r="D50" s="53"/>
      <c r="E50" s="53"/>
      <c r="F50" s="54">
        <f t="shared" si="0"/>
        <v>0</v>
      </c>
    </row>
    <row r="51" spans="1:6">
      <c r="A51" s="17" t="s">
        <v>96</v>
      </c>
      <c r="B51" s="14" t="s">
        <v>97</v>
      </c>
      <c r="C51" s="55">
        <f>SUM(C46:C50)</f>
        <v>2250000</v>
      </c>
      <c r="D51" s="55">
        <f>SUM(D46:D50)</f>
        <v>0</v>
      </c>
      <c r="E51" s="55">
        <f>SUM(E46:E50)</f>
        <v>0</v>
      </c>
      <c r="F51" s="56">
        <f t="shared" si="0"/>
        <v>2250000</v>
      </c>
    </row>
    <row r="52" spans="1:6">
      <c r="A52" s="17" t="s">
        <v>98</v>
      </c>
      <c r="B52" s="14" t="s">
        <v>99</v>
      </c>
      <c r="C52" s="55">
        <f>SUM(C31+C34+C42+C45+C51)</f>
        <v>13850000</v>
      </c>
      <c r="D52" s="55">
        <f>SUM(D31+D34+D42+D45+D51)</f>
        <v>0</v>
      </c>
      <c r="E52" s="55">
        <f>SUM(E31+E34+E42+E45+E51)</f>
        <v>0</v>
      </c>
      <c r="F52" s="56">
        <f t="shared" si="0"/>
        <v>13850000</v>
      </c>
    </row>
    <row r="53" spans="1:6">
      <c r="A53" s="19" t="s">
        <v>100</v>
      </c>
      <c r="B53" s="10" t="s">
        <v>101</v>
      </c>
      <c r="C53" s="53"/>
      <c r="D53" s="53"/>
      <c r="E53" s="53"/>
      <c r="F53" s="54">
        <f t="shared" si="0"/>
        <v>0</v>
      </c>
    </row>
    <row r="54" spans="1:6">
      <c r="A54" s="19" t="s">
        <v>102</v>
      </c>
      <c r="B54" s="10" t="s">
        <v>103</v>
      </c>
      <c r="C54" s="53"/>
      <c r="D54" s="53"/>
      <c r="E54" s="53"/>
      <c r="F54" s="54">
        <f t="shared" si="0"/>
        <v>0</v>
      </c>
    </row>
    <row r="55" spans="1:6">
      <c r="A55" s="20" t="s">
        <v>104</v>
      </c>
      <c r="B55" s="10" t="s">
        <v>105</v>
      </c>
      <c r="C55" s="53"/>
      <c r="D55" s="53"/>
      <c r="E55" s="53"/>
      <c r="F55" s="54">
        <f t="shared" si="0"/>
        <v>0</v>
      </c>
    </row>
    <row r="56" spans="1:6">
      <c r="A56" s="20" t="s">
        <v>106</v>
      </c>
      <c r="B56" s="10" t="s">
        <v>107</v>
      </c>
      <c r="C56" s="53"/>
      <c r="D56" s="53"/>
      <c r="E56" s="53"/>
      <c r="F56" s="54">
        <f t="shared" si="0"/>
        <v>0</v>
      </c>
    </row>
    <row r="57" spans="1:6">
      <c r="A57" s="20" t="s">
        <v>108</v>
      </c>
      <c r="B57" s="10" t="s">
        <v>109</v>
      </c>
      <c r="C57" s="53"/>
      <c r="D57" s="53"/>
      <c r="E57" s="53"/>
      <c r="F57" s="54">
        <f t="shared" si="0"/>
        <v>0</v>
      </c>
    </row>
    <row r="58" spans="1:6">
      <c r="A58" s="19" t="s">
        <v>110</v>
      </c>
      <c r="B58" s="10" t="s">
        <v>111</v>
      </c>
      <c r="C58" s="53"/>
      <c r="D58" s="53"/>
      <c r="E58" s="53"/>
      <c r="F58" s="54">
        <f t="shared" si="0"/>
        <v>0</v>
      </c>
    </row>
    <row r="59" spans="1:6">
      <c r="A59" s="19" t="s">
        <v>112</v>
      </c>
      <c r="B59" s="10" t="s">
        <v>113</v>
      </c>
      <c r="C59" s="53"/>
      <c r="D59" s="53"/>
      <c r="E59" s="53"/>
      <c r="F59" s="54">
        <f t="shared" si="0"/>
        <v>0</v>
      </c>
    </row>
    <row r="60" spans="1:6">
      <c r="A60" s="19" t="s">
        <v>114</v>
      </c>
      <c r="B60" s="10" t="s">
        <v>115</v>
      </c>
      <c r="C60" s="53"/>
      <c r="D60" s="53"/>
      <c r="E60" s="53"/>
      <c r="F60" s="54">
        <f t="shared" si="0"/>
        <v>0</v>
      </c>
    </row>
    <row r="61" spans="1:6">
      <c r="A61" s="21" t="s">
        <v>116</v>
      </c>
      <c r="B61" s="14" t="s">
        <v>117</v>
      </c>
      <c r="C61" s="53"/>
      <c r="D61" s="53"/>
      <c r="E61" s="53"/>
      <c r="F61" s="54">
        <f t="shared" si="0"/>
        <v>0</v>
      </c>
    </row>
    <row r="62" spans="1:6">
      <c r="A62" s="22" t="s">
        <v>118</v>
      </c>
      <c r="B62" s="10" t="s">
        <v>119</v>
      </c>
      <c r="C62" s="53"/>
      <c r="D62" s="53"/>
      <c r="E62" s="53"/>
      <c r="F62" s="54">
        <f t="shared" si="0"/>
        <v>0</v>
      </c>
    </row>
    <row r="63" spans="1:6">
      <c r="A63" s="22" t="s">
        <v>120</v>
      </c>
      <c r="B63" s="10" t="s">
        <v>121</v>
      </c>
      <c r="C63" s="53"/>
      <c r="D63" s="53"/>
      <c r="E63" s="53"/>
      <c r="F63" s="54">
        <f t="shared" si="0"/>
        <v>0</v>
      </c>
    </row>
    <row r="64" spans="1:6">
      <c r="A64" s="22" t="s">
        <v>122</v>
      </c>
      <c r="B64" s="10" t="s">
        <v>123</v>
      </c>
      <c r="C64" s="53"/>
      <c r="D64" s="53"/>
      <c r="E64" s="53"/>
      <c r="F64" s="54">
        <f t="shared" si="0"/>
        <v>0</v>
      </c>
    </row>
    <row r="65" spans="1:6">
      <c r="A65" s="22" t="s">
        <v>124</v>
      </c>
      <c r="B65" s="10" t="s">
        <v>125</v>
      </c>
      <c r="C65" s="53"/>
      <c r="D65" s="53"/>
      <c r="E65" s="53"/>
      <c r="F65" s="54">
        <f t="shared" si="0"/>
        <v>0</v>
      </c>
    </row>
    <row r="66" spans="1:6">
      <c r="A66" s="22" t="s">
        <v>126</v>
      </c>
      <c r="B66" s="10" t="s">
        <v>127</v>
      </c>
      <c r="C66" s="53"/>
      <c r="D66" s="53"/>
      <c r="E66" s="53"/>
      <c r="F66" s="54">
        <f t="shared" si="0"/>
        <v>0</v>
      </c>
    </row>
    <row r="67" spans="1:6">
      <c r="A67" s="22" t="s">
        <v>128</v>
      </c>
      <c r="B67" s="10" t="s">
        <v>129</v>
      </c>
      <c r="C67" s="53"/>
      <c r="D67" s="53"/>
      <c r="E67" s="53"/>
      <c r="F67" s="54">
        <f t="shared" si="0"/>
        <v>0</v>
      </c>
    </row>
    <row r="68" spans="1:6">
      <c r="A68" s="22" t="s">
        <v>130</v>
      </c>
      <c r="B68" s="10" t="s">
        <v>131</v>
      </c>
      <c r="C68" s="53"/>
      <c r="D68" s="53"/>
      <c r="E68" s="53"/>
      <c r="F68" s="54">
        <f t="shared" si="0"/>
        <v>0</v>
      </c>
    </row>
    <row r="69" spans="1:6">
      <c r="A69" s="22" t="s">
        <v>132</v>
      </c>
      <c r="B69" s="10" t="s">
        <v>133</v>
      </c>
      <c r="C69" s="53"/>
      <c r="D69" s="53"/>
      <c r="E69" s="53"/>
      <c r="F69" s="54">
        <f t="shared" si="0"/>
        <v>0</v>
      </c>
    </row>
    <row r="70" spans="1:6">
      <c r="A70" s="22" t="s">
        <v>134</v>
      </c>
      <c r="B70" s="10" t="s">
        <v>135</v>
      </c>
      <c r="C70" s="53"/>
      <c r="D70" s="53"/>
      <c r="E70" s="53"/>
      <c r="F70" s="54">
        <f t="shared" si="0"/>
        <v>0</v>
      </c>
    </row>
    <row r="71" spans="1:6">
      <c r="A71" s="23" t="s">
        <v>136</v>
      </c>
      <c r="B71" s="10" t="s">
        <v>137</v>
      </c>
      <c r="C71" s="53"/>
      <c r="D71" s="53"/>
      <c r="E71" s="53"/>
      <c r="F71" s="54">
        <f t="shared" si="0"/>
        <v>0</v>
      </c>
    </row>
    <row r="72" spans="1:6">
      <c r="A72" s="22" t="s">
        <v>138</v>
      </c>
      <c r="B72" s="10" t="s">
        <v>141</v>
      </c>
      <c r="C72" s="53"/>
      <c r="D72" s="53"/>
      <c r="E72" s="53"/>
      <c r="F72" s="54">
        <f t="shared" si="0"/>
        <v>0</v>
      </c>
    </row>
    <row r="73" spans="1:6">
      <c r="A73" s="23" t="s">
        <v>140</v>
      </c>
      <c r="B73" s="10" t="s">
        <v>457</v>
      </c>
      <c r="C73" s="53"/>
      <c r="D73" s="53"/>
      <c r="E73" s="53"/>
      <c r="F73" s="54">
        <f t="shared" ref="F73:F124" si="1">C73+D73+E73</f>
        <v>0</v>
      </c>
    </row>
    <row r="74" spans="1:6">
      <c r="A74" s="23" t="s">
        <v>142</v>
      </c>
      <c r="B74" s="10" t="s">
        <v>457</v>
      </c>
      <c r="C74" s="53"/>
      <c r="D74" s="53"/>
      <c r="E74" s="53"/>
      <c r="F74" s="54">
        <f t="shared" si="1"/>
        <v>0</v>
      </c>
    </row>
    <row r="75" spans="1:6">
      <c r="A75" s="21" t="s">
        <v>143</v>
      </c>
      <c r="B75" s="14" t="s">
        <v>144</v>
      </c>
      <c r="C75" s="53"/>
      <c r="D75" s="53"/>
      <c r="E75" s="53"/>
      <c r="F75" s="54">
        <f t="shared" si="1"/>
        <v>0</v>
      </c>
    </row>
    <row r="76" spans="1:6">
      <c r="A76" s="57" t="s">
        <v>145</v>
      </c>
      <c r="B76" s="14"/>
      <c r="C76" s="53"/>
      <c r="D76" s="53"/>
      <c r="E76" s="53"/>
      <c r="F76" s="54">
        <f t="shared" si="1"/>
        <v>0</v>
      </c>
    </row>
    <row r="77" spans="1:6">
      <c r="A77" s="27" t="s">
        <v>146</v>
      </c>
      <c r="B77" s="10" t="s">
        <v>147</v>
      </c>
      <c r="C77" s="53"/>
      <c r="D77" s="53"/>
      <c r="E77" s="53"/>
      <c r="F77" s="54">
        <f t="shared" si="1"/>
        <v>0</v>
      </c>
    </row>
    <row r="78" spans="1:6">
      <c r="A78" s="27" t="s">
        <v>148</v>
      </c>
      <c r="B78" s="10" t="s">
        <v>149</v>
      </c>
      <c r="C78" s="53"/>
      <c r="D78" s="53"/>
      <c r="E78" s="53"/>
      <c r="F78" s="54">
        <f t="shared" si="1"/>
        <v>0</v>
      </c>
    </row>
    <row r="79" spans="1:6">
      <c r="A79" s="27" t="s">
        <v>150</v>
      </c>
      <c r="B79" s="10" t="s">
        <v>151</v>
      </c>
      <c r="C79" s="53">
        <v>591338</v>
      </c>
      <c r="D79" s="53"/>
      <c r="E79" s="53"/>
      <c r="F79" s="54">
        <f t="shared" si="1"/>
        <v>591338</v>
      </c>
    </row>
    <row r="80" spans="1:6">
      <c r="A80" s="27" t="s">
        <v>152</v>
      </c>
      <c r="B80" s="10" t="s">
        <v>153</v>
      </c>
      <c r="C80" s="53">
        <v>38583</v>
      </c>
      <c r="D80" s="53"/>
      <c r="E80" s="53"/>
      <c r="F80" s="54">
        <f t="shared" si="1"/>
        <v>38583</v>
      </c>
    </row>
    <row r="81" spans="1:6">
      <c r="A81" s="16" t="s">
        <v>154</v>
      </c>
      <c r="B81" s="10" t="s">
        <v>155</v>
      </c>
      <c r="C81" s="53"/>
      <c r="D81" s="53"/>
      <c r="E81" s="53"/>
      <c r="F81" s="54">
        <f t="shared" si="1"/>
        <v>0</v>
      </c>
    </row>
    <row r="82" spans="1:6">
      <c r="A82" s="16" t="s">
        <v>156</v>
      </c>
      <c r="B82" s="10" t="s">
        <v>157</v>
      </c>
      <c r="C82" s="53"/>
      <c r="D82" s="53"/>
      <c r="E82" s="53"/>
      <c r="F82" s="54">
        <f t="shared" si="1"/>
        <v>0</v>
      </c>
    </row>
    <row r="83" spans="1:6">
      <c r="A83" s="16" t="s">
        <v>158</v>
      </c>
      <c r="B83" s="10" t="s">
        <v>159</v>
      </c>
      <c r="C83" s="53">
        <v>170079</v>
      </c>
      <c r="D83" s="53"/>
      <c r="E83" s="53"/>
      <c r="F83" s="54">
        <f t="shared" si="1"/>
        <v>170079</v>
      </c>
    </row>
    <row r="84" spans="1:6">
      <c r="A84" s="28" t="s">
        <v>160</v>
      </c>
      <c r="B84" s="14" t="s">
        <v>161</v>
      </c>
      <c r="C84" s="53">
        <f>SUM(C77:C83)</f>
        <v>800000</v>
      </c>
      <c r="D84" s="53"/>
      <c r="E84" s="53"/>
      <c r="F84" s="54">
        <f t="shared" si="1"/>
        <v>800000</v>
      </c>
    </row>
    <row r="85" spans="1:6">
      <c r="A85" s="19" t="s">
        <v>162</v>
      </c>
      <c r="B85" s="10" t="s">
        <v>163</v>
      </c>
      <c r="C85" s="53"/>
      <c r="D85" s="53"/>
      <c r="E85" s="53"/>
      <c r="F85" s="54">
        <f t="shared" si="1"/>
        <v>0</v>
      </c>
    </row>
    <row r="86" spans="1:6">
      <c r="A86" s="19" t="s">
        <v>164</v>
      </c>
      <c r="B86" s="10" t="s">
        <v>165</v>
      </c>
      <c r="C86" s="53"/>
      <c r="D86" s="53"/>
      <c r="E86" s="53"/>
      <c r="F86" s="54">
        <f t="shared" si="1"/>
        <v>0</v>
      </c>
    </row>
    <row r="87" spans="1:6">
      <c r="A87" s="19" t="s">
        <v>166</v>
      </c>
      <c r="B87" s="10" t="s">
        <v>167</v>
      </c>
      <c r="C87" s="53"/>
      <c r="D87" s="53"/>
      <c r="E87" s="53"/>
      <c r="F87" s="54">
        <f t="shared" si="1"/>
        <v>0</v>
      </c>
    </row>
    <row r="88" spans="1:6">
      <c r="A88" s="19" t="s">
        <v>168</v>
      </c>
      <c r="B88" s="10" t="s">
        <v>169</v>
      </c>
      <c r="C88" s="53"/>
      <c r="D88" s="53"/>
      <c r="E88" s="53"/>
      <c r="F88" s="54">
        <f t="shared" si="1"/>
        <v>0</v>
      </c>
    </row>
    <row r="89" spans="1:6">
      <c r="A89" s="21" t="s">
        <v>170</v>
      </c>
      <c r="B89" s="14" t="s">
        <v>171</v>
      </c>
      <c r="C89" s="53"/>
      <c r="D89" s="53"/>
      <c r="E89" s="53"/>
      <c r="F89" s="54">
        <f t="shared" si="1"/>
        <v>0</v>
      </c>
    </row>
    <row r="90" spans="1:6">
      <c r="A90" s="19" t="s">
        <v>172</v>
      </c>
      <c r="B90" s="10" t="s">
        <v>173</v>
      </c>
      <c r="C90" s="53"/>
      <c r="D90" s="53"/>
      <c r="E90" s="53"/>
      <c r="F90" s="54">
        <f t="shared" si="1"/>
        <v>0</v>
      </c>
    </row>
    <row r="91" spans="1:6">
      <c r="A91" s="19" t="s">
        <v>174</v>
      </c>
      <c r="B91" s="10" t="s">
        <v>175</v>
      </c>
      <c r="C91" s="53"/>
      <c r="D91" s="53"/>
      <c r="E91" s="53"/>
      <c r="F91" s="54">
        <f t="shared" si="1"/>
        <v>0</v>
      </c>
    </row>
    <row r="92" spans="1:6">
      <c r="A92" s="19" t="s">
        <v>176</v>
      </c>
      <c r="B92" s="10" t="s">
        <v>177</v>
      </c>
      <c r="C92" s="53"/>
      <c r="D92" s="53"/>
      <c r="E92" s="53"/>
      <c r="F92" s="54">
        <f t="shared" si="1"/>
        <v>0</v>
      </c>
    </row>
    <row r="93" spans="1:6">
      <c r="A93" s="19" t="s">
        <v>178</v>
      </c>
      <c r="B93" s="10" t="s">
        <v>179</v>
      </c>
      <c r="C93" s="53"/>
      <c r="D93" s="53"/>
      <c r="E93" s="53"/>
      <c r="F93" s="54">
        <f t="shared" si="1"/>
        <v>0</v>
      </c>
    </row>
    <row r="94" spans="1:6">
      <c r="A94" s="19" t="s">
        <v>180</v>
      </c>
      <c r="B94" s="10" t="s">
        <v>181</v>
      </c>
      <c r="C94" s="53"/>
      <c r="D94" s="53"/>
      <c r="E94" s="53"/>
      <c r="F94" s="54">
        <f t="shared" si="1"/>
        <v>0</v>
      </c>
    </row>
    <row r="95" spans="1:6">
      <c r="A95" s="19" t="s">
        <v>182</v>
      </c>
      <c r="B95" s="10" t="s">
        <v>183</v>
      </c>
      <c r="C95" s="53"/>
      <c r="D95" s="53"/>
      <c r="E95" s="53"/>
      <c r="F95" s="54">
        <f t="shared" si="1"/>
        <v>0</v>
      </c>
    </row>
    <row r="96" spans="1:6">
      <c r="A96" s="19" t="s">
        <v>184</v>
      </c>
      <c r="B96" s="10" t="s">
        <v>185</v>
      </c>
      <c r="C96" s="53"/>
      <c r="D96" s="53"/>
      <c r="E96" s="53"/>
      <c r="F96" s="54">
        <f t="shared" si="1"/>
        <v>0</v>
      </c>
    </row>
    <row r="97" spans="1:23">
      <c r="A97" s="19" t="s">
        <v>186</v>
      </c>
      <c r="B97" s="10" t="s">
        <v>187</v>
      </c>
      <c r="C97" s="53"/>
      <c r="D97" s="53"/>
      <c r="E97" s="53"/>
      <c r="F97" s="54">
        <f t="shared" si="1"/>
        <v>0</v>
      </c>
    </row>
    <row r="98" spans="1:23">
      <c r="A98" s="21" t="s">
        <v>188</v>
      </c>
      <c r="B98" s="14" t="s">
        <v>189</v>
      </c>
      <c r="C98" s="53"/>
      <c r="D98" s="53"/>
      <c r="E98" s="53"/>
      <c r="F98" s="54">
        <f t="shared" si="1"/>
        <v>0</v>
      </c>
    </row>
    <row r="99" spans="1:23">
      <c r="A99" s="57" t="s">
        <v>419</v>
      </c>
      <c r="B99" s="14"/>
      <c r="C99" s="53"/>
      <c r="D99" s="53"/>
      <c r="E99" s="53"/>
      <c r="F99" s="54">
        <f t="shared" si="1"/>
        <v>0</v>
      </c>
    </row>
    <row r="100" spans="1:23">
      <c r="A100" s="29" t="s">
        <v>191</v>
      </c>
      <c r="B100" s="30" t="s">
        <v>192</v>
      </c>
      <c r="C100" s="55">
        <f>SUM(C26+C27+C52+C61+C75+C84+C89+C98)</f>
        <v>74699558</v>
      </c>
      <c r="D100" s="55">
        <f>SUM(D26+D27+D52+D61+D75+D84+D89+D98)</f>
        <v>0</v>
      </c>
      <c r="E100" s="55">
        <f>SUM(E26+E27+E52+E61+E75+E84+E89+E98)</f>
        <v>0</v>
      </c>
      <c r="F100" s="56">
        <f t="shared" si="1"/>
        <v>74699558</v>
      </c>
    </row>
    <row r="101" spans="1:23">
      <c r="A101" s="19" t="s">
        <v>193</v>
      </c>
      <c r="B101" s="12" t="s">
        <v>194</v>
      </c>
      <c r="C101" s="58"/>
      <c r="D101" s="58"/>
      <c r="E101" s="58"/>
      <c r="F101" s="54">
        <f t="shared" si="1"/>
        <v>0</v>
      </c>
      <c r="G101" s="32"/>
      <c r="H101" s="32"/>
      <c r="I101" s="32"/>
      <c r="J101" s="32"/>
      <c r="K101" s="32"/>
      <c r="L101" s="32"/>
      <c r="M101" s="32"/>
      <c r="N101" s="32"/>
      <c r="O101" s="32"/>
      <c r="P101" s="32"/>
      <c r="Q101" s="32"/>
      <c r="R101" s="32"/>
      <c r="S101" s="32"/>
      <c r="T101" s="32"/>
      <c r="U101" s="32"/>
      <c r="V101" s="32"/>
      <c r="W101" s="32"/>
    </row>
    <row r="102" spans="1:23">
      <c r="A102" s="19" t="s">
        <v>195</v>
      </c>
      <c r="B102" s="12" t="s">
        <v>196</v>
      </c>
      <c r="C102" s="58"/>
      <c r="D102" s="58"/>
      <c r="E102" s="58"/>
      <c r="F102" s="54">
        <f t="shared" si="1"/>
        <v>0</v>
      </c>
      <c r="G102" s="32"/>
      <c r="H102" s="32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2"/>
      <c r="V102" s="32"/>
      <c r="W102" s="32"/>
    </row>
    <row r="103" spans="1:23">
      <c r="A103" s="19" t="s">
        <v>197</v>
      </c>
      <c r="B103" s="12" t="s">
        <v>198</v>
      </c>
      <c r="C103" s="58"/>
      <c r="D103" s="58"/>
      <c r="E103" s="58"/>
      <c r="F103" s="54">
        <f t="shared" si="1"/>
        <v>0</v>
      </c>
      <c r="G103" s="32"/>
      <c r="H103" s="32"/>
      <c r="I103" s="32"/>
      <c r="J103" s="32"/>
      <c r="K103" s="32"/>
      <c r="L103" s="32"/>
      <c r="M103" s="32"/>
      <c r="N103" s="32"/>
      <c r="O103" s="32"/>
      <c r="P103" s="32"/>
      <c r="Q103" s="32"/>
      <c r="R103" s="32"/>
      <c r="S103" s="32"/>
      <c r="T103" s="32"/>
      <c r="U103" s="32"/>
      <c r="V103" s="32"/>
      <c r="W103" s="32"/>
    </row>
    <row r="104" spans="1:23">
      <c r="A104" s="21" t="s">
        <v>199</v>
      </c>
      <c r="B104" s="17" t="s">
        <v>200</v>
      </c>
      <c r="C104" s="59"/>
      <c r="D104" s="59"/>
      <c r="E104" s="59"/>
      <c r="F104" s="54">
        <f t="shared" si="1"/>
        <v>0</v>
      </c>
      <c r="G104" s="34"/>
      <c r="H104" s="34"/>
      <c r="I104" s="34"/>
      <c r="J104" s="34"/>
      <c r="K104" s="34"/>
      <c r="L104" s="34"/>
      <c r="M104" s="34"/>
      <c r="N104" s="34"/>
      <c r="O104" s="34"/>
      <c r="P104" s="34"/>
      <c r="Q104" s="34"/>
      <c r="R104" s="34"/>
      <c r="S104" s="34"/>
      <c r="T104" s="34"/>
      <c r="U104" s="34"/>
      <c r="V104" s="34"/>
      <c r="W104" s="34"/>
    </row>
    <row r="105" spans="1:23">
      <c r="A105" s="35" t="s">
        <v>201</v>
      </c>
      <c r="B105" s="12" t="s">
        <v>202</v>
      </c>
      <c r="C105" s="60"/>
      <c r="D105" s="60"/>
      <c r="E105" s="60"/>
      <c r="F105" s="54">
        <f t="shared" si="1"/>
        <v>0</v>
      </c>
      <c r="G105" s="37"/>
      <c r="H105" s="37"/>
      <c r="I105" s="37"/>
      <c r="J105" s="37"/>
      <c r="K105" s="37"/>
      <c r="L105" s="37"/>
      <c r="M105" s="37"/>
      <c r="N105" s="37"/>
      <c r="O105" s="37"/>
      <c r="P105" s="37"/>
      <c r="Q105" s="37"/>
      <c r="R105" s="37"/>
      <c r="S105" s="37"/>
      <c r="T105" s="37"/>
      <c r="U105" s="37"/>
      <c r="V105" s="37"/>
      <c r="W105" s="37"/>
    </row>
    <row r="106" spans="1:23">
      <c r="A106" s="35" t="s">
        <v>203</v>
      </c>
      <c r="B106" s="12" t="s">
        <v>204</v>
      </c>
      <c r="C106" s="60"/>
      <c r="D106" s="60"/>
      <c r="E106" s="60"/>
      <c r="F106" s="54">
        <f t="shared" si="1"/>
        <v>0</v>
      </c>
      <c r="G106" s="37"/>
      <c r="H106" s="37"/>
      <c r="I106" s="37"/>
      <c r="J106" s="37"/>
      <c r="K106" s="37"/>
      <c r="L106" s="37"/>
      <c r="M106" s="37"/>
      <c r="N106" s="37"/>
      <c r="O106" s="37"/>
      <c r="P106" s="37"/>
      <c r="Q106" s="37"/>
      <c r="R106" s="37"/>
      <c r="S106" s="37"/>
      <c r="T106" s="37"/>
      <c r="U106" s="37"/>
      <c r="V106" s="37"/>
      <c r="W106" s="37"/>
    </row>
    <row r="107" spans="1:23">
      <c r="A107" s="19" t="s">
        <v>205</v>
      </c>
      <c r="B107" s="12" t="s">
        <v>206</v>
      </c>
      <c r="C107" s="58"/>
      <c r="D107" s="58"/>
      <c r="E107" s="58"/>
      <c r="F107" s="54">
        <f t="shared" si="1"/>
        <v>0</v>
      </c>
      <c r="G107" s="32"/>
      <c r="H107" s="32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2"/>
      <c r="V107" s="32"/>
      <c r="W107" s="32"/>
    </row>
    <row r="108" spans="1:23">
      <c r="A108" s="19" t="s">
        <v>207</v>
      </c>
      <c r="B108" s="12" t="s">
        <v>208</v>
      </c>
      <c r="C108" s="58"/>
      <c r="D108" s="58"/>
      <c r="E108" s="58"/>
      <c r="F108" s="54">
        <f t="shared" si="1"/>
        <v>0</v>
      </c>
      <c r="G108" s="32"/>
      <c r="H108" s="32"/>
      <c r="I108" s="32"/>
      <c r="J108" s="32"/>
      <c r="K108" s="32"/>
      <c r="L108" s="32"/>
      <c r="M108" s="32"/>
      <c r="N108" s="32"/>
      <c r="O108" s="32"/>
      <c r="P108" s="32"/>
      <c r="Q108" s="32"/>
      <c r="R108" s="32"/>
      <c r="S108" s="32"/>
      <c r="T108" s="32"/>
      <c r="U108" s="32"/>
      <c r="V108" s="32"/>
      <c r="W108" s="32"/>
    </row>
    <row r="109" spans="1:23">
      <c r="A109" s="39" t="s">
        <v>209</v>
      </c>
      <c r="B109" s="17" t="s">
        <v>210</v>
      </c>
      <c r="C109" s="61"/>
      <c r="D109" s="61"/>
      <c r="E109" s="61"/>
      <c r="F109" s="54">
        <f t="shared" si="1"/>
        <v>0</v>
      </c>
      <c r="G109" s="41"/>
      <c r="H109" s="41"/>
      <c r="I109" s="41"/>
      <c r="J109" s="41"/>
      <c r="K109" s="41"/>
      <c r="L109" s="41"/>
      <c r="M109" s="41"/>
      <c r="N109" s="41"/>
      <c r="O109" s="41"/>
      <c r="P109" s="41"/>
      <c r="Q109" s="41"/>
      <c r="R109" s="41"/>
      <c r="S109" s="41"/>
      <c r="T109" s="41"/>
      <c r="U109" s="41"/>
      <c r="V109" s="41"/>
      <c r="W109" s="41"/>
    </row>
    <row r="110" spans="1:23">
      <c r="A110" s="35" t="s">
        <v>211</v>
      </c>
      <c r="B110" s="12" t="s">
        <v>212</v>
      </c>
      <c r="C110" s="60"/>
      <c r="D110" s="60"/>
      <c r="E110" s="60"/>
      <c r="F110" s="54">
        <f t="shared" si="1"/>
        <v>0</v>
      </c>
      <c r="G110" s="37"/>
      <c r="H110" s="37"/>
      <c r="I110" s="37"/>
      <c r="J110" s="37"/>
      <c r="K110" s="37"/>
      <c r="L110" s="37"/>
      <c r="M110" s="37"/>
      <c r="N110" s="37"/>
      <c r="O110" s="37"/>
      <c r="P110" s="37"/>
      <c r="Q110" s="37"/>
      <c r="R110" s="37"/>
      <c r="S110" s="37"/>
      <c r="T110" s="37"/>
      <c r="U110" s="37"/>
      <c r="V110" s="37"/>
      <c r="W110" s="37"/>
    </row>
    <row r="111" spans="1:23">
      <c r="A111" s="35" t="s">
        <v>213</v>
      </c>
      <c r="B111" s="12" t="s">
        <v>214</v>
      </c>
      <c r="C111" s="60"/>
      <c r="D111" s="60"/>
      <c r="E111" s="60"/>
      <c r="F111" s="54">
        <f t="shared" si="1"/>
        <v>0</v>
      </c>
      <c r="G111" s="37"/>
      <c r="H111" s="37"/>
      <c r="I111" s="37"/>
      <c r="J111" s="37"/>
      <c r="K111" s="37"/>
      <c r="L111" s="37"/>
      <c r="M111" s="37"/>
      <c r="N111" s="37"/>
      <c r="O111" s="37"/>
      <c r="P111" s="37"/>
      <c r="Q111" s="37"/>
      <c r="R111" s="37"/>
      <c r="S111" s="37"/>
      <c r="T111" s="37"/>
      <c r="U111" s="37"/>
      <c r="V111" s="37"/>
      <c r="W111" s="37"/>
    </row>
    <row r="112" spans="1:23">
      <c r="A112" s="39" t="s">
        <v>215</v>
      </c>
      <c r="B112" s="17" t="s">
        <v>216</v>
      </c>
      <c r="C112" s="60"/>
      <c r="D112" s="60"/>
      <c r="E112" s="60"/>
      <c r="F112" s="54">
        <f t="shared" si="1"/>
        <v>0</v>
      </c>
      <c r="G112" s="37"/>
      <c r="H112" s="37"/>
      <c r="I112" s="37"/>
      <c r="J112" s="37"/>
      <c r="K112" s="37"/>
      <c r="L112" s="37"/>
      <c r="M112" s="37"/>
      <c r="N112" s="37"/>
      <c r="O112" s="37"/>
      <c r="P112" s="37"/>
      <c r="Q112" s="37"/>
      <c r="R112" s="37"/>
      <c r="S112" s="37"/>
      <c r="T112" s="37"/>
      <c r="U112" s="37"/>
      <c r="V112" s="37"/>
      <c r="W112" s="37"/>
    </row>
    <row r="113" spans="1:23">
      <c r="A113" s="35" t="s">
        <v>217</v>
      </c>
      <c r="B113" s="12" t="s">
        <v>218</v>
      </c>
      <c r="C113" s="60"/>
      <c r="D113" s="60"/>
      <c r="E113" s="60"/>
      <c r="F113" s="54">
        <f t="shared" si="1"/>
        <v>0</v>
      </c>
      <c r="G113" s="37"/>
      <c r="H113" s="37"/>
      <c r="I113" s="37"/>
      <c r="J113" s="37"/>
      <c r="K113" s="37"/>
      <c r="L113" s="37"/>
      <c r="M113" s="37"/>
      <c r="N113" s="37"/>
      <c r="O113" s="37"/>
      <c r="P113" s="37"/>
      <c r="Q113" s="37"/>
      <c r="R113" s="37"/>
      <c r="S113" s="37"/>
      <c r="T113" s="37"/>
      <c r="U113" s="37"/>
      <c r="V113" s="37"/>
      <c r="W113" s="37"/>
    </row>
    <row r="114" spans="1:23">
      <c r="A114" s="35" t="s">
        <v>219</v>
      </c>
      <c r="B114" s="12" t="s">
        <v>220</v>
      </c>
      <c r="C114" s="60"/>
      <c r="D114" s="60"/>
      <c r="E114" s="60"/>
      <c r="F114" s="54">
        <f t="shared" si="1"/>
        <v>0</v>
      </c>
      <c r="G114" s="37"/>
      <c r="H114" s="37"/>
      <c r="I114" s="37"/>
      <c r="J114" s="37"/>
      <c r="K114" s="37"/>
      <c r="L114" s="37"/>
      <c r="M114" s="37"/>
      <c r="N114" s="37"/>
      <c r="O114" s="37"/>
      <c r="P114" s="37"/>
      <c r="Q114" s="37"/>
      <c r="R114" s="37"/>
      <c r="S114" s="37"/>
      <c r="T114" s="37"/>
      <c r="U114" s="37"/>
      <c r="V114" s="37"/>
      <c r="W114" s="37"/>
    </row>
    <row r="115" spans="1:23">
      <c r="A115" s="35" t="s">
        <v>221</v>
      </c>
      <c r="B115" s="12" t="s">
        <v>222</v>
      </c>
      <c r="C115" s="60"/>
      <c r="D115" s="60"/>
      <c r="E115" s="60"/>
      <c r="F115" s="54">
        <f t="shared" si="1"/>
        <v>0</v>
      </c>
      <c r="G115" s="37"/>
      <c r="H115" s="37"/>
      <c r="I115" s="37"/>
      <c r="J115" s="37"/>
      <c r="K115" s="37"/>
      <c r="L115" s="37"/>
      <c r="M115" s="37"/>
      <c r="N115" s="37"/>
      <c r="O115" s="37"/>
      <c r="P115" s="37"/>
      <c r="Q115" s="37"/>
      <c r="R115" s="37"/>
      <c r="S115" s="37"/>
      <c r="T115" s="37"/>
      <c r="U115" s="37"/>
      <c r="V115" s="37"/>
      <c r="W115" s="37"/>
    </row>
    <row r="116" spans="1:23">
      <c r="A116" s="39" t="s">
        <v>223</v>
      </c>
      <c r="B116" s="17" t="s">
        <v>224</v>
      </c>
      <c r="C116" s="61">
        <f>SUM(C104)</f>
        <v>0</v>
      </c>
      <c r="D116" s="61"/>
      <c r="E116" s="61"/>
      <c r="F116" s="54">
        <f t="shared" si="1"/>
        <v>0</v>
      </c>
      <c r="G116" s="41"/>
      <c r="H116" s="41"/>
      <c r="I116" s="41"/>
      <c r="J116" s="41"/>
      <c r="K116" s="41"/>
      <c r="L116" s="41"/>
      <c r="M116" s="41"/>
      <c r="N116" s="41"/>
      <c r="O116" s="41"/>
      <c r="P116" s="41"/>
      <c r="Q116" s="41"/>
      <c r="R116" s="41"/>
      <c r="S116" s="41"/>
      <c r="T116" s="41"/>
      <c r="U116" s="41"/>
      <c r="V116" s="41"/>
      <c r="W116" s="41"/>
    </row>
    <row r="117" spans="1:23">
      <c r="A117" s="35" t="s">
        <v>225</v>
      </c>
      <c r="B117" s="12" t="s">
        <v>226</v>
      </c>
      <c r="C117" s="60"/>
      <c r="D117" s="60"/>
      <c r="E117" s="60"/>
      <c r="F117" s="54">
        <f t="shared" si="1"/>
        <v>0</v>
      </c>
      <c r="G117" s="37"/>
      <c r="H117" s="37"/>
      <c r="I117" s="37"/>
      <c r="J117" s="37"/>
      <c r="K117" s="37"/>
      <c r="L117" s="37"/>
      <c r="M117" s="37"/>
      <c r="N117" s="37"/>
      <c r="O117" s="37"/>
      <c r="P117" s="37"/>
      <c r="Q117" s="37"/>
      <c r="R117" s="37"/>
      <c r="S117" s="37"/>
      <c r="T117" s="37"/>
      <c r="U117" s="37"/>
      <c r="V117" s="37"/>
      <c r="W117" s="37"/>
    </row>
    <row r="118" spans="1:23">
      <c r="A118" s="19" t="s">
        <v>227</v>
      </c>
      <c r="B118" s="12" t="s">
        <v>228</v>
      </c>
      <c r="C118" s="58"/>
      <c r="D118" s="58"/>
      <c r="E118" s="58"/>
      <c r="F118" s="54">
        <f t="shared" si="1"/>
        <v>0</v>
      </c>
      <c r="G118" s="32"/>
      <c r="H118" s="32"/>
      <c r="I118" s="32"/>
      <c r="J118" s="32"/>
      <c r="K118" s="32"/>
      <c r="L118" s="32"/>
      <c r="M118" s="32"/>
      <c r="N118" s="32"/>
      <c r="O118" s="32"/>
      <c r="P118" s="32"/>
      <c r="Q118" s="32"/>
      <c r="R118" s="32"/>
      <c r="S118" s="32"/>
      <c r="T118" s="32"/>
      <c r="U118" s="32"/>
      <c r="V118" s="32"/>
      <c r="W118" s="32"/>
    </row>
    <row r="119" spans="1:23">
      <c r="A119" s="35" t="s">
        <v>229</v>
      </c>
      <c r="B119" s="12" t="s">
        <v>230</v>
      </c>
      <c r="C119" s="60"/>
      <c r="D119" s="60"/>
      <c r="E119" s="60"/>
      <c r="F119" s="54">
        <f t="shared" si="1"/>
        <v>0</v>
      </c>
      <c r="G119" s="37"/>
      <c r="H119" s="37"/>
      <c r="I119" s="37"/>
      <c r="J119" s="37"/>
      <c r="K119" s="37"/>
      <c r="L119" s="37"/>
      <c r="M119" s="37"/>
      <c r="N119" s="37"/>
      <c r="O119" s="37"/>
      <c r="P119" s="37"/>
      <c r="Q119" s="37"/>
      <c r="R119" s="37"/>
      <c r="S119" s="37"/>
      <c r="T119" s="37"/>
      <c r="U119" s="37"/>
      <c r="V119" s="37"/>
      <c r="W119" s="37"/>
    </row>
    <row r="120" spans="1:23">
      <c r="A120" s="35" t="s">
        <v>231</v>
      </c>
      <c r="B120" s="12" t="s">
        <v>232</v>
      </c>
      <c r="C120" s="60"/>
      <c r="D120" s="60"/>
      <c r="E120" s="60"/>
      <c r="F120" s="54">
        <f t="shared" si="1"/>
        <v>0</v>
      </c>
      <c r="G120" s="37"/>
      <c r="H120" s="37"/>
      <c r="I120" s="37"/>
      <c r="J120" s="37"/>
      <c r="K120" s="37"/>
      <c r="L120" s="37"/>
      <c r="M120" s="37"/>
      <c r="N120" s="37"/>
      <c r="O120" s="37"/>
      <c r="P120" s="37"/>
      <c r="Q120" s="37"/>
      <c r="R120" s="37"/>
      <c r="S120" s="37"/>
      <c r="T120" s="37"/>
      <c r="U120" s="37"/>
      <c r="V120" s="37"/>
      <c r="W120" s="37"/>
    </row>
    <row r="121" spans="1:23">
      <c r="A121" s="39" t="s">
        <v>233</v>
      </c>
      <c r="B121" s="17" t="s">
        <v>234</v>
      </c>
      <c r="C121" s="61">
        <f>SUM(C117:C120)</f>
        <v>0</v>
      </c>
      <c r="D121" s="61"/>
      <c r="E121" s="61"/>
      <c r="F121" s="54">
        <f t="shared" si="1"/>
        <v>0</v>
      </c>
      <c r="G121" s="41"/>
      <c r="H121" s="41"/>
      <c r="I121" s="41"/>
      <c r="J121" s="41"/>
      <c r="K121" s="41"/>
      <c r="L121" s="41"/>
      <c r="M121" s="41"/>
      <c r="N121" s="41"/>
      <c r="O121" s="41"/>
      <c r="P121" s="41"/>
      <c r="Q121" s="41"/>
      <c r="R121" s="41"/>
      <c r="S121" s="41"/>
      <c r="T121" s="41"/>
      <c r="U121" s="41"/>
      <c r="V121" s="41"/>
      <c r="W121" s="41"/>
    </row>
    <row r="122" spans="1:23">
      <c r="A122" s="19" t="s">
        <v>235</v>
      </c>
      <c r="B122" s="12" t="s">
        <v>236</v>
      </c>
      <c r="C122" s="58"/>
      <c r="D122" s="58"/>
      <c r="E122" s="58"/>
      <c r="F122" s="54">
        <f t="shared" si="1"/>
        <v>0</v>
      </c>
      <c r="G122" s="32"/>
      <c r="H122" s="32"/>
      <c r="I122" s="32"/>
      <c r="J122" s="32"/>
      <c r="K122" s="32"/>
      <c r="L122" s="32"/>
      <c r="M122" s="32"/>
      <c r="N122" s="32"/>
      <c r="O122" s="32"/>
      <c r="P122" s="32"/>
      <c r="Q122" s="32"/>
      <c r="R122" s="32"/>
      <c r="S122" s="32"/>
      <c r="T122" s="32"/>
      <c r="U122" s="32"/>
      <c r="V122" s="32"/>
      <c r="W122" s="32"/>
    </row>
    <row r="123" spans="1:23">
      <c r="A123" s="42" t="s">
        <v>237</v>
      </c>
      <c r="B123" s="43" t="s">
        <v>238</v>
      </c>
      <c r="C123" s="61">
        <f>SUM(C121,C116+C122)</f>
        <v>0</v>
      </c>
      <c r="D123" s="61"/>
      <c r="E123" s="61"/>
      <c r="F123" s="54">
        <f t="shared" si="1"/>
        <v>0</v>
      </c>
      <c r="G123" s="41"/>
      <c r="H123" s="41"/>
      <c r="I123" s="41"/>
      <c r="J123" s="41"/>
      <c r="K123" s="41"/>
      <c r="L123" s="41"/>
      <c r="M123" s="41"/>
      <c r="N123" s="41"/>
      <c r="O123" s="41"/>
      <c r="P123" s="41"/>
      <c r="Q123" s="41"/>
      <c r="R123" s="41"/>
      <c r="S123" s="41"/>
      <c r="T123" s="41"/>
      <c r="U123" s="41"/>
      <c r="V123" s="41"/>
      <c r="W123" s="41"/>
    </row>
    <row r="124" spans="1:23">
      <c r="A124" s="44" t="s">
        <v>420</v>
      </c>
      <c r="B124" s="45"/>
      <c r="C124" s="55">
        <f>SUM(C100+C123)</f>
        <v>74699558</v>
      </c>
      <c r="D124" s="55">
        <f>SUM(D100+D123)</f>
        <v>0</v>
      </c>
      <c r="E124" s="55">
        <f>SUM(E100+E123)</f>
        <v>0</v>
      </c>
      <c r="F124" s="56">
        <f t="shared" si="1"/>
        <v>74699558</v>
      </c>
    </row>
  </sheetData>
  <mergeCells count="3">
    <mergeCell ref="A1:F1"/>
    <mergeCell ref="A3:F3"/>
    <mergeCell ref="A4:F4"/>
  </mergeCells>
  <pageMargins left="0.31496062992125984" right="0.31496062992125984" top="0.35433070866141736" bottom="0.35433070866141736" header="0.31496062992125984" footer="0.31496062992125984"/>
  <pageSetup paperSize="9" scale="75" orientation="landscape" r:id="rId1"/>
  <headerFooter>
    <oddHeader xml:space="preserve">&amp;R2. melléklet az ................ önkormányzati rendelet
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H98"/>
  <sheetViews>
    <sheetView zoomScaleNormal="100" workbookViewId="0">
      <selection sqref="A1:F1"/>
    </sheetView>
  </sheetViews>
  <sheetFormatPr defaultRowHeight="15.75"/>
  <cols>
    <col min="1" max="1" width="92.5703125" style="1" customWidth="1"/>
    <col min="2" max="2" width="9.140625" style="1"/>
    <col min="3" max="3" width="16.140625" style="1" customWidth="1"/>
    <col min="4" max="4" width="14.140625" style="1" customWidth="1"/>
    <col min="5" max="5" width="16.42578125" style="1" customWidth="1"/>
    <col min="6" max="6" width="16.28515625" style="1" customWidth="1"/>
    <col min="7" max="256" width="9.140625" style="1"/>
    <col min="257" max="257" width="92.5703125" style="1" customWidth="1"/>
    <col min="258" max="258" width="9.140625" style="1"/>
    <col min="259" max="259" width="16.140625" style="1" customWidth="1"/>
    <col min="260" max="260" width="14.140625" style="1" customWidth="1"/>
    <col min="261" max="261" width="16.42578125" style="1" customWidth="1"/>
    <col min="262" max="262" width="16.28515625" style="1" customWidth="1"/>
    <col min="263" max="512" width="9.140625" style="1"/>
    <col min="513" max="513" width="92.5703125" style="1" customWidth="1"/>
    <col min="514" max="514" width="9.140625" style="1"/>
    <col min="515" max="515" width="16.140625" style="1" customWidth="1"/>
    <col min="516" max="516" width="14.140625" style="1" customWidth="1"/>
    <col min="517" max="517" width="16.42578125" style="1" customWidth="1"/>
    <col min="518" max="518" width="16.28515625" style="1" customWidth="1"/>
    <col min="519" max="768" width="9.140625" style="1"/>
    <col min="769" max="769" width="92.5703125" style="1" customWidth="1"/>
    <col min="770" max="770" width="9.140625" style="1"/>
    <col min="771" max="771" width="16.140625" style="1" customWidth="1"/>
    <col min="772" max="772" width="14.140625" style="1" customWidth="1"/>
    <col min="773" max="773" width="16.42578125" style="1" customWidth="1"/>
    <col min="774" max="774" width="16.28515625" style="1" customWidth="1"/>
    <col min="775" max="1024" width="9.140625" style="1"/>
    <col min="1025" max="1025" width="92.5703125" style="1" customWidth="1"/>
    <col min="1026" max="1026" width="9.140625" style="1"/>
    <col min="1027" max="1027" width="16.140625" style="1" customWidth="1"/>
    <col min="1028" max="1028" width="14.140625" style="1" customWidth="1"/>
    <col min="1029" max="1029" width="16.42578125" style="1" customWidth="1"/>
    <col min="1030" max="1030" width="16.28515625" style="1" customWidth="1"/>
    <col min="1031" max="1280" width="9.140625" style="1"/>
    <col min="1281" max="1281" width="92.5703125" style="1" customWidth="1"/>
    <col min="1282" max="1282" width="9.140625" style="1"/>
    <col min="1283" max="1283" width="16.140625" style="1" customWidth="1"/>
    <col min="1284" max="1284" width="14.140625" style="1" customWidth="1"/>
    <col min="1285" max="1285" width="16.42578125" style="1" customWidth="1"/>
    <col min="1286" max="1286" width="16.28515625" style="1" customWidth="1"/>
    <col min="1287" max="1536" width="9.140625" style="1"/>
    <col min="1537" max="1537" width="92.5703125" style="1" customWidth="1"/>
    <col min="1538" max="1538" width="9.140625" style="1"/>
    <col min="1539" max="1539" width="16.140625" style="1" customWidth="1"/>
    <col min="1540" max="1540" width="14.140625" style="1" customWidth="1"/>
    <col min="1541" max="1541" width="16.42578125" style="1" customWidth="1"/>
    <col min="1542" max="1542" width="16.28515625" style="1" customWidth="1"/>
    <col min="1543" max="1792" width="9.140625" style="1"/>
    <col min="1793" max="1793" width="92.5703125" style="1" customWidth="1"/>
    <col min="1794" max="1794" width="9.140625" style="1"/>
    <col min="1795" max="1795" width="16.140625" style="1" customWidth="1"/>
    <col min="1796" max="1796" width="14.140625" style="1" customWidth="1"/>
    <col min="1797" max="1797" width="16.42578125" style="1" customWidth="1"/>
    <col min="1798" max="1798" width="16.28515625" style="1" customWidth="1"/>
    <col min="1799" max="2048" width="9.140625" style="1"/>
    <col min="2049" max="2049" width="92.5703125" style="1" customWidth="1"/>
    <col min="2050" max="2050" width="9.140625" style="1"/>
    <col min="2051" max="2051" width="16.140625" style="1" customWidth="1"/>
    <col min="2052" max="2052" width="14.140625" style="1" customWidth="1"/>
    <col min="2053" max="2053" width="16.42578125" style="1" customWidth="1"/>
    <col min="2054" max="2054" width="16.28515625" style="1" customWidth="1"/>
    <col min="2055" max="2304" width="9.140625" style="1"/>
    <col min="2305" max="2305" width="92.5703125" style="1" customWidth="1"/>
    <col min="2306" max="2306" width="9.140625" style="1"/>
    <col min="2307" max="2307" width="16.140625" style="1" customWidth="1"/>
    <col min="2308" max="2308" width="14.140625" style="1" customWidth="1"/>
    <col min="2309" max="2309" width="16.42578125" style="1" customWidth="1"/>
    <col min="2310" max="2310" width="16.28515625" style="1" customWidth="1"/>
    <col min="2311" max="2560" width="9.140625" style="1"/>
    <col min="2561" max="2561" width="92.5703125" style="1" customWidth="1"/>
    <col min="2562" max="2562" width="9.140625" style="1"/>
    <col min="2563" max="2563" width="16.140625" style="1" customWidth="1"/>
    <col min="2564" max="2564" width="14.140625" style="1" customWidth="1"/>
    <col min="2565" max="2565" width="16.42578125" style="1" customWidth="1"/>
    <col min="2566" max="2566" width="16.28515625" style="1" customWidth="1"/>
    <col min="2567" max="2816" width="9.140625" style="1"/>
    <col min="2817" max="2817" width="92.5703125" style="1" customWidth="1"/>
    <col min="2818" max="2818" width="9.140625" style="1"/>
    <col min="2819" max="2819" width="16.140625" style="1" customWidth="1"/>
    <col min="2820" max="2820" width="14.140625" style="1" customWidth="1"/>
    <col min="2821" max="2821" width="16.42578125" style="1" customWidth="1"/>
    <col min="2822" max="2822" width="16.28515625" style="1" customWidth="1"/>
    <col min="2823" max="3072" width="9.140625" style="1"/>
    <col min="3073" max="3073" width="92.5703125" style="1" customWidth="1"/>
    <col min="3074" max="3074" width="9.140625" style="1"/>
    <col min="3075" max="3075" width="16.140625" style="1" customWidth="1"/>
    <col min="3076" max="3076" width="14.140625" style="1" customWidth="1"/>
    <col min="3077" max="3077" width="16.42578125" style="1" customWidth="1"/>
    <col min="3078" max="3078" width="16.28515625" style="1" customWidth="1"/>
    <col min="3079" max="3328" width="9.140625" style="1"/>
    <col min="3329" max="3329" width="92.5703125" style="1" customWidth="1"/>
    <col min="3330" max="3330" width="9.140625" style="1"/>
    <col min="3331" max="3331" width="16.140625" style="1" customWidth="1"/>
    <col min="3332" max="3332" width="14.140625" style="1" customWidth="1"/>
    <col min="3333" max="3333" width="16.42578125" style="1" customWidth="1"/>
    <col min="3334" max="3334" width="16.28515625" style="1" customWidth="1"/>
    <col min="3335" max="3584" width="9.140625" style="1"/>
    <col min="3585" max="3585" width="92.5703125" style="1" customWidth="1"/>
    <col min="3586" max="3586" width="9.140625" style="1"/>
    <col min="3587" max="3587" width="16.140625" style="1" customWidth="1"/>
    <col min="3588" max="3588" width="14.140625" style="1" customWidth="1"/>
    <col min="3589" max="3589" width="16.42578125" style="1" customWidth="1"/>
    <col min="3590" max="3590" width="16.28515625" style="1" customWidth="1"/>
    <col min="3591" max="3840" width="9.140625" style="1"/>
    <col min="3841" max="3841" width="92.5703125" style="1" customWidth="1"/>
    <col min="3842" max="3842" width="9.140625" style="1"/>
    <col min="3843" max="3843" width="16.140625" style="1" customWidth="1"/>
    <col min="3844" max="3844" width="14.140625" style="1" customWidth="1"/>
    <col min="3845" max="3845" width="16.42578125" style="1" customWidth="1"/>
    <col min="3846" max="3846" width="16.28515625" style="1" customWidth="1"/>
    <col min="3847" max="4096" width="9.140625" style="1"/>
    <col min="4097" max="4097" width="92.5703125" style="1" customWidth="1"/>
    <col min="4098" max="4098" width="9.140625" style="1"/>
    <col min="4099" max="4099" width="16.140625" style="1" customWidth="1"/>
    <col min="4100" max="4100" width="14.140625" style="1" customWidth="1"/>
    <col min="4101" max="4101" width="16.42578125" style="1" customWidth="1"/>
    <col min="4102" max="4102" width="16.28515625" style="1" customWidth="1"/>
    <col min="4103" max="4352" width="9.140625" style="1"/>
    <col min="4353" max="4353" width="92.5703125" style="1" customWidth="1"/>
    <col min="4354" max="4354" width="9.140625" style="1"/>
    <col min="4355" max="4355" width="16.140625" style="1" customWidth="1"/>
    <col min="4356" max="4356" width="14.140625" style="1" customWidth="1"/>
    <col min="4357" max="4357" width="16.42578125" style="1" customWidth="1"/>
    <col min="4358" max="4358" width="16.28515625" style="1" customWidth="1"/>
    <col min="4359" max="4608" width="9.140625" style="1"/>
    <col min="4609" max="4609" width="92.5703125" style="1" customWidth="1"/>
    <col min="4610" max="4610" width="9.140625" style="1"/>
    <col min="4611" max="4611" width="16.140625" style="1" customWidth="1"/>
    <col min="4612" max="4612" width="14.140625" style="1" customWidth="1"/>
    <col min="4613" max="4613" width="16.42578125" style="1" customWidth="1"/>
    <col min="4614" max="4614" width="16.28515625" style="1" customWidth="1"/>
    <col min="4615" max="4864" width="9.140625" style="1"/>
    <col min="4865" max="4865" width="92.5703125" style="1" customWidth="1"/>
    <col min="4866" max="4866" width="9.140625" style="1"/>
    <col min="4867" max="4867" width="16.140625" style="1" customWidth="1"/>
    <col min="4868" max="4868" width="14.140625" style="1" customWidth="1"/>
    <col min="4869" max="4869" width="16.42578125" style="1" customWidth="1"/>
    <col min="4870" max="4870" width="16.28515625" style="1" customWidth="1"/>
    <col min="4871" max="5120" width="9.140625" style="1"/>
    <col min="5121" max="5121" width="92.5703125" style="1" customWidth="1"/>
    <col min="5122" max="5122" width="9.140625" style="1"/>
    <col min="5123" max="5123" width="16.140625" style="1" customWidth="1"/>
    <col min="5124" max="5124" width="14.140625" style="1" customWidth="1"/>
    <col min="5125" max="5125" width="16.42578125" style="1" customWidth="1"/>
    <col min="5126" max="5126" width="16.28515625" style="1" customWidth="1"/>
    <col min="5127" max="5376" width="9.140625" style="1"/>
    <col min="5377" max="5377" width="92.5703125" style="1" customWidth="1"/>
    <col min="5378" max="5378" width="9.140625" style="1"/>
    <col min="5379" max="5379" width="16.140625" style="1" customWidth="1"/>
    <col min="5380" max="5380" width="14.140625" style="1" customWidth="1"/>
    <col min="5381" max="5381" width="16.42578125" style="1" customWidth="1"/>
    <col min="5382" max="5382" width="16.28515625" style="1" customWidth="1"/>
    <col min="5383" max="5632" width="9.140625" style="1"/>
    <col min="5633" max="5633" width="92.5703125" style="1" customWidth="1"/>
    <col min="5634" max="5634" width="9.140625" style="1"/>
    <col min="5635" max="5635" width="16.140625" style="1" customWidth="1"/>
    <col min="5636" max="5636" width="14.140625" style="1" customWidth="1"/>
    <col min="5637" max="5637" width="16.42578125" style="1" customWidth="1"/>
    <col min="5638" max="5638" width="16.28515625" style="1" customWidth="1"/>
    <col min="5639" max="5888" width="9.140625" style="1"/>
    <col min="5889" max="5889" width="92.5703125" style="1" customWidth="1"/>
    <col min="5890" max="5890" width="9.140625" style="1"/>
    <col min="5891" max="5891" width="16.140625" style="1" customWidth="1"/>
    <col min="5892" max="5892" width="14.140625" style="1" customWidth="1"/>
    <col min="5893" max="5893" width="16.42578125" style="1" customWidth="1"/>
    <col min="5894" max="5894" width="16.28515625" style="1" customWidth="1"/>
    <col min="5895" max="6144" width="9.140625" style="1"/>
    <col min="6145" max="6145" width="92.5703125" style="1" customWidth="1"/>
    <col min="6146" max="6146" width="9.140625" style="1"/>
    <col min="6147" max="6147" width="16.140625" style="1" customWidth="1"/>
    <col min="6148" max="6148" width="14.140625" style="1" customWidth="1"/>
    <col min="6149" max="6149" width="16.42578125" style="1" customWidth="1"/>
    <col min="6150" max="6150" width="16.28515625" style="1" customWidth="1"/>
    <col min="6151" max="6400" width="9.140625" style="1"/>
    <col min="6401" max="6401" width="92.5703125" style="1" customWidth="1"/>
    <col min="6402" max="6402" width="9.140625" style="1"/>
    <col min="6403" max="6403" width="16.140625" style="1" customWidth="1"/>
    <col min="6404" max="6404" width="14.140625" style="1" customWidth="1"/>
    <col min="6405" max="6405" width="16.42578125" style="1" customWidth="1"/>
    <col min="6406" max="6406" width="16.28515625" style="1" customWidth="1"/>
    <col min="6407" max="6656" width="9.140625" style="1"/>
    <col min="6657" max="6657" width="92.5703125" style="1" customWidth="1"/>
    <col min="6658" max="6658" width="9.140625" style="1"/>
    <col min="6659" max="6659" width="16.140625" style="1" customWidth="1"/>
    <col min="6660" max="6660" width="14.140625" style="1" customWidth="1"/>
    <col min="6661" max="6661" width="16.42578125" style="1" customWidth="1"/>
    <col min="6662" max="6662" width="16.28515625" style="1" customWidth="1"/>
    <col min="6663" max="6912" width="9.140625" style="1"/>
    <col min="6913" max="6913" width="92.5703125" style="1" customWidth="1"/>
    <col min="6914" max="6914" width="9.140625" style="1"/>
    <col min="6915" max="6915" width="16.140625" style="1" customWidth="1"/>
    <col min="6916" max="6916" width="14.140625" style="1" customWidth="1"/>
    <col min="6917" max="6917" width="16.42578125" style="1" customWidth="1"/>
    <col min="6918" max="6918" width="16.28515625" style="1" customWidth="1"/>
    <col min="6919" max="7168" width="9.140625" style="1"/>
    <col min="7169" max="7169" width="92.5703125" style="1" customWidth="1"/>
    <col min="7170" max="7170" width="9.140625" style="1"/>
    <col min="7171" max="7171" width="16.140625" style="1" customWidth="1"/>
    <col min="7172" max="7172" width="14.140625" style="1" customWidth="1"/>
    <col min="7173" max="7173" width="16.42578125" style="1" customWidth="1"/>
    <col min="7174" max="7174" width="16.28515625" style="1" customWidth="1"/>
    <col min="7175" max="7424" width="9.140625" style="1"/>
    <col min="7425" max="7425" width="92.5703125" style="1" customWidth="1"/>
    <col min="7426" max="7426" width="9.140625" style="1"/>
    <col min="7427" max="7427" width="16.140625" style="1" customWidth="1"/>
    <col min="7428" max="7428" width="14.140625" style="1" customWidth="1"/>
    <col min="7429" max="7429" width="16.42578125" style="1" customWidth="1"/>
    <col min="7430" max="7430" width="16.28515625" style="1" customWidth="1"/>
    <col min="7431" max="7680" width="9.140625" style="1"/>
    <col min="7681" max="7681" width="92.5703125" style="1" customWidth="1"/>
    <col min="7682" max="7682" width="9.140625" style="1"/>
    <col min="7683" max="7683" width="16.140625" style="1" customWidth="1"/>
    <col min="7684" max="7684" width="14.140625" style="1" customWidth="1"/>
    <col min="7685" max="7685" width="16.42578125" style="1" customWidth="1"/>
    <col min="7686" max="7686" width="16.28515625" style="1" customWidth="1"/>
    <col min="7687" max="7936" width="9.140625" style="1"/>
    <col min="7937" max="7937" width="92.5703125" style="1" customWidth="1"/>
    <col min="7938" max="7938" width="9.140625" style="1"/>
    <col min="7939" max="7939" width="16.140625" style="1" customWidth="1"/>
    <col min="7940" max="7940" width="14.140625" style="1" customWidth="1"/>
    <col min="7941" max="7941" width="16.42578125" style="1" customWidth="1"/>
    <col min="7942" max="7942" width="16.28515625" style="1" customWidth="1"/>
    <col min="7943" max="8192" width="9.140625" style="1"/>
    <col min="8193" max="8193" width="92.5703125" style="1" customWidth="1"/>
    <col min="8194" max="8194" width="9.140625" style="1"/>
    <col min="8195" max="8195" width="16.140625" style="1" customWidth="1"/>
    <col min="8196" max="8196" width="14.140625" style="1" customWidth="1"/>
    <col min="8197" max="8197" width="16.42578125" style="1" customWidth="1"/>
    <col min="8198" max="8198" width="16.28515625" style="1" customWidth="1"/>
    <col min="8199" max="8448" width="9.140625" style="1"/>
    <col min="8449" max="8449" width="92.5703125" style="1" customWidth="1"/>
    <col min="8450" max="8450" width="9.140625" style="1"/>
    <col min="8451" max="8451" width="16.140625" style="1" customWidth="1"/>
    <col min="8452" max="8452" width="14.140625" style="1" customWidth="1"/>
    <col min="8453" max="8453" width="16.42578125" style="1" customWidth="1"/>
    <col min="8454" max="8454" width="16.28515625" style="1" customWidth="1"/>
    <col min="8455" max="8704" width="9.140625" style="1"/>
    <col min="8705" max="8705" width="92.5703125" style="1" customWidth="1"/>
    <col min="8706" max="8706" width="9.140625" style="1"/>
    <col min="8707" max="8707" width="16.140625" style="1" customWidth="1"/>
    <col min="8708" max="8708" width="14.140625" style="1" customWidth="1"/>
    <col min="8709" max="8709" width="16.42578125" style="1" customWidth="1"/>
    <col min="8710" max="8710" width="16.28515625" style="1" customWidth="1"/>
    <col min="8711" max="8960" width="9.140625" style="1"/>
    <col min="8961" max="8961" width="92.5703125" style="1" customWidth="1"/>
    <col min="8962" max="8962" width="9.140625" style="1"/>
    <col min="8963" max="8963" width="16.140625" style="1" customWidth="1"/>
    <col min="8964" max="8964" width="14.140625" style="1" customWidth="1"/>
    <col min="8965" max="8965" width="16.42578125" style="1" customWidth="1"/>
    <col min="8966" max="8966" width="16.28515625" style="1" customWidth="1"/>
    <col min="8967" max="9216" width="9.140625" style="1"/>
    <col min="9217" max="9217" width="92.5703125" style="1" customWidth="1"/>
    <col min="9218" max="9218" width="9.140625" style="1"/>
    <col min="9219" max="9219" width="16.140625" style="1" customWidth="1"/>
    <col min="9220" max="9220" width="14.140625" style="1" customWidth="1"/>
    <col min="9221" max="9221" width="16.42578125" style="1" customWidth="1"/>
    <col min="9222" max="9222" width="16.28515625" style="1" customWidth="1"/>
    <col min="9223" max="9472" width="9.140625" style="1"/>
    <col min="9473" max="9473" width="92.5703125" style="1" customWidth="1"/>
    <col min="9474" max="9474" width="9.140625" style="1"/>
    <col min="9475" max="9475" width="16.140625" style="1" customWidth="1"/>
    <col min="9476" max="9476" width="14.140625" style="1" customWidth="1"/>
    <col min="9477" max="9477" width="16.42578125" style="1" customWidth="1"/>
    <col min="9478" max="9478" width="16.28515625" style="1" customWidth="1"/>
    <col min="9479" max="9728" width="9.140625" style="1"/>
    <col min="9729" max="9729" width="92.5703125" style="1" customWidth="1"/>
    <col min="9730" max="9730" width="9.140625" style="1"/>
    <col min="9731" max="9731" width="16.140625" style="1" customWidth="1"/>
    <col min="9732" max="9732" width="14.140625" style="1" customWidth="1"/>
    <col min="9733" max="9733" width="16.42578125" style="1" customWidth="1"/>
    <col min="9734" max="9734" width="16.28515625" style="1" customWidth="1"/>
    <col min="9735" max="9984" width="9.140625" style="1"/>
    <col min="9985" max="9985" width="92.5703125" style="1" customWidth="1"/>
    <col min="9986" max="9986" width="9.140625" style="1"/>
    <col min="9987" max="9987" width="16.140625" style="1" customWidth="1"/>
    <col min="9988" max="9988" width="14.140625" style="1" customWidth="1"/>
    <col min="9989" max="9989" width="16.42578125" style="1" customWidth="1"/>
    <col min="9990" max="9990" width="16.28515625" style="1" customWidth="1"/>
    <col min="9991" max="10240" width="9.140625" style="1"/>
    <col min="10241" max="10241" width="92.5703125" style="1" customWidth="1"/>
    <col min="10242" max="10242" width="9.140625" style="1"/>
    <col min="10243" max="10243" width="16.140625" style="1" customWidth="1"/>
    <col min="10244" max="10244" width="14.140625" style="1" customWidth="1"/>
    <col min="10245" max="10245" width="16.42578125" style="1" customWidth="1"/>
    <col min="10246" max="10246" width="16.28515625" style="1" customWidth="1"/>
    <col min="10247" max="10496" width="9.140625" style="1"/>
    <col min="10497" max="10497" width="92.5703125" style="1" customWidth="1"/>
    <col min="10498" max="10498" width="9.140625" style="1"/>
    <col min="10499" max="10499" width="16.140625" style="1" customWidth="1"/>
    <col min="10500" max="10500" width="14.140625" style="1" customWidth="1"/>
    <col min="10501" max="10501" width="16.42578125" style="1" customWidth="1"/>
    <col min="10502" max="10502" width="16.28515625" style="1" customWidth="1"/>
    <col min="10503" max="10752" width="9.140625" style="1"/>
    <col min="10753" max="10753" width="92.5703125" style="1" customWidth="1"/>
    <col min="10754" max="10754" width="9.140625" style="1"/>
    <col min="10755" max="10755" width="16.140625" style="1" customWidth="1"/>
    <col min="10756" max="10756" width="14.140625" style="1" customWidth="1"/>
    <col min="10757" max="10757" width="16.42578125" style="1" customWidth="1"/>
    <col min="10758" max="10758" width="16.28515625" style="1" customWidth="1"/>
    <col min="10759" max="11008" width="9.140625" style="1"/>
    <col min="11009" max="11009" width="92.5703125" style="1" customWidth="1"/>
    <col min="11010" max="11010" width="9.140625" style="1"/>
    <col min="11011" max="11011" width="16.140625" style="1" customWidth="1"/>
    <col min="11012" max="11012" width="14.140625" style="1" customWidth="1"/>
    <col min="11013" max="11013" width="16.42578125" style="1" customWidth="1"/>
    <col min="11014" max="11014" width="16.28515625" style="1" customWidth="1"/>
    <col min="11015" max="11264" width="9.140625" style="1"/>
    <col min="11265" max="11265" width="92.5703125" style="1" customWidth="1"/>
    <col min="11266" max="11266" width="9.140625" style="1"/>
    <col min="11267" max="11267" width="16.140625" style="1" customWidth="1"/>
    <col min="11268" max="11268" width="14.140625" style="1" customWidth="1"/>
    <col min="11269" max="11269" width="16.42578125" style="1" customWidth="1"/>
    <col min="11270" max="11270" width="16.28515625" style="1" customWidth="1"/>
    <col min="11271" max="11520" width="9.140625" style="1"/>
    <col min="11521" max="11521" width="92.5703125" style="1" customWidth="1"/>
    <col min="11522" max="11522" width="9.140625" style="1"/>
    <col min="11523" max="11523" width="16.140625" style="1" customWidth="1"/>
    <col min="11524" max="11524" width="14.140625" style="1" customWidth="1"/>
    <col min="11525" max="11525" width="16.42578125" style="1" customWidth="1"/>
    <col min="11526" max="11526" width="16.28515625" style="1" customWidth="1"/>
    <col min="11527" max="11776" width="9.140625" style="1"/>
    <col min="11777" max="11777" width="92.5703125" style="1" customWidth="1"/>
    <col min="11778" max="11778" width="9.140625" style="1"/>
    <col min="11779" max="11779" width="16.140625" style="1" customWidth="1"/>
    <col min="11780" max="11780" width="14.140625" style="1" customWidth="1"/>
    <col min="11781" max="11781" width="16.42578125" style="1" customWidth="1"/>
    <col min="11782" max="11782" width="16.28515625" style="1" customWidth="1"/>
    <col min="11783" max="12032" width="9.140625" style="1"/>
    <col min="12033" max="12033" width="92.5703125" style="1" customWidth="1"/>
    <col min="12034" max="12034" width="9.140625" style="1"/>
    <col min="12035" max="12035" width="16.140625" style="1" customWidth="1"/>
    <col min="12036" max="12036" width="14.140625" style="1" customWidth="1"/>
    <col min="12037" max="12037" width="16.42578125" style="1" customWidth="1"/>
    <col min="12038" max="12038" width="16.28515625" style="1" customWidth="1"/>
    <col min="12039" max="12288" width="9.140625" style="1"/>
    <col min="12289" max="12289" width="92.5703125" style="1" customWidth="1"/>
    <col min="12290" max="12290" width="9.140625" style="1"/>
    <col min="12291" max="12291" width="16.140625" style="1" customWidth="1"/>
    <col min="12292" max="12292" width="14.140625" style="1" customWidth="1"/>
    <col min="12293" max="12293" width="16.42578125" style="1" customWidth="1"/>
    <col min="12294" max="12294" width="16.28515625" style="1" customWidth="1"/>
    <col min="12295" max="12544" width="9.140625" style="1"/>
    <col min="12545" max="12545" width="92.5703125" style="1" customWidth="1"/>
    <col min="12546" max="12546" width="9.140625" style="1"/>
    <col min="12547" max="12547" width="16.140625" style="1" customWidth="1"/>
    <col min="12548" max="12548" width="14.140625" style="1" customWidth="1"/>
    <col min="12549" max="12549" width="16.42578125" style="1" customWidth="1"/>
    <col min="12550" max="12550" width="16.28515625" style="1" customWidth="1"/>
    <col min="12551" max="12800" width="9.140625" style="1"/>
    <col min="12801" max="12801" width="92.5703125" style="1" customWidth="1"/>
    <col min="12802" max="12802" width="9.140625" style="1"/>
    <col min="12803" max="12803" width="16.140625" style="1" customWidth="1"/>
    <col min="12804" max="12804" width="14.140625" style="1" customWidth="1"/>
    <col min="12805" max="12805" width="16.42578125" style="1" customWidth="1"/>
    <col min="12806" max="12806" width="16.28515625" style="1" customWidth="1"/>
    <col min="12807" max="13056" width="9.140625" style="1"/>
    <col min="13057" max="13057" width="92.5703125" style="1" customWidth="1"/>
    <col min="13058" max="13058" width="9.140625" style="1"/>
    <col min="13059" max="13059" width="16.140625" style="1" customWidth="1"/>
    <col min="13060" max="13060" width="14.140625" style="1" customWidth="1"/>
    <col min="13061" max="13061" width="16.42578125" style="1" customWidth="1"/>
    <col min="13062" max="13062" width="16.28515625" style="1" customWidth="1"/>
    <col min="13063" max="13312" width="9.140625" style="1"/>
    <col min="13313" max="13313" width="92.5703125" style="1" customWidth="1"/>
    <col min="13314" max="13314" width="9.140625" style="1"/>
    <col min="13315" max="13315" width="16.140625" style="1" customWidth="1"/>
    <col min="13316" max="13316" width="14.140625" style="1" customWidth="1"/>
    <col min="13317" max="13317" width="16.42578125" style="1" customWidth="1"/>
    <col min="13318" max="13318" width="16.28515625" style="1" customWidth="1"/>
    <col min="13319" max="13568" width="9.140625" style="1"/>
    <col min="13569" max="13569" width="92.5703125" style="1" customWidth="1"/>
    <col min="13570" max="13570" width="9.140625" style="1"/>
    <col min="13571" max="13571" width="16.140625" style="1" customWidth="1"/>
    <col min="13572" max="13572" width="14.140625" style="1" customWidth="1"/>
    <col min="13573" max="13573" width="16.42578125" style="1" customWidth="1"/>
    <col min="13574" max="13574" width="16.28515625" style="1" customWidth="1"/>
    <col min="13575" max="13824" width="9.140625" style="1"/>
    <col min="13825" max="13825" width="92.5703125" style="1" customWidth="1"/>
    <col min="13826" max="13826" width="9.140625" style="1"/>
    <col min="13827" max="13827" width="16.140625" style="1" customWidth="1"/>
    <col min="13828" max="13828" width="14.140625" style="1" customWidth="1"/>
    <col min="13829" max="13829" width="16.42578125" style="1" customWidth="1"/>
    <col min="13830" max="13830" width="16.28515625" style="1" customWidth="1"/>
    <col min="13831" max="14080" width="9.140625" style="1"/>
    <col min="14081" max="14081" width="92.5703125" style="1" customWidth="1"/>
    <col min="14082" max="14082" width="9.140625" style="1"/>
    <col min="14083" max="14083" width="16.140625" style="1" customWidth="1"/>
    <col min="14084" max="14084" width="14.140625" style="1" customWidth="1"/>
    <col min="14085" max="14085" width="16.42578125" style="1" customWidth="1"/>
    <col min="14086" max="14086" width="16.28515625" style="1" customWidth="1"/>
    <col min="14087" max="14336" width="9.140625" style="1"/>
    <col min="14337" max="14337" width="92.5703125" style="1" customWidth="1"/>
    <col min="14338" max="14338" width="9.140625" style="1"/>
    <col min="14339" max="14339" width="16.140625" style="1" customWidth="1"/>
    <col min="14340" max="14340" width="14.140625" style="1" customWidth="1"/>
    <col min="14341" max="14341" width="16.42578125" style="1" customWidth="1"/>
    <col min="14342" max="14342" width="16.28515625" style="1" customWidth="1"/>
    <col min="14343" max="14592" width="9.140625" style="1"/>
    <col min="14593" max="14593" width="92.5703125" style="1" customWidth="1"/>
    <col min="14594" max="14594" width="9.140625" style="1"/>
    <col min="14595" max="14595" width="16.140625" style="1" customWidth="1"/>
    <col min="14596" max="14596" width="14.140625" style="1" customWidth="1"/>
    <col min="14597" max="14597" width="16.42578125" style="1" customWidth="1"/>
    <col min="14598" max="14598" width="16.28515625" style="1" customWidth="1"/>
    <col min="14599" max="14848" width="9.140625" style="1"/>
    <col min="14849" max="14849" width="92.5703125" style="1" customWidth="1"/>
    <col min="14850" max="14850" width="9.140625" style="1"/>
    <col min="14851" max="14851" width="16.140625" style="1" customWidth="1"/>
    <col min="14852" max="14852" width="14.140625" style="1" customWidth="1"/>
    <col min="14853" max="14853" width="16.42578125" style="1" customWidth="1"/>
    <col min="14854" max="14854" width="16.28515625" style="1" customWidth="1"/>
    <col min="14855" max="15104" width="9.140625" style="1"/>
    <col min="15105" max="15105" width="92.5703125" style="1" customWidth="1"/>
    <col min="15106" max="15106" width="9.140625" style="1"/>
    <col min="15107" max="15107" width="16.140625" style="1" customWidth="1"/>
    <col min="15108" max="15108" width="14.140625" style="1" customWidth="1"/>
    <col min="15109" max="15109" width="16.42578125" style="1" customWidth="1"/>
    <col min="15110" max="15110" width="16.28515625" style="1" customWidth="1"/>
    <col min="15111" max="15360" width="9.140625" style="1"/>
    <col min="15361" max="15361" width="92.5703125" style="1" customWidth="1"/>
    <col min="15362" max="15362" width="9.140625" style="1"/>
    <col min="15363" max="15363" width="16.140625" style="1" customWidth="1"/>
    <col min="15364" max="15364" width="14.140625" style="1" customWidth="1"/>
    <col min="15365" max="15365" width="16.42578125" style="1" customWidth="1"/>
    <col min="15366" max="15366" width="16.28515625" style="1" customWidth="1"/>
    <col min="15367" max="15616" width="9.140625" style="1"/>
    <col min="15617" max="15617" width="92.5703125" style="1" customWidth="1"/>
    <col min="15618" max="15618" width="9.140625" style="1"/>
    <col min="15619" max="15619" width="16.140625" style="1" customWidth="1"/>
    <col min="15620" max="15620" width="14.140625" style="1" customWidth="1"/>
    <col min="15621" max="15621" width="16.42578125" style="1" customWidth="1"/>
    <col min="15622" max="15622" width="16.28515625" style="1" customWidth="1"/>
    <col min="15623" max="15872" width="9.140625" style="1"/>
    <col min="15873" max="15873" width="92.5703125" style="1" customWidth="1"/>
    <col min="15874" max="15874" width="9.140625" style="1"/>
    <col min="15875" max="15875" width="16.140625" style="1" customWidth="1"/>
    <col min="15876" max="15876" width="14.140625" style="1" customWidth="1"/>
    <col min="15877" max="15877" width="16.42578125" style="1" customWidth="1"/>
    <col min="15878" max="15878" width="16.28515625" style="1" customWidth="1"/>
    <col min="15879" max="16128" width="9.140625" style="1"/>
    <col min="16129" max="16129" width="92.5703125" style="1" customWidth="1"/>
    <col min="16130" max="16130" width="9.140625" style="1"/>
    <col min="16131" max="16131" width="16.140625" style="1" customWidth="1"/>
    <col min="16132" max="16132" width="14.140625" style="1" customWidth="1"/>
    <col min="16133" max="16133" width="16.42578125" style="1" customWidth="1"/>
    <col min="16134" max="16134" width="16.28515625" style="1" customWidth="1"/>
    <col min="16135" max="16384" width="9.140625" style="1"/>
  </cols>
  <sheetData>
    <row r="1" spans="1:8">
      <c r="A1" s="91" t="s">
        <v>461</v>
      </c>
      <c r="B1" s="92"/>
      <c r="C1" s="92"/>
      <c r="D1" s="92"/>
      <c r="E1" s="92"/>
      <c r="F1" s="92"/>
    </row>
    <row r="2" spans="1:8">
      <c r="A2" s="99"/>
      <c r="B2" s="100"/>
      <c r="C2" s="100"/>
      <c r="D2" s="100"/>
      <c r="E2" s="100"/>
      <c r="F2" s="100"/>
    </row>
    <row r="3" spans="1:8" ht="24" customHeight="1">
      <c r="A3" s="93" t="s">
        <v>417</v>
      </c>
      <c r="B3" s="94"/>
      <c r="C3" s="94"/>
      <c r="D3" s="94"/>
      <c r="E3" s="94"/>
      <c r="F3" s="95"/>
    </row>
    <row r="4" spans="1:8" ht="24" customHeight="1">
      <c r="A4" s="96" t="s">
        <v>421</v>
      </c>
      <c r="B4" s="94"/>
      <c r="C4" s="94"/>
      <c r="D4" s="94"/>
      <c r="E4" s="94"/>
      <c r="F4" s="95"/>
      <c r="H4" s="62"/>
    </row>
    <row r="5" spans="1:8">
      <c r="A5" s="3"/>
    </row>
    <row r="6" spans="1:8">
      <c r="A6" s="4" t="s">
        <v>418</v>
      </c>
      <c r="F6" s="1" t="s">
        <v>3</v>
      </c>
    </row>
    <row r="7" spans="1:8" ht="47.25">
      <c r="A7" s="5" t="s">
        <v>4</v>
      </c>
      <c r="B7" s="6" t="s">
        <v>241</v>
      </c>
      <c r="C7" s="52" t="s">
        <v>6</v>
      </c>
      <c r="D7" s="52" t="s">
        <v>7</v>
      </c>
      <c r="E7" s="52" t="s">
        <v>8</v>
      </c>
      <c r="F7" s="52" t="s">
        <v>9</v>
      </c>
    </row>
    <row r="8" spans="1:8" ht="15" customHeight="1">
      <c r="A8" s="11" t="s">
        <v>242</v>
      </c>
      <c r="B8" s="16" t="s">
        <v>243</v>
      </c>
      <c r="C8" s="63"/>
      <c r="D8" s="63"/>
      <c r="E8" s="63"/>
      <c r="F8" s="63"/>
    </row>
    <row r="9" spans="1:8" ht="15" customHeight="1">
      <c r="A9" s="12" t="s">
        <v>244</v>
      </c>
      <c r="B9" s="16" t="s">
        <v>245</v>
      </c>
      <c r="C9" s="63"/>
      <c r="D9" s="63"/>
      <c r="E9" s="63"/>
      <c r="F9" s="63"/>
    </row>
    <row r="10" spans="1:8" ht="15" customHeight="1">
      <c r="A10" s="12" t="s">
        <v>246</v>
      </c>
      <c r="B10" s="16" t="s">
        <v>247</v>
      </c>
      <c r="C10" s="63"/>
      <c r="D10" s="63"/>
      <c r="E10" s="63"/>
      <c r="F10" s="63"/>
    </row>
    <row r="11" spans="1:8" ht="15" customHeight="1">
      <c r="A11" s="12" t="s">
        <v>248</v>
      </c>
      <c r="B11" s="16" t="s">
        <v>249</v>
      </c>
      <c r="C11" s="63"/>
      <c r="D11" s="63"/>
      <c r="E11" s="63"/>
      <c r="F11" s="63"/>
    </row>
    <row r="12" spans="1:8" ht="15" customHeight="1">
      <c r="A12" s="12" t="s">
        <v>250</v>
      </c>
      <c r="B12" s="16" t="s">
        <v>251</v>
      </c>
      <c r="C12" s="63"/>
      <c r="D12" s="63"/>
      <c r="E12" s="63"/>
      <c r="F12" s="63"/>
    </row>
    <row r="13" spans="1:8" ht="15" customHeight="1">
      <c r="A13" s="12" t="s">
        <v>252</v>
      </c>
      <c r="B13" s="16" t="s">
        <v>253</v>
      </c>
      <c r="C13" s="63"/>
      <c r="D13" s="63"/>
      <c r="E13" s="63"/>
      <c r="F13" s="63"/>
    </row>
    <row r="14" spans="1:8" ht="15" customHeight="1">
      <c r="A14" s="17" t="s">
        <v>254</v>
      </c>
      <c r="B14" s="28" t="s">
        <v>255</v>
      </c>
      <c r="C14" s="63"/>
      <c r="D14" s="63"/>
      <c r="E14" s="63"/>
      <c r="F14" s="63"/>
    </row>
    <row r="15" spans="1:8" ht="15" customHeight="1">
      <c r="A15" s="12" t="s">
        <v>256</v>
      </c>
      <c r="B15" s="16" t="s">
        <v>257</v>
      </c>
      <c r="C15" s="63"/>
      <c r="D15" s="63"/>
      <c r="E15" s="63"/>
      <c r="F15" s="63"/>
    </row>
    <row r="16" spans="1:8" ht="15" customHeight="1">
      <c r="A16" s="12" t="s">
        <v>258</v>
      </c>
      <c r="B16" s="16" t="s">
        <v>259</v>
      </c>
      <c r="C16" s="63"/>
      <c r="D16" s="63"/>
      <c r="E16" s="63"/>
      <c r="F16" s="63"/>
    </row>
    <row r="17" spans="1:6" ht="15" customHeight="1">
      <c r="A17" s="12" t="s">
        <v>260</v>
      </c>
      <c r="B17" s="16" t="s">
        <v>261</v>
      </c>
      <c r="C17" s="63"/>
      <c r="D17" s="63"/>
      <c r="E17" s="63"/>
      <c r="F17" s="63"/>
    </row>
    <row r="18" spans="1:6" ht="15" customHeight="1">
      <c r="A18" s="12" t="s">
        <v>262</v>
      </c>
      <c r="B18" s="16" t="s">
        <v>263</v>
      </c>
      <c r="C18" s="63"/>
      <c r="D18" s="63"/>
      <c r="E18" s="63"/>
      <c r="F18" s="63"/>
    </row>
    <row r="19" spans="1:6" ht="15" customHeight="1">
      <c r="A19" s="12" t="s">
        <v>264</v>
      </c>
      <c r="B19" s="16" t="s">
        <v>265</v>
      </c>
      <c r="C19" s="54">
        <v>6483674</v>
      </c>
      <c r="D19" s="54"/>
      <c r="E19" s="54"/>
      <c r="F19" s="54">
        <f>C19+D19+E19</f>
        <v>6483674</v>
      </c>
    </row>
    <row r="20" spans="1:6" ht="15" customHeight="1">
      <c r="A20" s="17" t="s">
        <v>266</v>
      </c>
      <c r="B20" s="28" t="s">
        <v>267</v>
      </c>
      <c r="C20" s="56">
        <f>SUM(C19)</f>
        <v>6483674</v>
      </c>
      <c r="D20" s="56">
        <f>SUM(D19)</f>
        <v>0</v>
      </c>
      <c r="E20" s="56">
        <f>SUM(E19)</f>
        <v>0</v>
      </c>
      <c r="F20" s="56">
        <f>SUM(F19)</f>
        <v>6483674</v>
      </c>
    </row>
    <row r="21" spans="1:6" ht="15" customHeight="1">
      <c r="A21" s="12" t="s">
        <v>280</v>
      </c>
      <c r="B21" s="16" t="s">
        <v>281</v>
      </c>
      <c r="C21" s="90"/>
      <c r="D21" s="63"/>
      <c r="E21" s="63"/>
      <c r="F21" s="63"/>
    </row>
    <row r="22" spans="1:6" ht="15" customHeight="1">
      <c r="A22" s="12" t="s">
        <v>282</v>
      </c>
      <c r="B22" s="16" t="s">
        <v>283</v>
      </c>
      <c r="C22" s="90"/>
      <c r="D22" s="63"/>
      <c r="E22" s="63"/>
      <c r="F22" s="63"/>
    </row>
    <row r="23" spans="1:6" ht="15" customHeight="1">
      <c r="A23" s="17" t="s">
        <v>284</v>
      </c>
      <c r="B23" s="28" t="s">
        <v>285</v>
      </c>
      <c r="C23" s="90"/>
      <c r="D23" s="63"/>
      <c r="E23" s="63"/>
      <c r="F23" s="63"/>
    </row>
    <row r="24" spans="1:6" ht="15" customHeight="1">
      <c r="A24" s="12" t="s">
        <v>286</v>
      </c>
      <c r="B24" s="16" t="s">
        <v>287</v>
      </c>
      <c r="C24" s="90"/>
      <c r="D24" s="63"/>
      <c r="E24" s="63"/>
      <c r="F24" s="63"/>
    </row>
    <row r="25" spans="1:6" ht="15" customHeight="1">
      <c r="A25" s="12" t="s">
        <v>288</v>
      </c>
      <c r="B25" s="16" t="s">
        <v>289</v>
      </c>
      <c r="C25" s="90"/>
      <c r="D25" s="63"/>
      <c r="E25" s="63"/>
      <c r="F25" s="63"/>
    </row>
    <row r="26" spans="1:6" ht="15" customHeight="1">
      <c r="A26" s="12" t="s">
        <v>290</v>
      </c>
      <c r="B26" s="16" t="s">
        <v>291</v>
      </c>
      <c r="C26" s="90"/>
      <c r="D26" s="63"/>
      <c r="E26" s="63"/>
      <c r="F26" s="63"/>
    </row>
    <row r="27" spans="1:6" ht="15" customHeight="1">
      <c r="A27" s="12" t="s">
        <v>292</v>
      </c>
      <c r="B27" s="16" t="s">
        <v>293</v>
      </c>
      <c r="C27" s="90"/>
      <c r="D27" s="63"/>
      <c r="E27" s="63"/>
      <c r="F27" s="63"/>
    </row>
    <row r="28" spans="1:6" ht="15" customHeight="1">
      <c r="A28" s="12" t="s">
        <v>294</v>
      </c>
      <c r="B28" s="16" t="s">
        <v>295</v>
      </c>
      <c r="C28" s="90"/>
      <c r="D28" s="63"/>
      <c r="E28" s="63"/>
      <c r="F28" s="63"/>
    </row>
    <row r="29" spans="1:6" ht="15" customHeight="1">
      <c r="A29" s="12" t="s">
        <v>296</v>
      </c>
      <c r="B29" s="16" t="s">
        <v>297</v>
      </c>
      <c r="C29" s="90"/>
      <c r="D29" s="63"/>
      <c r="E29" s="63"/>
      <c r="F29" s="63"/>
    </row>
    <row r="30" spans="1:6" ht="15" customHeight="1">
      <c r="A30" s="12" t="s">
        <v>298</v>
      </c>
      <c r="B30" s="16" t="s">
        <v>299</v>
      </c>
      <c r="C30" s="90"/>
      <c r="D30" s="63"/>
      <c r="E30" s="63"/>
      <c r="F30" s="63"/>
    </row>
    <row r="31" spans="1:6" ht="15" customHeight="1">
      <c r="A31" s="12" t="s">
        <v>300</v>
      </c>
      <c r="B31" s="16" t="s">
        <v>301</v>
      </c>
      <c r="C31" s="90"/>
      <c r="D31" s="63"/>
      <c r="E31" s="63"/>
      <c r="F31" s="63"/>
    </row>
    <row r="32" spans="1:6" ht="15" customHeight="1">
      <c r="A32" s="17" t="s">
        <v>302</v>
      </c>
      <c r="B32" s="28" t="s">
        <v>303</v>
      </c>
      <c r="C32" s="90"/>
      <c r="D32" s="63"/>
      <c r="E32" s="63"/>
      <c r="F32" s="63"/>
    </row>
    <row r="33" spans="1:6" ht="15" customHeight="1">
      <c r="A33" s="12" t="s">
        <v>304</v>
      </c>
      <c r="B33" s="16" t="s">
        <v>305</v>
      </c>
      <c r="C33" s="90"/>
      <c r="D33" s="63"/>
      <c r="E33" s="63"/>
      <c r="F33" s="63"/>
    </row>
    <row r="34" spans="1:6" ht="15" customHeight="1">
      <c r="A34" s="17" t="s">
        <v>306</v>
      </c>
      <c r="B34" s="28" t="s">
        <v>307</v>
      </c>
      <c r="C34" s="90"/>
      <c r="D34" s="63"/>
      <c r="E34" s="63"/>
      <c r="F34" s="63"/>
    </row>
    <row r="35" spans="1:6" ht="15" customHeight="1">
      <c r="A35" s="19" t="s">
        <v>308</v>
      </c>
      <c r="B35" s="16" t="s">
        <v>309</v>
      </c>
      <c r="C35" s="90"/>
      <c r="D35" s="63"/>
      <c r="E35" s="63"/>
      <c r="F35" s="63"/>
    </row>
    <row r="36" spans="1:6" ht="15" customHeight="1">
      <c r="A36" s="19" t="s">
        <v>310</v>
      </c>
      <c r="B36" s="16" t="s">
        <v>311</v>
      </c>
      <c r="C36" s="90">
        <v>825000</v>
      </c>
      <c r="D36" s="63"/>
      <c r="E36" s="63"/>
      <c r="F36" s="63"/>
    </row>
    <row r="37" spans="1:6" ht="15" customHeight="1">
      <c r="A37" s="19" t="s">
        <v>312</v>
      </c>
      <c r="B37" s="16" t="s">
        <v>313</v>
      </c>
      <c r="C37" s="90"/>
      <c r="D37" s="63"/>
      <c r="E37" s="63"/>
      <c r="F37" s="63"/>
    </row>
    <row r="38" spans="1:6" ht="15" customHeight="1">
      <c r="A38" s="19" t="s">
        <v>314</v>
      </c>
      <c r="B38" s="16" t="s">
        <v>315</v>
      </c>
      <c r="C38" s="90"/>
      <c r="D38" s="63"/>
      <c r="E38" s="63"/>
      <c r="F38" s="63"/>
    </row>
    <row r="39" spans="1:6" ht="15" customHeight="1">
      <c r="A39" s="19" t="s">
        <v>316</v>
      </c>
      <c r="B39" s="16" t="s">
        <v>317</v>
      </c>
      <c r="C39" s="90"/>
      <c r="D39" s="63"/>
      <c r="E39" s="63"/>
      <c r="F39" s="63"/>
    </row>
    <row r="40" spans="1:6" ht="15" customHeight="1">
      <c r="A40" s="19" t="s">
        <v>318</v>
      </c>
      <c r="B40" s="16" t="s">
        <v>319</v>
      </c>
      <c r="C40" s="90"/>
      <c r="D40" s="63"/>
      <c r="E40" s="63"/>
      <c r="F40" s="63"/>
    </row>
    <row r="41" spans="1:6" ht="15" customHeight="1">
      <c r="A41" s="19" t="s">
        <v>320</v>
      </c>
      <c r="B41" s="16" t="s">
        <v>321</v>
      </c>
      <c r="C41" s="90"/>
      <c r="D41" s="63"/>
      <c r="E41" s="63"/>
      <c r="F41" s="63"/>
    </row>
    <row r="42" spans="1:6" ht="15" customHeight="1">
      <c r="A42" s="19" t="s">
        <v>322</v>
      </c>
      <c r="B42" s="16" t="s">
        <v>323</v>
      </c>
      <c r="C42" s="90"/>
      <c r="D42" s="63"/>
      <c r="E42" s="63"/>
      <c r="F42" s="63"/>
    </row>
    <row r="43" spans="1:6" ht="15" customHeight="1">
      <c r="A43" s="19" t="s">
        <v>324</v>
      </c>
      <c r="B43" s="16" t="s">
        <v>325</v>
      </c>
      <c r="C43" s="90"/>
      <c r="D43" s="63"/>
      <c r="E43" s="63"/>
      <c r="F43" s="63"/>
    </row>
    <row r="44" spans="1:6" ht="15" customHeight="1">
      <c r="A44" s="19" t="s">
        <v>328</v>
      </c>
      <c r="B44" s="16" t="s">
        <v>327</v>
      </c>
      <c r="C44" s="90"/>
      <c r="D44" s="63"/>
      <c r="E44" s="63"/>
      <c r="F44" s="63"/>
    </row>
    <row r="45" spans="1:6" ht="15" customHeight="1">
      <c r="A45" s="21" t="s">
        <v>330</v>
      </c>
      <c r="B45" s="28" t="s">
        <v>331</v>
      </c>
      <c r="C45" s="90">
        <v>825000</v>
      </c>
      <c r="D45" s="63"/>
      <c r="E45" s="63"/>
      <c r="F45" s="63"/>
    </row>
    <row r="46" spans="1:6" ht="15" customHeight="1">
      <c r="A46" s="19" t="s">
        <v>344</v>
      </c>
      <c r="B46" s="16" t="s">
        <v>345</v>
      </c>
      <c r="C46" s="90"/>
      <c r="D46" s="63"/>
      <c r="E46" s="63"/>
      <c r="F46" s="63"/>
    </row>
    <row r="47" spans="1:6" ht="15" customHeight="1">
      <c r="A47" s="12" t="s">
        <v>346</v>
      </c>
      <c r="B47" s="16" t="s">
        <v>347</v>
      </c>
      <c r="C47" s="63"/>
      <c r="D47" s="63"/>
      <c r="E47" s="63"/>
      <c r="F47" s="63"/>
    </row>
    <row r="48" spans="1:6" ht="15" customHeight="1">
      <c r="A48" s="19" t="s">
        <v>348</v>
      </c>
      <c r="B48" s="16" t="s">
        <v>349</v>
      </c>
      <c r="C48" s="63"/>
      <c r="D48" s="63"/>
      <c r="E48" s="63"/>
      <c r="F48" s="63"/>
    </row>
    <row r="49" spans="1:6" ht="15" customHeight="1">
      <c r="A49" s="17" t="s">
        <v>350</v>
      </c>
      <c r="B49" s="28" t="s">
        <v>351</v>
      </c>
      <c r="C49" s="63"/>
      <c r="D49" s="63"/>
      <c r="E49" s="63"/>
      <c r="F49" s="63"/>
    </row>
    <row r="50" spans="1:6" ht="15" customHeight="1">
      <c r="A50" s="57" t="s">
        <v>145</v>
      </c>
      <c r="B50" s="64"/>
      <c r="C50" s="56">
        <f>C20</f>
        <v>6483674</v>
      </c>
      <c r="D50" s="56"/>
      <c r="E50" s="56"/>
      <c r="F50" s="56">
        <f>F20</f>
        <v>6483674</v>
      </c>
    </row>
    <row r="51" spans="1:6" ht="15" customHeight="1">
      <c r="A51" s="12" t="s">
        <v>268</v>
      </c>
      <c r="B51" s="16" t="s">
        <v>269</v>
      </c>
      <c r="C51" s="63"/>
      <c r="D51" s="63"/>
      <c r="E51" s="63"/>
      <c r="F51" s="63"/>
    </row>
    <row r="52" spans="1:6" ht="15" customHeight="1">
      <c r="A52" s="12" t="s">
        <v>270</v>
      </c>
      <c r="B52" s="16" t="s">
        <v>271</v>
      </c>
      <c r="C52" s="63"/>
      <c r="D52" s="63"/>
      <c r="E52" s="63"/>
      <c r="F52" s="63"/>
    </row>
    <row r="53" spans="1:6" ht="15" customHeight="1">
      <c r="A53" s="12" t="s">
        <v>272</v>
      </c>
      <c r="B53" s="16" t="s">
        <v>273</v>
      </c>
      <c r="C53" s="63"/>
      <c r="D53" s="63"/>
      <c r="E53" s="63"/>
      <c r="F53" s="63"/>
    </row>
    <row r="54" spans="1:6" ht="15" customHeight="1">
      <c r="A54" s="12" t="s">
        <v>274</v>
      </c>
      <c r="B54" s="16" t="s">
        <v>275</v>
      </c>
      <c r="C54" s="63"/>
      <c r="D54" s="63"/>
      <c r="E54" s="63"/>
      <c r="F54" s="63"/>
    </row>
    <row r="55" spans="1:6" ht="15" customHeight="1">
      <c r="A55" s="12" t="s">
        <v>276</v>
      </c>
      <c r="B55" s="16" t="s">
        <v>277</v>
      </c>
      <c r="C55" s="63"/>
      <c r="D55" s="63"/>
      <c r="E55" s="63"/>
      <c r="F55" s="63"/>
    </row>
    <row r="56" spans="1:6" ht="15" customHeight="1">
      <c r="A56" s="17" t="s">
        <v>278</v>
      </c>
      <c r="B56" s="28" t="s">
        <v>279</v>
      </c>
      <c r="C56" s="63"/>
      <c r="D56" s="63"/>
      <c r="E56" s="63"/>
      <c r="F56" s="63"/>
    </row>
    <row r="57" spans="1:6" ht="15" customHeight="1">
      <c r="A57" s="19" t="s">
        <v>332</v>
      </c>
      <c r="B57" s="16" t="s">
        <v>333</v>
      </c>
      <c r="C57" s="63"/>
      <c r="D57" s="63"/>
      <c r="E57" s="63"/>
      <c r="F57" s="63"/>
    </row>
    <row r="58" spans="1:6" ht="15" customHeight="1">
      <c r="A58" s="19" t="s">
        <v>334</v>
      </c>
      <c r="B58" s="16" t="s">
        <v>335</v>
      </c>
      <c r="C58" s="63"/>
      <c r="D58" s="63"/>
      <c r="E58" s="63"/>
      <c r="F58" s="63"/>
    </row>
    <row r="59" spans="1:6" ht="15" customHeight="1">
      <c r="A59" s="19" t="s">
        <v>336</v>
      </c>
      <c r="B59" s="16" t="s">
        <v>337</v>
      </c>
      <c r="C59" s="63"/>
      <c r="D59" s="63"/>
      <c r="E59" s="63"/>
      <c r="F59" s="63"/>
    </row>
    <row r="60" spans="1:6" ht="15" customHeight="1">
      <c r="A60" s="19" t="s">
        <v>338</v>
      </c>
      <c r="B60" s="16" t="s">
        <v>339</v>
      </c>
      <c r="C60" s="63"/>
      <c r="D60" s="63"/>
      <c r="E60" s="63"/>
      <c r="F60" s="63"/>
    </row>
    <row r="61" spans="1:6" ht="15" customHeight="1">
      <c r="A61" s="19" t="s">
        <v>340</v>
      </c>
      <c r="B61" s="16" t="s">
        <v>341</v>
      </c>
      <c r="C61" s="63"/>
      <c r="D61" s="63"/>
      <c r="E61" s="63"/>
      <c r="F61" s="63"/>
    </row>
    <row r="62" spans="1:6" ht="15" customHeight="1">
      <c r="A62" s="17" t="s">
        <v>342</v>
      </c>
      <c r="B62" s="28" t="s">
        <v>343</v>
      </c>
      <c r="C62" s="63"/>
      <c r="D62" s="63"/>
      <c r="E62" s="63"/>
      <c r="F62" s="63"/>
    </row>
    <row r="63" spans="1:6" ht="15" customHeight="1">
      <c r="A63" s="19" t="s">
        <v>352</v>
      </c>
      <c r="B63" s="16" t="s">
        <v>353</v>
      </c>
      <c r="C63" s="63"/>
      <c r="D63" s="63"/>
      <c r="E63" s="63"/>
      <c r="F63" s="63"/>
    </row>
    <row r="64" spans="1:6" ht="15" customHeight="1">
      <c r="A64" s="12" t="s">
        <v>354</v>
      </c>
      <c r="B64" s="16" t="s">
        <v>355</v>
      </c>
      <c r="C64" s="63"/>
      <c r="D64" s="63"/>
      <c r="E64" s="63"/>
      <c r="F64" s="63"/>
    </row>
    <row r="65" spans="1:6" ht="15" customHeight="1">
      <c r="A65" s="19" t="s">
        <v>356</v>
      </c>
      <c r="B65" s="16" t="s">
        <v>357</v>
      </c>
      <c r="C65" s="63"/>
      <c r="D65" s="63"/>
      <c r="E65" s="63"/>
      <c r="F65" s="63"/>
    </row>
    <row r="66" spans="1:6" ht="15" customHeight="1">
      <c r="A66" s="17" t="s">
        <v>358</v>
      </c>
      <c r="B66" s="28" t="s">
        <v>359</v>
      </c>
      <c r="C66" s="63"/>
      <c r="D66" s="63"/>
      <c r="E66" s="63"/>
      <c r="F66" s="63"/>
    </row>
    <row r="67" spans="1:6" ht="15" customHeight="1">
      <c r="A67" s="57" t="s">
        <v>419</v>
      </c>
      <c r="B67" s="64"/>
      <c r="C67" s="63"/>
      <c r="D67" s="63"/>
      <c r="E67" s="63"/>
      <c r="F67" s="63"/>
    </row>
    <row r="68" spans="1:6">
      <c r="A68" s="49" t="s">
        <v>360</v>
      </c>
      <c r="B68" s="29" t="s">
        <v>361</v>
      </c>
      <c r="C68" s="56">
        <f>SUM(C20+C34++C45+C49+C56+C62+C66)</f>
        <v>7308674</v>
      </c>
      <c r="D68" s="56">
        <f>SUM(D20+D34++D45+D49+D56+D62+D66)</f>
        <v>0</v>
      </c>
      <c r="E68" s="56">
        <f>SUM(E20+E34++E45+E49+E56+E62+E66)</f>
        <v>0</v>
      </c>
      <c r="F68" s="56">
        <f>SUM(F20+F34++F45+F49+F56+F62+F66)</f>
        <v>6483674</v>
      </c>
    </row>
    <row r="69" spans="1:6">
      <c r="A69" s="50" t="s">
        <v>362</v>
      </c>
      <c r="B69" s="51"/>
      <c r="C69" s="63"/>
      <c r="D69" s="63"/>
      <c r="E69" s="63"/>
      <c r="F69" s="63"/>
    </row>
    <row r="70" spans="1:6">
      <c r="A70" s="50" t="s">
        <v>363</v>
      </c>
      <c r="B70" s="51"/>
      <c r="C70" s="63"/>
      <c r="D70" s="63"/>
      <c r="E70" s="63"/>
      <c r="F70" s="63"/>
    </row>
    <row r="71" spans="1:6">
      <c r="A71" s="35" t="s">
        <v>364</v>
      </c>
      <c r="B71" s="12" t="s">
        <v>365</v>
      </c>
      <c r="C71" s="63"/>
      <c r="D71" s="63"/>
      <c r="E71" s="63"/>
      <c r="F71" s="63"/>
    </row>
    <row r="72" spans="1:6">
      <c r="A72" s="19" t="s">
        <v>366</v>
      </c>
      <c r="B72" s="12" t="s">
        <v>367</v>
      </c>
      <c r="C72" s="63"/>
      <c r="D72" s="63"/>
      <c r="E72" s="63"/>
      <c r="F72" s="63"/>
    </row>
    <row r="73" spans="1:6">
      <c r="A73" s="35" t="s">
        <v>368</v>
      </c>
      <c r="B73" s="12" t="s">
        <v>369</v>
      </c>
      <c r="C73" s="63"/>
      <c r="D73" s="63"/>
      <c r="E73" s="63"/>
      <c r="F73" s="63"/>
    </row>
    <row r="74" spans="1:6">
      <c r="A74" s="21" t="s">
        <v>370</v>
      </c>
      <c r="B74" s="17" t="s">
        <v>371</v>
      </c>
      <c r="C74" s="63"/>
      <c r="D74" s="63"/>
      <c r="E74" s="63"/>
      <c r="F74" s="63"/>
    </row>
    <row r="75" spans="1:6">
      <c r="A75" s="19" t="s">
        <v>372</v>
      </c>
      <c r="B75" s="12" t="s">
        <v>373</v>
      </c>
      <c r="C75" s="63"/>
      <c r="D75" s="63"/>
      <c r="E75" s="63"/>
      <c r="F75" s="63"/>
    </row>
    <row r="76" spans="1:6">
      <c r="A76" s="35" t="s">
        <v>374</v>
      </c>
      <c r="B76" s="12" t="s">
        <v>375</v>
      </c>
      <c r="C76" s="63"/>
      <c r="D76" s="63"/>
      <c r="E76" s="63"/>
      <c r="F76" s="63"/>
    </row>
    <row r="77" spans="1:6">
      <c r="A77" s="19" t="s">
        <v>376</v>
      </c>
      <c r="B77" s="12" t="s">
        <v>377</v>
      </c>
      <c r="C77" s="63"/>
      <c r="D77" s="63"/>
      <c r="E77" s="63"/>
      <c r="F77" s="63"/>
    </row>
    <row r="78" spans="1:6">
      <c r="A78" s="35" t="s">
        <v>378</v>
      </c>
      <c r="B78" s="12" t="s">
        <v>379</v>
      </c>
      <c r="C78" s="63"/>
      <c r="D78" s="63"/>
      <c r="E78" s="63"/>
      <c r="F78" s="63"/>
    </row>
    <row r="79" spans="1:6">
      <c r="A79" s="39" t="s">
        <v>380</v>
      </c>
      <c r="B79" s="17" t="s">
        <v>381</v>
      </c>
      <c r="C79" s="63"/>
      <c r="D79" s="63"/>
      <c r="E79" s="63"/>
      <c r="F79" s="63"/>
    </row>
    <row r="80" spans="1:6">
      <c r="A80" s="12" t="s">
        <v>382</v>
      </c>
      <c r="B80" s="12" t="s">
        <v>383</v>
      </c>
      <c r="C80" s="54">
        <v>510626</v>
      </c>
      <c r="D80" s="54"/>
      <c r="E80" s="54"/>
      <c r="F80" s="54">
        <f>SUM(C80:E80)</f>
        <v>510626</v>
      </c>
    </row>
    <row r="81" spans="1:6">
      <c r="A81" s="12" t="s">
        <v>384</v>
      </c>
      <c r="B81" s="12" t="s">
        <v>383</v>
      </c>
      <c r="C81" s="54"/>
      <c r="D81" s="54"/>
      <c r="E81" s="54"/>
      <c r="F81" s="54"/>
    </row>
    <row r="82" spans="1:6">
      <c r="A82" s="12" t="s">
        <v>385</v>
      </c>
      <c r="B82" s="12" t="s">
        <v>386</v>
      </c>
      <c r="C82" s="54"/>
      <c r="D82" s="54"/>
      <c r="E82" s="54"/>
      <c r="F82" s="54"/>
    </row>
    <row r="83" spans="1:6">
      <c r="A83" s="12" t="s">
        <v>387</v>
      </c>
      <c r="B83" s="12" t="s">
        <v>386</v>
      </c>
      <c r="C83" s="54"/>
      <c r="D83" s="54"/>
      <c r="E83" s="54"/>
      <c r="F83" s="54"/>
    </row>
    <row r="84" spans="1:6">
      <c r="A84" s="17" t="s">
        <v>388</v>
      </c>
      <c r="B84" s="17" t="s">
        <v>389</v>
      </c>
      <c r="C84" s="56">
        <v>510626</v>
      </c>
      <c r="D84" s="56"/>
      <c r="E84" s="56"/>
      <c r="F84" s="56">
        <v>510626</v>
      </c>
    </row>
    <row r="85" spans="1:6">
      <c r="A85" s="35" t="s">
        <v>390</v>
      </c>
      <c r="B85" s="12" t="s">
        <v>391</v>
      </c>
      <c r="C85" s="54"/>
      <c r="D85" s="54"/>
      <c r="E85" s="54"/>
      <c r="F85" s="54"/>
    </row>
    <row r="86" spans="1:6">
      <c r="A86" s="35" t="s">
        <v>392</v>
      </c>
      <c r="B86" s="12" t="s">
        <v>393</v>
      </c>
      <c r="C86" s="54"/>
      <c r="D86" s="54"/>
      <c r="E86" s="54"/>
      <c r="F86" s="54"/>
    </row>
    <row r="87" spans="1:6">
      <c r="A87" s="35" t="s">
        <v>394</v>
      </c>
      <c r="B87" s="12" t="s">
        <v>395</v>
      </c>
      <c r="C87" s="54">
        <v>66880258</v>
      </c>
      <c r="D87" s="54"/>
      <c r="E87" s="54"/>
      <c r="F87" s="54">
        <f>SUM(C87:E87)</f>
        <v>66880258</v>
      </c>
    </row>
    <row r="88" spans="1:6">
      <c r="A88" s="35" t="s">
        <v>396</v>
      </c>
      <c r="B88" s="12" t="s">
        <v>397</v>
      </c>
      <c r="C88" s="54"/>
      <c r="D88" s="54"/>
      <c r="E88" s="54"/>
      <c r="F88" s="54"/>
    </row>
    <row r="89" spans="1:6">
      <c r="A89" s="19" t="s">
        <v>398</v>
      </c>
      <c r="B89" s="12" t="s">
        <v>399</v>
      </c>
      <c r="C89" s="54"/>
      <c r="D89" s="54"/>
      <c r="E89" s="54"/>
      <c r="F89" s="54"/>
    </row>
    <row r="90" spans="1:6">
      <c r="A90" s="21" t="s">
        <v>400</v>
      </c>
      <c r="B90" s="17" t="s">
        <v>401</v>
      </c>
      <c r="C90" s="56">
        <f>SUM(C84+C87)</f>
        <v>67390884</v>
      </c>
      <c r="D90" s="56">
        <f>SUM(D84)</f>
        <v>0</v>
      </c>
      <c r="E90" s="56"/>
      <c r="F90" s="56">
        <f>SUM(C90:E90)</f>
        <v>67390884</v>
      </c>
    </row>
    <row r="91" spans="1:6">
      <c r="A91" s="19" t="s">
        <v>402</v>
      </c>
      <c r="B91" s="12" t="s">
        <v>403</v>
      </c>
      <c r="C91" s="54"/>
      <c r="D91" s="54"/>
      <c r="E91" s="54"/>
      <c r="F91" s="54"/>
    </row>
    <row r="92" spans="1:6">
      <c r="A92" s="19" t="s">
        <v>404</v>
      </c>
      <c r="B92" s="12" t="s">
        <v>405</v>
      </c>
      <c r="C92" s="54"/>
      <c r="D92" s="54"/>
      <c r="E92" s="54"/>
      <c r="F92" s="54"/>
    </row>
    <row r="93" spans="1:6">
      <c r="A93" s="35" t="s">
        <v>406</v>
      </c>
      <c r="B93" s="12" t="s">
        <v>407</v>
      </c>
      <c r="C93" s="54"/>
      <c r="D93" s="54"/>
      <c r="E93" s="54"/>
      <c r="F93" s="54"/>
    </row>
    <row r="94" spans="1:6">
      <c r="A94" s="35" t="s">
        <v>408</v>
      </c>
      <c r="B94" s="12" t="s">
        <v>409</v>
      </c>
      <c r="C94" s="54"/>
      <c r="D94" s="54"/>
      <c r="E94" s="54"/>
      <c r="F94" s="54"/>
    </row>
    <row r="95" spans="1:6">
      <c r="A95" s="39" t="s">
        <v>410</v>
      </c>
      <c r="B95" s="17" t="s">
        <v>411</v>
      </c>
      <c r="C95" s="54"/>
      <c r="D95" s="54"/>
      <c r="E95" s="54"/>
      <c r="F95" s="54"/>
    </row>
    <row r="96" spans="1:6">
      <c r="A96" s="21" t="s">
        <v>412</v>
      </c>
      <c r="B96" s="17" t="s">
        <v>413</v>
      </c>
      <c r="C96" s="54"/>
      <c r="D96" s="54"/>
      <c r="E96" s="54"/>
      <c r="F96" s="54"/>
    </row>
    <row r="97" spans="1:6">
      <c r="A97" s="42" t="s">
        <v>414</v>
      </c>
      <c r="B97" s="43" t="s">
        <v>415</v>
      </c>
      <c r="C97" s="56">
        <f>SUM(C84+C87)</f>
        <v>67390884</v>
      </c>
      <c r="D97" s="56">
        <f>SUM(D84)</f>
        <v>0</v>
      </c>
      <c r="E97" s="56"/>
      <c r="F97" s="56">
        <f>SUM(C97:E97)</f>
        <v>67390884</v>
      </c>
    </row>
    <row r="98" spans="1:6">
      <c r="A98" s="44" t="s">
        <v>416</v>
      </c>
      <c r="B98" s="45"/>
      <c r="C98" s="56">
        <f>SUM(C97+C68)</f>
        <v>74699558</v>
      </c>
      <c r="D98" s="56">
        <f>SUM(D68+D97)</f>
        <v>0</v>
      </c>
      <c r="E98" s="56"/>
      <c r="F98" s="56">
        <f>SUM(C98:E98)</f>
        <v>74699558</v>
      </c>
    </row>
  </sheetData>
  <mergeCells count="4">
    <mergeCell ref="A1:F1"/>
    <mergeCell ref="A2:F2"/>
    <mergeCell ref="A3:F3"/>
    <mergeCell ref="A4:F4"/>
  </mergeCells>
  <pageMargins left="0.31496062992125984" right="0.31496062992125984" top="0.35433070866141736" bottom="0.35433070866141736" header="0.31496062992125984" footer="0.31496062992125984"/>
  <pageSetup paperSize="9" scale="7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123"/>
  <sheetViews>
    <sheetView showWhiteSpace="0" zoomScaleNormal="100" workbookViewId="0">
      <selection activeCell="A3" sqref="A3:F3"/>
    </sheetView>
  </sheetViews>
  <sheetFormatPr defaultRowHeight="15.75"/>
  <cols>
    <col min="1" max="1" width="105.140625" style="1" customWidth="1"/>
    <col min="2" max="2" width="9.140625" style="1"/>
    <col min="3" max="3" width="19" style="2" customWidth="1"/>
    <col min="4" max="4" width="20.140625" style="2" customWidth="1"/>
    <col min="5" max="5" width="18.85546875" style="2" customWidth="1"/>
    <col min="6" max="6" width="18.7109375" style="2" customWidth="1"/>
    <col min="7" max="256" width="9.140625" style="1"/>
    <col min="257" max="257" width="105.140625" style="1" customWidth="1"/>
    <col min="258" max="258" width="9.140625" style="1"/>
    <col min="259" max="259" width="19" style="1" customWidth="1"/>
    <col min="260" max="260" width="20.140625" style="1" customWidth="1"/>
    <col min="261" max="261" width="18.85546875" style="1" customWidth="1"/>
    <col min="262" max="262" width="18.7109375" style="1" customWidth="1"/>
    <col min="263" max="512" width="9.140625" style="1"/>
    <col min="513" max="513" width="105.140625" style="1" customWidth="1"/>
    <col min="514" max="514" width="9.140625" style="1"/>
    <col min="515" max="515" width="19" style="1" customWidth="1"/>
    <col min="516" max="516" width="20.140625" style="1" customWidth="1"/>
    <col min="517" max="517" width="18.85546875" style="1" customWidth="1"/>
    <col min="518" max="518" width="18.7109375" style="1" customWidth="1"/>
    <col min="519" max="768" width="9.140625" style="1"/>
    <col min="769" max="769" width="105.140625" style="1" customWidth="1"/>
    <col min="770" max="770" width="9.140625" style="1"/>
    <col min="771" max="771" width="19" style="1" customWidth="1"/>
    <col min="772" max="772" width="20.140625" style="1" customWidth="1"/>
    <col min="773" max="773" width="18.85546875" style="1" customWidth="1"/>
    <col min="774" max="774" width="18.7109375" style="1" customWidth="1"/>
    <col min="775" max="1024" width="9.140625" style="1"/>
    <col min="1025" max="1025" width="105.140625" style="1" customWidth="1"/>
    <col min="1026" max="1026" width="9.140625" style="1"/>
    <col min="1027" max="1027" width="19" style="1" customWidth="1"/>
    <col min="1028" max="1028" width="20.140625" style="1" customWidth="1"/>
    <col min="1029" max="1029" width="18.85546875" style="1" customWidth="1"/>
    <col min="1030" max="1030" width="18.7109375" style="1" customWidth="1"/>
    <col min="1031" max="1280" width="9.140625" style="1"/>
    <col min="1281" max="1281" width="105.140625" style="1" customWidth="1"/>
    <col min="1282" max="1282" width="9.140625" style="1"/>
    <col min="1283" max="1283" width="19" style="1" customWidth="1"/>
    <col min="1284" max="1284" width="20.140625" style="1" customWidth="1"/>
    <col min="1285" max="1285" width="18.85546875" style="1" customWidth="1"/>
    <col min="1286" max="1286" width="18.7109375" style="1" customWidth="1"/>
    <col min="1287" max="1536" width="9.140625" style="1"/>
    <col min="1537" max="1537" width="105.140625" style="1" customWidth="1"/>
    <col min="1538" max="1538" width="9.140625" style="1"/>
    <col min="1539" max="1539" width="19" style="1" customWidth="1"/>
    <col min="1540" max="1540" width="20.140625" style="1" customWidth="1"/>
    <col min="1541" max="1541" width="18.85546875" style="1" customWidth="1"/>
    <col min="1542" max="1542" width="18.7109375" style="1" customWidth="1"/>
    <col min="1543" max="1792" width="9.140625" style="1"/>
    <col min="1793" max="1793" width="105.140625" style="1" customWidth="1"/>
    <col min="1794" max="1794" width="9.140625" style="1"/>
    <col min="1795" max="1795" width="19" style="1" customWidth="1"/>
    <col min="1796" max="1796" width="20.140625" style="1" customWidth="1"/>
    <col min="1797" max="1797" width="18.85546875" style="1" customWidth="1"/>
    <col min="1798" max="1798" width="18.7109375" style="1" customWidth="1"/>
    <col min="1799" max="2048" width="9.140625" style="1"/>
    <col min="2049" max="2049" width="105.140625" style="1" customWidth="1"/>
    <col min="2050" max="2050" width="9.140625" style="1"/>
    <col min="2051" max="2051" width="19" style="1" customWidth="1"/>
    <col min="2052" max="2052" width="20.140625" style="1" customWidth="1"/>
    <col min="2053" max="2053" width="18.85546875" style="1" customWidth="1"/>
    <col min="2054" max="2054" width="18.7109375" style="1" customWidth="1"/>
    <col min="2055" max="2304" width="9.140625" style="1"/>
    <col min="2305" max="2305" width="105.140625" style="1" customWidth="1"/>
    <col min="2306" max="2306" width="9.140625" style="1"/>
    <col min="2307" max="2307" width="19" style="1" customWidth="1"/>
    <col min="2308" max="2308" width="20.140625" style="1" customWidth="1"/>
    <col min="2309" max="2309" width="18.85546875" style="1" customWidth="1"/>
    <col min="2310" max="2310" width="18.7109375" style="1" customWidth="1"/>
    <col min="2311" max="2560" width="9.140625" style="1"/>
    <col min="2561" max="2561" width="105.140625" style="1" customWidth="1"/>
    <col min="2562" max="2562" width="9.140625" style="1"/>
    <col min="2563" max="2563" width="19" style="1" customWidth="1"/>
    <col min="2564" max="2564" width="20.140625" style="1" customWidth="1"/>
    <col min="2565" max="2565" width="18.85546875" style="1" customWidth="1"/>
    <col min="2566" max="2566" width="18.7109375" style="1" customWidth="1"/>
    <col min="2567" max="2816" width="9.140625" style="1"/>
    <col min="2817" max="2817" width="105.140625" style="1" customWidth="1"/>
    <col min="2818" max="2818" width="9.140625" style="1"/>
    <col min="2819" max="2819" width="19" style="1" customWidth="1"/>
    <col min="2820" max="2820" width="20.140625" style="1" customWidth="1"/>
    <col min="2821" max="2821" width="18.85546875" style="1" customWidth="1"/>
    <col min="2822" max="2822" width="18.7109375" style="1" customWidth="1"/>
    <col min="2823" max="3072" width="9.140625" style="1"/>
    <col min="3073" max="3073" width="105.140625" style="1" customWidth="1"/>
    <col min="3074" max="3074" width="9.140625" style="1"/>
    <col min="3075" max="3075" width="19" style="1" customWidth="1"/>
    <col min="3076" max="3076" width="20.140625" style="1" customWidth="1"/>
    <col min="3077" max="3077" width="18.85546875" style="1" customWidth="1"/>
    <col min="3078" max="3078" width="18.7109375" style="1" customWidth="1"/>
    <col min="3079" max="3328" width="9.140625" style="1"/>
    <col min="3329" max="3329" width="105.140625" style="1" customWidth="1"/>
    <col min="3330" max="3330" width="9.140625" style="1"/>
    <col min="3331" max="3331" width="19" style="1" customWidth="1"/>
    <col min="3332" max="3332" width="20.140625" style="1" customWidth="1"/>
    <col min="3333" max="3333" width="18.85546875" style="1" customWidth="1"/>
    <col min="3334" max="3334" width="18.7109375" style="1" customWidth="1"/>
    <col min="3335" max="3584" width="9.140625" style="1"/>
    <col min="3585" max="3585" width="105.140625" style="1" customWidth="1"/>
    <col min="3586" max="3586" width="9.140625" style="1"/>
    <col min="3587" max="3587" width="19" style="1" customWidth="1"/>
    <col min="3588" max="3588" width="20.140625" style="1" customWidth="1"/>
    <col min="3589" max="3589" width="18.85546875" style="1" customWidth="1"/>
    <col min="3590" max="3590" width="18.7109375" style="1" customWidth="1"/>
    <col min="3591" max="3840" width="9.140625" style="1"/>
    <col min="3841" max="3841" width="105.140625" style="1" customWidth="1"/>
    <col min="3842" max="3842" width="9.140625" style="1"/>
    <col min="3843" max="3843" width="19" style="1" customWidth="1"/>
    <col min="3844" max="3844" width="20.140625" style="1" customWidth="1"/>
    <col min="3845" max="3845" width="18.85546875" style="1" customWidth="1"/>
    <col min="3846" max="3846" width="18.7109375" style="1" customWidth="1"/>
    <col min="3847" max="4096" width="9.140625" style="1"/>
    <col min="4097" max="4097" width="105.140625" style="1" customWidth="1"/>
    <col min="4098" max="4098" width="9.140625" style="1"/>
    <col min="4099" max="4099" width="19" style="1" customWidth="1"/>
    <col min="4100" max="4100" width="20.140625" style="1" customWidth="1"/>
    <col min="4101" max="4101" width="18.85546875" style="1" customWidth="1"/>
    <col min="4102" max="4102" width="18.7109375" style="1" customWidth="1"/>
    <col min="4103" max="4352" width="9.140625" style="1"/>
    <col min="4353" max="4353" width="105.140625" style="1" customWidth="1"/>
    <col min="4354" max="4354" width="9.140625" style="1"/>
    <col min="4355" max="4355" width="19" style="1" customWidth="1"/>
    <col min="4356" max="4356" width="20.140625" style="1" customWidth="1"/>
    <col min="4357" max="4357" width="18.85546875" style="1" customWidth="1"/>
    <col min="4358" max="4358" width="18.7109375" style="1" customWidth="1"/>
    <col min="4359" max="4608" width="9.140625" style="1"/>
    <col min="4609" max="4609" width="105.140625" style="1" customWidth="1"/>
    <col min="4610" max="4610" width="9.140625" style="1"/>
    <col min="4611" max="4611" width="19" style="1" customWidth="1"/>
    <col min="4612" max="4612" width="20.140625" style="1" customWidth="1"/>
    <col min="4613" max="4613" width="18.85546875" style="1" customWidth="1"/>
    <col min="4614" max="4614" width="18.7109375" style="1" customWidth="1"/>
    <col min="4615" max="4864" width="9.140625" style="1"/>
    <col min="4865" max="4865" width="105.140625" style="1" customWidth="1"/>
    <col min="4866" max="4866" width="9.140625" style="1"/>
    <col min="4867" max="4867" width="19" style="1" customWidth="1"/>
    <col min="4868" max="4868" width="20.140625" style="1" customWidth="1"/>
    <col min="4869" max="4869" width="18.85546875" style="1" customWidth="1"/>
    <col min="4870" max="4870" width="18.7109375" style="1" customWidth="1"/>
    <col min="4871" max="5120" width="9.140625" style="1"/>
    <col min="5121" max="5121" width="105.140625" style="1" customWidth="1"/>
    <col min="5122" max="5122" width="9.140625" style="1"/>
    <col min="5123" max="5123" width="19" style="1" customWidth="1"/>
    <col min="5124" max="5124" width="20.140625" style="1" customWidth="1"/>
    <col min="5125" max="5125" width="18.85546875" style="1" customWidth="1"/>
    <col min="5126" max="5126" width="18.7109375" style="1" customWidth="1"/>
    <col min="5127" max="5376" width="9.140625" style="1"/>
    <col min="5377" max="5377" width="105.140625" style="1" customWidth="1"/>
    <col min="5378" max="5378" width="9.140625" style="1"/>
    <col min="5379" max="5379" width="19" style="1" customWidth="1"/>
    <col min="5380" max="5380" width="20.140625" style="1" customWidth="1"/>
    <col min="5381" max="5381" width="18.85546875" style="1" customWidth="1"/>
    <col min="5382" max="5382" width="18.7109375" style="1" customWidth="1"/>
    <col min="5383" max="5632" width="9.140625" style="1"/>
    <col min="5633" max="5633" width="105.140625" style="1" customWidth="1"/>
    <col min="5634" max="5634" width="9.140625" style="1"/>
    <col min="5635" max="5635" width="19" style="1" customWidth="1"/>
    <col min="5636" max="5636" width="20.140625" style="1" customWidth="1"/>
    <col min="5637" max="5637" width="18.85546875" style="1" customWidth="1"/>
    <col min="5638" max="5638" width="18.7109375" style="1" customWidth="1"/>
    <col min="5639" max="5888" width="9.140625" style="1"/>
    <col min="5889" max="5889" width="105.140625" style="1" customWidth="1"/>
    <col min="5890" max="5890" width="9.140625" style="1"/>
    <col min="5891" max="5891" width="19" style="1" customWidth="1"/>
    <col min="5892" max="5892" width="20.140625" style="1" customWidth="1"/>
    <col min="5893" max="5893" width="18.85546875" style="1" customWidth="1"/>
    <col min="5894" max="5894" width="18.7109375" style="1" customWidth="1"/>
    <col min="5895" max="6144" width="9.140625" style="1"/>
    <col min="6145" max="6145" width="105.140625" style="1" customWidth="1"/>
    <col min="6146" max="6146" width="9.140625" style="1"/>
    <col min="6147" max="6147" width="19" style="1" customWidth="1"/>
    <col min="6148" max="6148" width="20.140625" style="1" customWidth="1"/>
    <col min="6149" max="6149" width="18.85546875" style="1" customWidth="1"/>
    <col min="6150" max="6150" width="18.7109375" style="1" customWidth="1"/>
    <col min="6151" max="6400" width="9.140625" style="1"/>
    <col min="6401" max="6401" width="105.140625" style="1" customWidth="1"/>
    <col min="6402" max="6402" width="9.140625" style="1"/>
    <col min="6403" max="6403" width="19" style="1" customWidth="1"/>
    <col min="6404" max="6404" width="20.140625" style="1" customWidth="1"/>
    <col min="6405" max="6405" width="18.85546875" style="1" customWidth="1"/>
    <col min="6406" max="6406" width="18.7109375" style="1" customWidth="1"/>
    <col min="6407" max="6656" width="9.140625" style="1"/>
    <col min="6657" max="6657" width="105.140625" style="1" customWidth="1"/>
    <col min="6658" max="6658" width="9.140625" style="1"/>
    <col min="6659" max="6659" width="19" style="1" customWidth="1"/>
    <col min="6660" max="6660" width="20.140625" style="1" customWidth="1"/>
    <col min="6661" max="6661" width="18.85546875" style="1" customWidth="1"/>
    <col min="6662" max="6662" width="18.7109375" style="1" customWidth="1"/>
    <col min="6663" max="6912" width="9.140625" style="1"/>
    <col min="6913" max="6913" width="105.140625" style="1" customWidth="1"/>
    <col min="6914" max="6914" width="9.140625" style="1"/>
    <col min="6915" max="6915" width="19" style="1" customWidth="1"/>
    <col min="6916" max="6916" width="20.140625" style="1" customWidth="1"/>
    <col min="6917" max="6917" width="18.85546875" style="1" customWidth="1"/>
    <col min="6918" max="6918" width="18.7109375" style="1" customWidth="1"/>
    <col min="6919" max="7168" width="9.140625" style="1"/>
    <col min="7169" max="7169" width="105.140625" style="1" customWidth="1"/>
    <col min="7170" max="7170" width="9.140625" style="1"/>
    <col min="7171" max="7171" width="19" style="1" customWidth="1"/>
    <col min="7172" max="7172" width="20.140625" style="1" customWidth="1"/>
    <col min="7173" max="7173" width="18.85546875" style="1" customWidth="1"/>
    <col min="7174" max="7174" width="18.7109375" style="1" customWidth="1"/>
    <col min="7175" max="7424" width="9.140625" style="1"/>
    <col min="7425" max="7425" width="105.140625" style="1" customWidth="1"/>
    <col min="7426" max="7426" width="9.140625" style="1"/>
    <col min="7427" max="7427" width="19" style="1" customWidth="1"/>
    <col min="7428" max="7428" width="20.140625" style="1" customWidth="1"/>
    <col min="7429" max="7429" width="18.85546875" style="1" customWidth="1"/>
    <col min="7430" max="7430" width="18.7109375" style="1" customWidth="1"/>
    <col min="7431" max="7680" width="9.140625" style="1"/>
    <col min="7681" max="7681" width="105.140625" style="1" customWidth="1"/>
    <col min="7682" max="7682" width="9.140625" style="1"/>
    <col min="7683" max="7683" width="19" style="1" customWidth="1"/>
    <col min="7684" max="7684" width="20.140625" style="1" customWidth="1"/>
    <col min="7685" max="7685" width="18.85546875" style="1" customWidth="1"/>
    <col min="7686" max="7686" width="18.7109375" style="1" customWidth="1"/>
    <col min="7687" max="7936" width="9.140625" style="1"/>
    <col min="7937" max="7937" width="105.140625" style="1" customWidth="1"/>
    <col min="7938" max="7938" width="9.140625" style="1"/>
    <col min="7939" max="7939" width="19" style="1" customWidth="1"/>
    <col min="7940" max="7940" width="20.140625" style="1" customWidth="1"/>
    <col min="7941" max="7941" width="18.85546875" style="1" customWidth="1"/>
    <col min="7942" max="7942" width="18.7109375" style="1" customWidth="1"/>
    <col min="7943" max="8192" width="9.140625" style="1"/>
    <col min="8193" max="8193" width="105.140625" style="1" customWidth="1"/>
    <col min="8194" max="8194" width="9.140625" style="1"/>
    <col min="8195" max="8195" width="19" style="1" customWidth="1"/>
    <col min="8196" max="8196" width="20.140625" style="1" customWidth="1"/>
    <col min="8197" max="8197" width="18.85546875" style="1" customWidth="1"/>
    <col min="8198" max="8198" width="18.7109375" style="1" customWidth="1"/>
    <col min="8199" max="8448" width="9.140625" style="1"/>
    <col min="8449" max="8449" width="105.140625" style="1" customWidth="1"/>
    <col min="8450" max="8450" width="9.140625" style="1"/>
    <col min="8451" max="8451" width="19" style="1" customWidth="1"/>
    <col min="8452" max="8452" width="20.140625" style="1" customWidth="1"/>
    <col min="8453" max="8453" width="18.85546875" style="1" customWidth="1"/>
    <col min="8454" max="8454" width="18.7109375" style="1" customWidth="1"/>
    <col min="8455" max="8704" width="9.140625" style="1"/>
    <col min="8705" max="8705" width="105.140625" style="1" customWidth="1"/>
    <col min="8706" max="8706" width="9.140625" style="1"/>
    <col min="8707" max="8707" width="19" style="1" customWidth="1"/>
    <col min="8708" max="8708" width="20.140625" style="1" customWidth="1"/>
    <col min="8709" max="8709" width="18.85546875" style="1" customWidth="1"/>
    <col min="8710" max="8710" width="18.7109375" style="1" customWidth="1"/>
    <col min="8711" max="8960" width="9.140625" style="1"/>
    <col min="8961" max="8961" width="105.140625" style="1" customWidth="1"/>
    <col min="8962" max="8962" width="9.140625" style="1"/>
    <col min="8963" max="8963" width="19" style="1" customWidth="1"/>
    <col min="8964" max="8964" width="20.140625" style="1" customWidth="1"/>
    <col min="8965" max="8965" width="18.85546875" style="1" customWidth="1"/>
    <col min="8966" max="8966" width="18.7109375" style="1" customWidth="1"/>
    <col min="8967" max="9216" width="9.140625" style="1"/>
    <col min="9217" max="9217" width="105.140625" style="1" customWidth="1"/>
    <col min="9218" max="9218" width="9.140625" style="1"/>
    <col min="9219" max="9219" width="19" style="1" customWidth="1"/>
    <col min="9220" max="9220" width="20.140625" style="1" customWidth="1"/>
    <col min="9221" max="9221" width="18.85546875" style="1" customWidth="1"/>
    <col min="9222" max="9222" width="18.7109375" style="1" customWidth="1"/>
    <col min="9223" max="9472" width="9.140625" style="1"/>
    <col min="9473" max="9473" width="105.140625" style="1" customWidth="1"/>
    <col min="9474" max="9474" width="9.140625" style="1"/>
    <col min="9475" max="9475" width="19" style="1" customWidth="1"/>
    <col min="9476" max="9476" width="20.140625" style="1" customWidth="1"/>
    <col min="9477" max="9477" width="18.85546875" style="1" customWidth="1"/>
    <col min="9478" max="9478" width="18.7109375" style="1" customWidth="1"/>
    <col min="9479" max="9728" width="9.140625" style="1"/>
    <col min="9729" max="9729" width="105.140625" style="1" customWidth="1"/>
    <col min="9730" max="9730" width="9.140625" style="1"/>
    <col min="9731" max="9731" width="19" style="1" customWidth="1"/>
    <col min="9732" max="9732" width="20.140625" style="1" customWidth="1"/>
    <col min="9733" max="9733" width="18.85546875" style="1" customWidth="1"/>
    <col min="9734" max="9734" width="18.7109375" style="1" customWidth="1"/>
    <col min="9735" max="9984" width="9.140625" style="1"/>
    <col min="9985" max="9985" width="105.140625" style="1" customWidth="1"/>
    <col min="9986" max="9986" width="9.140625" style="1"/>
    <col min="9987" max="9987" width="19" style="1" customWidth="1"/>
    <col min="9988" max="9988" width="20.140625" style="1" customWidth="1"/>
    <col min="9989" max="9989" width="18.85546875" style="1" customWidth="1"/>
    <col min="9990" max="9990" width="18.7109375" style="1" customWidth="1"/>
    <col min="9991" max="10240" width="9.140625" style="1"/>
    <col min="10241" max="10241" width="105.140625" style="1" customWidth="1"/>
    <col min="10242" max="10242" width="9.140625" style="1"/>
    <col min="10243" max="10243" width="19" style="1" customWidth="1"/>
    <col min="10244" max="10244" width="20.140625" style="1" customWidth="1"/>
    <col min="10245" max="10245" width="18.85546875" style="1" customWidth="1"/>
    <col min="10246" max="10246" width="18.7109375" style="1" customWidth="1"/>
    <col min="10247" max="10496" width="9.140625" style="1"/>
    <col min="10497" max="10497" width="105.140625" style="1" customWidth="1"/>
    <col min="10498" max="10498" width="9.140625" style="1"/>
    <col min="10499" max="10499" width="19" style="1" customWidth="1"/>
    <col min="10500" max="10500" width="20.140625" style="1" customWidth="1"/>
    <col min="10501" max="10501" width="18.85546875" style="1" customWidth="1"/>
    <col min="10502" max="10502" width="18.7109375" style="1" customWidth="1"/>
    <col min="10503" max="10752" width="9.140625" style="1"/>
    <col min="10753" max="10753" width="105.140625" style="1" customWidth="1"/>
    <col min="10754" max="10754" width="9.140625" style="1"/>
    <col min="10755" max="10755" width="19" style="1" customWidth="1"/>
    <col min="10756" max="10756" width="20.140625" style="1" customWidth="1"/>
    <col min="10757" max="10757" width="18.85546875" style="1" customWidth="1"/>
    <col min="10758" max="10758" width="18.7109375" style="1" customWidth="1"/>
    <col min="10759" max="11008" width="9.140625" style="1"/>
    <col min="11009" max="11009" width="105.140625" style="1" customWidth="1"/>
    <col min="11010" max="11010" width="9.140625" style="1"/>
    <col min="11011" max="11011" width="19" style="1" customWidth="1"/>
    <col min="11012" max="11012" width="20.140625" style="1" customWidth="1"/>
    <col min="11013" max="11013" width="18.85546875" style="1" customWidth="1"/>
    <col min="11014" max="11014" width="18.7109375" style="1" customWidth="1"/>
    <col min="11015" max="11264" width="9.140625" style="1"/>
    <col min="11265" max="11265" width="105.140625" style="1" customWidth="1"/>
    <col min="11266" max="11266" width="9.140625" style="1"/>
    <col min="11267" max="11267" width="19" style="1" customWidth="1"/>
    <col min="11268" max="11268" width="20.140625" style="1" customWidth="1"/>
    <col min="11269" max="11269" width="18.85546875" style="1" customWidth="1"/>
    <col min="11270" max="11270" width="18.7109375" style="1" customWidth="1"/>
    <col min="11271" max="11520" width="9.140625" style="1"/>
    <col min="11521" max="11521" width="105.140625" style="1" customWidth="1"/>
    <col min="11522" max="11522" width="9.140625" style="1"/>
    <col min="11523" max="11523" width="19" style="1" customWidth="1"/>
    <col min="11524" max="11524" width="20.140625" style="1" customWidth="1"/>
    <col min="11525" max="11525" width="18.85546875" style="1" customWidth="1"/>
    <col min="11526" max="11526" width="18.7109375" style="1" customWidth="1"/>
    <col min="11527" max="11776" width="9.140625" style="1"/>
    <col min="11777" max="11777" width="105.140625" style="1" customWidth="1"/>
    <col min="11778" max="11778" width="9.140625" style="1"/>
    <col min="11779" max="11779" width="19" style="1" customWidth="1"/>
    <col min="11780" max="11780" width="20.140625" style="1" customWidth="1"/>
    <col min="11781" max="11781" width="18.85546875" style="1" customWidth="1"/>
    <col min="11782" max="11782" width="18.7109375" style="1" customWidth="1"/>
    <col min="11783" max="12032" width="9.140625" style="1"/>
    <col min="12033" max="12033" width="105.140625" style="1" customWidth="1"/>
    <col min="12034" max="12034" width="9.140625" style="1"/>
    <col min="12035" max="12035" width="19" style="1" customWidth="1"/>
    <col min="12036" max="12036" width="20.140625" style="1" customWidth="1"/>
    <col min="12037" max="12037" width="18.85546875" style="1" customWidth="1"/>
    <col min="12038" max="12038" width="18.7109375" style="1" customWidth="1"/>
    <col min="12039" max="12288" width="9.140625" style="1"/>
    <col min="12289" max="12289" width="105.140625" style="1" customWidth="1"/>
    <col min="12290" max="12290" width="9.140625" style="1"/>
    <col min="12291" max="12291" width="19" style="1" customWidth="1"/>
    <col min="12292" max="12292" width="20.140625" style="1" customWidth="1"/>
    <col min="12293" max="12293" width="18.85546875" style="1" customWidth="1"/>
    <col min="12294" max="12294" width="18.7109375" style="1" customWidth="1"/>
    <col min="12295" max="12544" width="9.140625" style="1"/>
    <col min="12545" max="12545" width="105.140625" style="1" customWidth="1"/>
    <col min="12546" max="12546" width="9.140625" style="1"/>
    <col min="12547" max="12547" width="19" style="1" customWidth="1"/>
    <col min="12548" max="12548" width="20.140625" style="1" customWidth="1"/>
    <col min="12549" max="12549" width="18.85546875" style="1" customWidth="1"/>
    <col min="12550" max="12550" width="18.7109375" style="1" customWidth="1"/>
    <col min="12551" max="12800" width="9.140625" style="1"/>
    <col min="12801" max="12801" width="105.140625" style="1" customWidth="1"/>
    <col min="12802" max="12802" width="9.140625" style="1"/>
    <col min="12803" max="12803" width="19" style="1" customWidth="1"/>
    <col min="12804" max="12804" width="20.140625" style="1" customWidth="1"/>
    <col min="12805" max="12805" width="18.85546875" style="1" customWidth="1"/>
    <col min="12806" max="12806" width="18.7109375" style="1" customWidth="1"/>
    <col min="12807" max="13056" width="9.140625" style="1"/>
    <col min="13057" max="13057" width="105.140625" style="1" customWidth="1"/>
    <col min="13058" max="13058" width="9.140625" style="1"/>
    <col min="13059" max="13059" width="19" style="1" customWidth="1"/>
    <col min="13060" max="13060" width="20.140625" style="1" customWidth="1"/>
    <col min="13061" max="13061" width="18.85546875" style="1" customWidth="1"/>
    <col min="13062" max="13062" width="18.7109375" style="1" customWidth="1"/>
    <col min="13063" max="13312" width="9.140625" style="1"/>
    <col min="13313" max="13313" width="105.140625" style="1" customWidth="1"/>
    <col min="13314" max="13314" width="9.140625" style="1"/>
    <col min="13315" max="13315" width="19" style="1" customWidth="1"/>
    <col min="13316" max="13316" width="20.140625" style="1" customWidth="1"/>
    <col min="13317" max="13317" width="18.85546875" style="1" customWidth="1"/>
    <col min="13318" max="13318" width="18.7109375" style="1" customWidth="1"/>
    <col min="13319" max="13568" width="9.140625" style="1"/>
    <col min="13569" max="13569" width="105.140625" style="1" customWidth="1"/>
    <col min="13570" max="13570" width="9.140625" style="1"/>
    <col min="13571" max="13571" width="19" style="1" customWidth="1"/>
    <col min="13572" max="13572" width="20.140625" style="1" customWidth="1"/>
    <col min="13573" max="13573" width="18.85546875" style="1" customWidth="1"/>
    <col min="13574" max="13574" width="18.7109375" style="1" customWidth="1"/>
    <col min="13575" max="13824" width="9.140625" style="1"/>
    <col min="13825" max="13825" width="105.140625" style="1" customWidth="1"/>
    <col min="13826" max="13826" width="9.140625" style="1"/>
    <col min="13827" max="13827" width="19" style="1" customWidth="1"/>
    <col min="13828" max="13828" width="20.140625" style="1" customWidth="1"/>
    <col min="13829" max="13829" width="18.85546875" style="1" customWidth="1"/>
    <col min="13830" max="13830" width="18.7109375" style="1" customWidth="1"/>
    <col min="13831" max="14080" width="9.140625" style="1"/>
    <col min="14081" max="14081" width="105.140625" style="1" customWidth="1"/>
    <col min="14082" max="14082" width="9.140625" style="1"/>
    <col min="14083" max="14083" width="19" style="1" customWidth="1"/>
    <col min="14084" max="14084" width="20.140625" style="1" customWidth="1"/>
    <col min="14085" max="14085" width="18.85546875" style="1" customWidth="1"/>
    <col min="14086" max="14086" width="18.7109375" style="1" customWidth="1"/>
    <col min="14087" max="14336" width="9.140625" style="1"/>
    <col min="14337" max="14337" width="105.140625" style="1" customWidth="1"/>
    <col min="14338" max="14338" width="9.140625" style="1"/>
    <col min="14339" max="14339" width="19" style="1" customWidth="1"/>
    <col min="14340" max="14340" width="20.140625" style="1" customWidth="1"/>
    <col min="14341" max="14341" width="18.85546875" style="1" customWidth="1"/>
    <col min="14342" max="14342" width="18.7109375" style="1" customWidth="1"/>
    <col min="14343" max="14592" width="9.140625" style="1"/>
    <col min="14593" max="14593" width="105.140625" style="1" customWidth="1"/>
    <col min="14594" max="14594" width="9.140625" style="1"/>
    <col min="14595" max="14595" width="19" style="1" customWidth="1"/>
    <col min="14596" max="14596" width="20.140625" style="1" customWidth="1"/>
    <col min="14597" max="14597" width="18.85546875" style="1" customWidth="1"/>
    <col min="14598" max="14598" width="18.7109375" style="1" customWidth="1"/>
    <col min="14599" max="14848" width="9.140625" style="1"/>
    <col min="14849" max="14849" width="105.140625" style="1" customWidth="1"/>
    <col min="14850" max="14850" width="9.140625" style="1"/>
    <col min="14851" max="14851" width="19" style="1" customWidth="1"/>
    <col min="14852" max="14852" width="20.140625" style="1" customWidth="1"/>
    <col min="14853" max="14853" width="18.85546875" style="1" customWidth="1"/>
    <col min="14854" max="14854" width="18.7109375" style="1" customWidth="1"/>
    <col min="14855" max="15104" width="9.140625" style="1"/>
    <col min="15105" max="15105" width="105.140625" style="1" customWidth="1"/>
    <col min="15106" max="15106" width="9.140625" style="1"/>
    <col min="15107" max="15107" width="19" style="1" customWidth="1"/>
    <col min="15108" max="15108" width="20.140625" style="1" customWidth="1"/>
    <col min="15109" max="15109" width="18.85546875" style="1" customWidth="1"/>
    <col min="15110" max="15110" width="18.7109375" style="1" customWidth="1"/>
    <col min="15111" max="15360" width="9.140625" style="1"/>
    <col min="15361" max="15361" width="105.140625" style="1" customWidth="1"/>
    <col min="15362" max="15362" width="9.140625" style="1"/>
    <col min="15363" max="15363" width="19" style="1" customWidth="1"/>
    <col min="15364" max="15364" width="20.140625" style="1" customWidth="1"/>
    <col min="15365" max="15365" width="18.85546875" style="1" customWidth="1"/>
    <col min="15366" max="15366" width="18.7109375" style="1" customWidth="1"/>
    <col min="15367" max="15616" width="9.140625" style="1"/>
    <col min="15617" max="15617" width="105.140625" style="1" customWidth="1"/>
    <col min="15618" max="15618" width="9.140625" style="1"/>
    <col min="15619" max="15619" width="19" style="1" customWidth="1"/>
    <col min="15620" max="15620" width="20.140625" style="1" customWidth="1"/>
    <col min="15621" max="15621" width="18.85546875" style="1" customWidth="1"/>
    <col min="15622" max="15622" width="18.7109375" style="1" customWidth="1"/>
    <col min="15623" max="15872" width="9.140625" style="1"/>
    <col min="15873" max="15873" width="105.140625" style="1" customWidth="1"/>
    <col min="15874" max="15874" width="9.140625" style="1"/>
    <col min="15875" max="15875" width="19" style="1" customWidth="1"/>
    <col min="15876" max="15876" width="20.140625" style="1" customWidth="1"/>
    <col min="15877" max="15877" width="18.85546875" style="1" customWidth="1"/>
    <col min="15878" max="15878" width="18.7109375" style="1" customWidth="1"/>
    <col min="15879" max="16128" width="9.140625" style="1"/>
    <col min="16129" max="16129" width="105.140625" style="1" customWidth="1"/>
    <col min="16130" max="16130" width="9.140625" style="1"/>
    <col min="16131" max="16131" width="19" style="1" customWidth="1"/>
    <col min="16132" max="16132" width="20.140625" style="1" customWidth="1"/>
    <col min="16133" max="16133" width="18.85546875" style="1" customWidth="1"/>
    <col min="16134" max="16134" width="18.7109375" style="1" customWidth="1"/>
    <col min="16135" max="16384" width="9.140625" style="1"/>
  </cols>
  <sheetData>
    <row r="1" spans="1:6">
      <c r="A1" s="91" t="s">
        <v>462</v>
      </c>
      <c r="B1" s="92"/>
      <c r="C1" s="92"/>
      <c r="D1" s="92"/>
      <c r="E1" s="92"/>
      <c r="F1" s="92"/>
    </row>
    <row r="3" spans="1:6" ht="21" customHeight="1">
      <c r="A3" s="93" t="s">
        <v>422</v>
      </c>
      <c r="B3" s="94"/>
      <c r="C3" s="94"/>
      <c r="D3" s="94"/>
      <c r="E3" s="94"/>
      <c r="F3" s="95"/>
    </row>
    <row r="4" spans="1:6" ht="21" customHeight="1">
      <c r="A4" s="65"/>
      <c r="B4" s="66"/>
      <c r="C4" s="66"/>
      <c r="D4" s="66"/>
      <c r="E4" s="66"/>
      <c r="F4" s="67"/>
    </row>
    <row r="5" spans="1:6">
      <c r="A5" s="4" t="s">
        <v>423</v>
      </c>
      <c r="F5" s="2" t="s">
        <v>3</v>
      </c>
    </row>
    <row r="6" spans="1:6" ht="47.25">
      <c r="A6" s="5" t="s">
        <v>4</v>
      </c>
      <c r="B6" s="6" t="s">
        <v>5</v>
      </c>
      <c r="C6" s="7" t="s">
        <v>6</v>
      </c>
      <c r="D6" s="7" t="s">
        <v>7</v>
      </c>
      <c r="E6" s="7" t="s">
        <v>8</v>
      </c>
      <c r="F6" s="7" t="s">
        <v>9</v>
      </c>
    </row>
    <row r="7" spans="1:6">
      <c r="A7" s="8" t="s">
        <v>10</v>
      </c>
      <c r="B7" s="8" t="s">
        <v>11</v>
      </c>
      <c r="C7" s="9">
        <f>'3.melléklet'!C8+'1.melléklet'!C8</f>
        <v>72078141</v>
      </c>
      <c r="D7" s="9"/>
      <c r="E7" s="9"/>
      <c r="F7" s="9">
        <f>C7+D7+E7</f>
        <v>72078141</v>
      </c>
    </row>
    <row r="8" spans="1:6">
      <c r="A8" s="8" t="s">
        <v>12</v>
      </c>
      <c r="B8" s="10" t="s">
        <v>13</v>
      </c>
      <c r="C8" s="9">
        <f>'[1]1.a melléklet'!C9+'[1]2.a melléklet'!C9</f>
        <v>0</v>
      </c>
      <c r="D8" s="9"/>
      <c r="E8" s="9"/>
      <c r="F8" s="9">
        <f t="shared" ref="F8:F71" si="0">C8+D8+E8</f>
        <v>0</v>
      </c>
    </row>
    <row r="9" spans="1:6">
      <c r="A9" s="8" t="s">
        <v>14</v>
      </c>
      <c r="B9" s="10" t="s">
        <v>15</v>
      </c>
      <c r="C9" s="9">
        <v>892000</v>
      </c>
      <c r="D9" s="9"/>
      <c r="E9" s="9"/>
      <c r="F9" s="9">
        <f t="shared" si="0"/>
        <v>892000</v>
      </c>
    </row>
    <row r="10" spans="1:6">
      <c r="A10" s="11" t="s">
        <v>16</v>
      </c>
      <c r="B10" s="10" t="s">
        <v>17</v>
      </c>
      <c r="C10" s="9">
        <f>'[1]1.a melléklet'!C11+'[1]2.a melléklet'!C11</f>
        <v>0</v>
      </c>
      <c r="D10" s="9"/>
      <c r="E10" s="9"/>
      <c r="F10" s="9">
        <f t="shared" si="0"/>
        <v>0</v>
      </c>
    </row>
    <row r="11" spans="1:6">
      <c r="A11" s="11" t="s">
        <v>18</v>
      </c>
      <c r="B11" s="10" t="s">
        <v>19</v>
      </c>
      <c r="C11" s="9">
        <f>'[1]1.a melléklet'!C12+'[1]2.a melléklet'!C12</f>
        <v>0</v>
      </c>
      <c r="D11" s="9"/>
      <c r="E11" s="9"/>
      <c r="F11" s="9">
        <f t="shared" si="0"/>
        <v>0</v>
      </c>
    </row>
    <row r="12" spans="1:6">
      <c r="A12" s="11" t="s">
        <v>20</v>
      </c>
      <c r="B12" s="10" t="s">
        <v>21</v>
      </c>
      <c r="C12" s="9">
        <f>'[1]1.a melléklet'!C13+'[1]2.a melléklet'!C13</f>
        <v>0</v>
      </c>
      <c r="D12" s="9"/>
      <c r="E12" s="9"/>
      <c r="F12" s="9">
        <f t="shared" si="0"/>
        <v>0</v>
      </c>
    </row>
    <row r="13" spans="1:6">
      <c r="A13" s="11" t="s">
        <v>22</v>
      </c>
      <c r="B13" s="10" t="s">
        <v>23</v>
      </c>
      <c r="C13" s="9">
        <f>'3.melléklet'!C14+'1.melléklet'!C14</f>
        <v>2942029</v>
      </c>
      <c r="D13" s="9"/>
      <c r="E13" s="9"/>
      <c r="F13" s="9">
        <f t="shared" si="0"/>
        <v>2942029</v>
      </c>
    </row>
    <row r="14" spans="1:6">
      <c r="A14" s="11" t="s">
        <v>24</v>
      </c>
      <c r="B14" s="10" t="s">
        <v>25</v>
      </c>
      <c r="C14" s="9">
        <f>'[1]1.a melléklet'!C15+'[1]2.a melléklet'!C15</f>
        <v>0</v>
      </c>
      <c r="D14" s="9"/>
      <c r="E14" s="9"/>
      <c r="F14" s="9">
        <f t="shared" si="0"/>
        <v>0</v>
      </c>
    </row>
    <row r="15" spans="1:6">
      <c r="A15" s="12" t="s">
        <v>26</v>
      </c>
      <c r="B15" s="10" t="s">
        <v>27</v>
      </c>
      <c r="C15" s="9">
        <f>'[1]1.a melléklet'!C16+'[1]2.a melléklet'!C16</f>
        <v>1238000</v>
      </c>
      <c r="D15" s="9"/>
      <c r="E15" s="9"/>
      <c r="F15" s="9">
        <f t="shared" si="0"/>
        <v>1238000</v>
      </c>
    </row>
    <row r="16" spans="1:6">
      <c r="A16" s="12" t="s">
        <v>28</v>
      </c>
      <c r="B16" s="10" t="s">
        <v>29</v>
      </c>
      <c r="C16" s="9">
        <v>32880</v>
      </c>
      <c r="D16" s="9"/>
      <c r="E16" s="9"/>
      <c r="F16" s="9">
        <f t="shared" si="0"/>
        <v>32880</v>
      </c>
    </row>
    <row r="17" spans="1:6">
      <c r="A17" s="12" t="s">
        <v>30</v>
      </c>
      <c r="B17" s="10" t="s">
        <v>31</v>
      </c>
      <c r="C17" s="9">
        <f>'[1]1.a melléklet'!C18+'[1]2.a melléklet'!C18</f>
        <v>0</v>
      </c>
      <c r="D17" s="9"/>
      <c r="E17" s="9"/>
      <c r="F17" s="9">
        <f t="shared" si="0"/>
        <v>0</v>
      </c>
    </row>
    <row r="18" spans="1:6">
      <c r="A18" s="12" t="s">
        <v>32</v>
      </c>
      <c r="B18" s="10" t="s">
        <v>33</v>
      </c>
      <c r="C18" s="9">
        <f>'[1]1.a melléklet'!C19+'[1]2.a melléklet'!C19</f>
        <v>0</v>
      </c>
      <c r="D18" s="9"/>
      <c r="E18" s="9"/>
      <c r="F18" s="9">
        <f t="shared" si="0"/>
        <v>0</v>
      </c>
    </row>
    <row r="19" spans="1:6">
      <c r="A19" s="12" t="s">
        <v>34</v>
      </c>
      <c r="B19" s="10" t="s">
        <v>35</v>
      </c>
      <c r="C19" s="9">
        <f>'3.melléklet'!C20+'1.melléklet'!C20</f>
        <v>2496778</v>
      </c>
      <c r="D19" s="9"/>
      <c r="E19" s="9"/>
      <c r="F19" s="9">
        <f t="shared" si="0"/>
        <v>2496778</v>
      </c>
    </row>
    <row r="20" spans="1:6">
      <c r="A20" s="13" t="s">
        <v>36</v>
      </c>
      <c r="B20" s="14" t="s">
        <v>37</v>
      </c>
      <c r="C20" s="15">
        <f>SUM(C7:C19)</f>
        <v>79679828</v>
      </c>
      <c r="D20" s="15"/>
      <c r="E20" s="15"/>
      <c r="F20" s="15">
        <f t="shared" si="0"/>
        <v>79679828</v>
      </c>
    </row>
    <row r="21" spans="1:6">
      <c r="A21" s="12" t="s">
        <v>38</v>
      </c>
      <c r="B21" s="10" t="s">
        <v>39</v>
      </c>
      <c r="C21" s="9">
        <f>'[1]1.a melléklet'!C22+'[1]2.a melléklet'!C22</f>
        <v>7081860</v>
      </c>
      <c r="D21" s="9"/>
      <c r="E21" s="9"/>
      <c r="F21" s="9">
        <f t="shared" si="0"/>
        <v>7081860</v>
      </c>
    </row>
    <row r="22" spans="1:6">
      <c r="A22" s="12" t="s">
        <v>40</v>
      </c>
      <c r="B22" s="10" t="s">
        <v>41</v>
      </c>
      <c r="C22" s="9">
        <v>380521</v>
      </c>
      <c r="D22" s="9"/>
      <c r="E22" s="9"/>
      <c r="F22" s="9">
        <f t="shared" si="0"/>
        <v>380521</v>
      </c>
    </row>
    <row r="23" spans="1:6">
      <c r="A23" s="16" t="s">
        <v>42</v>
      </c>
      <c r="B23" s="10" t="s">
        <v>43</v>
      </c>
      <c r="C23" s="9">
        <v>1650000</v>
      </c>
      <c r="D23" s="9"/>
      <c r="E23" s="9"/>
      <c r="F23" s="9">
        <f t="shared" si="0"/>
        <v>1650000</v>
      </c>
    </row>
    <row r="24" spans="1:6">
      <c r="A24" s="17" t="s">
        <v>44</v>
      </c>
      <c r="B24" s="14" t="s">
        <v>45</v>
      </c>
      <c r="C24" s="15">
        <f>SUM(C21:C23)</f>
        <v>9112381</v>
      </c>
      <c r="D24" s="15"/>
      <c r="E24" s="15"/>
      <c r="F24" s="15">
        <f t="shared" si="0"/>
        <v>9112381</v>
      </c>
    </row>
    <row r="25" spans="1:6">
      <c r="A25" s="13" t="s">
        <v>46</v>
      </c>
      <c r="B25" s="14" t="s">
        <v>47</v>
      </c>
      <c r="C25" s="15">
        <f>SUM(C24,C20)</f>
        <v>88792209</v>
      </c>
      <c r="D25" s="15"/>
      <c r="E25" s="15"/>
      <c r="F25" s="15">
        <f t="shared" si="0"/>
        <v>88792209</v>
      </c>
    </row>
    <row r="26" spans="1:6">
      <c r="A26" s="17" t="s">
        <v>48</v>
      </c>
      <c r="B26" s="14" t="s">
        <v>49</v>
      </c>
      <c r="C26" s="15">
        <v>15084355</v>
      </c>
      <c r="D26" s="15"/>
      <c r="E26" s="15"/>
      <c r="F26" s="15">
        <f t="shared" si="0"/>
        <v>15084355</v>
      </c>
    </row>
    <row r="27" spans="1:6">
      <c r="A27" s="12" t="s">
        <v>50</v>
      </c>
      <c r="B27" s="10" t="s">
        <v>51</v>
      </c>
      <c r="C27" s="9">
        <f>'[1]1.a melléklet'!C28+'[1]2.a melléklet'!C28</f>
        <v>2305000</v>
      </c>
      <c r="D27" s="9"/>
      <c r="E27" s="9"/>
      <c r="F27" s="9">
        <f t="shared" si="0"/>
        <v>2305000</v>
      </c>
    </row>
    <row r="28" spans="1:6">
      <c r="A28" s="12" t="s">
        <v>52</v>
      </c>
      <c r="B28" s="10" t="s">
        <v>53</v>
      </c>
      <c r="C28" s="9">
        <v>7713503</v>
      </c>
      <c r="D28" s="9"/>
      <c r="E28" s="9"/>
      <c r="F28" s="9">
        <f t="shared" si="0"/>
        <v>7713503</v>
      </c>
    </row>
    <row r="29" spans="1:6">
      <c r="A29" s="12" t="s">
        <v>54</v>
      </c>
      <c r="B29" s="10" t="s">
        <v>55</v>
      </c>
      <c r="C29" s="9">
        <v>0</v>
      </c>
      <c r="D29" s="9"/>
      <c r="E29" s="9"/>
      <c r="F29" s="9">
        <f t="shared" si="0"/>
        <v>0</v>
      </c>
    </row>
    <row r="30" spans="1:6">
      <c r="A30" s="17" t="s">
        <v>56</v>
      </c>
      <c r="B30" s="14" t="s">
        <v>57</v>
      </c>
      <c r="C30" s="15">
        <f>SUM(C27:C29)</f>
        <v>10018503</v>
      </c>
      <c r="D30" s="15"/>
      <c r="E30" s="15"/>
      <c r="F30" s="15">
        <f>C30+D30+E30</f>
        <v>10018503</v>
      </c>
    </row>
    <row r="31" spans="1:6">
      <c r="A31" s="12" t="s">
        <v>58</v>
      </c>
      <c r="B31" s="10" t="s">
        <v>59</v>
      </c>
      <c r="C31" s="9">
        <f>'[1]1.a melléklet'!C32+'[1]2.a melléklet'!C32</f>
        <v>2850000</v>
      </c>
      <c r="D31" s="9"/>
      <c r="E31" s="9"/>
      <c r="F31" s="9">
        <f t="shared" si="0"/>
        <v>2850000</v>
      </c>
    </row>
    <row r="32" spans="1:6">
      <c r="A32" s="12" t="s">
        <v>60</v>
      </c>
      <c r="B32" s="10" t="s">
        <v>61</v>
      </c>
      <c r="C32" s="9">
        <f>'[1]1.a melléklet'!C33+'[1]2.a melléklet'!C33</f>
        <v>1725000</v>
      </c>
      <c r="D32" s="9"/>
      <c r="E32" s="9"/>
      <c r="F32" s="9">
        <f t="shared" si="0"/>
        <v>1725000</v>
      </c>
    </row>
    <row r="33" spans="1:6" ht="15" customHeight="1">
      <c r="A33" s="17" t="s">
        <v>62</v>
      </c>
      <c r="B33" s="14" t="s">
        <v>63</v>
      </c>
      <c r="C33" s="9">
        <f>'[1]1.a melléklet'!C34+'[1]2.a melléklet'!C34</f>
        <v>4575000</v>
      </c>
      <c r="D33" s="15"/>
      <c r="E33" s="15"/>
      <c r="F33" s="15">
        <f t="shared" si="0"/>
        <v>4575000</v>
      </c>
    </row>
    <row r="34" spans="1:6">
      <c r="A34" s="12" t="s">
        <v>64</v>
      </c>
      <c r="B34" s="10" t="s">
        <v>65</v>
      </c>
      <c r="C34" s="9">
        <f>'[1]1.a melléklet'!C35+'[1]2.a melléklet'!C35</f>
        <v>7700000</v>
      </c>
      <c r="D34" s="9"/>
      <c r="E34" s="9"/>
      <c r="F34" s="9">
        <f t="shared" si="0"/>
        <v>7700000</v>
      </c>
    </row>
    <row r="35" spans="1:6">
      <c r="A35" s="12" t="s">
        <v>66</v>
      </c>
      <c r="B35" s="10" t="s">
        <v>67</v>
      </c>
      <c r="C35" s="9">
        <f>'[1]1.a melléklet'!C36+'[1]2.a melléklet'!C36</f>
        <v>6870000</v>
      </c>
      <c r="D35" s="9"/>
      <c r="E35" s="9"/>
      <c r="F35" s="9">
        <f t="shared" si="0"/>
        <v>6870000</v>
      </c>
    </row>
    <row r="36" spans="1:6">
      <c r="A36" s="12" t="s">
        <v>68</v>
      </c>
      <c r="B36" s="10" t="s">
        <v>69</v>
      </c>
      <c r="C36" s="9">
        <f>'[1]1.a melléklet'!C37+'[1]2.a melléklet'!C37</f>
        <v>1800000</v>
      </c>
      <c r="D36" s="9"/>
      <c r="E36" s="9"/>
      <c r="F36" s="9">
        <f t="shared" si="0"/>
        <v>1800000</v>
      </c>
    </row>
    <row r="37" spans="1:6">
      <c r="A37" s="12" t="s">
        <v>70</v>
      </c>
      <c r="B37" s="10" t="s">
        <v>71</v>
      </c>
      <c r="C37" s="9">
        <v>16886048</v>
      </c>
      <c r="D37" s="9"/>
      <c r="E37" s="9"/>
      <c r="F37" s="9">
        <f t="shared" si="0"/>
        <v>16886048</v>
      </c>
    </row>
    <row r="38" spans="1:6">
      <c r="A38" s="18" t="s">
        <v>72</v>
      </c>
      <c r="B38" s="10" t="s">
        <v>73</v>
      </c>
      <c r="C38" s="9">
        <f>'[1]1.a melléklet'!C39+'[1]2.a melléklet'!C39</f>
        <v>0</v>
      </c>
      <c r="D38" s="9"/>
      <c r="E38" s="9"/>
      <c r="F38" s="9">
        <f t="shared" si="0"/>
        <v>0</v>
      </c>
    </row>
    <row r="39" spans="1:6">
      <c r="A39" s="16" t="s">
        <v>74</v>
      </c>
      <c r="B39" s="10" t="s">
        <v>75</v>
      </c>
      <c r="C39" s="9">
        <f>'[1]1.a melléklet'!C40+'[1]2.a melléklet'!C40</f>
        <v>4400000</v>
      </c>
      <c r="D39" s="9"/>
      <c r="E39" s="9"/>
      <c r="F39" s="9">
        <f t="shared" si="0"/>
        <v>4400000</v>
      </c>
    </row>
    <row r="40" spans="1:6">
      <c r="A40" s="12" t="s">
        <v>76</v>
      </c>
      <c r="B40" s="10" t="s">
        <v>77</v>
      </c>
      <c r="C40" s="9">
        <f>'[1]1.a melléklet'!C41+'[1]2.a melléklet'!C41</f>
        <v>8000000</v>
      </c>
      <c r="D40" s="9"/>
      <c r="E40" s="9"/>
      <c r="F40" s="9">
        <f t="shared" si="0"/>
        <v>8000000</v>
      </c>
    </row>
    <row r="41" spans="1:6">
      <c r="A41" s="17" t="s">
        <v>78</v>
      </c>
      <c r="B41" s="14" t="s">
        <v>79</v>
      </c>
      <c r="C41" s="15">
        <f>SUM(C34:C40)</f>
        <v>45656048</v>
      </c>
      <c r="D41" s="15"/>
      <c r="E41" s="15"/>
      <c r="F41" s="15">
        <f t="shared" si="0"/>
        <v>45656048</v>
      </c>
    </row>
    <row r="42" spans="1:6">
      <c r="A42" s="12" t="s">
        <v>80</v>
      </c>
      <c r="B42" s="10" t="s">
        <v>81</v>
      </c>
      <c r="C42" s="9">
        <f>'[1]1.a melléklet'!C43+'[1]2.a melléklet'!C43</f>
        <v>2764000</v>
      </c>
      <c r="D42" s="9"/>
      <c r="E42" s="9"/>
      <c r="F42" s="9">
        <f t="shared" si="0"/>
        <v>2764000</v>
      </c>
    </row>
    <row r="43" spans="1:6">
      <c r="A43" s="12" t="s">
        <v>82</v>
      </c>
      <c r="B43" s="10" t="s">
        <v>83</v>
      </c>
      <c r="C43" s="9">
        <f>'[1]1.a melléklet'!C44+'[1]2.a melléklet'!C44</f>
        <v>500000</v>
      </c>
      <c r="D43" s="9"/>
      <c r="E43" s="9"/>
      <c r="F43" s="9">
        <f t="shared" si="0"/>
        <v>500000</v>
      </c>
    </row>
    <row r="44" spans="1:6">
      <c r="A44" s="17" t="s">
        <v>84</v>
      </c>
      <c r="B44" s="14" t="s">
        <v>85</v>
      </c>
      <c r="C44" s="15">
        <f>SUM(C42:C43)</f>
        <v>3264000</v>
      </c>
      <c r="D44" s="15"/>
      <c r="E44" s="15"/>
      <c r="F44" s="15">
        <f t="shared" si="0"/>
        <v>3264000</v>
      </c>
    </row>
    <row r="45" spans="1:6">
      <c r="A45" s="12" t="s">
        <v>86</v>
      </c>
      <c r="B45" s="10" t="s">
        <v>87</v>
      </c>
      <c r="C45" s="9">
        <f>'[1]1.a melléklet'!C46+'[1]2.a melléklet'!C46</f>
        <v>10598000</v>
      </c>
      <c r="D45" s="9"/>
      <c r="E45" s="9"/>
      <c r="F45" s="9">
        <f t="shared" si="0"/>
        <v>10598000</v>
      </c>
    </row>
    <row r="46" spans="1:6">
      <c r="A46" s="12" t="s">
        <v>88</v>
      </c>
      <c r="B46" s="10" t="s">
        <v>89</v>
      </c>
      <c r="C46" s="9">
        <f>'[1]1.a melléklet'!C47+'[1]2.a melléklet'!C47</f>
        <v>697000</v>
      </c>
      <c r="D46" s="9"/>
      <c r="E46" s="9"/>
      <c r="F46" s="9">
        <f t="shared" si="0"/>
        <v>697000</v>
      </c>
    </row>
    <row r="47" spans="1:6">
      <c r="A47" s="12" t="s">
        <v>90</v>
      </c>
      <c r="B47" s="10" t="s">
        <v>91</v>
      </c>
      <c r="C47" s="9">
        <v>342229</v>
      </c>
      <c r="D47" s="9"/>
      <c r="E47" s="9"/>
      <c r="F47" s="9">
        <f t="shared" si="0"/>
        <v>342229</v>
      </c>
    </row>
    <row r="48" spans="1:6">
      <c r="A48" s="12" t="s">
        <v>92</v>
      </c>
      <c r="B48" s="10" t="s">
        <v>93</v>
      </c>
      <c r="C48" s="9">
        <f>'[1]1.a melléklet'!C49+'[1]2.a melléklet'!C49</f>
        <v>0</v>
      </c>
      <c r="D48" s="9"/>
      <c r="E48" s="9"/>
      <c r="F48" s="9">
        <f t="shared" si="0"/>
        <v>0</v>
      </c>
    </row>
    <row r="49" spans="1:6">
      <c r="A49" s="12" t="s">
        <v>94</v>
      </c>
      <c r="B49" s="10" t="s">
        <v>95</v>
      </c>
      <c r="C49" s="9">
        <f>'[1]1.a melléklet'!C50+'[1]2.a melléklet'!C50</f>
        <v>60000</v>
      </c>
      <c r="D49" s="9"/>
      <c r="E49" s="9"/>
      <c r="F49" s="9">
        <f t="shared" si="0"/>
        <v>60000</v>
      </c>
    </row>
    <row r="50" spans="1:6">
      <c r="A50" s="17" t="s">
        <v>96</v>
      </c>
      <c r="B50" s="14" t="s">
        <v>97</v>
      </c>
      <c r="C50" s="15">
        <f>SUM(C45:C49)</f>
        <v>11697229</v>
      </c>
      <c r="D50" s="15"/>
      <c r="E50" s="15"/>
      <c r="F50" s="15">
        <f t="shared" si="0"/>
        <v>11697229</v>
      </c>
    </row>
    <row r="51" spans="1:6">
      <c r="A51" s="17" t="s">
        <v>98</v>
      </c>
      <c r="B51" s="14" t="s">
        <v>99</v>
      </c>
      <c r="C51" s="15">
        <f>SUM(C50,C44,C41,C33,C30)</f>
        <v>75210780</v>
      </c>
      <c r="D51" s="15"/>
      <c r="E51" s="15"/>
      <c r="F51" s="15">
        <f t="shared" si="0"/>
        <v>75210780</v>
      </c>
    </row>
    <row r="52" spans="1:6">
      <c r="A52" s="19" t="s">
        <v>100</v>
      </c>
      <c r="B52" s="10" t="s">
        <v>101</v>
      </c>
      <c r="C52" s="9"/>
      <c r="D52" s="9"/>
      <c r="E52" s="9"/>
      <c r="F52" s="9">
        <f t="shared" si="0"/>
        <v>0</v>
      </c>
    </row>
    <row r="53" spans="1:6">
      <c r="A53" s="19" t="s">
        <v>102</v>
      </c>
      <c r="B53" s="10" t="s">
        <v>103</v>
      </c>
      <c r="C53" s="9"/>
      <c r="D53" s="9"/>
      <c r="E53" s="9"/>
      <c r="F53" s="9">
        <f t="shared" si="0"/>
        <v>0</v>
      </c>
    </row>
    <row r="54" spans="1:6">
      <c r="A54" s="20" t="s">
        <v>104</v>
      </c>
      <c r="B54" s="10" t="s">
        <v>105</v>
      </c>
      <c r="C54" s="9"/>
      <c r="D54" s="9"/>
      <c r="E54" s="9"/>
      <c r="F54" s="9">
        <f t="shared" si="0"/>
        <v>0</v>
      </c>
    </row>
    <row r="55" spans="1:6">
      <c r="A55" s="20" t="s">
        <v>106</v>
      </c>
      <c r="B55" s="10" t="s">
        <v>107</v>
      </c>
      <c r="C55" s="9"/>
      <c r="D55" s="9"/>
      <c r="E55" s="9"/>
      <c r="F55" s="9">
        <f t="shared" si="0"/>
        <v>0</v>
      </c>
    </row>
    <row r="56" spans="1:6">
      <c r="A56" s="20" t="s">
        <v>108</v>
      </c>
      <c r="B56" s="10" t="s">
        <v>109</v>
      </c>
      <c r="C56" s="9"/>
      <c r="D56" s="9"/>
      <c r="E56" s="9"/>
      <c r="F56" s="9">
        <f t="shared" si="0"/>
        <v>0</v>
      </c>
    </row>
    <row r="57" spans="1:6">
      <c r="A57" s="19" t="s">
        <v>110</v>
      </c>
      <c r="B57" s="10" t="s">
        <v>111</v>
      </c>
      <c r="C57" s="9"/>
      <c r="D57" s="9"/>
      <c r="E57" s="9"/>
      <c r="F57" s="9">
        <f t="shared" si="0"/>
        <v>0</v>
      </c>
    </row>
    <row r="58" spans="1:6">
      <c r="A58" s="19" t="s">
        <v>112</v>
      </c>
      <c r="B58" s="10" t="s">
        <v>113</v>
      </c>
      <c r="C58" s="9"/>
      <c r="D58" s="9"/>
      <c r="E58" s="9"/>
      <c r="F58" s="9">
        <f t="shared" si="0"/>
        <v>0</v>
      </c>
    </row>
    <row r="59" spans="1:6">
      <c r="A59" s="19" t="s">
        <v>114</v>
      </c>
      <c r="B59" s="10" t="s">
        <v>115</v>
      </c>
      <c r="C59" s="9">
        <f>'[1]1.a melléklet'!C60+'[1]2.a melléklet'!C60</f>
        <v>5549000</v>
      </c>
      <c r="D59" s="9"/>
      <c r="E59" s="9"/>
      <c r="F59" s="9">
        <f t="shared" si="0"/>
        <v>5549000</v>
      </c>
    </row>
    <row r="60" spans="1:6">
      <c r="A60" s="21" t="s">
        <v>116</v>
      </c>
      <c r="B60" s="14" t="s">
        <v>117</v>
      </c>
      <c r="C60" s="15">
        <f>SUM(C52:C59)</f>
        <v>5549000</v>
      </c>
      <c r="D60" s="15"/>
      <c r="E60" s="15"/>
      <c r="F60" s="15">
        <f t="shared" si="0"/>
        <v>5549000</v>
      </c>
    </row>
    <row r="61" spans="1:6">
      <c r="A61" s="22" t="s">
        <v>118</v>
      </c>
      <c r="B61" s="10" t="s">
        <v>119</v>
      </c>
      <c r="C61" s="9">
        <f>'[1]1.a melléklet'!C62+'[1]2.a melléklet'!C62</f>
        <v>0</v>
      </c>
      <c r="D61" s="9"/>
      <c r="E61" s="9"/>
      <c r="F61" s="9">
        <f t="shared" si="0"/>
        <v>0</v>
      </c>
    </row>
    <row r="62" spans="1:6">
      <c r="A62" s="22" t="s">
        <v>120</v>
      </c>
      <c r="B62" s="10" t="s">
        <v>121</v>
      </c>
      <c r="C62" s="9">
        <v>1540300</v>
      </c>
      <c r="D62" s="9"/>
      <c r="E62" s="9"/>
      <c r="F62" s="9">
        <f t="shared" si="0"/>
        <v>1540300</v>
      </c>
    </row>
    <row r="63" spans="1:6">
      <c r="A63" s="22" t="s">
        <v>122</v>
      </c>
      <c r="B63" s="10" t="s">
        <v>123</v>
      </c>
      <c r="C63" s="9">
        <f>'[1]1.a melléklet'!C64+'[1]2.a melléklet'!C64</f>
        <v>0</v>
      </c>
      <c r="D63" s="9"/>
      <c r="E63" s="9"/>
      <c r="F63" s="9">
        <f t="shared" si="0"/>
        <v>0</v>
      </c>
    </row>
    <row r="64" spans="1:6">
      <c r="A64" s="22" t="s">
        <v>124</v>
      </c>
      <c r="B64" s="10" t="s">
        <v>125</v>
      </c>
      <c r="C64" s="9">
        <f>'[1]1.a melléklet'!C65+'[1]2.a melléklet'!C65</f>
        <v>0</v>
      </c>
      <c r="D64" s="9"/>
      <c r="E64" s="9"/>
      <c r="F64" s="9">
        <f t="shared" si="0"/>
        <v>0</v>
      </c>
    </row>
    <row r="65" spans="1:6">
      <c r="A65" s="22" t="s">
        <v>126</v>
      </c>
      <c r="B65" s="10" t="s">
        <v>127</v>
      </c>
      <c r="C65" s="9">
        <f>'[1]1.a melléklet'!C66+'[1]2.a melléklet'!C66</f>
        <v>0</v>
      </c>
      <c r="D65" s="9"/>
      <c r="E65" s="9"/>
      <c r="F65" s="9">
        <f t="shared" si="0"/>
        <v>0</v>
      </c>
    </row>
    <row r="66" spans="1:6">
      <c r="A66" s="22" t="s">
        <v>128</v>
      </c>
      <c r="B66" s="10" t="s">
        <v>129</v>
      </c>
      <c r="C66" s="9">
        <f>'[1]1.a melléklet'!C67+'[1]2.a melléklet'!C67</f>
        <v>89708136</v>
      </c>
      <c r="D66" s="9"/>
      <c r="E66" s="9"/>
      <c r="F66" s="9">
        <f t="shared" si="0"/>
        <v>89708136</v>
      </c>
    </row>
    <row r="67" spans="1:6">
      <c r="A67" s="22" t="s">
        <v>130</v>
      </c>
      <c r="B67" s="10" t="s">
        <v>131</v>
      </c>
      <c r="C67" s="9">
        <f>'[1]1.a melléklet'!C68+'[1]2.a melléklet'!C68</f>
        <v>0</v>
      </c>
      <c r="D67" s="9"/>
      <c r="E67" s="9"/>
      <c r="F67" s="9">
        <f t="shared" si="0"/>
        <v>0</v>
      </c>
    </row>
    <row r="68" spans="1:6">
      <c r="A68" s="22" t="s">
        <v>132</v>
      </c>
      <c r="B68" s="10" t="s">
        <v>133</v>
      </c>
      <c r="C68" s="9">
        <v>0</v>
      </c>
      <c r="D68" s="9">
        <v>500000</v>
      </c>
      <c r="E68" s="9"/>
      <c r="F68" s="9">
        <f t="shared" si="0"/>
        <v>500000</v>
      </c>
    </row>
    <row r="69" spans="1:6">
      <c r="A69" s="22" t="s">
        <v>134</v>
      </c>
      <c r="B69" s="10" t="s">
        <v>135</v>
      </c>
      <c r="C69" s="9">
        <f>'[1]1.a melléklet'!C70+'[1]2.a melléklet'!C70</f>
        <v>0</v>
      </c>
      <c r="D69" s="9"/>
      <c r="E69" s="9"/>
      <c r="F69" s="9">
        <f t="shared" si="0"/>
        <v>0</v>
      </c>
    </row>
    <row r="70" spans="1:6">
      <c r="A70" s="23" t="s">
        <v>136</v>
      </c>
      <c r="B70" s="10" t="s">
        <v>137</v>
      </c>
      <c r="C70" s="9">
        <f>'[1]1.a melléklet'!C71+'[1]2.a melléklet'!C71</f>
        <v>0</v>
      </c>
      <c r="D70" s="9"/>
      <c r="E70" s="9"/>
      <c r="F70" s="9">
        <f t="shared" si="0"/>
        <v>0</v>
      </c>
    </row>
    <row r="71" spans="1:6">
      <c r="A71" s="22" t="s">
        <v>138</v>
      </c>
      <c r="B71" s="10" t="s">
        <v>139</v>
      </c>
      <c r="C71" s="9">
        <f>'[1]1.a melléklet'!C72+'[1]2.a melléklet'!C72</f>
        <v>0</v>
      </c>
      <c r="D71" s="9"/>
      <c r="E71" s="9"/>
      <c r="F71" s="9">
        <f t="shared" si="0"/>
        <v>0</v>
      </c>
    </row>
    <row r="72" spans="1:6">
      <c r="A72" s="23" t="s">
        <v>140</v>
      </c>
      <c r="B72" s="10" t="s">
        <v>141</v>
      </c>
      <c r="C72" s="9">
        <f>'[1]1.a melléklet'!C73+'[1]2.a melléklet'!C73</f>
        <v>0</v>
      </c>
      <c r="D72" s="9"/>
      <c r="E72" s="9"/>
      <c r="F72" s="9">
        <f t="shared" ref="F72:F122" si="1">C72+D72+E72</f>
        <v>0</v>
      </c>
    </row>
    <row r="73" spans="1:6">
      <c r="A73" s="23" t="s">
        <v>142</v>
      </c>
      <c r="B73" s="10" t="s">
        <v>141</v>
      </c>
      <c r="C73" s="9">
        <f>'[1]1.a melléklet'!C74+'[1]2.a melléklet'!C74</f>
        <v>0</v>
      </c>
      <c r="D73" s="9"/>
      <c r="E73" s="9"/>
      <c r="F73" s="9">
        <f t="shared" si="1"/>
        <v>0</v>
      </c>
    </row>
    <row r="74" spans="1:6">
      <c r="A74" s="21" t="s">
        <v>143</v>
      </c>
      <c r="B74" s="14" t="s">
        <v>144</v>
      </c>
      <c r="C74" s="15">
        <f>SUM(C61:C73)</f>
        <v>91248436</v>
      </c>
      <c r="D74" s="15">
        <f>SUM(D61:D73)</f>
        <v>500000</v>
      </c>
      <c r="E74" s="15"/>
      <c r="F74" s="15">
        <f t="shared" si="1"/>
        <v>91748436</v>
      </c>
    </row>
    <row r="75" spans="1:6">
      <c r="A75" s="24" t="s">
        <v>145</v>
      </c>
      <c r="B75" s="25"/>
      <c r="C75" s="26">
        <f>C74+C60+C51+C26+C25</f>
        <v>275884780</v>
      </c>
      <c r="D75" s="26">
        <f>D74+D60+D51+D26+D25</f>
        <v>500000</v>
      </c>
      <c r="E75" s="26">
        <f>E74+E60+E51+E26+E25</f>
        <v>0</v>
      </c>
      <c r="F75" s="26">
        <f>F74+F60+F51+F26+F25</f>
        <v>276384780</v>
      </c>
    </row>
    <row r="76" spans="1:6">
      <c r="A76" s="27" t="s">
        <v>146</v>
      </c>
      <c r="B76" s="10" t="s">
        <v>147</v>
      </c>
      <c r="C76" s="9">
        <f>'[1]1.a melléklet'!C77+'[1]2.a melléklet'!C77</f>
        <v>0</v>
      </c>
      <c r="D76" s="9"/>
      <c r="E76" s="9"/>
      <c r="F76" s="9">
        <f t="shared" si="1"/>
        <v>0</v>
      </c>
    </row>
    <row r="77" spans="1:6">
      <c r="A77" s="27" t="s">
        <v>148</v>
      </c>
      <c r="B77" s="10" t="s">
        <v>149</v>
      </c>
      <c r="C77" s="9">
        <f>'[1]1.a melléklet'!C78+'[1]2.a melléklet'!C78</f>
        <v>0</v>
      </c>
      <c r="D77" s="9"/>
      <c r="E77" s="9"/>
      <c r="F77" s="9">
        <f t="shared" si="1"/>
        <v>0</v>
      </c>
    </row>
    <row r="78" spans="1:6">
      <c r="A78" s="27" t="s">
        <v>150</v>
      </c>
      <c r="B78" s="10" t="s">
        <v>151</v>
      </c>
      <c r="C78" s="9">
        <v>591338</v>
      </c>
      <c r="D78" s="9"/>
      <c r="E78" s="9"/>
      <c r="F78" s="9">
        <f t="shared" si="1"/>
        <v>591338</v>
      </c>
    </row>
    <row r="79" spans="1:6">
      <c r="A79" s="27" t="s">
        <v>152</v>
      </c>
      <c r="B79" s="10" t="s">
        <v>153</v>
      </c>
      <c r="C79" s="9">
        <v>2812260</v>
      </c>
      <c r="D79" s="9"/>
      <c r="E79" s="9"/>
      <c r="F79" s="9">
        <f t="shared" si="1"/>
        <v>2812260</v>
      </c>
    </row>
    <row r="80" spans="1:6">
      <c r="A80" s="16" t="s">
        <v>154</v>
      </c>
      <c r="B80" s="10" t="s">
        <v>155</v>
      </c>
      <c r="C80" s="9">
        <f>'[1]1.a melléklet'!C81+'[1]2.a melléklet'!C81</f>
        <v>0</v>
      </c>
      <c r="D80" s="9"/>
      <c r="E80" s="9"/>
      <c r="F80" s="9">
        <f t="shared" si="1"/>
        <v>0</v>
      </c>
    </row>
    <row r="81" spans="1:6">
      <c r="A81" s="16" t="s">
        <v>156</v>
      </c>
      <c r="B81" s="10" t="s">
        <v>157</v>
      </c>
      <c r="C81" s="9">
        <f>'[1]1.a melléklet'!C82+'[1]2.a melléklet'!C82</f>
        <v>0</v>
      </c>
      <c r="D81" s="9"/>
      <c r="E81" s="9"/>
      <c r="F81" s="9">
        <f t="shared" si="1"/>
        <v>0</v>
      </c>
    </row>
    <row r="82" spans="1:6">
      <c r="A82" s="16" t="s">
        <v>158</v>
      </c>
      <c r="B82" s="10" t="s">
        <v>159</v>
      </c>
      <c r="C82" s="9">
        <v>1007429</v>
      </c>
      <c r="D82" s="9"/>
      <c r="E82" s="9"/>
      <c r="F82" s="9">
        <f t="shared" si="1"/>
        <v>1007429</v>
      </c>
    </row>
    <row r="83" spans="1:6">
      <c r="A83" s="28" t="s">
        <v>160</v>
      </c>
      <c r="B83" s="14" t="s">
        <v>161</v>
      </c>
      <c r="C83" s="15">
        <f>SUM(C76:C82)</f>
        <v>4411027</v>
      </c>
      <c r="D83" s="15"/>
      <c r="E83" s="15"/>
      <c r="F83" s="15">
        <f t="shared" si="1"/>
        <v>4411027</v>
      </c>
    </row>
    <row r="84" spans="1:6">
      <c r="A84" s="19" t="s">
        <v>162</v>
      </c>
      <c r="B84" s="10" t="s">
        <v>163</v>
      </c>
      <c r="C84" s="9">
        <v>127482345</v>
      </c>
      <c r="D84" s="9"/>
      <c r="E84" s="9"/>
      <c r="F84" s="9">
        <f t="shared" si="1"/>
        <v>127482345</v>
      </c>
    </row>
    <row r="85" spans="1:6">
      <c r="A85" s="19" t="s">
        <v>164</v>
      </c>
      <c r="B85" s="10" t="s">
        <v>165</v>
      </c>
      <c r="C85" s="9">
        <f>'[1]1.a melléklet'!C86+'[1]2.a melléklet'!C86</f>
        <v>0</v>
      </c>
      <c r="D85" s="9"/>
      <c r="E85" s="9"/>
      <c r="F85" s="9">
        <f t="shared" si="1"/>
        <v>0</v>
      </c>
    </row>
    <row r="86" spans="1:6">
      <c r="A86" s="19" t="s">
        <v>166</v>
      </c>
      <c r="B86" s="10" t="s">
        <v>167</v>
      </c>
      <c r="C86" s="9">
        <f>'[1]1.a melléklet'!C87+'[1]2.a melléklet'!C87</f>
        <v>0</v>
      </c>
      <c r="D86" s="9"/>
      <c r="E86" s="9"/>
      <c r="F86" s="9">
        <f t="shared" si="1"/>
        <v>0</v>
      </c>
    </row>
    <row r="87" spans="1:6">
      <c r="A87" s="19" t="s">
        <v>168</v>
      </c>
      <c r="B87" s="10" t="s">
        <v>169</v>
      </c>
      <c r="C87" s="9">
        <v>34420234</v>
      </c>
      <c r="D87" s="9"/>
      <c r="E87" s="9"/>
      <c r="F87" s="9">
        <f t="shared" si="1"/>
        <v>34420234</v>
      </c>
    </row>
    <row r="88" spans="1:6">
      <c r="A88" s="21" t="s">
        <v>170</v>
      </c>
      <c r="B88" s="14" t="s">
        <v>171</v>
      </c>
      <c r="C88" s="15">
        <f>SUM(C84:C87)</f>
        <v>161902579</v>
      </c>
      <c r="D88" s="15"/>
      <c r="E88" s="15"/>
      <c r="F88" s="15">
        <f t="shared" si="1"/>
        <v>161902579</v>
      </c>
    </row>
    <row r="89" spans="1:6">
      <c r="A89" s="19" t="s">
        <v>172</v>
      </c>
      <c r="B89" s="10" t="s">
        <v>173</v>
      </c>
      <c r="C89" s="9"/>
      <c r="D89" s="9"/>
      <c r="E89" s="9"/>
      <c r="F89" s="9">
        <f t="shared" si="1"/>
        <v>0</v>
      </c>
    </row>
    <row r="90" spans="1:6">
      <c r="A90" s="19" t="s">
        <v>174</v>
      </c>
      <c r="B90" s="10" t="s">
        <v>175</v>
      </c>
      <c r="C90" s="9"/>
      <c r="D90" s="9"/>
      <c r="E90" s="9"/>
      <c r="F90" s="9">
        <f t="shared" si="1"/>
        <v>0</v>
      </c>
    </row>
    <row r="91" spans="1:6">
      <c r="A91" s="19" t="s">
        <v>176</v>
      </c>
      <c r="B91" s="10" t="s">
        <v>177</v>
      </c>
      <c r="C91" s="9"/>
      <c r="D91" s="9"/>
      <c r="E91" s="9"/>
      <c r="F91" s="9">
        <f t="shared" si="1"/>
        <v>0</v>
      </c>
    </row>
    <row r="92" spans="1:6">
      <c r="A92" s="19" t="s">
        <v>178</v>
      </c>
      <c r="B92" s="10" t="s">
        <v>179</v>
      </c>
      <c r="C92" s="9"/>
      <c r="D92" s="9"/>
      <c r="E92" s="9"/>
      <c r="F92" s="9">
        <f t="shared" si="1"/>
        <v>0</v>
      </c>
    </row>
    <row r="93" spans="1:6">
      <c r="A93" s="19" t="s">
        <v>180</v>
      </c>
      <c r="B93" s="10" t="s">
        <v>181</v>
      </c>
      <c r="C93" s="9"/>
      <c r="D93" s="9"/>
      <c r="E93" s="9"/>
      <c r="F93" s="9">
        <f t="shared" si="1"/>
        <v>0</v>
      </c>
    </row>
    <row r="94" spans="1:6">
      <c r="A94" s="19" t="s">
        <v>182</v>
      </c>
      <c r="B94" s="10" t="s">
        <v>183</v>
      </c>
      <c r="C94" s="9"/>
      <c r="D94" s="9"/>
      <c r="E94" s="9"/>
      <c r="F94" s="9">
        <f t="shared" si="1"/>
        <v>0</v>
      </c>
    </row>
    <row r="95" spans="1:6">
      <c r="A95" s="19" t="s">
        <v>184</v>
      </c>
      <c r="B95" s="10" t="s">
        <v>185</v>
      </c>
      <c r="C95" s="9"/>
      <c r="D95" s="9"/>
      <c r="E95" s="9"/>
      <c r="F95" s="9">
        <f t="shared" si="1"/>
        <v>0</v>
      </c>
    </row>
    <row r="96" spans="1:6">
      <c r="A96" s="19" t="s">
        <v>186</v>
      </c>
      <c r="B96" s="10" t="s">
        <v>187</v>
      </c>
      <c r="C96" s="9"/>
      <c r="D96" s="9"/>
      <c r="E96" s="9"/>
      <c r="F96" s="9">
        <f t="shared" si="1"/>
        <v>0</v>
      </c>
    </row>
    <row r="97" spans="1:23">
      <c r="A97" s="21" t="s">
        <v>188</v>
      </c>
      <c r="B97" s="14" t="s">
        <v>189</v>
      </c>
      <c r="C97" s="9"/>
      <c r="D97" s="9"/>
      <c r="E97" s="9"/>
      <c r="F97" s="9">
        <f t="shared" si="1"/>
        <v>0</v>
      </c>
    </row>
    <row r="98" spans="1:23">
      <c r="A98" s="24" t="s">
        <v>190</v>
      </c>
      <c r="B98" s="25"/>
      <c r="C98" s="68">
        <f>'[1]1.a melléklet'!C99+'[1]2.a melléklet'!C99</f>
        <v>165513606</v>
      </c>
      <c r="D98" s="26">
        <f>D97+D88+D83</f>
        <v>0</v>
      </c>
      <c r="E98" s="26">
        <f>E97+E88+E83</f>
        <v>0</v>
      </c>
      <c r="F98" s="26">
        <f>F97+F88+F83</f>
        <v>166313606</v>
      </c>
    </row>
    <row r="99" spans="1:23">
      <c r="A99" s="29" t="s">
        <v>191</v>
      </c>
      <c r="B99" s="30" t="s">
        <v>192</v>
      </c>
      <c r="C99" s="15">
        <f>C88+C83+C74+C60+C51+C26+C25</f>
        <v>442198386</v>
      </c>
      <c r="D99" s="15">
        <f t="shared" ref="D99:F99" si="2">D88+D83+D74+D60+D51+D26+D25</f>
        <v>500000</v>
      </c>
      <c r="E99" s="15">
        <f t="shared" si="2"/>
        <v>0</v>
      </c>
      <c r="F99" s="15">
        <f t="shared" si="2"/>
        <v>442698386</v>
      </c>
    </row>
    <row r="100" spans="1:23">
      <c r="A100" s="19" t="s">
        <v>193</v>
      </c>
      <c r="B100" s="12" t="s">
        <v>194</v>
      </c>
      <c r="C100" s="9">
        <v>5974864</v>
      </c>
      <c r="D100" s="31"/>
      <c r="E100" s="31"/>
      <c r="F100" s="9">
        <f t="shared" si="1"/>
        <v>5974864</v>
      </c>
      <c r="G100" s="32"/>
      <c r="H100" s="32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2"/>
      <c r="V100" s="32"/>
      <c r="W100" s="32"/>
    </row>
    <row r="101" spans="1:23">
      <c r="A101" s="19" t="s">
        <v>195</v>
      </c>
      <c r="B101" s="12" t="s">
        <v>196</v>
      </c>
      <c r="C101" s="9">
        <f>'[1]1.a melléklet'!C102+'[1]2.a melléklet'!C102</f>
        <v>0</v>
      </c>
      <c r="D101" s="31"/>
      <c r="E101" s="31"/>
      <c r="F101" s="9">
        <f t="shared" si="1"/>
        <v>0</v>
      </c>
      <c r="G101" s="32"/>
      <c r="H101" s="32"/>
      <c r="I101" s="32"/>
      <c r="J101" s="32"/>
      <c r="K101" s="32"/>
      <c r="L101" s="32"/>
      <c r="M101" s="32"/>
      <c r="N101" s="32"/>
      <c r="O101" s="32"/>
      <c r="P101" s="32"/>
      <c r="Q101" s="32"/>
      <c r="R101" s="32"/>
      <c r="S101" s="32"/>
      <c r="T101" s="32"/>
      <c r="U101" s="32"/>
      <c r="V101" s="32"/>
      <c r="W101" s="32"/>
    </row>
    <row r="102" spans="1:23">
      <c r="A102" s="19" t="s">
        <v>197</v>
      </c>
      <c r="B102" s="12" t="s">
        <v>198</v>
      </c>
      <c r="C102" s="9">
        <f>'[1]1.a melléklet'!C103+'[1]2.a melléklet'!C103</f>
        <v>0</v>
      </c>
      <c r="D102" s="31"/>
      <c r="E102" s="31"/>
      <c r="F102" s="9">
        <f t="shared" si="1"/>
        <v>0</v>
      </c>
      <c r="G102" s="32"/>
      <c r="H102" s="32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2"/>
      <c r="V102" s="32"/>
      <c r="W102" s="32"/>
    </row>
    <row r="103" spans="1:23">
      <c r="A103" s="21" t="s">
        <v>199</v>
      </c>
      <c r="B103" s="17" t="s">
        <v>200</v>
      </c>
      <c r="C103" s="33">
        <f>SUM(C100:C102)</f>
        <v>5974864</v>
      </c>
      <c r="D103" s="33"/>
      <c r="E103" s="33"/>
      <c r="F103" s="9">
        <f t="shared" si="1"/>
        <v>5974864</v>
      </c>
      <c r="G103" s="34"/>
      <c r="H103" s="34"/>
      <c r="I103" s="34"/>
      <c r="J103" s="34"/>
      <c r="K103" s="34"/>
      <c r="L103" s="34"/>
      <c r="M103" s="34"/>
      <c r="N103" s="34"/>
      <c r="O103" s="34"/>
      <c r="P103" s="34"/>
      <c r="Q103" s="34"/>
      <c r="R103" s="34"/>
      <c r="S103" s="34"/>
      <c r="T103" s="34"/>
      <c r="U103" s="34"/>
      <c r="V103" s="34"/>
      <c r="W103" s="34"/>
    </row>
    <row r="104" spans="1:23">
      <c r="A104" s="35" t="s">
        <v>201</v>
      </c>
      <c r="B104" s="12" t="s">
        <v>202</v>
      </c>
      <c r="C104" s="9">
        <f>'[1]1.a melléklet'!C105+'[1]2.a melléklet'!C105</f>
        <v>0</v>
      </c>
      <c r="D104" s="36"/>
      <c r="E104" s="36"/>
      <c r="F104" s="9">
        <f t="shared" si="1"/>
        <v>0</v>
      </c>
      <c r="G104" s="37"/>
      <c r="H104" s="37"/>
      <c r="I104" s="37"/>
      <c r="J104" s="37"/>
      <c r="K104" s="37"/>
      <c r="L104" s="37"/>
      <c r="M104" s="37"/>
      <c r="N104" s="37"/>
      <c r="O104" s="37"/>
      <c r="P104" s="37"/>
      <c r="Q104" s="37"/>
      <c r="R104" s="37"/>
      <c r="S104" s="37"/>
      <c r="T104" s="37"/>
      <c r="U104" s="37"/>
      <c r="V104" s="37"/>
      <c r="W104" s="37"/>
    </row>
    <row r="105" spans="1:23">
      <c r="A105" s="35" t="s">
        <v>203</v>
      </c>
      <c r="B105" s="12" t="s">
        <v>204</v>
      </c>
      <c r="C105" s="9">
        <f>'[1]1.a melléklet'!C106+'[1]2.a melléklet'!C106</f>
        <v>0</v>
      </c>
      <c r="D105" s="36"/>
      <c r="E105" s="36"/>
      <c r="F105" s="9">
        <f t="shared" si="1"/>
        <v>0</v>
      </c>
      <c r="G105" s="37"/>
      <c r="H105" s="37"/>
      <c r="I105" s="37"/>
      <c r="J105" s="37"/>
      <c r="K105" s="37"/>
      <c r="L105" s="37"/>
      <c r="M105" s="37"/>
      <c r="N105" s="37"/>
      <c r="O105" s="37"/>
      <c r="P105" s="37"/>
      <c r="Q105" s="37"/>
      <c r="R105" s="37"/>
      <c r="S105" s="37"/>
      <c r="T105" s="37"/>
      <c r="U105" s="37"/>
      <c r="V105" s="37"/>
      <c r="W105" s="37"/>
    </row>
    <row r="106" spans="1:23">
      <c r="A106" s="19" t="s">
        <v>205</v>
      </c>
      <c r="B106" s="12" t="s">
        <v>206</v>
      </c>
      <c r="C106" s="9">
        <f>'[1]1.a melléklet'!C107+'[1]2.a melléklet'!C107</f>
        <v>0</v>
      </c>
      <c r="D106" s="38"/>
      <c r="E106" s="38"/>
      <c r="F106" s="9">
        <f t="shared" si="1"/>
        <v>0</v>
      </c>
      <c r="G106" s="32"/>
      <c r="H106" s="32"/>
      <c r="I106" s="32"/>
      <c r="J106" s="32"/>
      <c r="K106" s="32"/>
      <c r="L106" s="32"/>
      <c r="M106" s="32"/>
      <c r="N106" s="32"/>
      <c r="O106" s="32"/>
      <c r="P106" s="32"/>
      <c r="Q106" s="32"/>
      <c r="R106" s="32"/>
      <c r="S106" s="32"/>
      <c r="T106" s="32"/>
      <c r="U106" s="32"/>
      <c r="V106" s="32"/>
      <c r="W106" s="32"/>
    </row>
    <row r="107" spans="1:23">
      <c r="A107" s="19" t="s">
        <v>207</v>
      </c>
      <c r="B107" s="12" t="s">
        <v>208</v>
      </c>
      <c r="C107" s="9">
        <f>'[1]1.a melléklet'!C108+'[1]2.a melléklet'!C108</f>
        <v>0</v>
      </c>
      <c r="D107" s="38"/>
      <c r="E107" s="38"/>
      <c r="F107" s="9">
        <f t="shared" si="1"/>
        <v>0</v>
      </c>
      <c r="G107" s="32"/>
      <c r="H107" s="32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2"/>
      <c r="V107" s="32"/>
      <c r="W107" s="32"/>
    </row>
    <row r="108" spans="1:23">
      <c r="A108" s="39" t="s">
        <v>209</v>
      </c>
      <c r="B108" s="17" t="s">
        <v>210</v>
      </c>
      <c r="C108" s="40">
        <f>SUM(C104:C107)</f>
        <v>0</v>
      </c>
      <c r="D108" s="40"/>
      <c r="E108" s="40"/>
      <c r="F108" s="9">
        <f t="shared" si="1"/>
        <v>0</v>
      </c>
      <c r="G108" s="41"/>
      <c r="H108" s="41"/>
      <c r="I108" s="41"/>
      <c r="J108" s="41"/>
      <c r="K108" s="41"/>
      <c r="L108" s="41"/>
      <c r="M108" s="41"/>
      <c r="N108" s="41"/>
      <c r="O108" s="41"/>
      <c r="P108" s="41"/>
      <c r="Q108" s="41"/>
      <c r="R108" s="41"/>
      <c r="S108" s="41"/>
      <c r="T108" s="41"/>
      <c r="U108" s="41"/>
      <c r="V108" s="41"/>
      <c r="W108" s="41"/>
    </row>
    <row r="109" spans="1:23">
      <c r="A109" s="35" t="s">
        <v>211</v>
      </c>
      <c r="B109" s="12" t="s">
        <v>212</v>
      </c>
      <c r="C109" s="9">
        <f>'[1]1.a melléklet'!C110+'[1]2.a melléklet'!C110</f>
        <v>0</v>
      </c>
      <c r="D109" s="36"/>
      <c r="E109" s="36"/>
      <c r="F109" s="9">
        <f t="shared" si="1"/>
        <v>0</v>
      </c>
      <c r="G109" s="37"/>
      <c r="H109" s="37"/>
      <c r="I109" s="37"/>
      <c r="J109" s="37"/>
      <c r="K109" s="37"/>
      <c r="L109" s="37"/>
      <c r="M109" s="37"/>
      <c r="N109" s="37"/>
      <c r="O109" s="37"/>
      <c r="P109" s="37"/>
      <c r="Q109" s="37"/>
      <c r="R109" s="37"/>
      <c r="S109" s="37"/>
      <c r="T109" s="37"/>
      <c r="U109" s="37"/>
      <c r="V109" s="37"/>
      <c r="W109" s="37"/>
    </row>
    <row r="110" spans="1:23">
      <c r="A110" s="35" t="s">
        <v>213</v>
      </c>
      <c r="B110" s="12" t="s">
        <v>214</v>
      </c>
      <c r="C110" s="9">
        <f>'[1]1.a melléklet'!C111+'[1]2.a melléklet'!C111</f>
        <v>7191031</v>
      </c>
      <c r="D110" s="36"/>
      <c r="E110" s="36"/>
      <c r="F110" s="9">
        <f t="shared" si="1"/>
        <v>7191031</v>
      </c>
      <c r="G110" s="37"/>
      <c r="H110" s="37"/>
      <c r="I110" s="37"/>
      <c r="J110" s="37"/>
      <c r="K110" s="37"/>
      <c r="L110" s="37"/>
      <c r="M110" s="37"/>
      <c r="N110" s="37"/>
      <c r="O110" s="37"/>
      <c r="P110" s="37"/>
      <c r="Q110" s="37"/>
      <c r="R110" s="37"/>
      <c r="S110" s="37"/>
      <c r="T110" s="37"/>
      <c r="U110" s="37"/>
      <c r="V110" s="37"/>
      <c r="W110" s="37"/>
    </row>
    <row r="111" spans="1:23">
      <c r="A111" s="39" t="s">
        <v>215</v>
      </c>
      <c r="B111" s="17" t="s">
        <v>216</v>
      </c>
      <c r="C111" s="9">
        <v>0</v>
      </c>
      <c r="D111" s="36"/>
      <c r="E111" s="36"/>
      <c r="F111" s="9">
        <f t="shared" si="1"/>
        <v>0</v>
      </c>
      <c r="G111" s="37"/>
      <c r="H111" s="37"/>
      <c r="I111" s="37"/>
      <c r="J111" s="37"/>
      <c r="K111" s="37"/>
      <c r="L111" s="37"/>
      <c r="M111" s="37"/>
      <c r="N111" s="37"/>
      <c r="O111" s="37"/>
      <c r="P111" s="37"/>
      <c r="Q111" s="37"/>
      <c r="R111" s="37"/>
      <c r="S111" s="37"/>
      <c r="T111" s="37"/>
      <c r="U111" s="37"/>
      <c r="V111" s="37"/>
      <c r="W111" s="37"/>
    </row>
    <row r="112" spans="1:23">
      <c r="A112" s="35" t="s">
        <v>217</v>
      </c>
      <c r="B112" s="12" t="s">
        <v>218</v>
      </c>
      <c r="C112" s="9">
        <f>'[1]1.a melléklet'!C113+'[1]2.a melléklet'!C113</f>
        <v>0</v>
      </c>
      <c r="D112" s="36"/>
      <c r="E112" s="36"/>
      <c r="F112" s="9">
        <f t="shared" si="1"/>
        <v>0</v>
      </c>
      <c r="G112" s="37"/>
      <c r="H112" s="37"/>
      <c r="I112" s="37"/>
      <c r="J112" s="37"/>
      <c r="K112" s="37"/>
      <c r="L112" s="37"/>
      <c r="M112" s="37"/>
      <c r="N112" s="37"/>
      <c r="O112" s="37"/>
      <c r="P112" s="37"/>
      <c r="Q112" s="37"/>
      <c r="R112" s="37"/>
      <c r="S112" s="37"/>
      <c r="T112" s="37"/>
      <c r="U112" s="37"/>
      <c r="V112" s="37"/>
      <c r="W112" s="37"/>
    </row>
    <row r="113" spans="1:23">
      <c r="A113" s="35" t="s">
        <v>219</v>
      </c>
      <c r="B113" s="12" t="s">
        <v>220</v>
      </c>
      <c r="C113" s="9">
        <f>'[1]1.a melléklet'!C114+'[1]2.a melléklet'!C114</f>
        <v>0</v>
      </c>
      <c r="D113" s="36"/>
      <c r="E113" s="36"/>
      <c r="F113" s="9">
        <f t="shared" si="1"/>
        <v>0</v>
      </c>
      <c r="G113" s="37"/>
      <c r="H113" s="37"/>
      <c r="I113" s="37"/>
      <c r="J113" s="37"/>
      <c r="K113" s="37"/>
      <c r="L113" s="37"/>
      <c r="M113" s="37"/>
      <c r="N113" s="37"/>
      <c r="O113" s="37"/>
      <c r="P113" s="37"/>
      <c r="Q113" s="37"/>
      <c r="R113" s="37"/>
      <c r="S113" s="37"/>
      <c r="T113" s="37"/>
      <c r="U113" s="37"/>
      <c r="V113" s="37"/>
      <c r="W113" s="37"/>
    </row>
    <row r="114" spans="1:23">
      <c r="A114" s="35" t="s">
        <v>221</v>
      </c>
      <c r="B114" s="12" t="s">
        <v>222</v>
      </c>
      <c r="C114" s="9">
        <f>'[1]1.a melléklet'!C115+'[1]2.a melléklet'!C115</f>
        <v>0</v>
      </c>
      <c r="D114" s="36"/>
      <c r="E114" s="36"/>
      <c r="F114" s="9">
        <f t="shared" si="1"/>
        <v>0</v>
      </c>
      <c r="G114" s="37"/>
      <c r="H114" s="37"/>
      <c r="I114" s="37"/>
      <c r="J114" s="37"/>
      <c r="K114" s="37"/>
      <c r="L114" s="37"/>
      <c r="M114" s="37"/>
      <c r="N114" s="37"/>
      <c r="O114" s="37"/>
      <c r="P114" s="37"/>
      <c r="Q114" s="37"/>
      <c r="R114" s="37"/>
      <c r="S114" s="37"/>
      <c r="T114" s="37"/>
      <c r="U114" s="37"/>
      <c r="V114" s="37"/>
      <c r="W114" s="37"/>
    </row>
    <row r="115" spans="1:23">
      <c r="A115" s="39" t="s">
        <v>223</v>
      </c>
      <c r="B115" s="17" t="s">
        <v>224</v>
      </c>
      <c r="C115" s="9">
        <f>SUM(C103+C109+C110+C111+C112+C113+C114)</f>
        <v>13165895</v>
      </c>
      <c r="D115" s="40"/>
      <c r="E115" s="40"/>
      <c r="F115" s="9">
        <f t="shared" si="1"/>
        <v>13165895</v>
      </c>
      <c r="G115" s="41"/>
      <c r="H115" s="41"/>
      <c r="I115" s="41"/>
      <c r="J115" s="41"/>
      <c r="K115" s="41"/>
      <c r="L115" s="41"/>
      <c r="M115" s="41"/>
      <c r="N115" s="41"/>
      <c r="O115" s="41"/>
      <c r="P115" s="41"/>
      <c r="Q115" s="41"/>
      <c r="R115" s="41"/>
      <c r="S115" s="41"/>
      <c r="T115" s="41"/>
      <c r="U115" s="41"/>
      <c r="V115" s="41"/>
      <c r="W115" s="41"/>
    </row>
    <row r="116" spans="1:23">
      <c r="A116" s="35" t="s">
        <v>225</v>
      </c>
      <c r="B116" s="12" t="s">
        <v>226</v>
      </c>
      <c r="C116" s="9">
        <f>'[1]1.a melléklet'!C117+'[1]2.a melléklet'!C117</f>
        <v>0</v>
      </c>
      <c r="D116" s="36"/>
      <c r="E116" s="36"/>
      <c r="F116" s="9">
        <f t="shared" si="1"/>
        <v>0</v>
      </c>
      <c r="G116" s="37"/>
      <c r="H116" s="37"/>
      <c r="I116" s="37"/>
      <c r="J116" s="37"/>
      <c r="K116" s="37"/>
      <c r="L116" s="37"/>
      <c r="M116" s="37"/>
      <c r="N116" s="37"/>
      <c r="O116" s="37"/>
      <c r="P116" s="37"/>
      <c r="Q116" s="37"/>
      <c r="R116" s="37"/>
      <c r="S116" s="37"/>
      <c r="T116" s="37"/>
      <c r="U116" s="37"/>
      <c r="V116" s="37"/>
      <c r="W116" s="37"/>
    </row>
    <row r="117" spans="1:23">
      <c r="A117" s="19" t="s">
        <v>227</v>
      </c>
      <c r="B117" s="12" t="s">
        <v>228</v>
      </c>
      <c r="C117" s="9">
        <f>'[1]1.a melléklet'!C118+'[1]2.a melléklet'!C118</f>
        <v>0</v>
      </c>
      <c r="D117" s="38"/>
      <c r="E117" s="38"/>
      <c r="F117" s="9">
        <f t="shared" si="1"/>
        <v>0</v>
      </c>
      <c r="G117" s="32"/>
      <c r="H117" s="32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</row>
    <row r="118" spans="1:23">
      <c r="A118" s="35" t="s">
        <v>229</v>
      </c>
      <c r="B118" s="12" t="s">
        <v>230</v>
      </c>
      <c r="C118" s="9">
        <f>'[1]1.a melléklet'!C119+'[1]2.a melléklet'!C119</f>
        <v>0</v>
      </c>
      <c r="D118" s="36"/>
      <c r="E118" s="36"/>
      <c r="F118" s="9">
        <f t="shared" si="1"/>
        <v>0</v>
      </c>
      <c r="G118" s="37"/>
      <c r="H118" s="37"/>
      <c r="I118" s="37"/>
      <c r="J118" s="37"/>
      <c r="K118" s="37"/>
      <c r="L118" s="37"/>
      <c r="M118" s="37"/>
      <c r="N118" s="37"/>
      <c r="O118" s="37"/>
      <c r="P118" s="37"/>
      <c r="Q118" s="37"/>
      <c r="R118" s="37"/>
      <c r="S118" s="37"/>
      <c r="T118" s="37"/>
      <c r="U118" s="37"/>
      <c r="V118" s="37"/>
      <c r="W118" s="37"/>
    </row>
    <row r="119" spans="1:23">
      <c r="A119" s="35" t="s">
        <v>231</v>
      </c>
      <c r="B119" s="12" t="s">
        <v>232</v>
      </c>
      <c r="C119" s="9">
        <f>'[1]1.a melléklet'!C120+'[1]2.a melléklet'!C120</f>
        <v>0</v>
      </c>
      <c r="D119" s="36"/>
      <c r="E119" s="36"/>
      <c r="F119" s="9">
        <f t="shared" si="1"/>
        <v>0</v>
      </c>
      <c r="G119" s="37"/>
      <c r="H119" s="37"/>
      <c r="I119" s="37"/>
      <c r="J119" s="37"/>
      <c r="K119" s="37"/>
      <c r="L119" s="37"/>
      <c r="M119" s="37"/>
      <c r="N119" s="37"/>
      <c r="O119" s="37"/>
      <c r="P119" s="37"/>
      <c r="Q119" s="37"/>
      <c r="R119" s="37"/>
      <c r="S119" s="37"/>
      <c r="T119" s="37"/>
      <c r="U119" s="37"/>
      <c r="V119" s="37"/>
      <c r="W119" s="37"/>
    </row>
    <row r="120" spans="1:23">
      <c r="A120" s="39" t="s">
        <v>233</v>
      </c>
      <c r="B120" s="17" t="s">
        <v>234</v>
      </c>
      <c r="C120" s="40">
        <f>SUM(C116:C119)</f>
        <v>0</v>
      </c>
      <c r="D120" s="40"/>
      <c r="E120" s="40"/>
      <c r="F120" s="9">
        <f t="shared" si="1"/>
        <v>0</v>
      </c>
      <c r="G120" s="41"/>
      <c r="H120" s="41"/>
      <c r="I120" s="41"/>
      <c r="J120" s="41"/>
      <c r="K120" s="41"/>
      <c r="L120" s="41"/>
      <c r="M120" s="41"/>
      <c r="N120" s="41"/>
      <c r="O120" s="41"/>
      <c r="P120" s="41"/>
      <c r="Q120" s="41"/>
      <c r="R120" s="41"/>
      <c r="S120" s="41"/>
      <c r="T120" s="41"/>
      <c r="U120" s="41"/>
      <c r="V120" s="41"/>
      <c r="W120" s="41"/>
    </row>
    <row r="121" spans="1:23">
      <c r="A121" s="19" t="s">
        <v>235</v>
      </c>
      <c r="B121" s="12" t="s">
        <v>236</v>
      </c>
      <c r="C121" s="9">
        <f>'[1]1.a melléklet'!C122+'[1]2.a melléklet'!C122</f>
        <v>0</v>
      </c>
      <c r="D121" s="38"/>
      <c r="E121" s="38"/>
      <c r="F121" s="9">
        <f t="shared" si="1"/>
        <v>0</v>
      </c>
      <c r="G121" s="32"/>
      <c r="H121" s="32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2"/>
      <c r="V121" s="32"/>
      <c r="W121" s="32"/>
    </row>
    <row r="122" spans="1:23">
      <c r="A122" s="42" t="s">
        <v>237</v>
      </c>
      <c r="B122" s="43" t="s">
        <v>238</v>
      </c>
      <c r="C122" s="40">
        <f>SUM(C115+C120)</f>
        <v>13165895</v>
      </c>
      <c r="D122" s="40"/>
      <c r="E122" s="40"/>
      <c r="F122" s="9">
        <f t="shared" si="1"/>
        <v>13165895</v>
      </c>
      <c r="G122" s="41"/>
      <c r="H122" s="41"/>
      <c r="I122" s="41"/>
      <c r="J122" s="41"/>
      <c r="K122" s="41"/>
      <c r="L122" s="41"/>
      <c r="M122" s="41"/>
      <c r="N122" s="41"/>
      <c r="O122" s="41"/>
      <c r="P122" s="41"/>
      <c r="Q122" s="41"/>
      <c r="R122" s="41"/>
      <c r="S122" s="41"/>
      <c r="T122" s="41"/>
      <c r="U122" s="41"/>
      <c r="V122" s="41"/>
      <c r="W122" s="41"/>
    </row>
    <row r="123" spans="1:23">
      <c r="A123" s="44" t="s">
        <v>239</v>
      </c>
      <c r="B123" s="45"/>
      <c r="C123" s="15">
        <f>SUM(C25+C26+C60+C74+C83+C88+C97+C122+C51)</f>
        <v>455364281</v>
      </c>
      <c r="D123" s="15">
        <f t="shared" ref="D123:F123" si="3">SUM(D25+D26+D60+D74+D83+D88+D97+D122+D51)</f>
        <v>500000</v>
      </c>
      <c r="E123" s="15">
        <f t="shared" si="3"/>
        <v>0</v>
      </c>
      <c r="F123" s="15">
        <f t="shared" si="3"/>
        <v>455864281</v>
      </c>
    </row>
  </sheetData>
  <mergeCells count="2">
    <mergeCell ref="A1:F1"/>
    <mergeCell ref="A3:F3"/>
  </mergeCells>
  <pageMargins left="0.31496062992125984" right="0.31496062992125984" top="0.35433070866141736" bottom="0.35433070866141736" header="0.31496062992125984" footer="0.31496062992125984"/>
  <pageSetup paperSize="9" scale="73" fitToHeight="0" orientation="landscape" r:id="rId1"/>
  <headerFooter>
    <oddHeader xml:space="preserve">&amp;R&amp;"-,Dőlt"
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97"/>
  <sheetViews>
    <sheetView zoomScaleNormal="100" workbookViewId="0">
      <selection sqref="A1:F1"/>
    </sheetView>
  </sheetViews>
  <sheetFormatPr defaultRowHeight="15.75"/>
  <cols>
    <col min="1" max="1" width="92.5703125" style="1" customWidth="1"/>
    <col min="2" max="2" width="9.140625" style="1"/>
    <col min="3" max="3" width="16.42578125" style="2" customWidth="1"/>
    <col min="4" max="4" width="16" style="2" customWidth="1"/>
    <col min="5" max="5" width="16.7109375" style="2" customWidth="1"/>
    <col min="6" max="6" width="19.42578125" style="2" customWidth="1"/>
    <col min="7" max="256" width="9.140625" style="1"/>
    <col min="257" max="257" width="92.5703125" style="1" customWidth="1"/>
    <col min="258" max="258" width="9.140625" style="1"/>
    <col min="259" max="259" width="16.42578125" style="1" customWidth="1"/>
    <col min="260" max="260" width="16" style="1" customWidth="1"/>
    <col min="261" max="261" width="16.7109375" style="1" customWidth="1"/>
    <col min="262" max="262" width="19.42578125" style="1" customWidth="1"/>
    <col min="263" max="512" width="9.140625" style="1"/>
    <col min="513" max="513" width="92.5703125" style="1" customWidth="1"/>
    <col min="514" max="514" width="9.140625" style="1"/>
    <col min="515" max="515" width="16.42578125" style="1" customWidth="1"/>
    <col min="516" max="516" width="16" style="1" customWidth="1"/>
    <col min="517" max="517" width="16.7109375" style="1" customWidth="1"/>
    <col min="518" max="518" width="19.42578125" style="1" customWidth="1"/>
    <col min="519" max="768" width="9.140625" style="1"/>
    <col min="769" max="769" width="92.5703125" style="1" customWidth="1"/>
    <col min="770" max="770" width="9.140625" style="1"/>
    <col min="771" max="771" width="16.42578125" style="1" customWidth="1"/>
    <col min="772" max="772" width="16" style="1" customWidth="1"/>
    <col min="773" max="773" width="16.7109375" style="1" customWidth="1"/>
    <col min="774" max="774" width="19.42578125" style="1" customWidth="1"/>
    <col min="775" max="1024" width="9.140625" style="1"/>
    <col min="1025" max="1025" width="92.5703125" style="1" customWidth="1"/>
    <col min="1026" max="1026" width="9.140625" style="1"/>
    <col min="1027" max="1027" width="16.42578125" style="1" customWidth="1"/>
    <col min="1028" max="1028" width="16" style="1" customWidth="1"/>
    <col min="1029" max="1029" width="16.7109375" style="1" customWidth="1"/>
    <col min="1030" max="1030" width="19.42578125" style="1" customWidth="1"/>
    <col min="1031" max="1280" width="9.140625" style="1"/>
    <col min="1281" max="1281" width="92.5703125" style="1" customWidth="1"/>
    <col min="1282" max="1282" width="9.140625" style="1"/>
    <col min="1283" max="1283" width="16.42578125" style="1" customWidth="1"/>
    <col min="1284" max="1284" width="16" style="1" customWidth="1"/>
    <col min="1285" max="1285" width="16.7109375" style="1" customWidth="1"/>
    <col min="1286" max="1286" width="19.42578125" style="1" customWidth="1"/>
    <col min="1287" max="1536" width="9.140625" style="1"/>
    <col min="1537" max="1537" width="92.5703125" style="1" customWidth="1"/>
    <col min="1538" max="1538" width="9.140625" style="1"/>
    <col min="1539" max="1539" width="16.42578125" style="1" customWidth="1"/>
    <col min="1540" max="1540" width="16" style="1" customWidth="1"/>
    <col min="1541" max="1541" width="16.7109375" style="1" customWidth="1"/>
    <col min="1542" max="1542" width="19.42578125" style="1" customWidth="1"/>
    <col min="1543" max="1792" width="9.140625" style="1"/>
    <col min="1793" max="1793" width="92.5703125" style="1" customWidth="1"/>
    <col min="1794" max="1794" width="9.140625" style="1"/>
    <col min="1795" max="1795" width="16.42578125" style="1" customWidth="1"/>
    <col min="1796" max="1796" width="16" style="1" customWidth="1"/>
    <col min="1797" max="1797" width="16.7109375" style="1" customWidth="1"/>
    <col min="1798" max="1798" width="19.42578125" style="1" customWidth="1"/>
    <col min="1799" max="2048" width="9.140625" style="1"/>
    <col min="2049" max="2049" width="92.5703125" style="1" customWidth="1"/>
    <col min="2050" max="2050" width="9.140625" style="1"/>
    <col min="2051" max="2051" width="16.42578125" style="1" customWidth="1"/>
    <col min="2052" max="2052" width="16" style="1" customWidth="1"/>
    <col min="2053" max="2053" width="16.7109375" style="1" customWidth="1"/>
    <col min="2054" max="2054" width="19.42578125" style="1" customWidth="1"/>
    <col min="2055" max="2304" width="9.140625" style="1"/>
    <col min="2305" max="2305" width="92.5703125" style="1" customWidth="1"/>
    <col min="2306" max="2306" width="9.140625" style="1"/>
    <col min="2307" max="2307" width="16.42578125" style="1" customWidth="1"/>
    <col min="2308" max="2308" width="16" style="1" customWidth="1"/>
    <col min="2309" max="2309" width="16.7109375" style="1" customWidth="1"/>
    <col min="2310" max="2310" width="19.42578125" style="1" customWidth="1"/>
    <col min="2311" max="2560" width="9.140625" style="1"/>
    <col min="2561" max="2561" width="92.5703125" style="1" customWidth="1"/>
    <col min="2562" max="2562" width="9.140625" style="1"/>
    <col min="2563" max="2563" width="16.42578125" style="1" customWidth="1"/>
    <col min="2564" max="2564" width="16" style="1" customWidth="1"/>
    <col min="2565" max="2565" width="16.7109375" style="1" customWidth="1"/>
    <col min="2566" max="2566" width="19.42578125" style="1" customWidth="1"/>
    <col min="2567" max="2816" width="9.140625" style="1"/>
    <col min="2817" max="2817" width="92.5703125" style="1" customWidth="1"/>
    <col min="2818" max="2818" width="9.140625" style="1"/>
    <col min="2819" max="2819" width="16.42578125" style="1" customWidth="1"/>
    <col min="2820" max="2820" width="16" style="1" customWidth="1"/>
    <col min="2821" max="2821" width="16.7109375" style="1" customWidth="1"/>
    <col min="2822" max="2822" width="19.42578125" style="1" customWidth="1"/>
    <col min="2823" max="3072" width="9.140625" style="1"/>
    <col min="3073" max="3073" width="92.5703125" style="1" customWidth="1"/>
    <col min="3074" max="3074" width="9.140625" style="1"/>
    <col min="3075" max="3075" width="16.42578125" style="1" customWidth="1"/>
    <col min="3076" max="3076" width="16" style="1" customWidth="1"/>
    <col min="3077" max="3077" width="16.7109375" style="1" customWidth="1"/>
    <col min="3078" max="3078" width="19.42578125" style="1" customWidth="1"/>
    <col min="3079" max="3328" width="9.140625" style="1"/>
    <col min="3329" max="3329" width="92.5703125" style="1" customWidth="1"/>
    <col min="3330" max="3330" width="9.140625" style="1"/>
    <col min="3331" max="3331" width="16.42578125" style="1" customWidth="1"/>
    <col min="3332" max="3332" width="16" style="1" customWidth="1"/>
    <col min="3333" max="3333" width="16.7109375" style="1" customWidth="1"/>
    <col min="3334" max="3334" width="19.42578125" style="1" customWidth="1"/>
    <col min="3335" max="3584" width="9.140625" style="1"/>
    <col min="3585" max="3585" width="92.5703125" style="1" customWidth="1"/>
    <col min="3586" max="3586" width="9.140625" style="1"/>
    <col min="3587" max="3587" width="16.42578125" style="1" customWidth="1"/>
    <col min="3588" max="3588" width="16" style="1" customWidth="1"/>
    <col min="3589" max="3589" width="16.7109375" style="1" customWidth="1"/>
    <col min="3590" max="3590" width="19.42578125" style="1" customWidth="1"/>
    <col min="3591" max="3840" width="9.140625" style="1"/>
    <col min="3841" max="3841" width="92.5703125" style="1" customWidth="1"/>
    <col min="3842" max="3842" width="9.140625" style="1"/>
    <col min="3843" max="3843" width="16.42578125" style="1" customWidth="1"/>
    <col min="3844" max="3844" width="16" style="1" customWidth="1"/>
    <col min="3845" max="3845" width="16.7109375" style="1" customWidth="1"/>
    <col min="3846" max="3846" width="19.42578125" style="1" customWidth="1"/>
    <col min="3847" max="4096" width="9.140625" style="1"/>
    <col min="4097" max="4097" width="92.5703125" style="1" customWidth="1"/>
    <col min="4098" max="4098" width="9.140625" style="1"/>
    <col min="4099" max="4099" width="16.42578125" style="1" customWidth="1"/>
    <col min="4100" max="4100" width="16" style="1" customWidth="1"/>
    <col min="4101" max="4101" width="16.7109375" style="1" customWidth="1"/>
    <col min="4102" max="4102" width="19.42578125" style="1" customWidth="1"/>
    <col min="4103" max="4352" width="9.140625" style="1"/>
    <col min="4353" max="4353" width="92.5703125" style="1" customWidth="1"/>
    <col min="4354" max="4354" width="9.140625" style="1"/>
    <col min="4355" max="4355" width="16.42578125" style="1" customWidth="1"/>
    <col min="4356" max="4356" width="16" style="1" customWidth="1"/>
    <col min="4357" max="4357" width="16.7109375" style="1" customWidth="1"/>
    <col min="4358" max="4358" width="19.42578125" style="1" customWidth="1"/>
    <col min="4359" max="4608" width="9.140625" style="1"/>
    <col min="4609" max="4609" width="92.5703125" style="1" customWidth="1"/>
    <col min="4610" max="4610" width="9.140625" style="1"/>
    <col min="4611" max="4611" width="16.42578125" style="1" customWidth="1"/>
    <col min="4612" max="4612" width="16" style="1" customWidth="1"/>
    <col min="4613" max="4613" width="16.7109375" style="1" customWidth="1"/>
    <col min="4614" max="4614" width="19.42578125" style="1" customWidth="1"/>
    <col min="4615" max="4864" width="9.140625" style="1"/>
    <col min="4865" max="4865" width="92.5703125" style="1" customWidth="1"/>
    <col min="4866" max="4866" width="9.140625" style="1"/>
    <col min="4867" max="4867" width="16.42578125" style="1" customWidth="1"/>
    <col min="4868" max="4868" width="16" style="1" customWidth="1"/>
    <col min="4869" max="4869" width="16.7109375" style="1" customWidth="1"/>
    <col min="4870" max="4870" width="19.42578125" style="1" customWidth="1"/>
    <col min="4871" max="5120" width="9.140625" style="1"/>
    <col min="5121" max="5121" width="92.5703125" style="1" customWidth="1"/>
    <col min="5122" max="5122" width="9.140625" style="1"/>
    <col min="5123" max="5123" width="16.42578125" style="1" customWidth="1"/>
    <col min="5124" max="5124" width="16" style="1" customWidth="1"/>
    <col min="5125" max="5125" width="16.7109375" style="1" customWidth="1"/>
    <col min="5126" max="5126" width="19.42578125" style="1" customWidth="1"/>
    <col min="5127" max="5376" width="9.140625" style="1"/>
    <col min="5377" max="5377" width="92.5703125" style="1" customWidth="1"/>
    <col min="5378" max="5378" width="9.140625" style="1"/>
    <col min="5379" max="5379" width="16.42578125" style="1" customWidth="1"/>
    <col min="5380" max="5380" width="16" style="1" customWidth="1"/>
    <col min="5381" max="5381" width="16.7109375" style="1" customWidth="1"/>
    <col min="5382" max="5382" width="19.42578125" style="1" customWidth="1"/>
    <col min="5383" max="5632" width="9.140625" style="1"/>
    <col min="5633" max="5633" width="92.5703125" style="1" customWidth="1"/>
    <col min="5634" max="5634" width="9.140625" style="1"/>
    <col min="5635" max="5635" width="16.42578125" style="1" customWidth="1"/>
    <col min="5636" max="5636" width="16" style="1" customWidth="1"/>
    <col min="5637" max="5637" width="16.7109375" style="1" customWidth="1"/>
    <col min="5638" max="5638" width="19.42578125" style="1" customWidth="1"/>
    <col min="5639" max="5888" width="9.140625" style="1"/>
    <col min="5889" max="5889" width="92.5703125" style="1" customWidth="1"/>
    <col min="5890" max="5890" width="9.140625" style="1"/>
    <col min="5891" max="5891" width="16.42578125" style="1" customWidth="1"/>
    <col min="5892" max="5892" width="16" style="1" customWidth="1"/>
    <col min="5893" max="5893" width="16.7109375" style="1" customWidth="1"/>
    <col min="5894" max="5894" width="19.42578125" style="1" customWidth="1"/>
    <col min="5895" max="6144" width="9.140625" style="1"/>
    <col min="6145" max="6145" width="92.5703125" style="1" customWidth="1"/>
    <col min="6146" max="6146" width="9.140625" style="1"/>
    <col min="6147" max="6147" width="16.42578125" style="1" customWidth="1"/>
    <col min="6148" max="6148" width="16" style="1" customWidth="1"/>
    <col min="6149" max="6149" width="16.7109375" style="1" customWidth="1"/>
    <col min="6150" max="6150" width="19.42578125" style="1" customWidth="1"/>
    <col min="6151" max="6400" width="9.140625" style="1"/>
    <col min="6401" max="6401" width="92.5703125" style="1" customWidth="1"/>
    <col min="6402" max="6402" width="9.140625" style="1"/>
    <col min="6403" max="6403" width="16.42578125" style="1" customWidth="1"/>
    <col min="6404" max="6404" width="16" style="1" customWidth="1"/>
    <col min="6405" max="6405" width="16.7109375" style="1" customWidth="1"/>
    <col min="6406" max="6406" width="19.42578125" style="1" customWidth="1"/>
    <col min="6407" max="6656" width="9.140625" style="1"/>
    <col min="6657" max="6657" width="92.5703125" style="1" customWidth="1"/>
    <col min="6658" max="6658" width="9.140625" style="1"/>
    <col min="6659" max="6659" width="16.42578125" style="1" customWidth="1"/>
    <col min="6660" max="6660" width="16" style="1" customWidth="1"/>
    <col min="6661" max="6661" width="16.7109375" style="1" customWidth="1"/>
    <col min="6662" max="6662" width="19.42578125" style="1" customWidth="1"/>
    <col min="6663" max="6912" width="9.140625" style="1"/>
    <col min="6913" max="6913" width="92.5703125" style="1" customWidth="1"/>
    <col min="6914" max="6914" width="9.140625" style="1"/>
    <col min="6915" max="6915" width="16.42578125" style="1" customWidth="1"/>
    <col min="6916" max="6916" width="16" style="1" customWidth="1"/>
    <col min="6917" max="6917" width="16.7109375" style="1" customWidth="1"/>
    <col min="6918" max="6918" width="19.42578125" style="1" customWidth="1"/>
    <col min="6919" max="7168" width="9.140625" style="1"/>
    <col min="7169" max="7169" width="92.5703125" style="1" customWidth="1"/>
    <col min="7170" max="7170" width="9.140625" style="1"/>
    <col min="7171" max="7171" width="16.42578125" style="1" customWidth="1"/>
    <col min="7172" max="7172" width="16" style="1" customWidth="1"/>
    <col min="7173" max="7173" width="16.7109375" style="1" customWidth="1"/>
    <col min="7174" max="7174" width="19.42578125" style="1" customWidth="1"/>
    <col min="7175" max="7424" width="9.140625" style="1"/>
    <col min="7425" max="7425" width="92.5703125" style="1" customWidth="1"/>
    <col min="7426" max="7426" width="9.140625" style="1"/>
    <col min="7427" max="7427" width="16.42578125" style="1" customWidth="1"/>
    <col min="7428" max="7428" width="16" style="1" customWidth="1"/>
    <col min="7429" max="7429" width="16.7109375" style="1" customWidth="1"/>
    <col min="7430" max="7430" width="19.42578125" style="1" customWidth="1"/>
    <col min="7431" max="7680" width="9.140625" style="1"/>
    <col min="7681" max="7681" width="92.5703125" style="1" customWidth="1"/>
    <col min="7682" max="7682" width="9.140625" style="1"/>
    <col min="7683" max="7683" width="16.42578125" style="1" customWidth="1"/>
    <col min="7684" max="7684" width="16" style="1" customWidth="1"/>
    <col min="7685" max="7685" width="16.7109375" style="1" customWidth="1"/>
    <col min="7686" max="7686" width="19.42578125" style="1" customWidth="1"/>
    <col min="7687" max="7936" width="9.140625" style="1"/>
    <col min="7937" max="7937" width="92.5703125" style="1" customWidth="1"/>
    <col min="7938" max="7938" width="9.140625" style="1"/>
    <col min="7939" max="7939" width="16.42578125" style="1" customWidth="1"/>
    <col min="7940" max="7940" width="16" style="1" customWidth="1"/>
    <col min="7941" max="7941" width="16.7109375" style="1" customWidth="1"/>
    <col min="7942" max="7942" width="19.42578125" style="1" customWidth="1"/>
    <col min="7943" max="8192" width="9.140625" style="1"/>
    <col min="8193" max="8193" width="92.5703125" style="1" customWidth="1"/>
    <col min="8194" max="8194" width="9.140625" style="1"/>
    <col min="8195" max="8195" width="16.42578125" style="1" customWidth="1"/>
    <col min="8196" max="8196" width="16" style="1" customWidth="1"/>
    <col min="8197" max="8197" width="16.7109375" style="1" customWidth="1"/>
    <col min="8198" max="8198" width="19.42578125" style="1" customWidth="1"/>
    <col min="8199" max="8448" width="9.140625" style="1"/>
    <col min="8449" max="8449" width="92.5703125" style="1" customWidth="1"/>
    <col min="8450" max="8450" width="9.140625" style="1"/>
    <col min="8451" max="8451" width="16.42578125" style="1" customWidth="1"/>
    <col min="8452" max="8452" width="16" style="1" customWidth="1"/>
    <col min="8453" max="8453" width="16.7109375" style="1" customWidth="1"/>
    <col min="8454" max="8454" width="19.42578125" style="1" customWidth="1"/>
    <col min="8455" max="8704" width="9.140625" style="1"/>
    <col min="8705" max="8705" width="92.5703125" style="1" customWidth="1"/>
    <col min="8706" max="8706" width="9.140625" style="1"/>
    <col min="8707" max="8707" width="16.42578125" style="1" customWidth="1"/>
    <col min="8708" max="8708" width="16" style="1" customWidth="1"/>
    <col min="8709" max="8709" width="16.7109375" style="1" customWidth="1"/>
    <col min="8710" max="8710" width="19.42578125" style="1" customWidth="1"/>
    <col min="8711" max="8960" width="9.140625" style="1"/>
    <col min="8961" max="8961" width="92.5703125" style="1" customWidth="1"/>
    <col min="8962" max="8962" width="9.140625" style="1"/>
    <col min="8963" max="8963" width="16.42578125" style="1" customWidth="1"/>
    <col min="8964" max="8964" width="16" style="1" customWidth="1"/>
    <col min="8965" max="8965" width="16.7109375" style="1" customWidth="1"/>
    <col min="8966" max="8966" width="19.42578125" style="1" customWidth="1"/>
    <col min="8967" max="9216" width="9.140625" style="1"/>
    <col min="9217" max="9217" width="92.5703125" style="1" customWidth="1"/>
    <col min="9218" max="9218" width="9.140625" style="1"/>
    <col min="9219" max="9219" width="16.42578125" style="1" customWidth="1"/>
    <col min="9220" max="9220" width="16" style="1" customWidth="1"/>
    <col min="9221" max="9221" width="16.7109375" style="1" customWidth="1"/>
    <col min="9222" max="9222" width="19.42578125" style="1" customWidth="1"/>
    <col min="9223" max="9472" width="9.140625" style="1"/>
    <col min="9473" max="9473" width="92.5703125" style="1" customWidth="1"/>
    <col min="9474" max="9474" width="9.140625" style="1"/>
    <col min="9475" max="9475" width="16.42578125" style="1" customWidth="1"/>
    <col min="9476" max="9476" width="16" style="1" customWidth="1"/>
    <col min="9477" max="9477" width="16.7109375" style="1" customWidth="1"/>
    <col min="9478" max="9478" width="19.42578125" style="1" customWidth="1"/>
    <col min="9479" max="9728" width="9.140625" style="1"/>
    <col min="9729" max="9729" width="92.5703125" style="1" customWidth="1"/>
    <col min="9730" max="9730" width="9.140625" style="1"/>
    <col min="9731" max="9731" width="16.42578125" style="1" customWidth="1"/>
    <col min="9732" max="9732" width="16" style="1" customWidth="1"/>
    <col min="9733" max="9733" width="16.7109375" style="1" customWidth="1"/>
    <col min="9734" max="9734" width="19.42578125" style="1" customWidth="1"/>
    <col min="9735" max="9984" width="9.140625" style="1"/>
    <col min="9985" max="9985" width="92.5703125" style="1" customWidth="1"/>
    <col min="9986" max="9986" width="9.140625" style="1"/>
    <col min="9987" max="9987" width="16.42578125" style="1" customWidth="1"/>
    <col min="9988" max="9988" width="16" style="1" customWidth="1"/>
    <col min="9989" max="9989" width="16.7109375" style="1" customWidth="1"/>
    <col min="9990" max="9990" width="19.42578125" style="1" customWidth="1"/>
    <col min="9991" max="10240" width="9.140625" style="1"/>
    <col min="10241" max="10241" width="92.5703125" style="1" customWidth="1"/>
    <col min="10242" max="10242" width="9.140625" style="1"/>
    <col min="10243" max="10243" width="16.42578125" style="1" customWidth="1"/>
    <col min="10244" max="10244" width="16" style="1" customWidth="1"/>
    <col min="10245" max="10245" width="16.7109375" style="1" customWidth="1"/>
    <col min="10246" max="10246" width="19.42578125" style="1" customWidth="1"/>
    <col min="10247" max="10496" width="9.140625" style="1"/>
    <col min="10497" max="10497" width="92.5703125" style="1" customWidth="1"/>
    <col min="10498" max="10498" width="9.140625" style="1"/>
    <col min="10499" max="10499" width="16.42578125" style="1" customWidth="1"/>
    <col min="10500" max="10500" width="16" style="1" customWidth="1"/>
    <col min="10501" max="10501" width="16.7109375" style="1" customWidth="1"/>
    <col min="10502" max="10502" width="19.42578125" style="1" customWidth="1"/>
    <col min="10503" max="10752" width="9.140625" style="1"/>
    <col min="10753" max="10753" width="92.5703125" style="1" customWidth="1"/>
    <col min="10754" max="10754" width="9.140625" style="1"/>
    <col min="10755" max="10755" width="16.42578125" style="1" customWidth="1"/>
    <col min="10756" max="10756" width="16" style="1" customWidth="1"/>
    <col min="10757" max="10757" width="16.7109375" style="1" customWidth="1"/>
    <col min="10758" max="10758" width="19.42578125" style="1" customWidth="1"/>
    <col min="10759" max="11008" width="9.140625" style="1"/>
    <col min="11009" max="11009" width="92.5703125" style="1" customWidth="1"/>
    <col min="11010" max="11010" width="9.140625" style="1"/>
    <col min="11011" max="11011" width="16.42578125" style="1" customWidth="1"/>
    <col min="11012" max="11012" width="16" style="1" customWidth="1"/>
    <col min="11013" max="11013" width="16.7109375" style="1" customWidth="1"/>
    <col min="11014" max="11014" width="19.42578125" style="1" customWidth="1"/>
    <col min="11015" max="11264" width="9.140625" style="1"/>
    <col min="11265" max="11265" width="92.5703125" style="1" customWidth="1"/>
    <col min="11266" max="11266" width="9.140625" style="1"/>
    <col min="11267" max="11267" width="16.42578125" style="1" customWidth="1"/>
    <col min="11268" max="11268" width="16" style="1" customWidth="1"/>
    <col min="11269" max="11269" width="16.7109375" style="1" customWidth="1"/>
    <col min="11270" max="11270" width="19.42578125" style="1" customWidth="1"/>
    <col min="11271" max="11520" width="9.140625" style="1"/>
    <col min="11521" max="11521" width="92.5703125" style="1" customWidth="1"/>
    <col min="11522" max="11522" width="9.140625" style="1"/>
    <col min="11523" max="11523" width="16.42578125" style="1" customWidth="1"/>
    <col min="11524" max="11524" width="16" style="1" customWidth="1"/>
    <col min="11525" max="11525" width="16.7109375" style="1" customWidth="1"/>
    <col min="11526" max="11526" width="19.42578125" style="1" customWidth="1"/>
    <col min="11527" max="11776" width="9.140625" style="1"/>
    <col min="11777" max="11777" width="92.5703125" style="1" customWidth="1"/>
    <col min="11778" max="11778" width="9.140625" style="1"/>
    <col min="11779" max="11779" width="16.42578125" style="1" customWidth="1"/>
    <col min="11780" max="11780" width="16" style="1" customWidth="1"/>
    <col min="11781" max="11781" width="16.7109375" style="1" customWidth="1"/>
    <col min="11782" max="11782" width="19.42578125" style="1" customWidth="1"/>
    <col min="11783" max="12032" width="9.140625" style="1"/>
    <col min="12033" max="12033" width="92.5703125" style="1" customWidth="1"/>
    <col min="12034" max="12034" width="9.140625" style="1"/>
    <col min="12035" max="12035" width="16.42578125" style="1" customWidth="1"/>
    <col min="12036" max="12036" width="16" style="1" customWidth="1"/>
    <col min="12037" max="12037" width="16.7109375" style="1" customWidth="1"/>
    <col min="12038" max="12038" width="19.42578125" style="1" customWidth="1"/>
    <col min="12039" max="12288" width="9.140625" style="1"/>
    <col min="12289" max="12289" width="92.5703125" style="1" customWidth="1"/>
    <col min="12290" max="12290" width="9.140625" style="1"/>
    <col min="12291" max="12291" width="16.42578125" style="1" customWidth="1"/>
    <col min="12292" max="12292" width="16" style="1" customWidth="1"/>
    <col min="12293" max="12293" width="16.7109375" style="1" customWidth="1"/>
    <col min="12294" max="12294" width="19.42578125" style="1" customWidth="1"/>
    <col min="12295" max="12544" width="9.140625" style="1"/>
    <col min="12545" max="12545" width="92.5703125" style="1" customWidth="1"/>
    <col min="12546" max="12546" width="9.140625" style="1"/>
    <col min="12547" max="12547" width="16.42578125" style="1" customWidth="1"/>
    <col min="12548" max="12548" width="16" style="1" customWidth="1"/>
    <col min="12549" max="12549" width="16.7109375" style="1" customWidth="1"/>
    <col min="12550" max="12550" width="19.42578125" style="1" customWidth="1"/>
    <col min="12551" max="12800" width="9.140625" style="1"/>
    <col min="12801" max="12801" width="92.5703125" style="1" customWidth="1"/>
    <col min="12802" max="12802" width="9.140625" style="1"/>
    <col min="12803" max="12803" width="16.42578125" style="1" customWidth="1"/>
    <col min="12804" max="12804" width="16" style="1" customWidth="1"/>
    <col min="12805" max="12805" width="16.7109375" style="1" customWidth="1"/>
    <col min="12806" max="12806" width="19.42578125" style="1" customWidth="1"/>
    <col min="12807" max="13056" width="9.140625" style="1"/>
    <col min="13057" max="13057" width="92.5703125" style="1" customWidth="1"/>
    <col min="13058" max="13058" width="9.140625" style="1"/>
    <col min="13059" max="13059" width="16.42578125" style="1" customWidth="1"/>
    <col min="13060" max="13060" width="16" style="1" customWidth="1"/>
    <col min="13061" max="13061" width="16.7109375" style="1" customWidth="1"/>
    <col min="13062" max="13062" width="19.42578125" style="1" customWidth="1"/>
    <col min="13063" max="13312" width="9.140625" style="1"/>
    <col min="13313" max="13313" width="92.5703125" style="1" customWidth="1"/>
    <col min="13314" max="13314" width="9.140625" style="1"/>
    <col min="13315" max="13315" width="16.42578125" style="1" customWidth="1"/>
    <col min="13316" max="13316" width="16" style="1" customWidth="1"/>
    <col min="13317" max="13317" width="16.7109375" style="1" customWidth="1"/>
    <col min="13318" max="13318" width="19.42578125" style="1" customWidth="1"/>
    <col min="13319" max="13568" width="9.140625" style="1"/>
    <col min="13569" max="13569" width="92.5703125" style="1" customWidth="1"/>
    <col min="13570" max="13570" width="9.140625" style="1"/>
    <col min="13571" max="13571" width="16.42578125" style="1" customWidth="1"/>
    <col min="13572" max="13572" width="16" style="1" customWidth="1"/>
    <col min="13573" max="13573" width="16.7109375" style="1" customWidth="1"/>
    <col min="13574" max="13574" width="19.42578125" style="1" customWidth="1"/>
    <col min="13575" max="13824" width="9.140625" style="1"/>
    <col min="13825" max="13825" width="92.5703125" style="1" customWidth="1"/>
    <col min="13826" max="13826" width="9.140625" style="1"/>
    <col min="13827" max="13827" width="16.42578125" style="1" customWidth="1"/>
    <col min="13828" max="13828" width="16" style="1" customWidth="1"/>
    <col min="13829" max="13829" width="16.7109375" style="1" customWidth="1"/>
    <col min="13830" max="13830" width="19.42578125" style="1" customWidth="1"/>
    <col min="13831" max="14080" width="9.140625" style="1"/>
    <col min="14081" max="14081" width="92.5703125" style="1" customWidth="1"/>
    <col min="14082" max="14082" width="9.140625" style="1"/>
    <col min="14083" max="14083" width="16.42578125" style="1" customWidth="1"/>
    <col min="14084" max="14084" width="16" style="1" customWidth="1"/>
    <col min="14085" max="14085" width="16.7109375" style="1" customWidth="1"/>
    <col min="14086" max="14086" width="19.42578125" style="1" customWidth="1"/>
    <col min="14087" max="14336" width="9.140625" style="1"/>
    <col min="14337" max="14337" width="92.5703125" style="1" customWidth="1"/>
    <col min="14338" max="14338" width="9.140625" style="1"/>
    <col min="14339" max="14339" width="16.42578125" style="1" customWidth="1"/>
    <col min="14340" max="14340" width="16" style="1" customWidth="1"/>
    <col min="14341" max="14341" width="16.7109375" style="1" customWidth="1"/>
    <col min="14342" max="14342" width="19.42578125" style="1" customWidth="1"/>
    <col min="14343" max="14592" width="9.140625" style="1"/>
    <col min="14593" max="14593" width="92.5703125" style="1" customWidth="1"/>
    <col min="14594" max="14594" width="9.140625" style="1"/>
    <col min="14595" max="14595" width="16.42578125" style="1" customWidth="1"/>
    <col min="14596" max="14596" width="16" style="1" customWidth="1"/>
    <col min="14597" max="14597" width="16.7109375" style="1" customWidth="1"/>
    <col min="14598" max="14598" width="19.42578125" style="1" customWidth="1"/>
    <col min="14599" max="14848" width="9.140625" style="1"/>
    <col min="14849" max="14849" width="92.5703125" style="1" customWidth="1"/>
    <col min="14850" max="14850" width="9.140625" style="1"/>
    <col min="14851" max="14851" width="16.42578125" style="1" customWidth="1"/>
    <col min="14852" max="14852" width="16" style="1" customWidth="1"/>
    <col min="14853" max="14853" width="16.7109375" style="1" customWidth="1"/>
    <col min="14854" max="14854" width="19.42578125" style="1" customWidth="1"/>
    <col min="14855" max="15104" width="9.140625" style="1"/>
    <col min="15105" max="15105" width="92.5703125" style="1" customWidth="1"/>
    <col min="15106" max="15106" width="9.140625" style="1"/>
    <col min="15107" max="15107" width="16.42578125" style="1" customWidth="1"/>
    <col min="15108" max="15108" width="16" style="1" customWidth="1"/>
    <col min="15109" max="15109" width="16.7109375" style="1" customWidth="1"/>
    <col min="15110" max="15110" width="19.42578125" style="1" customWidth="1"/>
    <col min="15111" max="15360" width="9.140625" style="1"/>
    <col min="15361" max="15361" width="92.5703125" style="1" customWidth="1"/>
    <col min="15362" max="15362" width="9.140625" style="1"/>
    <col min="15363" max="15363" width="16.42578125" style="1" customWidth="1"/>
    <col min="15364" max="15364" width="16" style="1" customWidth="1"/>
    <col min="15365" max="15365" width="16.7109375" style="1" customWidth="1"/>
    <col min="15366" max="15366" width="19.42578125" style="1" customWidth="1"/>
    <col min="15367" max="15616" width="9.140625" style="1"/>
    <col min="15617" max="15617" width="92.5703125" style="1" customWidth="1"/>
    <col min="15618" max="15618" width="9.140625" style="1"/>
    <col min="15619" max="15619" width="16.42578125" style="1" customWidth="1"/>
    <col min="15620" max="15620" width="16" style="1" customWidth="1"/>
    <col min="15621" max="15621" width="16.7109375" style="1" customWidth="1"/>
    <col min="15622" max="15622" width="19.42578125" style="1" customWidth="1"/>
    <col min="15623" max="15872" width="9.140625" style="1"/>
    <col min="15873" max="15873" width="92.5703125" style="1" customWidth="1"/>
    <col min="15874" max="15874" width="9.140625" style="1"/>
    <col min="15875" max="15875" width="16.42578125" style="1" customWidth="1"/>
    <col min="15876" max="15876" width="16" style="1" customWidth="1"/>
    <col min="15877" max="15877" width="16.7109375" style="1" customWidth="1"/>
    <col min="15878" max="15878" width="19.42578125" style="1" customWidth="1"/>
    <col min="15879" max="16128" width="9.140625" style="1"/>
    <col min="16129" max="16129" width="92.5703125" style="1" customWidth="1"/>
    <col min="16130" max="16130" width="9.140625" style="1"/>
    <col min="16131" max="16131" width="16.42578125" style="1" customWidth="1"/>
    <col min="16132" max="16132" width="16" style="1" customWidth="1"/>
    <col min="16133" max="16133" width="16.7109375" style="1" customWidth="1"/>
    <col min="16134" max="16134" width="19.42578125" style="1" customWidth="1"/>
    <col min="16135" max="16384" width="9.140625" style="1"/>
  </cols>
  <sheetData>
    <row r="1" spans="1:6">
      <c r="A1" s="91" t="s">
        <v>463</v>
      </c>
      <c r="B1" s="92"/>
      <c r="C1" s="92"/>
      <c r="D1" s="92"/>
      <c r="E1" s="92"/>
      <c r="F1" s="92"/>
    </row>
    <row r="3" spans="1:6" ht="27" customHeight="1">
      <c r="A3" s="93" t="s">
        <v>424</v>
      </c>
      <c r="B3" s="97"/>
      <c r="C3" s="97"/>
      <c r="D3" s="97"/>
      <c r="E3" s="97"/>
      <c r="F3" s="98"/>
    </row>
    <row r="4" spans="1:6" ht="23.25" customHeight="1">
      <c r="A4" s="96" t="s">
        <v>240</v>
      </c>
      <c r="B4" s="97"/>
      <c r="C4" s="97"/>
      <c r="D4" s="97"/>
      <c r="E4" s="97"/>
      <c r="F4" s="98"/>
    </row>
    <row r="5" spans="1:6">
      <c r="A5" s="3"/>
    </row>
    <row r="6" spans="1:6">
      <c r="A6" s="4" t="s">
        <v>423</v>
      </c>
      <c r="F6" s="2" t="s">
        <v>3</v>
      </c>
    </row>
    <row r="7" spans="1:6" ht="47.25">
      <c r="A7" s="5" t="s">
        <v>4</v>
      </c>
      <c r="B7" s="6" t="s">
        <v>241</v>
      </c>
      <c r="C7" s="7" t="s">
        <v>6</v>
      </c>
      <c r="D7" s="7" t="s">
        <v>7</v>
      </c>
      <c r="E7" s="7" t="s">
        <v>8</v>
      </c>
      <c r="F7" s="7" t="s">
        <v>9</v>
      </c>
    </row>
    <row r="8" spans="1:6" ht="15" customHeight="1">
      <c r="A8" s="11" t="s">
        <v>242</v>
      </c>
      <c r="B8" s="16" t="s">
        <v>243</v>
      </c>
      <c r="C8" s="47">
        <v>103951663</v>
      </c>
      <c r="D8" s="47"/>
      <c r="E8" s="47"/>
      <c r="F8" s="47">
        <f>'[1]1.b melléklet'!F8+'[1]2.b melléklet'!F8</f>
        <v>101863250</v>
      </c>
    </row>
    <row r="9" spans="1:6" ht="15" customHeight="1">
      <c r="A9" s="12" t="s">
        <v>244</v>
      </c>
      <c r="B9" s="16" t="s">
        <v>245</v>
      </c>
      <c r="C9" s="47">
        <v>48189800</v>
      </c>
      <c r="D9" s="47"/>
      <c r="E9" s="47"/>
      <c r="F9" s="47">
        <f>'[1]1.b melléklet'!F9+'[1]2.b melléklet'!F9</f>
        <v>47845250</v>
      </c>
    </row>
    <row r="10" spans="1:6" ht="15" customHeight="1">
      <c r="A10" s="12" t="s">
        <v>246</v>
      </c>
      <c r="B10" s="16" t="s">
        <v>247</v>
      </c>
      <c r="C10" s="47">
        <v>37658307</v>
      </c>
      <c r="D10" s="47"/>
      <c r="E10" s="47"/>
      <c r="F10" s="47">
        <f>'[1]1.b melléklet'!F10+'[1]2.b melléklet'!F10</f>
        <v>36536730</v>
      </c>
    </row>
    <row r="11" spans="1:6" ht="15" customHeight="1">
      <c r="A11" s="12" t="s">
        <v>248</v>
      </c>
      <c r="B11" s="16" t="s">
        <v>249</v>
      </c>
      <c r="C11" s="47">
        <v>2150880</v>
      </c>
      <c r="D11" s="47"/>
      <c r="E11" s="47"/>
      <c r="F11" s="47">
        <f>'[1]1.b melléklet'!F11+'[1]2.b melléklet'!F11</f>
        <v>1800000</v>
      </c>
    </row>
    <row r="12" spans="1:6" ht="15" customHeight="1">
      <c r="A12" s="12" t="s">
        <v>250</v>
      </c>
      <c r="B12" s="16" t="s">
        <v>251</v>
      </c>
      <c r="C12" s="47">
        <v>2271794</v>
      </c>
      <c r="D12" s="47"/>
      <c r="E12" s="47"/>
      <c r="F12" s="47">
        <f>'[1]1.b melléklet'!F12+'[1]2.b melléklet'!F12</f>
        <v>0</v>
      </c>
    </row>
    <row r="13" spans="1:6" ht="15" customHeight="1">
      <c r="A13" s="12" t="s">
        <v>252</v>
      </c>
      <c r="B13" s="16" t="s">
        <v>253</v>
      </c>
      <c r="C13" s="47">
        <v>554700</v>
      </c>
      <c r="D13" s="47"/>
      <c r="E13" s="47"/>
      <c r="F13" s="47">
        <f>'[1]1.b melléklet'!F13+'[1]2.b melléklet'!F13</f>
        <v>0</v>
      </c>
    </row>
    <row r="14" spans="1:6" ht="15" customHeight="1">
      <c r="A14" s="17" t="s">
        <v>254</v>
      </c>
      <c r="B14" s="28" t="s">
        <v>255</v>
      </c>
      <c r="C14" s="47">
        <f>SUM(C8:C13)</f>
        <v>194777144</v>
      </c>
      <c r="D14" s="47"/>
      <c r="E14" s="47"/>
      <c r="F14" s="47">
        <f t="shared" ref="F14:F77" si="0">C14+D14+E14</f>
        <v>194777144</v>
      </c>
    </row>
    <row r="15" spans="1:6" ht="15" customHeight="1">
      <c r="A15" s="12" t="s">
        <v>256</v>
      </c>
      <c r="B15" s="16" t="s">
        <v>257</v>
      </c>
      <c r="C15" s="47">
        <f>'[1]1.b melléklet'!C15+'[1]2.b melléklet'!C15</f>
        <v>0</v>
      </c>
      <c r="D15" s="47"/>
      <c r="E15" s="47"/>
      <c r="F15" s="47">
        <f>'[1]1.b melléklet'!F15+'[1]2.b melléklet'!F15</f>
        <v>0</v>
      </c>
    </row>
    <row r="16" spans="1:6" ht="15" customHeight="1">
      <c r="A16" s="12" t="s">
        <v>258</v>
      </c>
      <c r="B16" s="16" t="s">
        <v>259</v>
      </c>
      <c r="C16" s="47">
        <f>'[1]1.b melléklet'!C16+'[1]2.b melléklet'!C16</f>
        <v>0</v>
      </c>
      <c r="D16" s="47"/>
      <c r="E16" s="47"/>
      <c r="F16" s="47">
        <f>'[1]1.b melléklet'!F16+'[1]2.b melléklet'!F16</f>
        <v>0</v>
      </c>
    </row>
    <row r="17" spans="1:6" ht="15" customHeight="1">
      <c r="A17" s="12" t="s">
        <v>260</v>
      </c>
      <c r="B17" s="16" t="s">
        <v>261</v>
      </c>
      <c r="C17" s="47">
        <f>'[1]1.b melléklet'!C17+'[1]2.b melléklet'!C17</f>
        <v>0</v>
      </c>
      <c r="D17" s="47"/>
      <c r="E17" s="47"/>
      <c r="F17" s="47">
        <f>'[1]1.b melléklet'!F17+'[1]2.b melléklet'!F17</f>
        <v>0</v>
      </c>
    </row>
    <row r="18" spans="1:6" ht="15" customHeight="1">
      <c r="A18" s="12" t="s">
        <v>262</v>
      </c>
      <c r="B18" s="16" t="s">
        <v>263</v>
      </c>
      <c r="C18" s="47">
        <f>'[1]1.b melléklet'!C18+'[1]2.b melléklet'!C18</f>
        <v>0</v>
      </c>
      <c r="D18" s="47"/>
      <c r="E18" s="47"/>
      <c r="F18" s="47">
        <f>'[1]1.b melléklet'!F18+'[1]2.b melléklet'!F18</f>
        <v>0</v>
      </c>
    </row>
    <row r="19" spans="1:6" ht="15" customHeight="1">
      <c r="A19" s="12" t="s">
        <v>264</v>
      </c>
      <c r="B19" s="16" t="s">
        <v>265</v>
      </c>
      <c r="C19" s="47">
        <v>60928582</v>
      </c>
      <c r="D19" s="47"/>
      <c r="E19" s="47"/>
      <c r="F19" s="47">
        <f>'[1]1.b melléklet'!F19+'[1]2.b melléklet'!F19</f>
        <v>58578582</v>
      </c>
    </row>
    <row r="20" spans="1:6" ht="15" customHeight="1">
      <c r="A20" s="17" t="s">
        <v>266</v>
      </c>
      <c r="B20" s="28" t="s">
        <v>267</v>
      </c>
      <c r="C20" s="48">
        <f>SUM(C14:C19)</f>
        <v>255705726</v>
      </c>
      <c r="D20" s="48"/>
      <c r="E20" s="48"/>
      <c r="F20" s="48">
        <f t="shared" si="0"/>
        <v>255705726</v>
      </c>
    </row>
    <row r="21" spans="1:6" ht="15" customHeight="1">
      <c r="A21" s="12" t="s">
        <v>268</v>
      </c>
      <c r="B21" s="16" t="s">
        <v>269</v>
      </c>
      <c r="C21" s="47">
        <f>'[1]1.b melléklet'!C21+'[1]2.b melléklet'!C21</f>
        <v>0</v>
      </c>
      <c r="D21" s="47"/>
      <c r="E21" s="47"/>
      <c r="F21" s="47">
        <f>'[1]1.b melléklet'!F21+'[1]2.b melléklet'!F21</f>
        <v>0</v>
      </c>
    </row>
    <row r="22" spans="1:6" ht="15" customHeight="1">
      <c r="A22" s="12" t="s">
        <v>270</v>
      </c>
      <c r="B22" s="16" t="s">
        <v>271</v>
      </c>
      <c r="C22" s="47">
        <f>'[1]1.b melléklet'!C22+'[1]2.b melléklet'!C22</f>
        <v>0</v>
      </c>
      <c r="D22" s="47"/>
      <c r="E22" s="47"/>
      <c r="F22" s="47">
        <f>'[1]1.b melléklet'!F22+'[1]2.b melléklet'!F22</f>
        <v>0</v>
      </c>
    </row>
    <row r="23" spans="1:6" ht="15" customHeight="1">
      <c r="A23" s="12" t="s">
        <v>272</v>
      </c>
      <c r="B23" s="16" t="s">
        <v>273</v>
      </c>
      <c r="C23" s="47">
        <f>'[1]1.b melléklet'!C23+'[1]2.b melléklet'!C23</f>
        <v>0</v>
      </c>
      <c r="D23" s="47"/>
      <c r="E23" s="47"/>
      <c r="F23" s="47">
        <f>'[1]1.b melléklet'!F23+'[1]2.b melléklet'!F23</f>
        <v>0</v>
      </c>
    </row>
    <row r="24" spans="1:6" ht="15" customHeight="1">
      <c r="A24" s="12" t="s">
        <v>274</v>
      </c>
      <c r="B24" s="16" t="s">
        <v>275</v>
      </c>
      <c r="C24" s="47">
        <f>'[1]1.b melléklet'!C24+'[1]2.b melléklet'!C24</f>
        <v>0</v>
      </c>
      <c r="D24" s="47"/>
      <c r="E24" s="47"/>
      <c r="F24" s="47">
        <f>'[1]1.b melléklet'!F24+'[1]2.b melléklet'!F24</f>
        <v>0</v>
      </c>
    </row>
    <row r="25" spans="1:6" ht="15" customHeight="1">
      <c r="A25" s="12" t="s">
        <v>276</v>
      </c>
      <c r="B25" s="16" t="s">
        <v>277</v>
      </c>
      <c r="C25" s="47">
        <f>'[1]1.b melléklet'!C25+'[1]2.b melléklet'!C25</f>
        <v>0</v>
      </c>
      <c r="D25" s="47"/>
      <c r="E25" s="47"/>
      <c r="F25" s="47">
        <f>'[1]1.b melléklet'!F25+'[1]2.b melléklet'!F25</f>
        <v>0</v>
      </c>
    </row>
    <row r="26" spans="1:6" ht="15" customHeight="1">
      <c r="A26" s="17" t="s">
        <v>278</v>
      </c>
      <c r="B26" s="28" t="s">
        <v>279</v>
      </c>
      <c r="C26" s="47"/>
      <c r="D26" s="47"/>
      <c r="E26" s="47"/>
      <c r="F26" s="47">
        <f t="shared" si="0"/>
        <v>0</v>
      </c>
    </row>
    <row r="27" spans="1:6" ht="15" customHeight="1">
      <c r="A27" s="12" t="s">
        <v>280</v>
      </c>
      <c r="B27" s="16" t="s">
        <v>281</v>
      </c>
      <c r="C27" s="47">
        <f>'[1]1.b melléklet'!C27+'[1]2.b melléklet'!C27</f>
        <v>0</v>
      </c>
      <c r="D27" s="47"/>
      <c r="E27" s="47"/>
      <c r="F27" s="47">
        <f>'[1]1.b melléklet'!F27+'[1]2.b melléklet'!F27</f>
        <v>0</v>
      </c>
    </row>
    <row r="28" spans="1:6" ht="15" customHeight="1">
      <c r="A28" s="12" t="s">
        <v>282</v>
      </c>
      <c r="B28" s="16" t="s">
        <v>283</v>
      </c>
      <c r="C28" s="47">
        <f>'[1]1.b melléklet'!C28+'[1]2.b melléklet'!C28</f>
        <v>0</v>
      </c>
      <c r="D28" s="47"/>
      <c r="E28" s="47"/>
      <c r="F28" s="47">
        <f>'[1]1.b melléklet'!F28+'[1]2.b melléklet'!F28</f>
        <v>0</v>
      </c>
    </row>
    <row r="29" spans="1:6" ht="15" customHeight="1">
      <c r="A29" s="17" t="s">
        <v>284</v>
      </c>
      <c r="B29" s="28" t="s">
        <v>285</v>
      </c>
      <c r="C29" s="47"/>
      <c r="D29" s="47"/>
      <c r="E29" s="47"/>
      <c r="F29" s="47">
        <f t="shared" si="0"/>
        <v>0</v>
      </c>
    </row>
    <row r="30" spans="1:6" ht="15" customHeight="1">
      <c r="A30" s="12" t="s">
        <v>286</v>
      </c>
      <c r="B30" s="16" t="s">
        <v>287</v>
      </c>
      <c r="C30" s="47">
        <f>'[1]1.b melléklet'!C30+'[1]2.b melléklet'!C30</f>
        <v>0</v>
      </c>
      <c r="D30" s="47"/>
      <c r="E30" s="47"/>
      <c r="F30" s="47">
        <f>'[1]1.b melléklet'!F30+'[1]2.b melléklet'!F30</f>
        <v>0</v>
      </c>
    </row>
    <row r="31" spans="1:6" ht="15" customHeight="1">
      <c r="A31" s="12" t="s">
        <v>288</v>
      </c>
      <c r="B31" s="16" t="s">
        <v>289</v>
      </c>
      <c r="C31" s="47">
        <f>'[1]1.b melléklet'!C31+'[1]2.b melléklet'!C31</f>
        <v>0</v>
      </c>
      <c r="D31" s="47"/>
      <c r="E31" s="47"/>
      <c r="F31" s="47">
        <f>'[1]1.b melléklet'!F31+'[1]2.b melléklet'!F31</f>
        <v>0</v>
      </c>
    </row>
    <row r="32" spans="1:6" ht="15" customHeight="1">
      <c r="A32" s="12" t="s">
        <v>290</v>
      </c>
      <c r="B32" s="16" t="s">
        <v>291</v>
      </c>
      <c r="C32" s="47">
        <f>'[1]1.b melléklet'!C32+'[1]2.b melléklet'!C32</f>
        <v>0</v>
      </c>
      <c r="D32" s="47"/>
      <c r="E32" s="47"/>
      <c r="F32" s="47">
        <f>'[1]1.b melléklet'!F32+'[1]2.b melléklet'!F32</f>
        <v>0</v>
      </c>
    </row>
    <row r="33" spans="1:6" ht="15" customHeight="1">
      <c r="A33" s="12" t="s">
        <v>292</v>
      </c>
      <c r="B33" s="16" t="s">
        <v>293</v>
      </c>
      <c r="C33" s="47">
        <f>'[1]1.b melléklet'!C33+'[1]2.b melléklet'!C33</f>
        <v>11401000</v>
      </c>
      <c r="D33" s="47"/>
      <c r="E33" s="47"/>
      <c r="F33" s="47">
        <f>'[1]1.b melléklet'!F33+'[1]2.b melléklet'!F33</f>
        <v>11401000</v>
      </c>
    </row>
    <row r="34" spans="1:6" ht="15" customHeight="1">
      <c r="A34" s="12" t="s">
        <v>294</v>
      </c>
      <c r="B34" s="16" t="s">
        <v>295</v>
      </c>
      <c r="C34" s="47">
        <f>'[1]1.b melléklet'!C34+'[1]2.b melléklet'!C34</f>
        <v>0</v>
      </c>
      <c r="D34" s="47"/>
      <c r="E34" s="47"/>
      <c r="F34" s="47">
        <f>'[1]1.b melléklet'!F34+'[1]2.b melléklet'!F34</f>
        <v>0</v>
      </c>
    </row>
    <row r="35" spans="1:6" ht="15" customHeight="1">
      <c r="A35" s="12" t="s">
        <v>296</v>
      </c>
      <c r="B35" s="16" t="s">
        <v>297</v>
      </c>
      <c r="C35" s="47">
        <f>'[1]1.b melléklet'!C35+'[1]2.b melléklet'!C35</f>
        <v>0</v>
      </c>
      <c r="D35" s="47"/>
      <c r="E35" s="47"/>
      <c r="F35" s="47">
        <f>'[1]1.b melléklet'!F35+'[1]2.b melléklet'!F35</f>
        <v>0</v>
      </c>
    </row>
    <row r="36" spans="1:6" ht="15" customHeight="1">
      <c r="A36" s="12" t="s">
        <v>298</v>
      </c>
      <c r="B36" s="16" t="s">
        <v>299</v>
      </c>
      <c r="C36" s="47">
        <f>'[1]1.b melléklet'!C36+'[1]2.b melléklet'!C36</f>
        <v>4653000</v>
      </c>
      <c r="D36" s="47"/>
      <c r="E36" s="47"/>
      <c r="F36" s="47">
        <f>'[1]1.b melléklet'!F36+'[1]2.b melléklet'!F36</f>
        <v>4653000</v>
      </c>
    </row>
    <row r="37" spans="1:6" ht="15" customHeight="1">
      <c r="A37" s="12" t="s">
        <v>300</v>
      </c>
      <c r="B37" s="16" t="s">
        <v>301</v>
      </c>
      <c r="C37" s="47">
        <f>'[1]1.b melléklet'!C37+'[1]2.b melléklet'!C37</f>
        <v>428000</v>
      </c>
      <c r="D37" s="47"/>
      <c r="E37" s="47"/>
      <c r="F37" s="47">
        <f>'[1]1.b melléklet'!F37+'[1]2.b melléklet'!F37</f>
        <v>428000</v>
      </c>
    </row>
    <row r="38" spans="1:6" ht="15" customHeight="1">
      <c r="A38" s="17" t="s">
        <v>302</v>
      </c>
      <c r="B38" s="28" t="s">
        <v>303</v>
      </c>
      <c r="C38" s="47">
        <f>SUM(C33:C37)</f>
        <v>16482000</v>
      </c>
      <c r="D38" s="47"/>
      <c r="E38" s="47"/>
      <c r="F38" s="47">
        <f t="shared" si="0"/>
        <v>16482000</v>
      </c>
    </row>
    <row r="39" spans="1:6" ht="15" customHeight="1">
      <c r="A39" s="12" t="s">
        <v>304</v>
      </c>
      <c r="B39" s="16" t="s">
        <v>305</v>
      </c>
      <c r="C39" s="47">
        <f>'[1]1.b melléklet'!C39+'[1]2.b melléklet'!C39</f>
        <v>175000</v>
      </c>
      <c r="D39" s="47"/>
      <c r="E39" s="47"/>
      <c r="F39" s="47">
        <f t="shared" si="0"/>
        <v>175000</v>
      </c>
    </row>
    <row r="40" spans="1:6" ht="15" customHeight="1">
      <c r="A40" s="17" t="s">
        <v>306</v>
      </c>
      <c r="B40" s="28" t="s">
        <v>307</v>
      </c>
      <c r="C40" s="48">
        <f>SUM(C38:C39)</f>
        <v>16657000</v>
      </c>
      <c r="D40" s="48"/>
      <c r="E40" s="48"/>
      <c r="F40" s="48">
        <f t="shared" si="0"/>
        <v>16657000</v>
      </c>
    </row>
    <row r="41" spans="1:6" ht="15" customHeight="1">
      <c r="A41" s="19" t="s">
        <v>308</v>
      </c>
      <c r="B41" s="16" t="s">
        <v>309</v>
      </c>
      <c r="C41" s="47">
        <f>'[1]1.b melléklet'!C41+'[1]2.b melléklet'!C41</f>
        <v>0</v>
      </c>
      <c r="D41" s="47">
        <f>'[1]1.b melléklet'!D41+'[1]2.b melléklet'!D41</f>
        <v>0</v>
      </c>
      <c r="E41" s="47"/>
      <c r="F41" s="47">
        <f t="shared" si="0"/>
        <v>0</v>
      </c>
    </row>
    <row r="42" spans="1:6" ht="15" customHeight="1">
      <c r="A42" s="19" t="s">
        <v>310</v>
      </c>
      <c r="B42" s="16" t="s">
        <v>311</v>
      </c>
      <c r="C42" s="47">
        <v>7100000</v>
      </c>
      <c r="D42" s="47">
        <f>'[1]1.b melléklet'!D42+'[1]2.b melléklet'!D42</f>
        <v>0</v>
      </c>
      <c r="E42" s="47"/>
      <c r="F42" s="47">
        <f t="shared" si="0"/>
        <v>7100000</v>
      </c>
    </row>
    <row r="43" spans="1:6" ht="15" customHeight="1">
      <c r="A43" s="19" t="s">
        <v>312</v>
      </c>
      <c r="B43" s="16" t="s">
        <v>313</v>
      </c>
      <c r="C43" s="47">
        <f>'[1]1.b melléklet'!C43+'[1]2.b melléklet'!C43</f>
        <v>0</v>
      </c>
      <c r="D43" s="47">
        <f>'[1]1.b melléklet'!D43+'[1]2.b melléklet'!D43</f>
        <v>0</v>
      </c>
      <c r="E43" s="47"/>
      <c r="F43" s="47">
        <f t="shared" si="0"/>
        <v>0</v>
      </c>
    </row>
    <row r="44" spans="1:6" ht="15" customHeight="1">
      <c r="A44" s="19" t="s">
        <v>314</v>
      </c>
      <c r="B44" s="16" t="s">
        <v>315</v>
      </c>
      <c r="C44" s="47">
        <v>0</v>
      </c>
      <c r="D44" s="47">
        <f>'[1]1.b melléklet'!D44+'[1]2.b melléklet'!D44</f>
        <v>750000</v>
      </c>
      <c r="E44" s="47"/>
      <c r="F44" s="47">
        <f t="shared" si="0"/>
        <v>750000</v>
      </c>
    </row>
    <row r="45" spans="1:6" ht="15" customHeight="1">
      <c r="A45" s="19" t="s">
        <v>316</v>
      </c>
      <c r="B45" s="16" t="s">
        <v>317</v>
      </c>
      <c r="C45" s="47">
        <f>'[1]1.b melléklet'!C45+'[1]2.b melléklet'!C45</f>
        <v>2580000</v>
      </c>
      <c r="D45" s="47">
        <f>'[1]1.b melléklet'!D45+'[1]2.b melléklet'!D45</f>
        <v>0</v>
      </c>
      <c r="E45" s="47"/>
      <c r="F45" s="47">
        <f t="shared" si="0"/>
        <v>2580000</v>
      </c>
    </row>
    <row r="46" spans="1:6" ht="15" customHeight="1">
      <c r="A46" s="19" t="s">
        <v>318</v>
      </c>
      <c r="B46" s="16" t="s">
        <v>319</v>
      </c>
      <c r="C46" s="47">
        <f>'[1]1.b melléklet'!C46+'[1]2.b melléklet'!C46</f>
        <v>697000</v>
      </c>
      <c r="D46" s="47">
        <f>'[1]1.b melléklet'!D46+'[1]2.b melléklet'!D46</f>
        <v>0</v>
      </c>
      <c r="E46" s="47"/>
      <c r="F46" s="47">
        <f t="shared" si="0"/>
        <v>697000</v>
      </c>
    </row>
    <row r="47" spans="1:6" ht="15" customHeight="1">
      <c r="A47" s="19" t="s">
        <v>320</v>
      </c>
      <c r="B47" s="16" t="s">
        <v>321</v>
      </c>
      <c r="C47" s="47">
        <f>'[1]1.b melléklet'!C47+'[1]2.b melléklet'!C47</f>
        <v>0</v>
      </c>
      <c r="D47" s="47">
        <f>'[1]1.b melléklet'!D47+'[1]2.b melléklet'!D47</f>
        <v>0</v>
      </c>
      <c r="E47" s="47"/>
      <c r="F47" s="47">
        <f t="shared" si="0"/>
        <v>0</v>
      </c>
    </row>
    <row r="48" spans="1:6" ht="15" customHeight="1">
      <c r="A48" s="19" t="s">
        <v>322</v>
      </c>
      <c r="B48" s="16" t="s">
        <v>323</v>
      </c>
      <c r="C48" s="47">
        <f>'[1]1.b melléklet'!C48+'[1]2.b melléklet'!C48</f>
        <v>0</v>
      </c>
      <c r="D48" s="47">
        <f>'[1]1.b melléklet'!D48+'[1]2.b melléklet'!D48</f>
        <v>0</v>
      </c>
      <c r="E48" s="47"/>
      <c r="F48" s="47">
        <f t="shared" si="0"/>
        <v>0</v>
      </c>
    </row>
    <row r="49" spans="1:6" ht="15" customHeight="1">
      <c r="A49" s="19" t="s">
        <v>324</v>
      </c>
      <c r="B49" s="16" t="s">
        <v>325</v>
      </c>
      <c r="C49" s="47">
        <f>'[1]1.b melléklet'!C49+'[1]2.b melléklet'!C49</f>
        <v>0</v>
      </c>
      <c r="D49" s="47">
        <f>'[1]1.b melléklet'!D49+'[1]2.b melléklet'!D49</f>
        <v>0</v>
      </c>
      <c r="E49" s="47"/>
      <c r="F49" s="47">
        <f t="shared" si="0"/>
        <v>0</v>
      </c>
    </row>
    <row r="50" spans="1:6" ht="15" customHeight="1">
      <c r="A50" s="19" t="s">
        <v>326</v>
      </c>
      <c r="B50" s="16" t="s">
        <v>327</v>
      </c>
      <c r="C50" s="47"/>
      <c r="D50" s="47">
        <f>'[1]1.b melléklet'!D50+'[1]2.b melléklet'!D50</f>
        <v>0</v>
      </c>
      <c r="E50" s="47"/>
      <c r="F50" s="47"/>
    </row>
    <row r="51" spans="1:6" ht="15" customHeight="1">
      <c r="A51" s="19" t="s">
        <v>328</v>
      </c>
      <c r="B51" s="16" t="s">
        <v>329</v>
      </c>
      <c r="C51" s="47">
        <f>'[1]1.b melléklet'!C51+'[1]2.b melléklet'!C51</f>
        <v>0</v>
      </c>
      <c r="D51" s="47">
        <f>'[1]1.b melléklet'!D51+'[1]2.b melléklet'!D51</f>
        <v>0</v>
      </c>
      <c r="E51" s="47"/>
      <c r="F51" s="47">
        <f t="shared" si="0"/>
        <v>0</v>
      </c>
    </row>
    <row r="52" spans="1:6" ht="15" customHeight="1">
      <c r="A52" s="21" t="s">
        <v>330</v>
      </c>
      <c r="B52" s="28" t="s">
        <v>331</v>
      </c>
      <c r="C52" s="48">
        <f>C41+C42+C43+C44+C45+C46+C47+C48+C49+C50+C51</f>
        <v>10377000</v>
      </c>
      <c r="D52" s="48">
        <f>D44</f>
        <v>750000</v>
      </c>
      <c r="E52" s="48"/>
      <c r="F52" s="48">
        <f t="shared" si="0"/>
        <v>11127000</v>
      </c>
    </row>
    <row r="53" spans="1:6" ht="15" customHeight="1">
      <c r="A53" s="19" t="s">
        <v>332</v>
      </c>
      <c r="B53" s="16" t="s">
        <v>333</v>
      </c>
      <c r="C53" s="47"/>
      <c r="D53" s="47"/>
      <c r="E53" s="47"/>
      <c r="F53" s="47">
        <f t="shared" si="0"/>
        <v>0</v>
      </c>
    </row>
    <row r="54" spans="1:6" ht="15" customHeight="1">
      <c r="A54" s="19" t="s">
        <v>334</v>
      </c>
      <c r="B54" s="16" t="s">
        <v>335</v>
      </c>
      <c r="C54" s="47">
        <v>3590000</v>
      </c>
      <c r="D54" s="47"/>
      <c r="E54" s="47"/>
      <c r="F54" s="47">
        <f t="shared" si="0"/>
        <v>3590000</v>
      </c>
    </row>
    <row r="55" spans="1:6" ht="15" customHeight="1">
      <c r="A55" s="19" t="s">
        <v>336</v>
      </c>
      <c r="B55" s="16" t="s">
        <v>337</v>
      </c>
      <c r="C55" s="47"/>
      <c r="D55" s="47"/>
      <c r="E55" s="47"/>
      <c r="F55" s="47">
        <f t="shared" si="0"/>
        <v>0</v>
      </c>
    </row>
    <row r="56" spans="1:6" ht="15" customHeight="1">
      <c r="A56" s="19" t="s">
        <v>338</v>
      </c>
      <c r="B56" s="16" t="s">
        <v>339</v>
      </c>
      <c r="C56" s="47"/>
      <c r="D56" s="47"/>
      <c r="E56" s="47"/>
      <c r="F56" s="47">
        <f t="shared" si="0"/>
        <v>0</v>
      </c>
    </row>
    <row r="57" spans="1:6" ht="15" customHeight="1">
      <c r="A57" s="19" t="s">
        <v>340</v>
      </c>
      <c r="B57" s="16" t="s">
        <v>341</v>
      </c>
      <c r="C57" s="47"/>
      <c r="D57" s="47"/>
      <c r="E57" s="47"/>
      <c r="F57" s="47">
        <f t="shared" si="0"/>
        <v>0</v>
      </c>
    </row>
    <row r="58" spans="1:6" ht="15" customHeight="1">
      <c r="A58" s="17" t="s">
        <v>342</v>
      </c>
      <c r="B58" s="28" t="s">
        <v>343</v>
      </c>
      <c r="C58" s="47">
        <v>3590000</v>
      </c>
      <c r="D58" s="47"/>
      <c r="E58" s="47"/>
      <c r="F58" s="47">
        <f t="shared" si="0"/>
        <v>3590000</v>
      </c>
    </row>
    <row r="59" spans="1:6" ht="15" customHeight="1">
      <c r="A59" s="19" t="s">
        <v>344</v>
      </c>
      <c r="B59" s="16" t="s">
        <v>345</v>
      </c>
      <c r="C59" s="47"/>
      <c r="D59" s="47"/>
      <c r="E59" s="47"/>
      <c r="F59" s="47">
        <f t="shared" si="0"/>
        <v>0</v>
      </c>
    </row>
    <row r="60" spans="1:6" ht="15" customHeight="1">
      <c r="A60" s="12" t="s">
        <v>346</v>
      </c>
      <c r="B60" s="16" t="s">
        <v>347</v>
      </c>
      <c r="C60" s="47"/>
      <c r="D60" s="47"/>
      <c r="E60" s="47"/>
      <c r="F60" s="47">
        <f t="shared" si="0"/>
        <v>0</v>
      </c>
    </row>
    <row r="61" spans="1:6" ht="15" customHeight="1">
      <c r="A61" s="19" t="s">
        <v>348</v>
      </c>
      <c r="B61" s="16" t="s">
        <v>349</v>
      </c>
      <c r="C61" s="47"/>
      <c r="D61" s="47"/>
      <c r="E61" s="47"/>
      <c r="F61" s="47">
        <f t="shared" si="0"/>
        <v>0</v>
      </c>
    </row>
    <row r="62" spans="1:6" ht="15" customHeight="1">
      <c r="A62" s="17" t="s">
        <v>350</v>
      </c>
      <c r="B62" s="28" t="s">
        <v>351</v>
      </c>
      <c r="C62" s="47">
        <f>SUM(C59:C61)</f>
        <v>0</v>
      </c>
      <c r="D62" s="47"/>
      <c r="E62" s="47"/>
      <c r="F62" s="47">
        <f t="shared" si="0"/>
        <v>0</v>
      </c>
    </row>
    <row r="63" spans="1:6" ht="15" customHeight="1">
      <c r="A63" s="19" t="s">
        <v>352</v>
      </c>
      <c r="B63" s="16" t="s">
        <v>353</v>
      </c>
      <c r="C63" s="47"/>
      <c r="D63" s="47"/>
      <c r="E63" s="47"/>
      <c r="F63" s="47">
        <f t="shared" si="0"/>
        <v>0</v>
      </c>
    </row>
    <row r="64" spans="1:6" ht="15" customHeight="1">
      <c r="A64" s="12" t="s">
        <v>354</v>
      </c>
      <c r="B64" s="16" t="s">
        <v>355</v>
      </c>
      <c r="C64" s="47"/>
      <c r="D64" s="47"/>
      <c r="E64" s="47"/>
      <c r="F64" s="47">
        <f t="shared" si="0"/>
        <v>0</v>
      </c>
    </row>
    <row r="65" spans="1:6" ht="15" customHeight="1">
      <c r="A65" s="19" t="s">
        <v>356</v>
      </c>
      <c r="B65" s="16" t="s">
        <v>357</v>
      </c>
      <c r="C65" s="47"/>
      <c r="D65" s="47"/>
      <c r="E65" s="47"/>
      <c r="F65" s="47">
        <f t="shared" si="0"/>
        <v>0</v>
      </c>
    </row>
    <row r="66" spans="1:6" ht="15" customHeight="1">
      <c r="A66" s="17" t="s">
        <v>358</v>
      </c>
      <c r="B66" s="28" t="s">
        <v>359</v>
      </c>
      <c r="C66" s="47">
        <f>SUM(C65)</f>
        <v>0</v>
      </c>
      <c r="D66" s="47"/>
      <c r="E66" s="47"/>
      <c r="F66" s="47">
        <f t="shared" si="0"/>
        <v>0</v>
      </c>
    </row>
    <row r="67" spans="1:6">
      <c r="A67" s="49" t="s">
        <v>360</v>
      </c>
      <c r="B67" s="29" t="s">
        <v>361</v>
      </c>
      <c r="C67" s="48">
        <f>C66+C62+C58+C52+C40+C26+C20</f>
        <v>286329726</v>
      </c>
      <c r="D67" s="48">
        <f>'[1]1.b melléklet'!D67+'[1]2.b melléklet'!D67</f>
        <v>750000</v>
      </c>
      <c r="E67" s="48">
        <f>'[1]1.b melléklet'!E67+'[1]2.b melléklet'!E67</f>
        <v>0</v>
      </c>
      <c r="F67" s="48">
        <v>277172812</v>
      </c>
    </row>
    <row r="68" spans="1:6">
      <c r="A68" s="50" t="s">
        <v>362</v>
      </c>
      <c r="B68" s="51"/>
      <c r="C68" s="48">
        <v>276422812</v>
      </c>
      <c r="D68" s="48">
        <f>'[1]1.b melléklet'!D68+'[1]2.b melléklet'!D68</f>
        <v>750000</v>
      </c>
      <c r="E68" s="48">
        <f>'[1]1.b melléklet'!E68+'[1]2.b melléklet'!E68</f>
        <v>0</v>
      </c>
      <c r="F68" s="48">
        <v>277172812</v>
      </c>
    </row>
    <row r="69" spans="1:6">
      <c r="A69" s="50" t="s">
        <v>363</v>
      </c>
      <c r="B69" s="51"/>
      <c r="C69" s="47">
        <f>C26+C58+C66</f>
        <v>3590000</v>
      </c>
      <c r="D69" s="47">
        <f>D26+D58+D66</f>
        <v>0</v>
      </c>
      <c r="E69" s="47">
        <f>E26+E58+E66</f>
        <v>0</v>
      </c>
      <c r="F69" s="47">
        <f>F26+F58+F66</f>
        <v>3590000</v>
      </c>
    </row>
    <row r="70" spans="1:6">
      <c r="A70" s="35" t="s">
        <v>364</v>
      </c>
      <c r="B70" s="12" t="s">
        <v>365</v>
      </c>
      <c r="C70" s="47">
        <f>'[1]1.b melléklet'!C70+'[1]2.b melléklet'!C70</f>
        <v>30000000</v>
      </c>
      <c r="D70" s="47"/>
      <c r="E70" s="47"/>
      <c r="F70" s="47">
        <f t="shared" si="0"/>
        <v>30000000</v>
      </c>
    </row>
    <row r="71" spans="1:6">
      <c r="A71" s="19" t="s">
        <v>366</v>
      </c>
      <c r="B71" s="12" t="s">
        <v>367</v>
      </c>
      <c r="C71" s="47">
        <f>'[1]1.b melléklet'!C71+'[1]2.b melléklet'!C71</f>
        <v>0</v>
      </c>
      <c r="D71" s="47"/>
      <c r="E71" s="47"/>
      <c r="F71" s="47">
        <f t="shared" si="0"/>
        <v>0</v>
      </c>
    </row>
    <row r="72" spans="1:6">
      <c r="A72" s="35" t="s">
        <v>368</v>
      </c>
      <c r="B72" s="12" t="s">
        <v>369</v>
      </c>
      <c r="C72" s="47">
        <f>'[1]1.b melléklet'!C72+'[1]2.b melléklet'!C72</f>
        <v>0</v>
      </c>
      <c r="D72" s="47"/>
      <c r="E72" s="47"/>
      <c r="F72" s="47">
        <f t="shared" si="0"/>
        <v>0</v>
      </c>
    </row>
    <row r="73" spans="1:6">
      <c r="A73" s="21" t="s">
        <v>370</v>
      </c>
      <c r="B73" s="17" t="s">
        <v>371</v>
      </c>
      <c r="C73" s="48">
        <f>C70+C71+C72</f>
        <v>30000000</v>
      </c>
      <c r="D73" s="48"/>
      <c r="E73" s="48"/>
      <c r="F73" s="48">
        <f t="shared" si="0"/>
        <v>30000000</v>
      </c>
    </row>
    <row r="74" spans="1:6">
      <c r="A74" s="19" t="s">
        <v>372</v>
      </c>
      <c r="B74" s="12" t="s">
        <v>373</v>
      </c>
      <c r="C74" s="47">
        <f>'[1]1.b melléklet'!C74+'[1]2.b melléklet'!C74</f>
        <v>0</v>
      </c>
      <c r="D74" s="47"/>
      <c r="E74" s="47"/>
      <c r="F74" s="47">
        <f t="shared" si="0"/>
        <v>0</v>
      </c>
    </row>
    <row r="75" spans="1:6">
      <c r="A75" s="35" t="s">
        <v>374</v>
      </c>
      <c r="B75" s="12" t="s">
        <v>375</v>
      </c>
      <c r="C75" s="47">
        <f>'[1]1.b melléklet'!C75+'[1]2.b melléklet'!C75</f>
        <v>0</v>
      </c>
      <c r="D75" s="47"/>
      <c r="E75" s="47"/>
      <c r="F75" s="47">
        <f t="shared" si="0"/>
        <v>0</v>
      </c>
    </row>
    <row r="76" spans="1:6">
      <c r="A76" s="19" t="s">
        <v>376</v>
      </c>
      <c r="B76" s="12" t="s">
        <v>377</v>
      </c>
      <c r="C76" s="47">
        <f>'[1]1.b melléklet'!C76+'[1]2.b melléklet'!C76</f>
        <v>0</v>
      </c>
      <c r="D76" s="47"/>
      <c r="E76" s="47"/>
      <c r="F76" s="47">
        <f t="shared" si="0"/>
        <v>0</v>
      </c>
    </row>
    <row r="77" spans="1:6">
      <c r="A77" s="35" t="s">
        <v>378</v>
      </c>
      <c r="B77" s="12" t="s">
        <v>379</v>
      </c>
      <c r="C77" s="47">
        <f>'[1]1.b melléklet'!C77+'[1]2.b melléklet'!C77</f>
        <v>0</v>
      </c>
      <c r="D77" s="47"/>
      <c r="E77" s="47"/>
      <c r="F77" s="47">
        <f t="shared" si="0"/>
        <v>0</v>
      </c>
    </row>
    <row r="78" spans="1:6">
      <c r="A78" s="39" t="s">
        <v>380</v>
      </c>
      <c r="B78" s="17" t="s">
        <v>381</v>
      </c>
      <c r="C78" s="47"/>
      <c r="D78" s="47"/>
      <c r="E78" s="47"/>
      <c r="F78" s="47">
        <f t="shared" ref="F78:F95" si="1">C78+D78+E78</f>
        <v>0</v>
      </c>
    </row>
    <row r="79" spans="1:6">
      <c r="A79" s="12" t="s">
        <v>382</v>
      </c>
      <c r="B79" s="12" t="s">
        <v>383</v>
      </c>
      <c r="C79" s="47">
        <v>6060949</v>
      </c>
      <c r="D79" s="47"/>
      <c r="E79" s="47"/>
      <c r="F79" s="47">
        <f t="shared" si="1"/>
        <v>6060949</v>
      </c>
    </row>
    <row r="80" spans="1:6">
      <c r="A80" s="12" t="s">
        <v>384</v>
      </c>
      <c r="B80" s="12" t="s">
        <v>383</v>
      </c>
      <c r="C80" s="47">
        <v>132723606</v>
      </c>
      <c r="D80" s="47"/>
      <c r="E80" s="47"/>
      <c r="F80" s="47">
        <f t="shared" si="1"/>
        <v>132723606</v>
      </c>
    </row>
    <row r="81" spans="1:6">
      <c r="A81" s="12" t="s">
        <v>385</v>
      </c>
      <c r="B81" s="12" t="s">
        <v>386</v>
      </c>
      <c r="C81" s="47"/>
      <c r="D81" s="47"/>
      <c r="E81" s="47"/>
      <c r="F81" s="47">
        <f t="shared" si="1"/>
        <v>0</v>
      </c>
    </row>
    <row r="82" spans="1:6">
      <c r="A82" s="12" t="s">
        <v>387</v>
      </c>
      <c r="B82" s="12" t="s">
        <v>386</v>
      </c>
      <c r="C82" s="47">
        <f>'[1]1.b melléklet'!C82+'[1]2.b melléklet'!C82</f>
        <v>0</v>
      </c>
      <c r="D82" s="47"/>
      <c r="E82" s="47"/>
      <c r="F82" s="47">
        <f t="shared" si="1"/>
        <v>0</v>
      </c>
    </row>
    <row r="83" spans="1:6">
      <c r="A83" s="17" t="s">
        <v>388</v>
      </c>
      <c r="B83" s="17" t="s">
        <v>389</v>
      </c>
      <c r="C83" s="48">
        <f>SUM(C79:C82)</f>
        <v>138784555</v>
      </c>
      <c r="D83" s="48"/>
      <c r="E83" s="48"/>
      <c r="F83" s="48">
        <f t="shared" si="1"/>
        <v>138784555</v>
      </c>
    </row>
    <row r="84" spans="1:6">
      <c r="A84" s="35" t="s">
        <v>390</v>
      </c>
      <c r="B84" s="12" t="s">
        <v>391</v>
      </c>
      <c r="C84" s="47"/>
      <c r="D84" s="47">
        <f>'[1]1.b melléklet'!D84+'[1]2.b melléklet'!D84</f>
        <v>0</v>
      </c>
      <c r="E84" s="47">
        <f>'[1]1.b melléklet'!E84+'[1]2.b melléklet'!E84</f>
        <v>0</v>
      </c>
      <c r="F84" s="47"/>
    </row>
    <row r="85" spans="1:6">
      <c r="A85" s="35" t="s">
        <v>392</v>
      </c>
      <c r="B85" s="12" t="s">
        <v>393</v>
      </c>
      <c r="C85" s="47">
        <f>'[1]1.b melléklet'!C85+'[1]2.b melléklet'!C85</f>
        <v>0</v>
      </c>
      <c r="D85" s="47">
        <f>'[1]1.b melléklet'!D85+'[1]2.b melléklet'!D85</f>
        <v>0</v>
      </c>
      <c r="E85" s="47">
        <f>'[1]1.b melléklet'!E85+'[1]2.b melléklet'!E85</f>
        <v>0</v>
      </c>
      <c r="F85" s="47">
        <f>'[1]1.b melléklet'!F85+'[1]2.b melléklet'!F85</f>
        <v>0</v>
      </c>
    </row>
    <row r="86" spans="1:6">
      <c r="A86" s="35" t="s">
        <v>394</v>
      </c>
      <c r="B86" s="12" t="s">
        <v>395</v>
      </c>
      <c r="C86" s="47">
        <f>'[1]1.b melléklet'!C86+'[1]2.b melléklet'!C86</f>
        <v>0</v>
      </c>
      <c r="D86" s="47">
        <f>'[1]1.b melléklet'!D86+'[1]2.b melléklet'!D86</f>
        <v>0</v>
      </c>
      <c r="E86" s="47">
        <f>'[1]1.b melléklet'!E86+'[1]2.b melléklet'!E86</f>
        <v>0</v>
      </c>
      <c r="F86" s="47">
        <f>'[1]1.b melléklet'!F86+'[1]2.b melléklet'!F86</f>
        <v>0</v>
      </c>
    </row>
    <row r="87" spans="1:6">
      <c r="A87" s="35" t="s">
        <v>396</v>
      </c>
      <c r="B87" s="12" t="s">
        <v>397</v>
      </c>
      <c r="C87" s="47"/>
      <c r="D87" s="47">
        <f>'[1]1.b melléklet'!D87+'[1]2.b melléklet'!D87</f>
        <v>0</v>
      </c>
      <c r="E87" s="47">
        <f>'[1]1.b melléklet'!E87+'[1]2.b melléklet'!E87</f>
        <v>0</v>
      </c>
      <c r="F87" s="47"/>
    </row>
    <row r="88" spans="1:6">
      <c r="A88" s="19" t="s">
        <v>398</v>
      </c>
      <c r="B88" s="12" t="s">
        <v>399</v>
      </c>
      <c r="C88" s="47">
        <f>'[1]1.b melléklet'!C88+'[1]2.b melléklet'!C88</f>
        <v>0</v>
      </c>
      <c r="D88" s="47">
        <f>'[1]1.b melléklet'!D88+'[1]2.b melléklet'!D88</f>
        <v>0</v>
      </c>
      <c r="E88" s="47">
        <f>'[1]1.b melléklet'!E88+'[1]2.b melléklet'!E88</f>
        <v>0</v>
      </c>
      <c r="F88" s="47">
        <f>'[1]1.b melléklet'!F88+'[1]2.b melléklet'!F88</f>
        <v>0</v>
      </c>
    </row>
    <row r="89" spans="1:6">
      <c r="A89" s="21" t="s">
        <v>400</v>
      </c>
      <c r="B89" s="17" t="s">
        <v>401</v>
      </c>
      <c r="C89" s="48">
        <f>SUM(C73+C83+C84)</f>
        <v>168784555</v>
      </c>
      <c r="D89" s="48">
        <f t="shared" ref="D89:F89" si="2">SUM(D73+D83+D84)</f>
        <v>0</v>
      </c>
      <c r="E89" s="48">
        <f t="shared" si="2"/>
        <v>0</v>
      </c>
      <c r="F89" s="48">
        <f t="shared" si="2"/>
        <v>168784555</v>
      </c>
    </row>
    <row r="90" spans="1:6">
      <c r="A90" s="19" t="s">
        <v>402</v>
      </c>
      <c r="B90" s="12" t="s">
        <v>403</v>
      </c>
      <c r="C90" s="47"/>
      <c r="D90" s="47">
        <f>'[1]1.b melléklet'!D90+'[1]2.b melléklet'!D90</f>
        <v>0</v>
      </c>
      <c r="E90" s="47">
        <f>'[1]1.b melléklet'!E90+'[1]2.b melléklet'!E90</f>
        <v>0</v>
      </c>
      <c r="F90" s="47"/>
    </row>
    <row r="91" spans="1:6">
      <c r="A91" s="19" t="s">
        <v>404</v>
      </c>
      <c r="B91" s="12" t="s">
        <v>405</v>
      </c>
      <c r="C91" s="47">
        <f>'[1]1.b melléklet'!C91+'[1]2.b melléklet'!C91</f>
        <v>0</v>
      </c>
      <c r="D91" s="47"/>
      <c r="E91" s="47"/>
      <c r="F91" s="47">
        <f t="shared" si="1"/>
        <v>0</v>
      </c>
    </row>
    <row r="92" spans="1:6">
      <c r="A92" s="35" t="s">
        <v>406</v>
      </c>
      <c r="B92" s="12" t="s">
        <v>407</v>
      </c>
      <c r="C92" s="47">
        <f>'[1]1.b melléklet'!C92+'[1]2.b melléklet'!C92</f>
        <v>0</v>
      </c>
      <c r="D92" s="47"/>
      <c r="E92" s="47"/>
      <c r="F92" s="47">
        <f t="shared" si="1"/>
        <v>0</v>
      </c>
    </row>
    <row r="93" spans="1:6">
      <c r="A93" s="35" t="s">
        <v>408</v>
      </c>
      <c r="B93" s="12" t="s">
        <v>409</v>
      </c>
      <c r="C93" s="47">
        <f>'[1]1.b melléklet'!C93+'[1]2.b melléklet'!C93</f>
        <v>0</v>
      </c>
      <c r="D93" s="47"/>
      <c r="E93" s="47"/>
      <c r="F93" s="47">
        <f t="shared" si="1"/>
        <v>0</v>
      </c>
    </row>
    <row r="94" spans="1:6">
      <c r="A94" s="39" t="s">
        <v>410</v>
      </c>
      <c r="B94" s="17" t="s">
        <v>411</v>
      </c>
      <c r="C94" s="47"/>
      <c r="D94" s="47"/>
      <c r="E94" s="47"/>
      <c r="F94" s="47">
        <f t="shared" si="1"/>
        <v>0</v>
      </c>
    </row>
    <row r="95" spans="1:6">
      <c r="A95" s="21" t="s">
        <v>412</v>
      </c>
      <c r="B95" s="17" t="s">
        <v>413</v>
      </c>
      <c r="C95" s="47"/>
      <c r="D95" s="47"/>
      <c r="E95" s="47"/>
      <c r="F95" s="47">
        <f t="shared" si="1"/>
        <v>0</v>
      </c>
    </row>
    <row r="96" spans="1:6">
      <c r="A96" s="42" t="s">
        <v>414</v>
      </c>
      <c r="B96" s="43" t="s">
        <v>415</v>
      </c>
      <c r="C96" s="48">
        <f>SUM(C89+C94+C95)</f>
        <v>168784555</v>
      </c>
      <c r="D96" s="48">
        <f t="shared" ref="D96:F96" si="3">SUM(D89+D94+D95)</f>
        <v>0</v>
      </c>
      <c r="E96" s="48">
        <f t="shared" si="3"/>
        <v>0</v>
      </c>
      <c r="F96" s="48">
        <f t="shared" si="3"/>
        <v>168784555</v>
      </c>
    </row>
    <row r="97" spans="1:6">
      <c r="A97" s="44" t="s">
        <v>416</v>
      </c>
      <c r="B97" s="45"/>
      <c r="C97" s="48">
        <f>C96+C66+C62+C58+C52+C40+C26+C20</f>
        <v>455114281</v>
      </c>
      <c r="D97" s="48">
        <f t="shared" ref="D97:F97" si="4">D96+D66+D62+D58+D52+D40+D26+D20</f>
        <v>750000</v>
      </c>
      <c r="E97" s="48">
        <f t="shared" si="4"/>
        <v>0</v>
      </c>
      <c r="F97" s="48">
        <f t="shared" si="4"/>
        <v>455864281</v>
      </c>
    </row>
  </sheetData>
  <mergeCells count="3">
    <mergeCell ref="A1:F1"/>
    <mergeCell ref="A3:F3"/>
    <mergeCell ref="A4:F4"/>
  </mergeCells>
  <pageMargins left="0.31496062992125984" right="0.31496062992125984" top="0.35433070866141736" bottom="0.35433070866141736" header="0.31496062992125984" footer="0.31496062992125984"/>
  <pageSetup paperSize="9" scale="82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37"/>
  <sheetViews>
    <sheetView zoomScaleNormal="100" zoomScalePageLayoutView="90" workbookViewId="0">
      <selection activeCell="F13" sqref="F13"/>
    </sheetView>
  </sheetViews>
  <sheetFormatPr defaultRowHeight="15"/>
  <cols>
    <col min="1" max="1" width="91.28515625" customWidth="1"/>
    <col min="2" max="2" width="20.140625" customWidth="1"/>
    <col min="3" max="3" width="22.7109375" style="69" customWidth="1"/>
    <col min="257" max="257" width="91.28515625" customWidth="1"/>
    <col min="258" max="258" width="20.140625" customWidth="1"/>
    <col min="259" max="259" width="22.7109375" customWidth="1"/>
    <col min="513" max="513" width="91.28515625" customWidth="1"/>
    <col min="514" max="514" width="20.140625" customWidth="1"/>
    <col min="515" max="515" width="22.7109375" customWidth="1"/>
    <col min="769" max="769" width="91.28515625" customWidth="1"/>
    <col min="770" max="770" width="20.140625" customWidth="1"/>
    <col min="771" max="771" width="22.7109375" customWidth="1"/>
    <col min="1025" max="1025" width="91.28515625" customWidth="1"/>
    <col min="1026" max="1026" width="20.140625" customWidth="1"/>
    <col min="1027" max="1027" width="22.7109375" customWidth="1"/>
    <col min="1281" max="1281" width="91.28515625" customWidth="1"/>
    <col min="1282" max="1282" width="20.140625" customWidth="1"/>
    <col min="1283" max="1283" width="22.7109375" customWidth="1"/>
    <col min="1537" max="1537" width="91.28515625" customWidth="1"/>
    <col min="1538" max="1538" width="20.140625" customWidth="1"/>
    <col min="1539" max="1539" width="22.7109375" customWidth="1"/>
    <col min="1793" max="1793" width="91.28515625" customWidth="1"/>
    <col min="1794" max="1794" width="20.140625" customWidth="1"/>
    <col min="1795" max="1795" width="22.7109375" customWidth="1"/>
    <col min="2049" max="2049" width="91.28515625" customWidth="1"/>
    <col min="2050" max="2050" width="20.140625" customWidth="1"/>
    <col min="2051" max="2051" width="22.7109375" customWidth="1"/>
    <col min="2305" max="2305" width="91.28515625" customWidth="1"/>
    <col min="2306" max="2306" width="20.140625" customWidth="1"/>
    <col min="2307" max="2307" width="22.7109375" customWidth="1"/>
    <col min="2561" max="2561" width="91.28515625" customWidth="1"/>
    <col min="2562" max="2562" width="20.140625" customWidth="1"/>
    <col min="2563" max="2563" width="22.7109375" customWidth="1"/>
    <col min="2817" max="2817" width="91.28515625" customWidth="1"/>
    <col min="2818" max="2818" width="20.140625" customWidth="1"/>
    <col min="2819" max="2819" width="22.7109375" customWidth="1"/>
    <col min="3073" max="3073" width="91.28515625" customWidth="1"/>
    <col min="3074" max="3074" width="20.140625" customWidth="1"/>
    <col min="3075" max="3075" width="22.7109375" customWidth="1"/>
    <col min="3329" max="3329" width="91.28515625" customWidth="1"/>
    <col min="3330" max="3330" width="20.140625" customWidth="1"/>
    <col min="3331" max="3331" width="22.7109375" customWidth="1"/>
    <col min="3585" max="3585" width="91.28515625" customWidth="1"/>
    <col min="3586" max="3586" width="20.140625" customWidth="1"/>
    <col min="3587" max="3587" width="22.7109375" customWidth="1"/>
    <col min="3841" max="3841" width="91.28515625" customWidth="1"/>
    <col min="3842" max="3842" width="20.140625" customWidth="1"/>
    <col min="3843" max="3843" width="22.7109375" customWidth="1"/>
    <col min="4097" max="4097" width="91.28515625" customWidth="1"/>
    <col min="4098" max="4098" width="20.140625" customWidth="1"/>
    <col min="4099" max="4099" width="22.7109375" customWidth="1"/>
    <col min="4353" max="4353" width="91.28515625" customWidth="1"/>
    <col min="4354" max="4354" width="20.140625" customWidth="1"/>
    <col min="4355" max="4355" width="22.7109375" customWidth="1"/>
    <col min="4609" max="4609" width="91.28515625" customWidth="1"/>
    <col min="4610" max="4610" width="20.140625" customWidth="1"/>
    <col min="4611" max="4611" width="22.7109375" customWidth="1"/>
    <col min="4865" max="4865" width="91.28515625" customWidth="1"/>
    <col min="4866" max="4866" width="20.140625" customWidth="1"/>
    <col min="4867" max="4867" width="22.7109375" customWidth="1"/>
    <col min="5121" max="5121" width="91.28515625" customWidth="1"/>
    <col min="5122" max="5122" width="20.140625" customWidth="1"/>
    <col min="5123" max="5123" width="22.7109375" customWidth="1"/>
    <col min="5377" max="5377" width="91.28515625" customWidth="1"/>
    <col min="5378" max="5378" width="20.140625" customWidth="1"/>
    <col min="5379" max="5379" width="22.7109375" customWidth="1"/>
    <col min="5633" max="5633" width="91.28515625" customWidth="1"/>
    <col min="5634" max="5634" width="20.140625" customWidth="1"/>
    <col min="5635" max="5635" width="22.7109375" customWidth="1"/>
    <col min="5889" max="5889" width="91.28515625" customWidth="1"/>
    <col min="5890" max="5890" width="20.140625" customWidth="1"/>
    <col min="5891" max="5891" width="22.7109375" customWidth="1"/>
    <col min="6145" max="6145" width="91.28515625" customWidth="1"/>
    <col min="6146" max="6146" width="20.140625" customWidth="1"/>
    <col min="6147" max="6147" width="22.7109375" customWidth="1"/>
    <col min="6401" max="6401" width="91.28515625" customWidth="1"/>
    <col min="6402" max="6402" width="20.140625" customWidth="1"/>
    <col min="6403" max="6403" width="22.7109375" customWidth="1"/>
    <col min="6657" max="6657" width="91.28515625" customWidth="1"/>
    <col min="6658" max="6658" width="20.140625" customWidth="1"/>
    <col min="6659" max="6659" width="22.7109375" customWidth="1"/>
    <col min="6913" max="6913" width="91.28515625" customWidth="1"/>
    <col min="6914" max="6914" width="20.140625" customWidth="1"/>
    <col min="6915" max="6915" width="22.7109375" customWidth="1"/>
    <col min="7169" max="7169" width="91.28515625" customWidth="1"/>
    <col min="7170" max="7170" width="20.140625" customWidth="1"/>
    <col min="7171" max="7171" width="22.7109375" customWidth="1"/>
    <col min="7425" max="7425" width="91.28515625" customWidth="1"/>
    <col min="7426" max="7426" width="20.140625" customWidth="1"/>
    <col min="7427" max="7427" width="22.7109375" customWidth="1"/>
    <col min="7681" max="7681" width="91.28515625" customWidth="1"/>
    <col min="7682" max="7682" width="20.140625" customWidth="1"/>
    <col min="7683" max="7683" width="22.7109375" customWidth="1"/>
    <col min="7937" max="7937" width="91.28515625" customWidth="1"/>
    <col min="7938" max="7938" width="20.140625" customWidth="1"/>
    <col min="7939" max="7939" width="22.7109375" customWidth="1"/>
    <col min="8193" max="8193" width="91.28515625" customWidth="1"/>
    <col min="8194" max="8194" width="20.140625" customWidth="1"/>
    <col min="8195" max="8195" width="22.7109375" customWidth="1"/>
    <col min="8449" max="8449" width="91.28515625" customWidth="1"/>
    <col min="8450" max="8450" width="20.140625" customWidth="1"/>
    <col min="8451" max="8451" width="22.7109375" customWidth="1"/>
    <col min="8705" max="8705" width="91.28515625" customWidth="1"/>
    <col min="8706" max="8706" width="20.140625" customWidth="1"/>
    <col min="8707" max="8707" width="22.7109375" customWidth="1"/>
    <col min="8961" max="8961" width="91.28515625" customWidth="1"/>
    <col min="8962" max="8962" width="20.140625" customWidth="1"/>
    <col min="8963" max="8963" width="22.7109375" customWidth="1"/>
    <col min="9217" max="9217" width="91.28515625" customWidth="1"/>
    <col min="9218" max="9218" width="20.140625" customWidth="1"/>
    <col min="9219" max="9219" width="22.7109375" customWidth="1"/>
    <col min="9473" max="9473" width="91.28515625" customWidth="1"/>
    <col min="9474" max="9474" width="20.140625" customWidth="1"/>
    <col min="9475" max="9475" width="22.7109375" customWidth="1"/>
    <col min="9729" max="9729" width="91.28515625" customWidth="1"/>
    <col min="9730" max="9730" width="20.140625" customWidth="1"/>
    <col min="9731" max="9731" width="22.7109375" customWidth="1"/>
    <col min="9985" max="9985" width="91.28515625" customWidth="1"/>
    <col min="9986" max="9986" width="20.140625" customWidth="1"/>
    <col min="9987" max="9987" width="22.7109375" customWidth="1"/>
    <col min="10241" max="10241" width="91.28515625" customWidth="1"/>
    <col min="10242" max="10242" width="20.140625" customWidth="1"/>
    <col min="10243" max="10243" width="22.7109375" customWidth="1"/>
    <col min="10497" max="10497" width="91.28515625" customWidth="1"/>
    <col min="10498" max="10498" width="20.140625" customWidth="1"/>
    <col min="10499" max="10499" width="22.7109375" customWidth="1"/>
    <col min="10753" max="10753" width="91.28515625" customWidth="1"/>
    <col min="10754" max="10754" width="20.140625" customWidth="1"/>
    <col min="10755" max="10755" width="22.7109375" customWidth="1"/>
    <col min="11009" max="11009" width="91.28515625" customWidth="1"/>
    <col min="11010" max="11010" width="20.140625" customWidth="1"/>
    <col min="11011" max="11011" width="22.7109375" customWidth="1"/>
    <col min="11265" max="11265" width="91.28515625" customWidth="1"/>
    <col min="11266" max="11266" width="20.140625" customWidth="1"/>
    <col min="11267" max="11267" width="22.7109375" customWidth="1"/>
    <col min="11521" max="11521" width="91.28515625" customWidth="1"/>
    <col min="11522" max="11522" width="20.140625" customWidth="1"/>
    <col min="11523" max="11523" width="22.7109375" customWidth="1"/>
    <col min="11777" max="11777" width="91.28515625" customWidth="1"/>
    <col min="11778" max="11778" width="20.140625" customWidth="1"/>
    <col min="11779" max="11779" width="22.7109375" customWidth="1"/>
    <col min="12033" max="12033" width="91.28515625" customWidth="1"/>
    <col min="12034" max="12034" width="20.140625" customWidth="1"/>
    <col min="12035" max="12035" width="22.7109375" customWidth="1"/>
    <col min="12289" max="12289" width="91.28515625" customWidth="1"/>
    <col min="12290" max="12290" width="20.140625" customWidth="1"/>
    <col min="12291" max="12291" width="22.7109375" customWidth="1"/>
    <col min="12545" max="12545" width="91.28515625" customWidth="1"/>
    <col min="12546" max="12546" width="20.140625" customWidth="1"/>
    <col min="12547" max="12547" width="22.7109375" customWidth="1"/>
    <col min="12801" max="12801" width="91.28515625" customWidth="1"/>
    <col min="12802" max="12802" width="20.140625" customWidth="1"/>
    <col min="12803" max="12803" width="22.7109375" customWidth="1"/>
    <col min="13057" max="13057" width="91.28515625" customWidth="1"/>
    <col min="13058" max="13058" width="20.140625" customWidth="1"/>
    <col min="13059" max="13059" width="22.7109375" customWidth="1"/>
    <col min="13313" max="13313" width="91.28515625" customWidth="1"/>
    <col min="13314" max="13314" width="20.140625" customWidth="1"/>
    <col min="13315" max="13315" width="22.7109375" customWidth="1"/>
    <col min="13569" max="13569" width="91.28515625" customWidth="1"/>
    <col min="13570" max="13570" width="20.140625" customWidth="1"/>
    <col min="13571" max="13571" width="22.7109375" customWidth="1"/>
    <col min="13825" max="13825" width="91.28515625" customWidth="1"/>
    <col min="13826" max="13826" width="20.140625" customWidth="1"/>
    <col min="13827" max="13827" width="22.7109375" customWidth="1"/>
    <col min="14081" max="14081" width="91.28515625" customWidth="1"/>
    <col min="14082" max="14082" width="20.140625" customWidth="1"/>
    <col min="14083" max="14083" width="22.7109375" customWidth="1"/>
    <col min="14337" max="14337" width="91.28515625" customWidth="1"/>
    <col min="14338" max="14338" width="20.140625" customWidth="1"/>
    <col min="14339" max="14339" width="22.7109375" customWidth="1"/>
    <col min="14593" max="14593" width="91.28515625" customWidth="1"/>
    <col min="14594" max="14594" width="20.140625" customWidth="1"/>
    <col min="14595" max="14595" width="22.7109375" customWidth="1"/>
    <col min="14849" max="14849" width="91.28515625" customWidth="1"/>
    <col min="14850" max="14850" width="20.140625" customWidth="1"/>
    <col min="14851" max="14851" width="22.7109375" customWidth="1"/>
    <col min="15105" max="15105" width="91.28515625" customWidth="1"/>
    <col min="15106" max="15106" width="20.140625" customWidth="1"/>
    <col min="15107" max="15107" width="22.7109375" customWidth="1"/>
    <col min="15361" max="15361" width="91.28515625" customWidth="1"/>
    <col min="15362" max="15362" width="20.140625" customWidth="1"/>
    <col min="15363" max="15363" width="22.7109375" customWidth="1"/>
    <col min="15617" max="15617" width="91.28515625" customWidth="1"/>
    <col min="15618" max="15618" width="20.140625" customWidth="1"/>
    <col min="15619" max="15619" width="22.7109375" customWidth="1"/>
    <col min="15873" max="15873" width="91.28515625" customWidth="1"/>
    <col min="15874" max="15874" width="20.140625" customWidth="1"/>
    <col min="15875" max="15875" width="22.7109375" customWidth="1"/>
    <col min="16129" max="16129" width="91.28515625" customWidth="1"/>
    <col min="16130" max="16130" width="20.140625" customWidth="1"/>
    <col min="16131" max="16131" width="22.7109375" customWidth="1"/>
  </cols>
  <sheetData>
    <row r="1" spans="1:10">
      <c r="A1" s="108" t="s">
        <v>465</v>
      </c>
      <c r="B1" s="107"/>
      <c r="C1" s="107"/>
    </row>
    <row r="2" spans="1:10" ht="64.5" customHeight="1">
      <c r="A2" s="101" t="s">
        <v>425</v>
      </c>
      <c r="B2" s="102"/>
      <c r="C2" s="103"/>
    </row>
    <row r="3" spans="1:10" ht="50.25" customHeight="1">
      <c r="A3" s="70" t="s">
        <v>4</v>
      </c>
      <c r="B3" s="70" t="s">
        <v>426</v>
      </c>
      <c r="C3" s="71" t="s">
        <v>427</v>
      </c>
    </row>
    <row r="4" spans="1:10">
      <c r="A4" s="72"/>
      <c r="B4" s="72"/>
      <c r="C4" s="73"/>
    </row>
    <row r="5" spans="1:10">
      <c r="A5" s="72"/>
      <c r="B5" s="72"/>
      <c r="C5" s="74"/>
      <c r="D5" s="75"/>
      <c r="E5" s="75"/>
      <c r="F5" s="75"/>
      <c r="G5" s="75"/>
      <c r="H5" s="75"/>
      <c r="I5" s="75"/>
      <c r="J5" s="75"/>
    </row>
    <row r="6" spans="1:10">
      <c r="A6" s="76" t="s">
        <v>428</v>
      </c>
      <c r="B6" s="76" t="s">
        <v>47</v>
      </c>
      <c r="C6" s="74">
        <f>'1.melléklet'!C26+'3.melléklet'!C26</f>
        <v>88792209</v>
      </c>
      <c r="D6" s="75"/>
      <c r="E6" s="75"/>
      <c r="F6" s="75"/>
      <c r="G6" s="75"/>
      <c r="H6" s="75"/>
      <c r="I6" s="75"/>
      <c r="J6" s="75"/>
    </row>
    <row r="7" spans="1:10">
      <c r="A7" s="76" t="s">
        <v>429</v>
      </c>
      <c r="B7" s="76" t="s">
        <v>49</v>
      </c>
      <c r="C7" s="74">
        <f>'1.melléklet'!C27+'3.melléklet'!C27</f>
        <v>15084355</v>
      </c>
      <c r="D7" s="75"/>
      <c r="E7" s="75"/>
      <c r="F7" s="75"/>
      <c r="G7" s="75"/>
      <c r="H7" s="75"/>
      <c r="I7" s="75"/>
      <c r="J7" s="75"/>
    </row>
    <row r="8" spans="1:10">
      <c r="A8" s="76" t="s">
        <v>430</v>
      </c>
      <c r="B8" s="76" t="s">
        <v>99</v>
      </c>
      <c r="C8" s="74">
        <f>'1.melléklet'!C52+'3.melléklet'!C52</f>
        <v>75210780</v>
      </c>
      <c r="D8" s="75"/>
      <c r="E8" s="75"/>
      <c r="F8" s="75"/>
      <c r="G8" s="75"/>
      <c r="H8" s="75"/>
      <c r="I8" s="75"/>
      <c r="J8" s="75"/>
    </row>
    <row r="9" spans="1:10">
      <c r="A9" s="76" t="s">
        <v>431</v>
      </c>
      <c r="B9" s="76" t="s">
        <v>117</v>
      </c>
      <c r="C9" s="74">
        <f>'1.melléklet'!C61+'3.melléklet'!C61</f>
        <v>5549000</v>
      </c>
      <c r="D9" s="75"/>
      <c r="E9" s="75"/>
      <c r="F9" s="75"/>
      <c r="G9" s="75"/>
      <c r="H9" s="75"/>
      <c r="I9" s="75"/>
      <c r="J9" s="75"/>
    </row>
    <row r="10" spans="1:10">
      <c r="A10" s="76" t="s">
        <v>432</v>
      </c>
      <c r="B10" s="76" t="s">
        <v>144</v>
      </c>
      <c r="C10" s="74">
        <f>'1.melléklet'!F75+'3.melléklet'!C75</f>
        <v>91748436</v>
      </c>
      <c r="D10" s="75"/>
      <c r="E10" s="75"/>
      <c r="F10" s="75"/>
      <c r="G10" s="75"/>
      <c r="H10" s="75"/>
      <c r="I10" s="75"/>
      <c r="J10" s="75"/>
    </row>
    <row r="11" spans="1:10" s="77" customFormat="1">
      <c r="A11" s="76" t="s">
        <v>433</v>
      </c>
      <c r="B11" s="76" t="s">
        <v>238</v>
      </c>
      <c r="C11" s="74">
        <v>13165895</v>
      </c>
      <c r="D11" s="75"/>
      <c r="E11" s="75"/>
      <c r="F11" s="75"/>
      <c r="G11" s="75"/>
      <c r="H11" s="75"/>
      <c r="I11" s="75"/>
      <c r="J11" s="75"/>
    </row>
    <row r="12" spans="1:10" s="81" customFormat="1">
      <c r="A12" s="78" t="s">
        <v>434</v>
      </c>
      <c r="B12" s="78"/>
      <c r="C12" s="79">
        <f>C6+C7+C8+C9+C10+C11</f>
        <v>289550675</v>
      </c>
      <c r="D12" s="80"/>
      <c r="E12" s="80"/>
      <c r="F12" s="80"/>
      <c r="G12" s="80"/>
      <c r="H12" s="80"/>
      <c r="I12" s="80"/>
      <c r="J12" s="80"/>
    </row>
    <row r="13" spans="1:10">
      <c r="A13" s="76" t="s">
        <v>266</v>
      </c>
      <c r="B13" s="76" t="s">
        <v>267</v>
      </c>
      <c r="C13" s="74">
        <f>'2.melléklet'!C20+'4.melléklet'!C20</f>
        <v>255705726</v>
      </c>
      <c r="D13" s="75"/>
      <c r="E13" s="75"/>
      <c r="F13" s="75"/>
      <c r="G13" s="75"/>
      <c r="H13" s="75"/>
      <c r="I13" s="75"/>
      <c r="J13" s="75"/>
    </row>
    <row r="14" spans="1:10">
      <c r="A14" s="76" t="s">
        <v>435</v>
      </c>
      <c r="B14" s="76" t="s">
        <v>307</v>
      </c>
      <c r="C14" s="74">
        <f>'2.melléklet'!C40+'4.melléklet'!C34</f>
        <v>16657000</v>
      </c>
      <c r="D14" s="75"/>
      <c r="E14" s="75"/>
      <c r="F14" s="75"/>
      <c r="G14" s="75"/>
      <c r="H14" s="75"/>
      <c r="I14" s="75"/>
      <c r="J14" s="75"/>
    </row>
    <row r="15" spans="1:10">
      <c r="A15" s="76" t="s">
        <v>330</v>
      </c>
      <c r="B15" s="76" t="s">
        <v>331</v>
      </c>
      <c r="C15" s="74">
        <v>11127000</v>
      </c>
      <c r="D15" s="75"/>
      <c r="E15" s="75"/>
      <c r="F15" s="75"/>
      <c r="G15" s="75"/>
      <c r="H15" s="75"/>
      <c r="I15" s="75"/>
      <c r="J15" s="75"/>
    </row>
    <row r="16" spans="1:10">
      <c r="A16" s="76" t="s">
        <v>436</v>
      </c>
      <c r="B16" s="76" t="s">
        <v>351</v>
      </c>
      <c r="C16" s="74">
        <f>'2.melléklet'!C62+'4.melléklet'!C49</f>
        <v>0</v>
      </c>
      <c r="D16" s="75"/>
      <c r="E16" s="75"/>
      <c r="F16" s="75"/>
      <c r="G16" s="75"/>
      <c r="H16" s="75"/>
      <c r="I16" s="75"/>
      <c r="J16" s="75"/>
    </row>
    <row r="17" spans="1:10">
      <c r="A17" s="76" t="s">
        <v>437</v>
      </c>
      <c r="B17" s="76" t="s">
        <v>415</v>
      </c>
      <c r="C17" s="74">
        <v>6060949</v>
      </c>
      <c r="D17" s="75"/>
      <c r="E17" s="75"/>
      <c r="F17" s="75"/>
      <c r="G17" s="75"/>
      <c r="H17" s="75"/>
      <c r="I17" s="75"/>
      <c r="J17" s="75"/>
    </row>
    <row r="18" spans="1:10" s="81" customFormat="1">
      <c r="A18" s="78" t="s">
        <v>438</v>
      </c>
      <c r="B18" s="78"/>
      <c r="C18" s="79">
        <f>C13+C14+C15+C17</f>
        <v>289550675</v>
      </c>
      <c r="D18" s="80"/>
      <c r="E18" s="80"/>
      <c r="F18" s="80"/>
      <c r="G18" s="80"/>
      <c r="H18" s="80"/>
      <c r="I18" s="80"/>
      <c r="J18" s="80"/>
    </row>
    <row r="19" spans="1:10" s="81" customFormat="1">
      <c r="A19" s="78" t="s">
        <v>439</v>
      </c>
      <c r="B19" s="78"/>
      <c r="C19" s="79">
        <f>C18-C12</f>
        <v>0</v>
      </c>
      <c r="D19" s="80"/>
      <c r="E19" s="80"/>
      <c r="F19" s="80"/>
      <c r="G19" s="80"/>
      <c r="H19" s="80"/>
      <c r="I19" s="80"/>
      <c r="J19" s="80"/>
    </row>
    <row r="20" spans="1:10" s="81" customFormat="1">
      <c r="A20" s="78"/>
      <c r="B20" s="78"/>
      <c r="C20" s="79"/>
      <c r="D20" s="80"/>
      <c r="E20" s="80"/>
      <c r="F20" s="80"/>
      <c r="G20" s="80"/>
      <c r="H20" s="80"/>
      <c r="I20" s="80"/>
      <c r="J20" s="80"/>
    </row>
    <row r="21" spans="1:10">
      <c r="A21" s="76" t="s">
        <v>440</v>
      </c>
      <c r="B21" s="76" t="s">
        <v>161</v>
      </c>
      <c r="C21" s="74">
        <f>'1.melléklet'!C84+'3.melléklet'!C84</f>
        <v>4411027</v>
      </c>
      <c r="D21" s="75"/>
      <c r="E21" s="75"/>
      <c r="F21" s="75"/>
      <c r="G21" s="75"/>
      <c r="H21" s="75"/>
      <c r="I21" s="75"/>
      <c r="J21" s="75"/>
    </row>
    <row r="22" spans="1:10">
      <c r="A22" s="76" t="s">
        <v>441</v>
      </c>
      <c r="B22" s="76" t="s">
        <v>171</v>
      </c>
      <c r="C22" s="74">
        <f>'1.melléklet'!C89+'3.melléklet'!C89</f>
        <v>161902579</v>
      </c>
      <c r="D22" s="75"/>
      <c r="E22" s="75"/>
      <c r="F22" s="75"/>
      <c r="G22" s="75"/>
      <c r="H22" s="75"/>
      <c r="I22" s="75"/>
      <c r="J22" s="75"/>
    </row>
    <row r="23" spans="1:10">
      <c r="A23" s="76" t="s">
        <v>442</v>
      </c>
      <c r="B23" s="76" t="s">
        <v>189</v>
      </c>
      <c r="C23" s="74">
        <f>'1.melléklet'!C98+'3.melléklet'!C98</f>
        <v>0</v>
      </c>
      <c r="D23" s="75"/>
      <c r="E23" s="75"/>
      <c r="F23" s="75"/>
      <c r="G23" s="75"/>
      <c r="H23" s="75"/>
      <c r="I23" s="75"/>
      <c r="J23" s="75"/>
    </row>
    <row r="24" spans="1:10">
      <c r="A24" s="78" t="s">
        <v>443</v>
      </c>
      <c r="B24" s="78"/>
      <c r="C24" s="79">
        <f>C21+C22</f>
        <v>166313606</v>
      </c>
      <c r="D24" s="75"/>
      <c r="E24" s="75"/>
      <c r="F24" s="75"/>
      <c r="G24" s="75"/>
      <c r="H24" s="75"/>
      <c r="I24" s="75"/>
      <c r="J24" s="75"/>
    </row>
    <row r="25" spans="1:10">
      <c r="A25" s="76" t="s">
        <v>444</v>
      </c>
      <c r="B25" s="76" t="s">
        <v>279</v>
      </c>
      <c r="C25" s="74"/>
      <c r="D25" s="75"/>
      <c r="E25" s="75"/>
      <c r="F25" s="75"/>
      <c r="G25" s="75"/>
      <c r="H25" s="75"/>
      <c r="I25" s="75"/>
      <c r="J25" s="75"/>
    </row>
    <row r="26" spans="1:10">
      <c r="A26" s="76" t="s">
        <v>445</v>
      </c>
      <c r="B26" s="76" t="s">
        <v>343</v>
      </c>
      <c r="C26" s="74">
        <f>'2.melléklet'!C58</f>
        <v>3590000</v>
      </c>
      <c r="D26" s="75"/>
      <c r="E26" s="75"/>
      <c r="F26" s="75"/>
      <c r="G26" s="75"/>
      <c r="H26" s="75"/>
      <c r="I26" s="75"/>
      <c r="J26" s="75"/>
    </row>
    <row r="27" spans="1:10">
      <c r="A27" s="76" t="s">
        <v>446</v>
      </c>
      <c r="B27" s="76" t="s">
        <v>359</v>
      </c>
      <c r="C27" s="74">
        <f>'2.melléklet'!C66+'4.melléklet'!C66</f>
        <v>0</v>
      </c>
      <c r="D27" s="75"/>
      <c r="E27" s="75"/>
      <c r="F27" s="75"/>
      <c r="G27" s="75"/>
      <c r="H27" s="75"/>
      <c r="I27" s="75"/>
      <c r="J27" s="75"/>
    </row>
    <row r="28" spans="1:10">
      <c r="A28" s="76" t="s">
        <v>447</v>
      </c>
      <c r="B28" s="76" t="s">
        <v>415</v>
      </c>
      <c r="C28" s="74">
        <v>162723606</v>
      </c>
      <c r="D28" s="75"/>
      <c r="E28" s="75"/>
      <c r="F28" s="75"/>
      <c r="G28" s="75"/>
      <c r="H28" s="75"/>
      <c r="I28" s="75"/>
      <c r="J28" s="75"/>
    </row>
    <row r="29" spans="1:10" s="81" customFormat="1">
      <c r="A29" s="78" t="s">
        <v>448</v>
      </c>
      <c r="B29" s="78"/>
      <c r="C29" s="79">
        <f>C25+C26+C27+C28</f>
        <v>166313606</v>
      </c>
      <c r="D29" s="80"/>
      <c r="E29" s="80"/>
      <c r="F29" s="80"/>
      <c r="G29" s="80"/>
      <c r="H29" s="80"/>
      <c r="I29" s="80"/>
      <c r="J29" s="80"/>
    </row>
    <row r="30" spans="1:10">
      <c r="A30" s="78" t="s">
        <v>449</v>
      </c>
      <c r="B30" s="78"/>
      <c r="C30" s="79">
        <f>C29-C24</f>
        <v>0</v>
      </c>
      <c r="D30" s="75"/>
      <c r="E30" s="75"/>
      <c r="F30" s="75"/>
      <c r="G30" s="75"/>
      <c r="H30" s="75"/>
      <c r="I30" s="75"/>
      <c r="J30" s="75"/>
    </row>
    <row r="31" spans="1:10">
      <c r="A31" s="75"/>
      <c r="B31" s="75"/>
      <c r="C31" s="82"/>
      <c r="D31" s="75"/>
      <c r="E31" s="75"/>
      <c r="F31" s="75"/>
      <c r="G31" s="75"/>
      <c r="H31" s="75"/>
      <c r="I31" s="75"/>
      <c r="J31" s="75"/>
    </row>
    <row r="32" spans="1:10">
      <c r="A32" s="75"/>
      <c r="B32" s="75"/>
      <c r="C32" s="82"/>
      <c r="D32" s="75"/>
      <c r="E32" s="75"/>
      <c r="F32" s="75"/>
      <c r="G32" s="75"/>
      <c r="H32" s="75"/>
      <c r="I32" s="75"/>
      <c r="J32" s="75"/>
    </row>
    <row r="33" spans="1:10">
      <c r="A33" s="75"/>
      <c r="B33" s="75"/>
      <c r="C33" s="82"/>
      <c r="D33" s="75"/>
      <c r="E33" s="75"/>
      <c r="F33" s="75"/>
      <c r="G33" s="75"/>
      <c r="H33" s="75"/>
      <c r="I33" s="75"/>
      <c r="J33" s="75"/>
    </row>
    <row r="34" spans="1:10">
      <c r="A34" s="75"/>
      <c r="B34" s="75"/>
      <c r="C34" s="82"/>
      <c r="D34" s="75"/>
      <c r="E34" s="75"/>
      <c r="F34" s="75"/>
      <c r="G34" s="75"/>
      <c r="H34" s="75"/>
      <c r="I34" s="75"/>
      <c r="J34" s="75"/>
    </row>
    <row r="35" spans="1:10">
      <c r="A35" s="75"/>
      <c r="B35" s="75"/>
      <c r="C35" s="82"/>
      <c r="D35" s="75"/>
      <c r="E35" s="75"/>
      <c r="F35" s="75"/>
      <c r="G35" s="75"/>
      <c r="H35" s="75"/>
      <c r="I35" s="75"/>
      <c r="J35" s="75"/>
    </row>
    <row r="36" spans="1:10">
      <c r="A36" s="75"/>
      <c r="B36" s="75"/>
      <c r="C36" s="82"/>
      <c r="D36" s="75"/>
      <c r="E36" s="75"/>
      <c r="F36" s="75"/>
      <c r="G36" s="75"/>
      <c r="H36" s="75"/>
      <c r="I36" s="75"/>
      <c r="J36" s="75"/>
    </row>
    <row r="37" spans="1:10">
      <c r="A37" s="75"/>
      <c r="B37" s="75"/>
      <c r="C37" s="82"/>
      <c r="D37" s="75"/>
      <c r="E37" s="75"/>
      <c r="F37" s="75"/>
      <c r="G37" s="75"/>
      <c r="H37" s="75"/>
      <c r="I37" s="75"/>
      <c r="J37" s="75"/>
    </row>
  </sheetData>
  <mergeCells count="2">
    <mergeCell ref="A2:C2"/>
    <mergeCell ref="A1:C1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93" orientation="landscape" r:id="rId1"/>
  <headerFooter>
    <oddHeader xml:space="preserve">&amp;R&amp;"-,Dőlt"5. melléklet a 3/2020.(II.24.) önkormányzati rendelethez
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6"/>
  <sheetViews>
    <sheetView tabSelected="1" zoomScaleNormal="100" workbookViewId="0">
      <selection activeCell="G4" sqref="G4"/>
    </sheetView>
  </sheetViews>
  <sheetFormatPr defaultRowHeight="15"/>
  <cols>
    <col min="1" max="1" width="36.42578125" customWidth="1"/>
    <col min="2" max="2" width="10.140625" customWidth="1"/>
    <col min="3" max="3" width="18.85546875" customWidth="1"/>
    <col min="4" max="4" width="17.28515625" customWidth="1"/>
    <col min="5" max="5" width="17.5703125" customWidth="1"/>
    <col min="6" max="6" width="17.7109375" customWidth="1"/>
    <col min="7" max="7" width="17.140625" customWidth="1"/>
    <col min="8" max="8" width="17.7109375" customWidth="1"/>
    <col min="257" max="257" width="36.42578125" customWidth="1"/>
    <col min="258" max="258" width="10.140625" customWidth="1"/>
    <col min="259" max="259" width="18.85546875" customWidth="1"/>
    <col min="260" max="260" width="17.28515625" customWidth="1"/>
    <col min="261" max="261" width="17.5703125" customWidth="1"/>
    <col min="262" max="262" width="17.7109375" customWidth="1"/>
    <col min="263" max="263" width="17.140625" customWidth="1"/>
    <col min="264" max="264" width="17.7109375" customWidth="1"/>
    <col min="513" max="513" width="36.42578125" customWidth="1"/>
    <col min="514" max="514" width="10.140625" customWidth="1"/>
    <col min="515" max="515" width="18.85546875" customWidth="1"/>
    <col min="516" max="516" width="17.28515625" customWidth="1"/>
    <col min="517" max="517" width="17.5703125" customWidth="1"/>
    <col min="518" max="518" width="17.7109375" customWidth="1"/>
    <col min="519" max="519" width="17.140625" customWidth="1"/>
    <col min="520" max="520" width="17.7109375" customWidth="1"/>
    <col min="769" max="769" width="36.42578125" customWidth="1"/>
    <col min="770" max="770" width="10.140625" customWidth="1"/>
    <col min="771" max="771" width="18.85546875" customWidth="1"/>
    <col min="772" max="772" width="17.28515625" customWidth="1"/>
    <col min="773" max="773" width="17.5703125" customWidth="1"/>
    <col min="774" max="774" width="17.7109375" customWidth="1"/>
    <col min="775" max="775" width="17.140625" customWidth="1"/>
    <col min="776" max="776" width="17.7109375" customWidth="1"/>
    <col min="1025" max="1025" width="36.42578125" customWidth="1"/>
    <col min="1026" max="1026" width="10.140625" customWidth="1"/>
    <col min="1027" max="1027" width="18.85546875" customWidth="1"/>
    <col min="1028" max="1028" width="17.28515625" customWidth="1"/>
    <col min="1029" max="1029" width="17.5703125" customWidth="1"/>
    <col min="1030" max="1030" width="17.7109375" customWidth="1"/>
    <col min="1031" max="1031" width="17.140625" customWidth="1"/>
    <col min="1032" max="1032" width="17.7109375" customWidth="1"/>
    <col min="1281" max="1281" width="36.42578125" customWidth="1"/>
    <col min="1282" max="1282" width="10.140625" customWidth="1"/>
    <col min="1283" max="1283" width="18.85546875" customWidth="1"/>
    <col min="1284" max="1284" width="17.28515625" customWidth="1"/>
    <col min="1285" max="1285" width="17.5703125" customWidth="1"/>
    <col min="1286" max="1286" width="17.7109375" customWidth="1"/>
    <col min="1287" max="1287" width="17.140625" customWidth="1"/>
    <col min="1288" max="1288" width="17.7109375" customWidth="1"/>
    <col min="1537" max="1537" width="36.42578125" customWidth="1"/>
    <col min="1538" max="1538" width="10.140625" customWidth="1"/>
    <col min="1539" max="1539" width="18.85546875" customWidth="1"/>
    <col min="1540" max="1540" width="17.28515625" customWidth="1"/>
    <col min="1541" max="1541" width="17.5703125" customWidth="1"/>
    <col min="1542" max="1542" width="17.7109375" customWidth="1"/>
    <col min="1543" max="1543" width="17.140625" customWidth="1"/>
    <col min="1544" max="1544" width="17.7109375" customWidth="1"/>
    <col min="1793" max="1793" width="36.42578125" customWidth="1"/>
    <col min="1794" max="1794" width="10.140625" customWidth="1"/>
    <col min="1795" max="1795" width="18.85546875" customWidth="1"/>
    <col min="1796" max="1796" width="17.28515625" customWidth="1"/>
    <col min="1797" max="1797" width="17.5703125" customWidth="1"/>
    <col min="1798" max="1798" width="17.7109375" customWidth="1"/>
    <col min="1799" max="1799" width="17.140625" customWidth="1"/>
    <col min="1800" max="1800" width="17.7109375" customWidth="1"/>
    <col min="2049" max="2049" width="36.42578125" customWidth="1"/>
    <col min="2050" max="2050" width="10.140625" customWidth="1"/>
    <col min="2051" max="2051" width="18.85546875" customWidth="1"/>
    <col min="2052" max="2052" width="17.28515625" customWidth="1"/>
    <col min="2053" max="2053" width="17.5703125" customWidth="1"/>
    <col min="2054" max="2054" width="17.7109375" customWidth="1"/>
    <col min="2055" max="2055" width="17.140625" customWidth="1"/>
    <col min="2056" max="2056" width="17.7109375" customWidth="1"/>
    <col min="2305" max="2305" width="36.42578125" customWidth="1"/>
    <col min="2306" max="2306" width="10.140625" customWidth="1"/>
    <col min="2307" max="2307" width="18.85546875" customWidth="1"/>
    <col min="2308" max="2308" width="17.28515625" customWidth="1"/>
    <col min="2309" max="2309" width="17.5703125" customWidth="1"/>
    <col min="2310" max="2310" width="17.7109375" customWidth="1"/>
    <col min="2311" max="2311" width="17.140625" customWidth="1"/>
    <col min="2312" max="2312" width="17.7109375" customWidth="1"/>
    <col min="2561" max="2561" width="36.42578125" customWidth="1"/>
    <col min="2562" max="2562" width="10.140625" customWidth="1"/>
    <col min="2563" max="2563" width="18.85546875" customWidth="1"/>
    <col min="2564" max="2564" width="17.28515625" customWidth="1"/>
    <col min="2565" max="2565" width="17.5703125" customWidth="1"/>
    <col min="2566" max="2566" width="17.7109375" customWidth="1"/>
    <col min="2567" max="2567" width="17.140625" customWidth="1"/>
    <col min="2568" max="2568" width="17.7109375" customWidth="1"/>
    <col min="2817" max="2817" width="36.42578125" customWidth="1"/>
    <col min="2818" max="2818" width="10.140625" customWidth="1"/>
    <col min="2819" max="2819" width="18.85546875" customWidth="1"/>
    <col min="2820" max="2820" width="17.28515625" customWidth="1"/>
    <col min="2821" max="2821" width="17.5703125" customWidth="1"/>
    <col min="2822" max="2822" width="17.7109375" customWidth="1"/>
    <col min="2823" max="2823" width="17.140625" customWidth="1"/>
    <col min="2824" max="2824" width="17.7109375" customWidth="1"/>
    <col min="3073" max="3073" width="36.42578125" customWidth="1"/>
    <col min="3074" max="3074" width="10.140625" customWidth="1"/>
    <col min="3075" max="3075" width="18.85546875" customWidth="1"/>
    <col min="3076" max="3076" width="17.28515625" customWidth="1"/>
    <col min="3077" max="3077" width="17.5703125" customWidth="1"/>
    <col min="3078" max="3078" width="17.7109375" customWidth="1"/>
    <col min="3079" max="3079" width="17.140625" customWidth="1"/>
    <col min="3080" max="3080" width="17.7109375" customWidth="1"/>
    <col min="3329" max="3329" width="36.42578125" customWidth="1"/>
    <col min="3330" max="3330" width="10.140625" customWidth="1"/>
    <col min="3331" max="3331" width="18.85546875" customWidth="1"/>
    <col min="3332" max="3332" width="17.28515625" customWidth="1"/>
    <col min="3333" max="3333" width="17.5703125" customWidth="1"/>
    <col min="3334" max="3334" width="17.7109375" customWidth="1"/>
    <col min="3335" max="3335" width="17.140625" customWidth="1"/>
    <col min="3336" max="3336" width="17.7109375" customWidth="1"/>
    <col min="3585" max="3585" width="36.42578125" customWidth="1"/>
    <col min="3586" max="3586" width="10.140625" customWidth="1"/>
    <col min="3587" max="3587" width="18.85546875" customWidth="1"/>
    <col min="3588" max="3588" width="17.28515625" customWidth="1"/>
    <col min="3589" max="3589" width="17.5703125" customWidth="1"/>
    <col min="3590" max="3590" width="17.7109375" customWidth="1"/>
    <col min="3591" max="3591" width="17.140625" customWidth="1"/>
    <col min="3592" max="3592" width="17.7109375" customWidth="1"/>
    <col min="3841" max="3841" width="36.42578125" customWidth="1"/>
    <col min="3842" max="3842" width="10.140625" customWidth="1"/>
    <col min="3843" max="3843" width="18.85546875" customWidth="1"/>
    <col min="3844" max="3844" width="17.28515625" customWidth="1"/>
    <col min="3845" max="3845" width="17.5703125" customWidth="1"/>
    <col min="3846" max="3846" width="17.7109375" customWidth="1"/>
    <col min="3847" max="3847" width="17.140625" customWidth="1"/>
    <col min="3848" max="3848" width="17.7109375" customWidth="1"/>
    <col min="4097" max="4097" width="36.42578125" customWidth="1"/>
    <col min="4098" max="4098" width="10.140625" customWidth="1"/>
    <col min="4099" max="4099" width="18.85546875" customWidth="1"/>
    <col min="4100" max="4100" width="17.28515625" customWidth="1"/>
    <col min="4101" max="4101" width="17.5703125" customWidth="1"/>
    <col min="4102" max="4102" width="17.7109375" customWidth="1"/>
    <col min="4103" max="4103" width="17.140625" customWidth="1"/>
    <col min="4104" max="4104" width="17.7109375" customWidth="1"/>
    <col min="4353" max="4353" width="36.42578125" customWidth="1"/>
    <col min="4354" max="4354" width="10.140625" customWidth="1"/>
    <col min="4355" max="4355" width="18.85546875" customWidth="1"/>
    <col min="4356" max="4356" width="17.28515625" customWidth="1"/>
    <col min="4357" max="4357" width="17.5703125" customWidth="1"/>
    <col min="4358" max="4358" width="17.7109375" customWidth="1"/>
    <col min="4359" max="4359" width="17.140625" customWidth="1"/>
    <col min="4360" max="4360" width="17.7109375" customWidth="1"/>
    <col min="4609" max="4609" width="36.42578125" customWidth="1"/>
    <col min="4610" max="4610" width="10.140625" customWidth="1"/>
    <col min="4611" max="4611" width="18.85546875" customWidth="1"/>
    <col min="4612" max="4612" width="17.28515625" customWidth="1"/>
    <col min="4613" max="4613" width="17.5703125" customWidth="1"/>
    <col min="4614" max="4614" width="17.7109375" customWidth="1"/>
    <col min="4615" max="4615" width="17.140625" customWidth="1"/>
    <col min="4616" max="4616" width="17.7109375" customWidth="1"/>
    <col min="4865" max="4865" width="36.42578125" customWidth="1"/>
    <col min="4866" max="4866" width="10.140625" customWidth="1"/>
    <col min="4867" max="4867" width="18.85546875" customWidth="1"/>
    <col min="4868" max="4868" width="17.28515625" customWidth="1"/>
    <col min="4869" max="4869" width="17.5703125" customWidth="1"/>
    <col min="4870" max="4870" width="17.7109375" customWidth="1"/>
    <col min="4871" max="4871" width="17.140625" customWidth="1"/>
    <col min="4872" max="4872" width="17.7109375" customWidth="1"/>
    <col min="5121" max="5121" width="36.42578125" customWidth="1"/>
    <col min="5122" max="5122" width="10.140625" customWidth="1"/>
    <col min="5123" max="5123" width="18.85546875" customWidth="1"/>
    <col min="5124" max="5124" width="17.28515625" customWidth="1"/>
    <col min="5125" max="5125" width="17.5703125" customWidth="1"/>
    <col min="5126" max="5126" width="17.7109375" customWidth="1"/>
    <col min="5127" max="5127" width="17.140625" customWidth="1"/>
    <col min="5128" max="5128" width="17.7109375" customWidth="1"/>
    <col min="5377" max="5377" width="36.42578125" customWidth="1"/>
    <col min="5378" max="5378" width="10.140625" customWidth="1"/>
    <col min="5379" max="5379" width="18.85546875" customWidth="1"/>
    <col min="5380" max="5380" width="17.28515625" customWidth="1"/>
    <col min="5381" max="5381" width="17.5703125" customWidth="1"/>
    <col min="5382" max="5382" width="17.7109375" customWidth="1"/>
    <col min="5383" max="5383" width="17.140625" customWidth="1"/>
    <col min="5384" max="5384" width="17.7109375" customWidth="1"/>
    <col min="5633" max="5633" width="36.42578125" customWidth="1"/>
    <col min="5634" max="5634" width="10.140625" customWidth="1"/>
    <col min="5635" max="5635" width="18.85546875" customWidth="1"/>
    <col min="5636" max="5636" width="17.28515625" customWidth="1"/>
    <col min="5637" max="5637" width="17.5703125" customWidth="1"/>
    <col min="5638" max="5638" width="17.7109375" customWidth="1"/>
    <col min="5639" max="5639" width="17.140625" customWidth="1"/>
    <col min="5640" max="5640" width="17.7109375" customWidth="1"/>
    <col min="5889" max="5889" width="36.42578125" customWidth="1"/>
    <col min="5890" max="5890" width="10.140625" customWidth="1"/>
    <col min="5891" max="5891" width="18.85546875" customWidth="1"/>
    <col min="5892" max="5892" width="17.28515625" customWidth="1"/>
    <col min="5893" max="5893" width="17.5703125" customWidth="1"/>
    <col min="5894" max="5894" width="17.7109375" customWidth="1"/>
    <col min="5895" max="5895" width="17.140625" customWidth="1"/>
    <col min="5896" max="5896" width="17.7109375" customWidth="1"/>
    <col min="6145" max="6145" width="36.42578125" customWidth="1"/>
    <col min="6146" max="6146" width="10.140625" customWidth="1"/>
    <col min="6147" max="6147" width="18.85546875" customWidth="1"/>
    <col min="6148" max="6148" width="17.28515625" customWidth="1"/>
    <col min="6149" max="6149" width="17.5703125" customWidth="1"/>
    <col min="6150" max="6150" width="17.7109375" customWidth="1"/>
    <col min="6151" max="6151" width="17.140625" customWidth="1"/>
    <col min="6152" max="6152" width="17.7109375" customWidth="1"/>
    <col min="6401" max="6401" width="36.42578125" customWidth="1"/>
    <col min="6402" max="6402" width="10.140625" customWidth="1"/>
    <col min="6403" max="6403" width="18.85546875" customWidth="1"/>
    <col min="6404" max="6404" width="17.28515625" customWidth="1"/>
    <col min="6405" max="6405" width="17.5703125" customWidth="1"/>
    <col min="6406" max="6406" width="17.7109375" customWidth="1"/>
    <col min="6407" max="6407" width="17.140625" customWidth="1"/>
    <col min="6408" max="6408" width="17.7109375" customWidth="1"/>
    <col min="6657" max="6657" width="36.42578125" customWidth="1"/>
    <col min="6658" max="6658" width="10.140625" customWidth="1"/>
    <col min="6659" max="6659" width="18.85546875" customWidth="1"/>
    <col min="6660" max="6660" width="17.28515625" customWidth="1"/>
    <col min="6661" max="6661" width="17.5703125" customWidth="1"/>
    <col min="6662" max="6662" width="17.7109375" customWidth="1"/>
    <col min="6663" max="6663" width="17.140625" customWidth="1"/>
    <col min="6664" max="6664" width="17.7109375" customWidth="1"/>
    <col min="6913" max="6913" width="36.42578125" customWidth="1"/>
    <col min="6914" max="6914" width="10.140625" customWidth="1"/>
    <col min="6915" max="6915" width="18.85546875" customWidth="1"/>
    <col min="6916" max="6916" width="17.28515625" customWidth="1"/>
    <col min="6917" max="6917" width="17.5703125" customWidth="1"/>
    <col min="6918" max="6918" width="17.7109375" customWidth="1"/>
    <col min="6919" max="6919" width="17.140625" customWidth="1"/>
    <col min="6920" max="6920" width="17.7109375" customWidth="1"/>
    <col min="7169" max="7169" width="36.42578125" customWidth="1"/>
    <col min="7170" max="7170" width="10.140625" customWidth="1"/>
    <col min="7171" max="7171" width="18.85546875" customWidth="1"/>
    <col min="7172" max="7172" width="17.28515625" customWidth="1"/>
    <col min="7173" max="7173" width="17.5703125" customWidth="1"/>
    <col min="7174" max="7174" width="17.7109375" customWidth="1"/>
    <col min="7175" max="7175" width="17.140625" customWidth="1"/>
    <col min="7176" max="7176" width="17.7109375" customWidth="1"/>
    <col min="7425" max="7425" width="36.42578125" customWidth="1"/>
    <col min="7426" max="7426" width="10.140625" customWidth="1"/>
    <col min="7427" max="7427" width="18.85546875" customWidth="1"/>
    <col min="7428" max="7428" width="17.28515625" customWidth="1"/>
    <col min="7429" max="7429" width="17.5703125" customWidth="1"/>
    <col min="7430" max="7430" width="17.7109375" customWidth="1"/>
    <col min="7431" max="7431" width="17.140625" customWidth="1"/>
    <col min="7432" max="7432" width="17.7109375" customWidth="1"/>
    <col min="7681" max="7681" width="36.42578125" customWidth="1"/>
    <col min="7682" max="7682" width="10.140625" customWidth="1"/>
    <col min="7683" max="7683" width="18.85546875" customWidth="1"/>
    <col min="7684" max="7684" width="17.28515625" customWidth="1"/>
    <col min="7685" max="7685" width="17.5703125" customWidth="1"/>
    <col min="7686" max="7686" width="17.7109375" customWidth="1"/>
    <col min="7687" max="7687" width="17.140625" customWidth="1"/>
    <col min="7688" max="7688" width="17.7109375" customWidth="1"/>
    <col min="7937" max="7937" width="36.42578125" customWidth="1"/>
    <col min="7938" max="7938" width="10.140625" customWidth="1"/>
    <col min="7939" max="7939" width="18.85546875" customWidth="1"/>
    <col min="7940" max="7940" width="17.28515625" customWidth="1"/>
    <col min="7941" max="7941" width="17.5703125" customWidth="1"/>
    <col min="7942" max="7942" width="17.7109375" customWidth="1"/>
    <col min="7943" max="7943" width="17.140625" customWidth="1"/>
    <col min="7944" max="7944" width="17.7109375" customWidth="1"/>
    <col min="8193" max="8193" width="36.42578125" customWidth="1"/>
    <col min="8194" max="8194" width="10.140625" customWidth="1"/>
    <col min="8195" max="8195" width="18.85546875" customWidth="1"/>
    <col min="8196" max="8196" width="17.28515625" customWidth="1"/>
    <col min="8197" max="8197" width="17.5703125" customWidth="1"/>
    <col min="8198" max="8198" width="17.7109375" customWidth="1"/>
    <col min="8199" max="8199" width="17.140625" customWidth="1"/>
    <col min="8200" max="8200" width="17.7109375" customWidth="1"/>
    <col min="8449" max="8449" width="36.42578125" customWidth="1"/>
    <col min="8450" max="8450" width="10.140625" customWidth="1"/>
    <col min="8451" max="8451" width="18.85546875" customWidth="1"/>
    <col min="8452" max="8452" width="17.28515625" customWidth="1"/>
    <col min="8453" max="8453" width="17.5703125" customWidth="1"/>
    <col min="8454" max="8454" width="17.7109375" customWidth="1"/>
    <col min="8455" max="8455" width="17.140625" customWidth="1"/>
    <col min="8456" max="8456" width="17.7109375" customWidth="1"/>
    <col min="8705" max="8705" width="36.42578125" customWidth="1"/>
    <col min="8706" max="8706" width="10.140625" customWidth="1"/>
    <col min="8707" max="8707" width="18.85546875" customWidth="1"/>
    <col min="8708" max="8708" width="17.28515625" customWidth="1"/>
    <col min="8709" max="8709" width="17.5703125" customWidth="1"/>
    <col min="8710" max="8710" width="17.7109375" customWidth="1"/>
    <col min="8711" max="8711" width="17.140625" customWidth="1"/>
    <col min="8712" max="8712" width="17.7109375" customWidth="1"/>
    <col min="8961" max="8961" width="36.42578125" customWidth="1"/>
    <col min="8962" max="8962" width="10.140625" customWidth="1"/>
    <col min="8963" max="8963" width="18.85546875" customWidth="1"/>
    <col min="8964" max="8964" width="17.28515625" customWidth="1"/>
    <col min="8965" max="8965" width="17.5703125" customWidth="1"/>
    <col min="8966" max="8966" width="17.7109375" customWidth="1"/>
    <col min="8967" max="8967" width="17.140625" customWidth="1"/>
    <col min="8968" max="8968" width="17.7109375" customWidth="1"/>
    <col min="9217" max="9217" width="36.42578125" customWidth="1"/>
    <col min="9218" max="9218" width="10.140625" customWidth="1"/>
    <col min="9219" max="9219" width="18.85546875" customWidth="1"/>
    <col min="9220" max="9220" width="17.28515625" customWidth="1"/>
    <col min="9221" max="9221" width="17.5703125" customWidth="1"/>
    <col min="9222" max="9222" width="17.7109375" customWidth="1"/>
    <col min="9223" max="9223" width="17.140625" customWidth="1"/>
    <col min="9224" max="9224" width="17.7109375" customWidth="1"/>
    <col min="9473" max="9473" width="36.42578125" customWidth="1"/>
    <col min="9474" max="9474" width="10.140625" customWidth="1"/>
    <col min="9475" max="9475" width="18.85546875" customWidth="1"/>
    <col min="9476" max="9476" width="17.28515625" customWidth="1"/>
    <col min="9477" max="9477" width="17.5703125" customWidth="1"/>
    <col min="9478" max="9478" width="17.7109375" customWidth="1"/>
    <col min="9479" max="9479" width="17.140625" customWidth="1"/>
    <col min="9480" max="9480" width="17.7109375" customWidth="1"/>
    <col min="9729" max="9729" width="36.42578125" customWidth="1"/>
    <col min="9730" max="9730" width="10.140625" customWidth="1"/>
    <col min="9731" max="9731" width="18.85546875" customWidth="1"/>
    <col min="9732" max="9732" width="17.28515625" customWidth="1"/>
    <col min="9733" max="9733" width="17.5703125" customWidth="1"/>
    <col min="9734" max="9734" width="17.7109375" customWidth="1"/>
    <col min="9735" max="9735" width="17.140625" customWidth="1"/>
    <col min="9736" max="9736" width="17.7109375" customWidth="1"/>
    <col min="9985" max="9985" width="36.42578125" customWidth="1"/>
    <col min="9986" max="9986" width="10.140625" customWidth="1"/>
    <col min="9987" max="9987" width="18.85546875" customWidth="1"/>
    <col min="9988" max="9988" width="17.28515625" customWidth="1"/>
    <col min="9989" max="9989" width="17.5703125" customWidth="1"/>
    <col min="9990" max="9990" width="17.7109375" customWidth="1"/>
    <col min="9991" max="9991" width="17.140625" customWidth="1"/>
    <col min="9992" max="9992" width="17.7109375" customWidth="1"/>
    <col min="10241" max="10241" width="36.42578125" customWidth="1"/>
    <col min="10242" max="10242" width="10.140625" customWidth="1"/>
    <col min="10243" max="10243" width="18.85546875" customWidth="1"/>
    <col min="10244" max="10244" width="17.28515625" customWidth="1"/>
    <col min="10245" max="10245" width="17.5703125" customWidth="1"/>
    <col min="10246" max="10246" width="17.7109375" customWidth="1"/>
    <col min="10247" max="10247" width="17.140625" customWidth="1"/>
    <col min="10248" max="10248" width="17.7109375" customWidth="1"/>
    <col min="10497" max="10497" width="36.42578125" customWidth="1"/>
    <col min="10498" max="10498" width="10.140625" customWidth="1"/>
    <col min="10499" max="10499" width="18.85546875" customWidth="1"/>
    <col min="10500" max="10500" width="17.28515625" customWidth="1"/>
    <col min="10501" max="10501" width="17.5703125" customWidth="1"/>
    <col min="10502" max="10502" width="17.7109375" customWidth="1"/>
    <col min="10503" max="10503" width="17.140625" customWidth="1"/>
    <col min="10504" max="10504" width="17.7109375" customWidth="1"/>
    <col min="10753" max="10753" width="36.42578125" customWidth="1"/>
    <col min="10754" max="10754" width="10.140625" customWidth="1"/>
    <col min="10755" max="10755" width="18.85546875" customWidth="1"/>
    <col min="10756" max="10756" width="17.28515625" customWidth="1"/>
    <col min="10757" max="10757" width="17.5703125" customWidth="1"/>
    <col min="10758" max="10758" width="17.7109375" customWidth="1"/>
    <col min="10759" max="10759" width="17.140625" customWidth="1"/>
    <col min="10760" max="10760" width="17.7109375" customWidth="1"/>
    <col min="11009" max="11009" width="36.42578125" customWidth="1"/>
    <col min="11010" max="11010" width="10.140625" customWidth="1"/>
    <col min="11011" max="11011" width="18.85546875" customWidth="1"/>
    <col min="11012" max="11012" width="17.28515625" customWidth="1"/>
    <col min="11013" max="11013" width="17.5703125" customWidth="1"/>
    <col min="11014" max="11014" width="17.7109375" customWidth="1"/>
    <col min="11015" max="11015" width="17.140625" customWidth="1"/>
    <col min="11016" max="11016" width="17.7109375" customWidth="1"/>
    <col min="11265" max="11265" width="36.42578125" customWidth="1"/>
    <col min="11266" max="11266" width="10.140625" customWidth="1"/>
    <col min="11267" max="11267" width="18.85546875" customWidth="1"/>
    <col min="11268" max="11268" width="17.28515625" customWidth="1"/>
    <col min="11269" max="11269" width="17.5703125" customWidth="1"/>
    <col min="11270" max="11270" width="17.7109375" customWidth="1"/>
    <col min="11271" max="11271" width="17.140625" customWidth="1"/>
    <col min="11272" max="11272" width="17.7109375" customWidth="1"/>
    <col min="11521" max="11521" width="36.42578125" customWidth="1"/>
    <col min="11522" max="11522" width="10.140625" customWidth="1"/>
    <col min="11523" max="11523" width="18.85546875" customWidth="1"/>
    <col min="11524" max="11524" width="17.28515625" customWidth="1"/>
    <col min="11525" max="11525" width="17.5703125" customWidth="1"/>
    <col min="11526" max="11526" width="17.7109375" customWidth="1"/>
    <col min="11527" max="11527" width="17.140625" customWidth="1"/>
    <col min="11528" max="11528" width="17.7109375" customWidth="1"/>
    <col min="11777" max="11777" width="36.42578125" customWidth="1"/>
    <col min="11778" max="11778" width="10.140625" customWidth="1"/>
    <col min="11779" max="11779" width="18.85546875" customWidth="1"/>
    <col min="11780" max="11780" width="17.28515625" customWidth="1"/>
    <col min="11781" max="11781" width="17.5703125" customWidth="1"/>
    <col min="11782" max="11782" width="17.7109375" customWidth="1"/>
    <col min="11783" max="11783" width="17.140625" customWidth="1"/>
    <col min="11784" max="11784" width="17.7109375" customWidth="1"/>
    <col min="12033" max="12033" width="36.42578125" customWidth="1"/>
    <col min="12034" max="12034" width="10.140625" customWidth="1"/>
    <col min="12035" max="12035" width="18.85546875" customWidth="1"/>
    <col min="12036" max="12036" width="17.28515625" customWidth="1"/>
    <col min="12037" max="12037" width="17.5703125" customWidth="1"/>
    <col min="12038" max="12038" width="17.7109375" customWidth="1"/>
    <col min="12039" max="12039" width="17.140625" customWidth="1"/>
    <col min="12040" max="12040" width="17.7109375" customWidth="1"/>
    <col min="12289" max="12289" width="36.42578125" customWidth="1"/>
    <col min="12290" max="12290" width="10.140625" customWidth="1"/>
    <col min="12291" max="12291" width="18.85546875" customWidth="1"/>
    <col min="12292" max="12292" width="17.28515625" customWidth="1"/>
    <col min="12293" max="12293" width="17.5703125" customWidth="1"/>
    <col min="12294" max="12294" width="17.7109375" customWidth="1"/>
    <col min="12295" max="12295" width="17.140625" customWidth="1"/>
    <col min="12296" max="12296" width="17.7109375" customWidth="1"/>
    <col min="12545" max="12545" width="36.42578125" customWidth="1"/>
    <col min="12546" max="12546" width="10.140625" customWidth="1"/>
    <col min="12547" max="12547" width="18.85546875" customWidth="1"/>
    <col min="12548" max="12548" width="17.28515625" customWidth="1"/>
    <col min="12549" max="12549" width="17.5703125" customWidth="1"/>
    <col min="12550" max="12550" width="17.7109375" customWidth="1"/>
    <col min="12551" max="12551" width="17.140625" customWidth="1"/>
    <col min="12552" max="12552" width="17.7109375" customWidth="1"/>
    <col min="12801" max="12801" width="36.42578125" customWidth="1"/>
    <col min="12802" max="12802" width="10.140625" customWidth="1"/>
    <col min="12803" max="12803" width="18.85546875" customWidth="1"/>
    <col min="12804" max="12804" width="17.28515625" customWidth="1"/>
    <col min="12805" max="12805" width="17.5703125" customWidth="1"/>
    <col min="12806" max="12806" width="17.7109375" customWidth="1"/>
    <col min="12807" max="12807" width="17.140625" customWidth="1"/>
    <col min="12808" max="12808" width="17.7109375" customWidth="1"/>
    <col min="13057" max="13057" width="36.42578125" customWidth="1"/>
    <col min="13058" max="13058" width="10.140625" customWidth="1"/>
    <col min="13059" max="13059" width="18.85546875" customWidth="1"/>
    <col min="13060" max="13060" width="17.28515625" customWidth="1"/>
    <col min="13061" max="13061" width="17.5703125" customWidth="1"/>
    <col min="13062" max="13062" width="17.7109375" customWidth="1"/>
    <col min="13063" max="13063" width="17.140625" customWidth="1"/>
    <col min="13064" max="13064" width="17.7109375" customWidth="1"/>
    <col min="13313" max="13313" width="36.42578125" customWidth="1"/>
    <col min="13314" max="13314" width="10.140625" customWidth="1"/>
    <col min="13315" max="13315" width="18.85546875" customWidth="1"/>
    <col min="13316" max="13316" width="17.28515625" customWidth="1"/>
    <col min="13317" max="13317" width="17.5703125" customWidth="1"/>
    <col min="13318" max="13318" width="17.7109375" customWidth="1"/>
    <col min="13319" max="13319" width="17.140625" customWidth="1"/>
    <col min="13320" max="13320" width="17.7109375" customWidth="1"/>
    <col min="13569" max="13569" width="36.42578125" customWidth="1"/>
    <col min="13570" max="13570" width="10.140625" customWidth="1"/>
    <col min="13571" max="13571" width="18.85546875" customWidth="1"/>
    <col min="13572" max="13572" width="17.28515625" customWidth="1"/>
    <col min="13573" max="13573" width="17.5703125" customWidth="1"/>
    <col min="13574" max="13574" width="17.7109375" customWidth="1"/>
    <col min="13575" max="13575" width="17.140625" customWidth="1"/>
    <col min="13576" max="13576" width="17.7109375" customWidth="1"/>
    <col min="13825" max="13825" width="36.42578125" customWidth="1"/>
    <col min="13826" max="13826" width="10.140625" customWidth="1"/>
    <col min="13827" max="13827" width="18.85546875" customWidth="1"/>
    <col min="13828" max="13828" width="17.28515625" customWidth="1"/>
    <col min="13829" max="13829" width="17.5703125" customWidth="1"/>
    <col min="13830" max="13830" width="17.7109375" customWidth="1"/>
    <col min="13831" max="13831" width="17.140625" customWidth="1"/>
    <col min="13832" max="13832" width="17.7109375" customWidth="1"/>
    <col min="14081" max="14081" width="36.42578125" customWidth="1"/>
    <col min="14082" max="14082" width="10.140625" customWidth="1"/>
    <col min="14083" max="14083" width="18.85546875" customWidth="1"/>
    <col min="14084" max="14084" width="17.28515625" customWidth="1"/>
    <col min="14085" max="14085" width="17.5703125" customWidth="1"/>
    <col min="14086" max="14086" width="17.7109375" customWidth="1"/>
    <col min="14087" max="14087" width="17.140625" customWidth="1"/>
    <col min="14088" max="14088" width="17.7109375" customWidth="1"/>
    <col min="14337" max="14337" width="36.42578125" customWidth="1"/>
    <col min="14338" max="14338" width="10.140625" customWidth="1"/>
    <col min="14339" max="14339" width="18.85546875" customWidth="1"/>
    <col min="14340" max="14340" width="17.28515625" customWidth="1"/>
    <col min="14341" max="14341" width="17.5703125" customWidth="1"/>
    <col min="14342" max="14342" width="17.7109375" customWidth="1"/>
    <col min="14343" max="14343" width="17.140625" customWidth="1"/>
    <col min="14344" max="14344" width="17.7109375" customWidth="1"/>
    <col min="14593" max="14593" width="36.42578125" customWidth="1"/>
    <col min="14594" max="14594" width="10.140625" customWidth="1"/>
    <col min="14595" max="14595" width="18.85546875" customWidth="1"/>
    <col min="14596" max="14596" width="17.28515625" customWidth="1"/>
    <col min="14597" max="14597" width="17.5703125" customWidth="1"/>
    <col min="14598" max="14598" width="17.7109375" customWidth="1"/>
    <col min="14599" max="14599" width="17.140625" customWidth="1"/>
    <col min="14600" max="14600" width="17.7109375" customWidth="1"/>
    <col min="14849" max="14849" width="36.42578125" customWidth="1"/>
    <col min="14850" max="14850" width="10.140625" customWidth="1"/>
    <col min="14851" max="14851" width="18.85546875" customWidth="1"/>
    <col min="14852" max="14852" width="17.28515625" customWidth="1"/>
    <col min="14853" max="14853" width="17.5703125" customWidth="1"/>
    <col min="14854" max="14854" width="17.7109375" customWidth="1"/>
    <col min="14855" max="14855" width="17.140625" customWidth="1"/>
    <col min="14856" max="14856" width="17.7109375" customWidth="1"/>
    <col min="15105" max="15105" width="36.42578125" customWidth="1"/>
    <col min="15106" max="15106" width="10.140625" customWidth="1"/>
    <col min="15107" max="15107" width="18.85546875" customWidth="1"/>
    <col min="15108" max="15108" width="17.28515625" customWidth="1"/>
    <col min="15109" max="15109" width="17.5703125" customWidth="1"/>
    <col min="15110" max="15110" width="17.7109375" customWidth="1"/>
    <col min="15111" max="15111" width="17.140625" customWidth="1"/>
    <col min="15112" max="15112" width="17.7109375" customWidth="1"/>
    <col min="15361" max="15361" width="36.42578125" customWidth="1"/>
    <col min="15362" max="15362" width="10.140625" customWidth="1"/>
    <col min="15363" max="15363" width="18.85546875" customWidth="1"/>
    <col min="15364" max="15364" width="17.28515625" customWidth="1"/>
    <col min="15365" max="15365" width="17.5703125" customWidth="1"/>
    <col min="15366" max="15366" width="17.7109375" customWidth="1"/>
    <col min="15367" max="15367" width="17.140625" customWidth="1"/>
    <col min="15368" max="15368" width="17.7109375" customWidth="1"/>
    <col min="15617" max="15617" width="36.42578125" customWidth="1"/>
    <col min="15618" max="15618" width="10.140625" customWidth="1"/>
    <col min="15619" max="15619" width="18.85546875" customWidth="1"/>
    <col min="15620" max="15620" width="17.28515625" customWidth="1"/>
    <col min="15621" max="15621" width="17.5703125" customWidth="1"/>
    <col min="15622" max="15622" width="17.7109375" customWidth="1"/>
    <col min="15623" max="15623" width="17.140625" customWidth="1"/>
    <col min="15624" max="15624" width="17.7109375" customWidth="1"/>
    <col min="15873" max="15873" width="36.42578125" customWidth="1"/>
    <col min="15874" max="15874" width="10.140625" customWidth="1"/>
    <col min="15875" max="15875" width="18.85546875" customWidth="1"/>
    <col min="15876" max="15876" width="17.28515625" customWidth="1"/>
    <col min="15877" max="15877" width="17.5703125" customWidth="1"/>
    <col min="15878" max="15878" width="17.7109375" customWidth="1"/>
    <col min="15879" max="15879" width="17.140625" customWidth="1"/>
    <col min="15880" max="15880" width="17.7109375" customWidth="1"/>
    <col min="16129" max="16129" width="36.42578125" customWidth="1"/>
    <col min="16130" max="16130" width="10.140625" customWidth="1"/>
    <col min="16131" max="16131" width="18.85546875" customWidth="1"/>
    <col min="16132" max="16132" width="17.28515625" customWidth="1"/>
    <col min="16133" max="16133" width="17.5703125" customWidth="1"/>
    <col min="16134" max="16134" width="17.7109375" customWidth="1"/>
    <col min="16135" max="16135" width="17.140625" customWidth="1"/>
    <col min="16136" max="16136" width="17.7109375" customWidth="1"/>
  </cols>
  <sheetData>
    <row r="1" spans="1:8">
      <c r="A1" s="109" t="s">
        <v>464</v>
      </c>
      <c r="B1" s="109"/>
      <c r="C1" s="109"/>
      <c r="D1" s="109"/>
      <c r="E1" s="109"/>
      <c r="F1" s="109"/>
      <c r="G1" s="109"/>
      <c r="H1" s="109"/>
    </row>
    <row r="2" spans="1:8" ht="24" customHeight="1">
      <c r="A2" s="104" t="s">
        <v>450</v>
      </c>
      <c r="B2" s="105"/>
      <c r="C2" s="105"/>
      <c r="D2" s="105"/>
      <c r="E2" s="105"/>
      <c r="F2" s="105"/>
      <c r="G2" s="105"/>
      <c r="H2" s="105"/>
    </row>
    <row r="3" spans="1:8" ht="23.25" customHeight="1">
      <c r="A3" s="106" t="s">
        <v>451</v>
      </c>
      <c r="B3" s="105"/>
      <c r="C3" s="105"/>
      <c r="D3" s="105"/>
      <c r="E3" s="105"/>
      <c r="F3" s="105"/>
      <c r="G3" s="105"/>
      <c r="H3" s="105"/>
    </row>
    <row r="4" spans="1:8" ht="18">
      <c r="A4" s="83"/>
    </row>
    <row r="6" spans="1:8" ht="30">
      <c r="A6" s="84" t="s">
        <v>4</v>
      </c>
      <c r="B6" s="85" t="s">
        <v>5</v>
      </c>
      <c r="C6" s="86" t="s">
        <v>452</v>
      </c>
      <c r="D6" s="86" t="s">
        <v>453</v>
      </c>
      <c r="E6" s="86" t="s">
        <v>453</v>
      </c>
      <c r="F6" s="86" t="s">
        <v>453</v>
      </c>
      <c r="G6" s="86" t="s">
        <v>453</v>
      </c>
      <c r="H6" s="87" t="s">
        <v>454</v>
      </c>
    </row>
    <row r="7" spans="1:8">
      <c r="A7" s="72"/>
      <c r="B7" s="72"/>
      <c r="C7" s="72"/>
      <c r="D7" s="72"/>
      <c r="E7" s="72"/>
      <c r="F7" s="72"/>
      <c r="G7" s="72"/>
      <c r="H7" s="72"/>
    </row>
    <row r="8" spans="1:8">
      <c r="A8" s="72"/>
      <c r="B8" s="72"/>
      <c r="C8" s="72"/>
      <c r="D8" s="72"/>
      <c r="E8" s="72"/>
      <c r="F8" s="72"/>
      <c r="G8" s="72"/>
      <c r="H8" s="72"/>
    </row>
    <row r="9" spans="1:8">
      <c r="A9" s="72"/>
      <c r="B9" s="72"/>
      <c r="C9" s="72"/>
      <c r="D9" s="72"/>
      <c r="E9" s="72"/>
      <c r="F9" s="72"/>
      <c r="G9" s="72"/>
      <c r="H9" s="72"/>
    </row>
    <row r="10" spans="1:8">
      <c r="A10" s="72"/>
      <c r="B10" s="72"/>
      <c r="C10" s="72"/>
      <c r="D10" s="72"/>
      <c r="E10" s="72"/>
      <c r="F10" s="72"/>
      <c r="G10" s="72"/>
      <c r="H10" s="72"/>
    </row>
    <row r="11" spans="1:8">
      <c r="A11" s="88" t="s">
        <v>455</v>
      </c>
      <c r="B11" s="89" t="s">
        <v>457</v>
      </c>
      <c r="C11" s="72"/>
      <c r="D11" s="72"/>
      <c r="E11" s="72"/>
      <c r="F11" s="72"/>
      <c r="G11" s="72"/>
      <c r="H11" s="72"/>
    </row>
    <row r="12" spans="1:8">
      <c r="A12" s="88"/>
      <c r="B12" s="89"/>
      <c r="C12" s="72"/>
      <c r="D12" s="72"/>
      <c r="E12" s="72"/>
      <c r="F12" s="72"/>
      <c r="G12" s="72"/>
      <c r="H12" s="72"/>
    </row>
    <row r="13" spans="1:8">
      <c r="A13" s="88"/>
      <c r="B13" s="89"/>
      <c r="C13" s="72"/>
      <c r="D13" s="72"/>
      <c r="E13" s="72"/>
      <c r="F13" s="72"/>
      <c r="G13" s="72"/>
      <c r="H13" s="72"/>
    </row>
    <row r="14" spans="1:8">
      <c r="A14" s="88"/>
      <c r="B14" s="89"/>
      <c r="C14" s="72"/>
      <c r="D14" s="72"/>
      <c r="E14" s="72"/>
      <c r="F14" s="72"/>
      <c r="G14" s="72"/>
      <c r="H14" s="72"/>
    </row>
    <row r="15" spans="1:8">
      <c r="A15" s="88"/>
      <c r="B15" s="89"/>
      <c r="C15" s="72"/>
      <c r="D15" s="72"/>
      <c r="E15" s="72"/>
      <c r="F15" s="72"/>
      <c r="G15" s="72"/>
      <c r="H15" s="72"/>
    </row>
    <row r="16" spans="1:8">
      <c r="A16" s="88" t="s">
        <v>456</v>
      </c>
      <c r="B16" s="89" t="s">
        <v>457</v>
      </c>
      <c r="C16" s="72"/>
      <c r="D16" s="72"/>
      <c r="E16" s="72"/>
      <c r="F16" s="72"/>
      <c r="G16" s="72"/>
      <c r="H16" s="72"/>
    </row>
  </sheetData>
  <mergeCells count="3">
    <mergeCell ref="A2:H2"/>
    <mergeCell ref="A3:H3"/>
    <mergeCell ref="A1:H1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300" verticalDpi="300" r:id="rId1"/>
  <headerFooter>
    <oddHeader xml:space="preserve">&amp;R&amp;"-,Dőlt"7.melléklet a 3/2020.(II.24.) önkormányzati rendelethez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8</vt:i4>
      </vt:variant>
      <vt:variant>
        <vt:lpstr>Névvel ellátott tartományok</vt:lpstr>
      </vt:variant>
      <vt:variant>
        <vt:i4>5</vt:i4>
      </vt:variant>
    </vt:vector>
  </HeadingPairs>
  <TitlesOfParts>
    <vt:vector size="13" baseType="lpstr">
      <vt:lpstr>1.melléklet</vt:lpstr>
      <vt:lpstr>2.melléklet</vt:lpstr>
      <vt:lpstr>3.melléklet</vt:lpstr>
      <vt:lpstr>4.melléklet</vt:lpstr>
      <vt:lpstr>5.melléklet</vt:lpstr>
      <vt:lpstr>6.melléklet</vt:lpstr>
      <vt:lpstr>7.melléklet</vt:lpstr>
      <vt:lpstr>8.melléklet</vt:lpstr>
      <vt:lpstr>'1.melléklet'!Nyomtatási_terület</vt:lpstr>
      <vt:lpstr>'2.melléklet'!Nyomtatási_terület</vt:lpstr>
      <vt:lpstr>'5.melléklet'!Nyomtatási_terület</vt:lpstr>
      <vt:lpstr>'6.melléklet'!Nyomtatási_terület</vt:lpstr>
      <vt:lpstr>'8.melléklet'!Nyomtatási_terület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Melinda</dc:creator>
  <cp:lastModifiedBy>Jegyzo</cp:lastModifiedBy>
  <cp:lastPrinted>2020-12-18T09:56:32Z</cp:lastPrinted>
  <dcterms:created xsi:type="dcterms:W3CDTF">2020-11-30T13:24:23Z</dcterms:created>
  <dcterms:modified xsi:type="dcterms:W3CDTF">2020-12-18T09:58:28Z</dcterms:modified>
</cp:coreProperties>
</file>